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ad.sigov.si\DAT\USZS\JAVNI RAZPIS 2026\JR RAPISNO PODROČJE A\Tabele za objavo rezultatov razpisa\"/>
    </mc:Choice>
  </mc:AlternateContent>
  <xr:revisionPtr revIDLastSave="0" documentId="8_{068CE41D-593D-4DFF-8C70-634BC5665181}" xr6:coauthVersionLast="47" xr6:coauthVersionMax="47" xr10:uidLastSave="{00000000-0000-0000-0000-000000000000}"/>
  <bookViews>
    <workbookView xWindow="28680" yWindow="-120" windowWidth="25440" windowHeight="15270" xr2:uid="{9643CFFA-7AA4-4776-A691-C6FDB3F6A18D}"/>
  </bookViews>
  <sheets>
    <sheet name="List1" sheetId="1" r:id="rId1"/>
    <sheet name="Munka1" sheetId="2" r:id="rId2"/>
  </sheets>
  <definedNames>
    <definedName name="_xlnm.Print_Area" localSheetId="0">List1!$A$2:$CA$26</definedName>
    <definedName name="_xlnm.Print_Titles" localSheetId="0">List1!$2:$2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4" i="1" l="1"/>
  <c r="AT9" i="1"/>
  <c r="AR9" i="1"/>
  <c r="CA13" i="1"/>
  <c r="BY26" i="1"/>
  <c r="BW26" i="1"/>
  <c r="BT26" i="1"/>
  <c r="AW26" i="1"/>
  <c r="AV26" i="1"/>
  <c r="CA25" i="1" l="1"/>
  <c r="CA24" i="1"/>
  <c r="CA22" i="1"/>
  <c r="CA21" i="1"/>
  <c r="CA20" i="1"/>
  <c r="CA19" i="1"/>
  <c r="CA18" i="1"/>
  <c r="CA17" i="1"/>
  <c r="CA16" i="1"/>
  <c r="CA15" i="1"/>
  <c r="CA10" i="1"/>
  <c r="CA9" i="1"/>
  <c r="CA8" i="1"/>
  <c r="CA5" i="1"/>
  <c r="CA4" i="1"/>
  <c r="CA3" i="1"/>
  <c r="BX25" i="1"/>
  <c r="BX24" i="1"/>
  <c r="BX23" i="1"/>
  <c r="BX22" i="1"/>
  <c r="BX21" i="1"/>
  <c r="BX20" i="1"/>
  <c r="BX19" i="1"/>
  <c r="BX18" i="1"/>
  <c r="BX17" i="1"/>
  <c r="BX16" i="1"/>
  <c r="BX15" i="1"/>
  <c r="BX14" i="1"/>
  <c r="BX13" i="1"/>
  <c r="BX12" i="1"/>
  <c r="BX11" i="1"/>
  <c r="BX10" i="1"/>
  <c r="BX9" i="1"/>
  <c r="BX8" i="1"/>
  <c r="BX7" i="1"/>
  <c r="BX6" i="1"/>
  <c r="BX5" i="1"/>
  <c r="BX4" i="1"/>
  <c r="BX3" i="1"/>
  <c r="BU25" i="1"/>
  <c r="BU24" i="1"/>
  <c r="BU23" i="1"/>
  <c r="BU22" i="1"/>
  <c r="BU21" i="1"/>
  <c r="BU20" i="1"/>
  <c r="BU19" i="1"/>
  <c r="BU18" i="1"/>
  <c r="BU17" i="1"/>
  <c r="BU16" i="1"/>
  <c r="BU15" i="1"/>
  <c r="BU13" i="1"/>
  <c r="BU12" i="1"/>
  <c r="BU11" i="1"/>
  <c r="BU10" i="1"/>
  <c r="BU9" i="1"/>
  <c r="BU8" i="1"/>
  <c r="BU7" i="1"/>
  <c r="BU6" i="1"/>
  <c r="BU5" i="1"/>
  <c r="BU4" i="1"/>
  <c r="BU3" i="1"/>
  <c r="BS25" i="1"/>
  <c r="BS24" i="1"/>
  <c r="BS23" i="1"/>
  <c r="BS22" i="1"/>
  <c r="BS21" i="1"/>
  <c r="BS20" i="1"/>
  <c r="BS19" i="1"/>
  <c r="BS18" i="1"/>
  <c r="BS17" i="1"/>
  <c r="BS16" i="1"/>
  <c r="BS15" i="1"/>
  <c r="BS14" i="1"/>
  <c r="BS13" i="1"/>
  <c r="BS12" i="1"/>
  <c r="BS11" i="1"/>
  <c r="BS10" i="1"/>
  <c r="BS9" i="1"/>
  <c r="BS8" i="1"/>
  <c r="BS7" i="1"/>
  <c r="BS6" i="1"/>
  <c r="BS5" i="1"/>
  <c r="BS4" i="1"/>
  <c r="BS3" i="1"/>
  <c r="AT25" i="1"/>
  <c r="AT23" i="1"/>
  <c r="AT22" i="1"/>
  <c r="AT21" i="1"/>
  <c r="AT20" i="1"/>
  <c r="AT19" i="1"/>
  <c r="AT18" i="1"/>
  <c r="AT17" i="1"/>
  <c r="AT16" i="1"/>
  <c r="AT15" i="1"/>
  <c r="AT14" i="1"/>
  <c r="AT13" i="1"/>
  <c r="AT12" i="1"/>
  <c r="AT11" i="1"/>
  <c r="AT10" i="1"/>
  <c r="AT8" i="1"/>
  <c r="AT7" i="1"/>
  <c r="AT6" i="1"/>
  <c r="AT5" i="1"/>
  <c r="AT4" i="1"/>
  <c r="AT3" i="1"/>
  <c r="AR25" i="1"/>
  <c r="AR24" i="1"/>
  <c r="AR23" i="1"/>
  <c r="AR22" i="1"/>
  <c r="AR21" i="1"/>
  <c r="AR20" i="1"/>
  <c r="AR19" i="1"/>
  <c r="AR18" i="1"/>
  <c r="AR17" i="1"/>
  <c r="AR16" i="1"/>
  <c r="AR15" i="1"/>
  <c r="AR14" i="1"/>
  <c r="AR13" i="1"/>
  <c r="AR12" i="1"/>
  <c r="AR11" i="1"/>
  <c r="AR10" i="1"/>
  <c r="AR8" i="1"/>
  <c r="AR7" i="1"/>
  <c r="AR6" i="1"/>
  <c r="AR5" i="1"/>
  <c r="AR4" i="1"/>
  <c r="AR3" i="1"/>
  <c r="CA26" i="1" l="1"/>
</calcChain>
</file>

<file path=xl/sharedStrings.xml><?xml version="1.0" encoding="utf-8"?>
<sst xmlns="http://schemas.openxmlformats.org/spreadsheetml/2006/main" count="766" uniqueCount="345">
  <si>
    <t>SPLOŠNI PODATKI PROSILCA</t>
  </si>
  <si>
    <t>sredstva za leto 2025</t>
  </si>
  <si>
    <t>2026 REDNO DELOVANJE</t>
  </si>
  <si>
    <t>ocenjevanje rednega delovanja 2026</t>
  </si>
  <si>
    <t>2026 PROJEKTI</t>
  </si>
  <si>
    <t>ocenjevanje projektov 2026</t>
  </si>
  <si>
    <t>Datum prejema</t>
  </si>
  <si>
    <t>Država</t>
  </si>
  <si>
    <t>Uradni naziv prosilca v tujem jeziku</t>
  </si>
  <si>
    <t>Ime prosilca</t>
  </si>
  <si>
    <t>Priimek prosilca</t>
  </si>
  <si>
    <t>Ulica</t>
  </si>
  <si>
    <t>Hišna številka</t>
  </si>
  <si>
    <t>Poštna številka</t>
  </si>
  <si>
    <t>Ime pošte</t>
  </si>
  <si>
    <t>Uradni elektronski naslov</t>
  </si>
  <si>
    <t>Ime in priimek odgovorne osebe</t>
  </si>
  <si>
    <t>Telefonska številka odgovorne osebe</t>
  </si>
  <si>
    <t>Elektronski naslov odgovorne osebe</t>
  </si>
  <si>
    <t>Ime in priimek kontaktne osebe</t>
  </si>
  <si>
    <t>Telefonska številka kontaktne osebe</t>
  </si>
  <si>
    <t>Elektronski naslov kontaktne osebe</t>
  </si>
  <si>
    <t>Davčna številka</t>
  </si>
  <si>
    <t>Elektronski naslov</t>
  </si>
  <si>
    <t>Telefonska številka mobilnega telefona</t>
  </si>
  <si>
    <t>Naziv banke</t>
  </si>
  <si>
    <t>Naslov banke</t>
  </si>
  <si>
    <t>IBAN številka</t>
  </si>
  <si>
    <t>SWIFT - koda banke</t>
  </si>
  <si>
    <t>USZS - sredstva, prejeta na rednem javnem razpisu</t>
  </si>
  <si>
    <t>USZS - interventna sredstva</t>
  </si>
  <si>
    <t>Skupni znesek prejetih sredstev iz drugih virov</t>
  </si>
  <si>
    <t>Povzetek vsebinske obrazložitve rednega delovanja</t>
  </si>
  <si>
    <t>Lastna sredstva</t>
  </si>
  <si>
    <t>Zaprošena vrednost pri organih oblasti v državi prosilca</t>
  </si>
  <si>
    <t>Izpričana vloga prosilca in njegov pomen znotraj posamezne slovenske skupnosti (0 ali 2 ali 5 ali 7 ali 10 točk)</t>
  </si>
  <si>
    <t>Obseg in kakovost delovanja (1 ali 5 ali 10 ali 15 točk)</t>
  </si>
  <si>
    <t>Velikost in razvejanost strukture (3 ali 8 točk)</t>
  </si>
  <si>
    <t>Načrt delovanja v povezavi s cilji JR - od 0 do 10 točk</t>
  </si>
  <si>
    <t>Načrt delovanja v povezavi s prioritetami JR - od 0 do 10 točk</t>
  </si>
  <si>
    <t>Dolgoročni vpliv na ohranjanje slovenske identitete - od 0 do 10 točk</t>
  </si>
  <si>
    <t>Izvedljivost vsebine načrta dela - od 0 do 5 točk</t>
  </si>
  <si>
    <t>Nujnost rednega delovanja ali projekta (0 ali 5 točk)</t>
  </si>
  <si>
    <t>Simbolna vrednost enkratnega dejanja, trajnega delovanja ali materialnega pričevanja (1 ali 3 ali 5 točk)</t>
  </si>
  <si>
    <t>Višina finančne podpore, ki jo prosilec prejme iz drugih virov (0 ali 2 točki)</t>
  </si>
  <si>
    <t>Točke na podlagi zneska</t>
  </si>
  <si>
    <t>%</t>
  </si>
  <si>
    <t>predlog zneska</t>
  </si>
  <si>
    <t>Znesek na podlagi točk in %</t>
  </si>
  <si>
    <t>Število prijavljenih projektov</t>
  </si>
  <si>
    <t>Avtor projekta</t>
  </si>
  <si>
    <t>Kontaktna oseba projekta</t>
  </si>
  <si>
    <t>Trajanje projekta (od - do)</t>
  </si>
  <si>
    <t>Šifra kat.</t>
  </si>
  <si>
    <t>Povzetek vsebinske obrazložitve</t>
  </si>
  <si>
    <t>Madžarska</t>
  </si>
  <si>
    <t>ALSÓSZÖLNÖK SPORT ÉS TURISZTIKAI EGYESÜLET</t>
  </si>
  <si>
    <t>Glavna ulica/Fő út</t>
  </si>
  <si>
    <t>24.</t>
  </si>
  <si>
    <t>9983</t>
  </si>
  <si>
    <t>Dolnji Senik/Alsószölnök</t>
  </si>
  <si>
    <t>Ferenc.kiraly555@freemail.hu</t>
  </si>
  <si>
    <t>Ferenc Király</t>
  </si>
  <si>
    <t>+36306161886</t>
  </si>
  <si>
    <t>.</t>
  </si>
  <si>
    <t>MBH Bank Nyrt.</t>
  </si>
  <si>
    <t>HU – 9970 Szentgotthárd, Hunyadi út 5.</t>
  </si>
  <si>
    <t>HU75 7210 0488 1023 1371 0000 0000</t>
  </si>
  <si>
    <t>MKKBHUHB</t>
  </si>
  <si>
    <t>Redno delovanje</t>
  </si>
  <si>
    <t>Naše društvo je bilo ustanovljeno leta 2008, sedež društva pa je na Dolnjem Seniku, v Porabju na Madžarskem. Naše društvo šteje 32 članov.
Naša ekipa ima dobre odnose s slovenskimi šahovskimi društvi. V njej igrajo tudi štirje slovenski FIDE mojstri, ki prispevajo k uspehu in visoki kvaliteti igre ekipe. Od leta 2021 igramo že v NBI skupini, to pomeni da smo vstopili v višjo kategorijo. Zaradi tega nam bo treba potovati dalje na tekmovanja v državi, in zato se nam bodo potni stroški dvignili. Od leta 2025 igramo že v madžarski super ligi, kar pomeni, da smo med madžarskimi desetimi najboljši šahovski društvi. S tem od letos naprej moramo tudi postaviti tudi mladinsko ekipo in to poveča tudi stroške potovanja in prenočišča, saj potovali bomo po celi državi.</t>
  </si>
  <si>
    <t>0</t>
  </si>
  <si>
    <t>FUTBALL KLUB SZAKONYFALU</t>
  </si>
  <si>
    <t>GLAVNA ULICA / FŐ ÚT</t>
  </si>
  <si>
    <t>120</t>
  </si>
  <si>
    <t>Sakalovci/Szakonyfalu</t>
  </si>
  <si>
    <t>Nemethmarci2001@gmail.com</t>
  </si>
  <si>
    <t>ZSOLT NÉMETH</t>
  </si>
  <si>
    <t>+36305056965</t>
  </si>
  <si>
    <t>ERSTE BANK HUNGARY ZRT. Szentgotthárdi Fiók</t>
  </si>
  <si>
    <t>9970 Szentgotthárd, Széchenyi út 2.</t>
  </si>
  <si>
    <t>HU 81 1160 0006 0000 0000 2848 1454</t>
  </si>
  <si>
    <t>GIBAHUHB</t>
  </si>
  <si>
    <t>Nogometni klub Sakalovci je bil ustanovljen leta 2008. V okviru duštva delujeta 2 nogometni ekipi, članska in mladinska ekipa. V športne dejavnosti se vključuje nad 50 športnikov, večinoma slovenskega porekla. Večina članov ekip Nogometne ekipe imajo letno 32 tekem, 16-krat na domačem igrišču, 16-krat na gostovanjih na Madžarskem. Tekme potekajo od začetka marca do začetka decembra. Ekipa je še zmeraj zelo priljubljena tako v domači vasi kot v sosednjih naseljih. Na tekmah na domačem igrišču je od začetka naprej nad 300 gledalcev.  
Nogometni klub Sakalovci veliko prispeva k razvoju spretnih mladih slovenskih športnikov v Porabju. Vsako leto pred sezono se začnemo pripravljati že januarja, ko na igrišču še ne moremo imeti treningov, zato najamemo dvorano za tri mesece, ko imamo tedensko dvakrat enourne treninge.</t>
  </si>
  <si>
    <t>Dvojezična Osnovna Šola in Vrtec</t>
  </si>
  <si>
    <t>Apátistvánfalvi Kéttannyelvű Általános Iskola és Óvoda</t>
  </si>
  <si>
    <t>Fő út /Glavna ulica</t>
  </si>
  <si>
    <t>117</t>
  </si>
  <si>
    <t>9982</t>
  </si>
  <si>
    <t>Števanovci/Magyarország</t>
  </si>
  <si>
    <t>Iskola.apati@gmail.com</t>
  </si>
  <si>
    <t>Agica Holecz</t>
  </si>
  <si>
    <t>+36703612598</t>
  </si>
  <si>
    <t>Holecz Lajosné</t>
  </si>
  <si>
    <t>15573454-1-18</t>
  </si>
  <si>
    <t>OTP Kereskedelmi Bank Rt</t>
  </si>
  <si>
    <t>9970 Szentgotthárd, Mártírok u.2., Pf.15</t>
  </si>
  <si>
    <t>HU 81 1174706815573454 0000 0000</t>
  </si>
  <si>
    <t>OTPVHUHB</t>
  </si>
  <si>
    <t>3</t>
  </si>
  <si>
    <t>XXI. Mednarodni lončarski tabor</t>
  </si>
  <si>
    <t>20.06.2026.do 10.07.2026</t>
  </si>
  <si>
    <t>08 - Strokovni posveti, seminarji, tabori,...</t>
  </si>
  <si>
    <t>XXI. Mednarodni loncarski tabor bi radi organizirali. Tabor bi trajal 4 dni.</t>
  </si>
  <si>
    <t>40. letni jubilej vrtca</t>
  </si>
  <si>
    <t>01.01. 2026 do 31.01.2026</t>
  </si>
  <si>
    <t>05 - Organizacija družabne, športne, šolske in druge prireditve (obletnice, športna tekmovanja, itd.)</t>
  </si>
  <si>
    <t>Vrtec je bil ustanovljen in odprt 13.01.1986 leta. 40 letbóni jubilej bomo praznovali16.01.2026</t>
  </si>
  <si>
    <t>Izven solske dejavnosti, krozki</t>
  </si>
  <si>
    <t>01.01.2026. do 31.12.2026</t>
  </si>
  <si>
    <t>09 - Drugo</t>
  </si>
  <si>
    <t>Izven solske dejavnosti imamo ze vec let na soli. Loncarski krozek,folkloro in pevski zbor</t>
  </si>
  <si>
    <t>Prostovoljno gasilsko društvo Sakalovci</t>
  </si>
  <si>
    <t>Szakonyfalu Község Önkéntes Tűzoltó Egyesülete</t>
  </si>
  <si>
    <t>Glavna ulica /  Fő út</t>
  </si>
  <si>
    <t>60.</t>
  </si>
  <si>
    <t>Szakonyfalu/Sakalovci</t>
  </si>
  <si>
    <t>Gabikovacs1113@gmail.com</t>
  </si>
  <si>
    <t>István Majczán</t>
  </si>
  <si>
    <t>+36202934630</t>
  </si>
  <si>
    <t>9970 Szentgotthárd, Hunyadi u. 5.</t>
  </si>
  <si>
    <t>HU59 7210 0488 1023 1450 0000 0000</t>
  </si>
  <si>
    <t>Naše društvo se tako kot v preteklih letih sooča z vedno več nalogami in izzivi, ki se jim lahko prilagodimo le, če nenehno izboljšujemo strokovno opremo in orodja. Nenehno izobražujemo tudi svoje osebje na različnih tečajih, vadbah in usposabljanjih. Redno se udeležujemo tudi prireditev slovenskih partnerskih gasilskih društev. V zadnjem času se je območje, kjer delujemo, povečalo in to pomeni, da pokrijemo 4 naselja: Sakalovci, Dolnji Senik, Gornji Senik in Monošter. PGD Sakalovci je član reševalne skupine Tromejnik, tako moramo skrbeti za zaščito 17 naselij monoštrskega okraja in to predstavlja veliko breme za naš proračun. Znaten del našega proračuna porabimo za zavarovanje, vzdrževanje, popravila in tehnični pregledi naših vozil ter za vzdrževanje, obnovo in širitev našega gasilskega doma. 
Stalni problem je vzdrževanje modernizacije profesionalne gasilske opreme, delamo na tem, da lahko imamo vse bolj moderne opreme.</t>
  </si>
  <si>
    <t>Društvo porabskih slovenskih upokojencev</t>
  </si>
  <si>
    <t>Rába-vidéki Szlovén Nyugdíjas Egyesület</t>
  </si>
  <si>
    <t>Gárdonyi út/Gardonyijeva ulica</t>
  </si>
  <si>
    <t>1.</t>
  </si>
  <si>
    <t>9970</t>
  </si>
  <si>
    <t>Szentgotthárd/Monošter</t>
  </si>
  <si>
    <t>Babimama62@freemail.hu</t>
  </si>
  <si>
    <t>Marijana Fodor</t>
  </si>
  <si>
    <t>+36306379545</t>
  </si>
  <si>
    <t>K&amp;H Bank Zrt. 270 számú fiók Szentgotthárd</t>
  </si>
  <si>
    <t>9970 Szentgotthárd, Széll Kálmán tér 23, Madűarska</t>
  </si>
  <si>
    <t>HU30 1040 27025052 6770 8956 1009</t>
  </si>
  <si>
    <t>OKHBHUHB</t>
  </si>
  <si>
    <t>Društvo porabskih slovenskih upokojencev, ki deluje že 30 let in ima 98 članov, skrbi za ohranjanje materinščine, kulture in običajev Porabja. Programi vključujejo jezikovne, kulturne in kulinarične dejavnosti ter druženje med generacijami. Leta 2026 načrtujejo Borovo gostüvanje v sodelovanju z Društvom Slovencev na Madžarskem, izdelavo okrasov in tradicionalnih krofov ter prevoz članov na dogodke, ki bo dražji. Aprila bo letni občni zbor, maja izlet v Mosonmagyaróvar in srečanje s sorodniki, junija pa poletna prireditev s folklornimi skupinami in petjem porabskih pesmi. Posebno pozornost namenjajo zdravemu življenju in organizirajo pohode. Pomembno vlogo ima tudi 14-članska skupina ljudskih pevcev. Društvo vodi predsedstvo. Naši programi v veliki meri prispevajo k ohranitvi maternega jezika, kulture, običajev.</t>
  </si>
  <si>
    <t>1</t>
  </si>
  <si>
    <t>30 obletnica delovanja Društva porabskih slovenskih upokojencev</t>
  </si>
  <si>
    <t>01.08.2026 - 30.09.2026</t>
  </si>
  <si>
    <t>04 - Organizacija kulturne prireditve (gledališke predstave, koncerti, likovne razstave, itd.)</t>
  </si>
  <si>
    <t>Ob pomembnem jubileju želimo skupaj s člani društva in partnerskimi organizacijami iz Slovenije obeležiti 30 let delovanja Društva porabskih slovenskih upokojencev. Dogodek bo potekal v okviru tradicionalnega srečanja članov, ki povezuje slovensko skupnost v Porabju.
Dopoldanski del programa bo potekal v gledališču v Monoštru, kjer bomo pripravili slovesni kulturni program in pozdrave gostov. Popoldne se bo praznovanje nadaljevalo s skupnim kosilom in kulturnim programom v šotoru na dvorišču hotela Lipa.</t>
  </si>
  <si>
    <t>Dvojezična osnovna šola in vrtec Jožefa Košiča</t>
  </si>
  <si>
    <t>Kossics József Kétnyelvű Általános Iskola és Óvoda</t>
  </si>
  <si>
    <t>Templom út</t>
  </si>
  <si>
    <t>10/1.</t>
  </si>
  <si>
    <t>9985</t>
  </si>
  <si>
    <t>Gornji Senik / Felsőszölnök</t>
  </si>
  <si>
    <t>Kossicsiskola@gmail.com</t>
  </si>
  <si>
    <t>Ildikó Doncsecz Treiber</t>
  </si>
  <si>
    <t>+36703421311</t>
  </si>
  <si>
    <t>16864890-1-18</t>
  </si>
  <si>
    <t>OTP Bank Nyrt.</t>
  </si>
  <si>
    <t>9700 Sombotel / Szombathely, Fő tér 3. (Madžarska)</t>
  </si>
  <si>
    <t>HU83117470681686489000000000</t>
  </si>
  <si>
    <t>Zunajšolske, popoldanske dejavnosti na DOŠ Jožefa Košiča na Gornjem Seniku, imajo izreden pomen, saj v veliki meri prispevajo k ohranitvi porabskega jezika ter slovenske kulture v Porabju in v veliki meri pomagajo ohranitev in krepitev slovenske identitete naši učencev, učiteljev. Člani naših otroških kulturnih skupin postanejo aktivni člani odraslih kulturnih skupin.
Sodelovanja s partnerskimi šolami in druženja vrstnikov z ene in druge strani meje so zelo pomembna, saj prispevajo k boljšemu spoznavanju matične domovine, predvsem učencem pa je na ta način omogočeno druženje s sovrstniki ter medsebojno razvijanje komunikacije v slovenskem jeziku.</t>
  </si>
  <si>
    <t>Poučni izlet po Sloveniji</t>
  </si>
  <si>
    <t>Dvojezična osnovna šola Jožefa Košiča</t>
  </si>
  <si>
    <t>1. september - 19. december 2026</t>
  </si>
  <si>
    <t>Potovanje po Sloveniji, spoznavanje kulturno-zgodovinskih znamenitosti ter naravnih lepot matice je tudi naloga našega šolskega programa. A tukaj zopet nastopijo stroškovne težave – logistika, vodenje, organizacija. Z vašo finančno podporo smo že spoznavali Maribor in Ljubljano, v naslednjem šolskem letu pa želimo obiskati Celje in njeno okolico. Radi bi si ogledali Stari grad Celje in Knežji dvor, edini otroški muzej v Sloveniji in Tehnopark Celje.</t>
  </si>
  <si>
    <t>Izlet v Slovenijo vrtca na Gornjem Seniku</t>
  </si>
  <si>
    <t>Dvojezična osnovna šola in vrtec Jožefa Košiča na Gornjem Seniku</t>
  </si>
  <si>
    <t>maj - julij 2026</t>
  </si>
  <si>
    <t>Kot vsako leto, si tudi letos otroci in vzgojiteljice želimo podati na skupni izlet v Slovenijo. Letos želimo obiskati eko-socialno kmetijo Korenika v Šalovcih. Omogočajo nam različne delavnice in dejavnosti za vrtčevske otroke. Na kmetiji si lahko ogledamo zeliščni park ter se spoznamo z različnimi zelišči. Lahko se sprehodimo in si ogledamo njihov živalski park, kjer se ob strokovnem vodenju lahko naučimo pravilnega ravnanja z živalmi, jih nahranimo in pobožamo. Pred izletom bomo otroke pripravili na obisk kmetije, ponavljali besede v slovenskem jeziku, ter jih vsekakor uporabljali pri ogledu kmetije in delavnicah na dan izleta (domače živali, stvari na kmetiji in podobno).</t>
  </si>
  <si>
    <t>Izlet v Slovenijo vrtca v Sakalovci</t>
  </si>
  <si>
    <t>Dvojezična osnovna šola in vrtec Jožefa Košiča v Sakalovcih</t>
  </si>
  <si>
    <t>Ob zaključku šolskega leta si otroci, njihovi starši in vzgojiteljice želimo v Slovenijo na celodnevni izlet. Obiskati želimo Konjeniški center Rakičan, kjer bi otroci v lepem grajskem dvorišču in parku lahko opazovali konje in jahali. Ob strokovnem vodenju bi se naučili, kako pravilno skrbeti za živali, jih hranili in božali. V grajskem parku je tudi otroško igrišče z igrali. Otroci bodo skozi ves izlet čutno, vidno, slušno in gibalno aktivni. Spodbujali jih bomo k uporabi slovenskih besed, ki smo se jih naučili že v vrtcu. Vsekakor pa je bivanje v naravi tudi odlična priložnost za spoznavanje novih slovenskih besed. Naš izlet bi v popoldanskem času nadaljevali v termah 3000, v Moravskih Toplicah. Ker so stroški prevoza, vstopnin in kosila za nekatere družine previsoki in si tega ne morejo privoščiti, Vas prosimo za finančno pomoč.</t>
  </si>
  <si>
    <t>KÜHÁR EMLÉKHÁZ(SZLOVÉN TÁJHÁZ)</t>
  </si>
  <si>
    <t>CERKVENA POT / TEMPLOM ÚT</t>
  </si>
  <si>
    <t>11.</t>
  </si>
  <si>
    <t>GORNJI SENIK / FELSŐSZÖLNÖK</t>
  </si>
  <si>
    <t>Neubauer.ibolya@freemail.hu</t>
  </si>
  <si>
    <t>Ibolya Neubauer</t>
  </si>
  <si>
    <t>+3606306088695</t>
  </si>
  <si>
    <t>15772581-1-18</t>
  </si>
  <si>
    <t>OTP Bank Nyrt</t>
  </si>
  <si>
    <t>HU47 117470681577258100000000</t>
  </si>
  <si>
    <t>2</t>
  </si>
  <si>
    <t>XIV. TABOR ZA OHRANJANJE LJUDSKIH OBIČAJEV</t>
  </si>
  <si>
    <t>KÜHARJEVA SPOMINSKA HIŠA( SLOVENSKA ZBIRKA)</t>
  </si>
  <si>
    <t>IBOLYA NEUBAUER</t>
  </si>
  <si>
    <t>22.06.2026-31.08.2026</t>
  </si>
  <si>
    <t>Naše pričakovanje in hkrati glavni cilj tabora je, da bi učenci ohranjali stare običaje in s tem tudi slovenski jezik. V ta namen bi Urad radi prosili za finančno pomoč pri nabavi pripomočkov za izvajanje delavnic na taboru, vstopnine, avtobusnega prevoza in za pogostitev.</t>
  </si>
  <si>
    <t>Borovo gostüvanje</t>
  </si>
  <si>
    <t>Küharjeva spominska hiša</t>
  </si>
  <si>
    <t>01.01.2026-31.03.2026</t>
  </si>
  <si>
    <t>Prireditev nedvomno krepi povezanost slovenske skupnosti, ohranjanje in predstavljanje njene identitete ter prenašanje tradicije. Program prizadeva in nagovarja vse starostne skupine slovenske narodnosti ter jih vključuje v izvedbo dogodka.</t>
  </si>
  <si>
    <t>Porabsko kulturno in turistično društvo Andovci</t>
  </si>
  <si>
    <t>Rába-vidéki Szlovén Kulturális és Turisztikai Egyesület Orfalu</t>
  </si>
  <si>
    <t>Glavna/ Fő</t>
  </si>
  <si>
    <t>48.</t>
  </si>
  <si>
    <t>Andovci/Orfalu</t>
  </si>
  <si>
    <t>Andovci69@gmail.com</t>
  </si>
  <si>
    <t>Karel Holecz</t>
  </si>
  <si>
    <t>+36202557895</t>
  </si>
  <si>
    <t>Károly Holecz</t>
  </si>
  <si>
    <t>OTP Bank NYRT. É-Dunántúli Régió</t>
  </si>
  <si>
    <t>9970 Monošter/Szentgotthárd, Mártírok út 2</t>
  </si>
  <si>
    <t>HU34 1174 7068 2002 0354 0000 0000</t>
  </si>
  <si>
    <t>Porabsko kulturno in turistično društvo Andovci je bilo ustanovljeno leta 2008.Namen
društva je aktivno delovati na področju ohranjanja maternega jezika ter negovanja kulture
in šeg slovenske skupnosti v Porabju. Društvo ima 30 aktivnih in 40 prostovoljni članov sedež društva je v
Andovcih.Cilj našega društva je v leto 2026 kot do tega vedno negovanje in ohranjanje
porabske slovenske kulture in maternega jezika. To po našem mnenju lahko dolgoročno
dosežemo le z aktivnim vključevanjem mlade generacije. V leto 2026 želimo izvesti vse
programe zlasti tiste ki so že tradicionalne.</t>
  </si>
  <si>
    <t>Društvo Porabske Mladine</t>
  </si>
  <si>
    <t>Rábavidéki ifjúsági Egyesület</t>
  </si>
  <si>
    <t>Gárdonyi út 1 , Gárdonyi ulica</t>
  </si>
  <si>
    <t>Szentgotthárd, Monošter</t>
  </si>
  <si>
    <t>Zsohika@gmail.com</t>
  </si>
  <si>
    <t>Szabina Zsohár</t>
  </si>
  <si>
    <t>+36308296854</t>
  </si>
  <si>
    <t/>
  </si>
  <si>
    <t>9970, Szentgotthárd Hunyadi út 5</t>
  </si>
  <si>
    <t>HU72 7210 0488 1108 9854 0000 0000</t>
  </si>
  <si>
    <t>Društvo Porabske Mladine tudi za nasledjne leto 2026 želi svoje načrtovane programe iz vesti. V pripomki so navedeni se naši programi za leto 2026.</t>
  </si>
  <si>
    <t>Radio Monošter javna in neprofitna družba</t>
  </si>
  <si>
    <t>Szlovén Rádió Közhasznú Nonprofit Kft</t>
  </si>
  <si>
    <t>Gárdonyi utca / Gardonyi ulica</t>
  </si>
  <si>
    <t>Szentgotthárd Monošter</t>
  </si>
  <si>
    <t>Info@radiomonošter.com</t>
  </si>
  <si>
    <t>Attila Bartakovics</t>
  </si>
  <si>
    <t>+36303389338</t>
  </si>
  <si>
    <t>Attila.bartakovics@radiomonoster.com</t>
  </si>
  <si>
    <t>-</t>
  </si>
  <si>
    <t>Info@radiomonoster.com</t>
  </si>
  <si>
    <t>+3694554126</t>
  </si>
  <si>
    <t>Mártírok útja 2, 9970 Szentgotthárd</t>
  </si>
  <si>
    <t>HU69117470682001618600000000</t>
  </si>
  <si>
    <t>Radio Monošter poroča o vseh pomembnejših dogodkih, ki se dogajajo v naših vzgojno-izobraževalnih ustanovah (informativni dnevi, poročanje o vpisih v vrtce in šole, šolski pustni plesi, božični programi za vaščane, zbiralne akcije, študijski izleti, obiski pobratenih šol v Sloveniji itd.). S tem obveščamo poslušalce, otrokom in mladim pa - preko radijskih valov – nudimo možnosti za nastope pred najširšim porabskim občinstvom. Prizadevamo si, da bi čim bolj pritegnili mlade k poslušanju slovenskih oddaj Radia Monošter tudi s pomočjo sodobne slovenske lahke glasbe. 
V naših oddajah se veliko poroča tudi o slovensko-madžarskem čezmejnem gospodarskem sodelovanju, ter o najpomembnejših dogodkih v slovenskem zamejstvu, vendar ne s tako podrobnostjo kakor o domačih porabskih zadevah.
Z našimi radijskimi programi v slovenskem jeziku tudi aktiviramo naše poslušalce- sogovornike, ki morajo aktivno obvladati slovenski jezik. Z delovanjem RM se tudi slovenska jezikovna raven izboljšuje.</t>
  </si>
  <si>
    <t>Društvo za lepšo vas in ohranjanje tradicije</t>
  </si>
  <si>
    <t>Apátistvánfalvai Faluszépítő és Hagyományőrző Egyesület</t>
  </si>
  <si>
    <t>Glavna ulica</t>
  </si>
  <si>
    <t>107.</t>
  </si>
  <si>
    <t>Apátistvánfalva / Števanovci</t>
  </si>
  <si>
    <t>Atina1@freemail.hu</t>
  </si>
  <si>
    <t>Edit Trajbár</t>
  </si>
  <si>
    <t>+36303006813</t>
  </si>
  <si>
    <t>18888836-1-18</t>
  </si>
  <si>
    <t>9970 Szentgotthárd, Hunyadi utca 5.</t>
  </si>
  <si>
    <t>HU55721004881023197900000000</t>
  </si>
  <si>
    <t>MKBHUHB</t>
  </si>
  <si>
    <t>Ljudske igre in ohranjanje tradicije v okviru družinskega dneva</t>
  </si>
  <si>
    <t>maj - september 2026</t>
  </si>
  <si>
    <t>Tovrstni programi so – po našem mnenju – pomembni tudi zato, ker povezujejo pripadnike slovenske skupnosti, ki živijo v različnih vseh, ponujajo priložnost za srečanje porabskih Slovencev, pripadnikov najmanjše narodnostne skupnosti na Madžarskem in njihovih organizacij, ko se tudi na tak način lahko srečajo in lahko tudi v neformalnih okvirih izmenjajo svoje izkušnje in se družijo v sproščenem vzdušju.</t>
  </si>
  <si>
    <t>Športno društvo mesta Monošter – sekcija nogometa</t>
  </si>
  <si>
    <t>Szentgotthárdi Városi Sport Egyesület – Labdarúgó szakosztály</t>
  </si>
  <si>
    <t>Kossuth ulica</t>
  </si>
  <si>
    <t>57.</t>
  </si>
  <si>
    <t>Szentgotthárd</t>
  </si>
  <si>
    <t>Sztg.foci@gmail.com</t>
  </si>
  <si>
    <t>Laszlo Heiter</t>
  </si>
  <si>
    <t>+36302352043</t>
  </si>
  <si>
    <t>Tamas Kovacs</t>
  </si>
  <si>
    <t>+36302175455</t>
  </si>
  <si>
    <t>Tamaskov60@gmail.com</t>
  </si>
  <si>
    <t>11747068-20018528-00000000</t>
  </si>
  <si>
    <t>OTP BANK NYRT</t>
  </si>
  <si>
    <t>9970 Szentgotthárd, Mártírok u. 2.</t>
  </si>
  <si>
    <t>HU0611747068-20018528-00000000</t>
  </si>
  <si>
    <t>Športno društvo mesta Monošter je vodilna športna organizacija s sedežem v Monoštru na Madžarskem. Ustanovljeno je bilo z namenom izboljšanja športnega življenja in spodbujanja zdravega življenjskega sloga v regiji. Društvo aktivno sodeluje pri razvoju športnih dejavnosti – zlasti nogometa – med mladimi in odraslimi ter podpira tako rekreativne kot tekmovalne športe. Aktivna je tudi na področju čezmejnega sodelovanja. V okviru društva delajo razne sekcije: nogomet, rokomet, kegljanje, lokostrelstvo in namizni tenis. Nogometna sekcija Športnega društva mesta Monošter predstavlja osrednji del delovanja društva. V okviru sekcije trenutno deluje 160 certificiranih igralcev, katerih priprave in tekmovanja organiziramo in vodimo z veliko mero strokovnosti. Poseben poudarek namenjamo vzgoji in izobraževanju mladih športnikov, saj smo največji nogometni klub v Porabju, ki omogoča vključevanje vsem, ki želijo aktivno sodelovati v tej športni panogi. Člani prihajajo iz celotnega Porabja.</t>
  </si>
  <si>
    <t>Razvojna agencija Slovenska krajina</t>
  </si>
  <si>
    <t>Szlovén Vidék Közhasznú Nonprofit Kft</t>
  </si>
  <si>
    <t>Gárdonyi utca/ Gardonyi ulica</t>
  </si>
  <si>
    <t>Szentgotthárd /Monošter</t>
  </si>
  <si>
    <t>Szlovenvidek@gmail.com</t>
  </si>
  <si>
    <t>+36306023336</t>
  </si>
  <si>
    <t>Kmetija77@gmail.com</t>
  </si>
  <si>
    <t>9970 Szentgotthárd, Mártírok u. 2./ Mártírok u.2, 9970 Monošter</t>
  </si>
  <si>
    <t>HU48117634712914088200000000</t>
  </si>
  <si>
    <t>Razvojna agencija Slovenska krajina je specializirana za razvoj podeželja v Porabju, kjer ima dolgoletne izkušnje na področju izvajanja raznih projektov. Agencija se osredotoča na ohranjanje narodne identitete, kulture in jezika slovenske narodne skupnosti na Madžarskem, hkrati pa pozitivno vpliva na ohranitev in razvoj kulturne in naravne dediščine, turizma, kmetijstva in lokalnih produktov. Aktivnosti izvaja tako za mlade kot za starejšo populacijo. Je pobudnica in izvajalka številnih projektov, ki so bili financirani iz evropskih in nacionalnih skladov. Podpora Urada zagotovi nemoteno delovanje in izvedbo projektov, saj RASK nima možnost črpanje sredstev iz madžarskih skladov.</t>
  </si>
  <si>
    <t>Slovenska vzorčna kmetija 2026</t>
  </si>
  <si>
    <t>1.1.2026-31.12.2026</t>
  </si>
  <si>
    <t>RASK v okviru svojih dejavnostih upravlja s Slovensko vzorčno kmetijo na Gornjem Seniku in si prizadeva po najboljših močeh izvajati vse aktivnosti in dela. Slovenska vzorčna kmetija na Gornjem Seniku od leta 2015 opravlja povezovalno vlogo med pridelovalcih in predelovalcih slovenskega Porabja. Postavljena je bila z namenom, da dokaže možnosti uspešnega delovanja na območju Nacionalnega parka. Finančna pomoč Urada RS za Slovence v zamejstvu in po svetu zagotavlja nemoteno delovanje Slovesnke kmetije v kolikor doživljamo slabšo letino, v kolikor pa so okoliščine primerne pa v celoti prispeva k razvoju vzorčne kmetije.</t>
  </si>
  <si>
    <t>Športno Društvo Srebrni Brejg Gornji Senik</t>
  </si>
  <si>
    <t>Ezüst- Hegy Sportegyesület Felsőszölnök</t>
  </si>
  <si>
    <t>Hármashatár utca</t>
  </si>
  <si>
    <t>2.</t>
  </si>
  <si>
    <t>Felsőszölnök - Gornji Senik</t>
  </si>
  <si>
    <t>Andrejekszasza@gmail.com</t>
  </si>
  <si>
    <t>Szabolcs Andrejek</t>
  </si>
  <si>
    <t>+36303070728</t>
  </si>
  <si>
    <t>18896699-1-18</t>
  </si>
  <si>
    <t>MBH Bank Nyrt</t>
  </si>
  <si>
    <t>9970 Szentgotthárd, Hunyadi utca 5</t>
  </si>
  <si>
    <t>HU 40 7210 0488 1105 0339 0000 0000</t>
  </si>
  <si>
    <t>Športno društvo Srebrni Brejg je bilo ustanovljeno leta 1997 na Gornjem Seniku na spodbudo mladih, ki so bili športni navdušenci in za katere je bilo ohranjanje tradicij prav tako pomembno. Skoraj vsi člani društva imajo slovenske korenine, so pripadniki slovenske narodnostne skupnosti v Porabju. Trenutno društvo ima 60 članov. V prejšnjih skoraj 20 letih je društvo bilo organiziralo veliko uspešnih prireditev, tako športnih, kot takih, ki so ciljali na ohranjanje tradicij. 
V letu 2014 je društvo šlo skozi t.i. generacijsko spremembo in je nadaljevalo delovanje z novim, mlajšim vodstvom. Mislimo, da je ta sprememba zelo pozitivno vplivala na delovanje vse organizacije (tako finančnih kot osebnih) želijo osvežiti  ne samo športno življenje na Gornjem Seniku. Dokaz pozitivnih rezultatov so dosežki našega delovanja.</t>
  </si>
  <si>
    <t>Župnija Gornji Senik</t>
  </si>
  <si>
    <t>Plébániahivatal</t>
  </si>
  <si>
    <t>Templom/Cerkvena</t>
  </si>
  <si>
    <t>9.</t>
  </si>
  <si>
    <t>Gornji Senik/Felsőszölnök</t>
  </si>
  <si>
    <t>Nvzt02@gmail.com</t>
  </si>
  <si>
    <t>Tibor Toth</t>
  </si>
  <si>
    <t>+36309117077</t>
  </si>
  <si>
    <t>9700 Szombathely, Fő tér 3. /9700 Sombotel, Glavni trg 3</t>
  </si>
  <si>
    <t>HU6711747068-20018827</t>
  </si>
  <si>
    <t>Tradicionalno slovensko družinsko srečanje</t>
  </si>
  <si>
    <t>01.10.2026.-31.10.2026.</t>
  </si>
  <si>
    <t>Tradicionalno družinsko srečanje na Gornjem Seniku</t>
  </si>
  <si>
    <t>Romarska pot v Slovenijo</t>
  </si>
  <si>
    <t>15.08.2026.-30.09.2026</t>
  </si>
  <si>
    <t>Romarska pot v Slovenijo s slovenskimi verniki.</t>
  </si>
  <si>
    <t>Zveza Slovencev na Madžarskem</t>
  </si>
  <si>
    <t>Magyarországi Szlovének Szövetsége</t>
  </si>
  <si>
    <t>Gárdonyi út</t>
  </si>
  <si>
    <t>Monošter/Szentgotthárd</t>
  </si>
  <si>
    <t>Zvezaslovencev@gmail.com</t>
  </si>
  <si>
    <t>Andrea Kovacs</t>
  </si>
  <si>
    <t>OTP Bank Nyrt. Szentgotthárd</t>
  </si>
  <si>
    <t>Madžarska - 9970 Szentgotthárd Mártírok u. 2.</t>
  </si>
  <si>
    <t>HU35 1176 3471 2903 8884 0000 0000</t>
  </si>
  <si>
    <t>Zveza Slovencev na Madžarskem (ZSM) je leta 2025 praznovala 35. obletnico svojega delovanja. Svoje poslanstvo uresničuje med porabskimi Slovenci z namenom ohranjanja maternega jezika, razvijanja in ohranjanja slovenske kulture, krepitve narodne zavesti ter spodbujanja gospodarskega razvoja v Slovenskem Porabju.
Oblikovanje kulturnega življenja Slovenskega Porabja je ena temeljnih nalog Zveze Slovencev na Madžarskem. Kultura pomembno vpliva na kakovost življenja v skupnosti, bistveno zaznamuje identiteto območja, njegovo prepoznavno vzdušje in edinstveni izraz, hkrati pa prispeva k turistični in gospodarski privlačnosti regije. Na področju kulturnega delovanja in pri izdajanju časopisa Porabje deluje pet sodelavcev Zveze, pri čemer sodelujemo tudi z zunanjimi sodelavci in samostojnimi podjetniki, ki za organizacijo opravljajo določene storitve.</t>
  </si>
  <si>
    <t>Prostovoljno Gasilsko Društvo Gornji Senik</t>
  </si>
  <si>
    <t>Felsőszölnök Község Önkéntes Tűzoltó Egyesület</t>
  </si>
  <si>
    <t>Templom út  / Cerkvena pot</t>
  </si>
  <si>
    <t>10.</t>
  </si>
  <si>
    <t>Felsőszölnök/Gornji Senik</t>
  </si>
  <si>
    <t>Fszote@gmail.com</t>
  </si>
  <si>
    <t>Richard Bajzek</t>
  </si>
  <si>
    <t>+36205151602</t>
  </si>
  <si>
    <t>Richárd Bajzek</t>
  </si>
  <si>
    <t>........</t>
  </si>
  <si>
    <t>HU32721004881023058300000000</t>
  </si>
  <si>
    <t>MKKBHUB</t>
  </si>
  <si>
    <t>Gasilska slovesnost ob blagoslovu prapora</t>
  </si>
  <si>
    <t>2026.01.01-2026.12.30</t>
  </si>
  <si>
    <t>Posvetitev nove gasilske zastave želimo izvesti v okviru slovesne prireditve, na katero z velikim veseljem povabimo tudi naše slovenske gasilske prijatelje. Naš cilj je, da skupaj na dostojen način obeležimo ta kulturno in zgodovinsko pomemben dogodek, ki še dodatno krepi prijateljske ter strokovne vezi med našima skupnostma.</t>
  </si>
  <si>
    <t>TOČKE SKUPAJ (seštevanje)</t>
  </si>
  <si>
    <t>Mnenje krovne organizacije</t>
  </si>
  <si>
    <t xml:space="preserve">Mnenje krovne organizacije </t>
  </si>
  <si>
    <t>Glede na obseg in vsebino realno zasnovan in finančno ovrednoten ter uravnotežen projekt, upoštevajoč tudi stanje znotraj slovenske skupnosti in realne stroške v državi izvedbe - od 0 do 20 točk</t>
  </si>
  <si>
    <t>Sofinanciranje stroškov dela, materialnih stroškov in stroškov storitev.</t>
  </si>
  <si>
    <t>Sofinanciranje materialnih stroškov in stroškov storitev.</t>
  </si>
  <si>
    <t>Sofinanciranje stroškov navedenih v vlogi.</t>
  </si>
  <si>
    <t>VRSTA POGODBE</t>
  </si>
  <si>
    <t>pozitivna</t>
  </si>
  <si>
    <t>Projekt ni dosegel meril v zadostni meri, ni dosegel zadostnega števila točk.</t>
  </si>
  <si>
    <t>Skupaj:</t>
  </si>
  <si>
    <t>DODELJENA SREDSTVA</t>
  </si>
  <si>
    <t>OBRAZLOŽITEV PROJEKT</t>
  </si>
  <si>
    <t xml:space="preserve">SKUPNI DODELJEN ZNESEK </t>
  </si>
  <si>
    <t>PROJEKT</t>
  </si>
  <si>
    <t>OBRAZLOŽITEV PROGRAM</t>
  </si>
  <si>
    <t>PROGRAM</t>
  </si>
  <si>
    <t>PREJEMNIK SREDSTEV</t>
  </si>
  <si>
    <t>DRŽAVA</t>
  </si>
  <si>
    <t>Športno in turistično društvo Doljni Senik</t>
  </si>
  <si>
    <t>Nogometni klub Sakalovci</t>
  </si>
  <si>
    <t>Küharjeva spominska hiša (Slovenska zbirka)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</si>
</sst>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
    <numFmt numFmtId="165" formatCode="dd\.mm\.yyyy"/>
  </numFmts>
  <fonts count="14" x14ac:knownFonts="1">
    <font>
      <sz val="11"/>
      <color theme="1"/>
      <name val="Aptos Narrow"/>
      <family val="2"/>
      <charset val="238"/>
      <scheme val="minor"/>
    </font>
    <font>
      <sz val="9"/>
      <color indexed="8"/>
      <name val="Aptos Narrow"/>
      <family val="2"/>
      <scheme val="minor"/>
    </font>
    <font>
      <b/>
      <u/>
      <sz val="9"/>
      <color rgb="FFFF0000"/>
      <name val="Aptos Narrow"/>
      <family val="2"/>
      <scheme val="minor"/>
    </font>
    <font>
      <b/>
      <sz val="8"/>
      <color rgb="FFFF0000"/>
      <name val="Aptos Narrow"/>
      <family val="2"/>
      <scheme val="minor"/>
    </font>
    <font>
      <b/>
      <sz val="9"/>
      <color rgb="FFFF0000"/>
      <name val="Aptos Narrow"/>
      <family val="2"/>
      <scheme val="minor"/>
    </font>
    <font>
      <b/>
      <sz val="9"/>
      <color indexed="8"/>
      <name val="Aptos Narrow"/>
      <family val="2"/>
      <scheme val="minor"/>
    </font>
    <font>
      <sz val="9"/>
      <name val="Aptos Narrow"/>
      <family val="2"/>
      <scheme val="minor"/>
    </font>
    <font>
      <b/>
      <sz val="14"/>
      <color theme="1"/>
      <name val="Aptos Narrow"/>
      <family val="2"/>
      <scheme val="minor"/>
    </font>
    <font>
      <b/>
      <sz val="8"/>
      <color indexed="8"/>
      <name val="Aptos Narrow"/>
      <family val="2"/>
      <scheme val="minor"/>
    </font>
    <font>
      <b/>
      <sz val="6"/>
      <color indexed="8"/>
      <name val="Aptos Narrow"/>
      <family val="2"/>
      <scheme val="minor"/>
    </font>
    <font>
      <sz val="10"/>
      <color indexed="8"/>
      <name val="Aptos Narrow"/>
      <family val="2"/>
      <scheme val="minor"/>
    </font>
    <font>
      <sz val="11"/>
      <color indexed="8"/>
      <name val="Aptos Narrow"/>
      <family val="2"/>
      <scheme val="minor"/>
    </font>
    <font>
      <b/>
      <sz val="11"/>
      <color indexed="8"/>
      <name val="Aptos Narrow"/>
      <family val="2"/>
      <scheme val="minor"/>
    </font>
    <font>
      <b/>
      <sz val="11"/>
      <color theme="1"/>
      <name val="Aptos Narrow"/>
      <family val="2"/>
      <scheme val="minor"/>
    </font>
  </fonts>
  <fills count="10">
    <fill>
      <patternFill patternType="none"/>
    </fill>
    <fill>
      <patternFill patternType="gray125"/>
    </fill>
    <fill>
      <patternFill patternType="solid">
        <fgColor theme="3" tint="0.89999084444715716"/>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CC"/>
        <bgColor indexed="64"/>
      </patternFill>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bottom style="medium">
        <color indexed="64"/>
      </bottom>
      <diagonal/>
    </border>
    <border>
      <left/>
      <right/>
      <top style="thin">
        <color auto="1"/>
      </top>
      <bottom/>
      <diagonal/>
    </border>
    <border>
      <left style="medium">
        <color indexed="64"/>
      </left>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style="medium">
        <color indexed="64"/>
      </right>
      <top style="thin">
        <color auto="1"/>
      </top>
      <bottom/>
      <diagonal/>
    </border>
    <border>
      <left style="medium">
        <color indexed="64"/>
      </left>
      <right/>
      <top style="thin">
        <color auto="1"/>
      </top>
      <bottom/>
      <diagonal/>
    </border>
    <border>
      <left style="medium">
        <color indexed="64"/>
      </left>
      <right style="medium">
        <color indexed="64"/>
      </right>
      <top style="thin">
        <color auto="1"/>
      </top>
      <bottom/>
      <diagonal/>
    </border>
  </borders>
  <cellStyleXfs count="1">
    <xf numFmtId="0" fontId="0" fillId="0" borderId="0"/>
  </cellStyleXfs>
  <cellXfs count="73">
    <xf numFmtId="0" fontId="0" fillId="0" borderId="0" xfId="0"/>
    <xf numFmtId="0" fontId="1" fillId="0" borderId="1" xfId="0" applyFont="1" applyBorder="1"/>
    <xf numFmtId="0" fontId="3" fillId="4" borderId="3" xfId="0" applyFont="1" applyFill="1" applyBorder="1" applyAlignment="1">
      <alignment horizontal="center" vertical="center" wrapText="1"/>
    </xf>
    <xf numFmtId="0" fontId="1" fillId="0" borderId="5" xfId="0" applyFont="1" applyBorder="1"/>
    <xf numFmtId="0" fontId="1" fillId="0" borderId="0" xfId="0" applyFont="1"/>
    <xf numFmtId="0" fontId="6" fillId="0" borderId="1" xfId="0" applyFont="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left" vertical="center"/>
    </xf>
    <xf numFmtId="165" fontId="1" fillId="0" borderId="1" xfId="0" applyNumberFormat="1" applyFont="1" applyBorder="1" applyAlignment="1">
      <alignment horizontal="left" vertical="center"/>
    </xf>
    <xf numFmtId="0" fontId="1" fillId="0" borderId="1" xfId="0" applyFont="1" applyBorder="1" applyAlignment="1">
      <alignment horizontal="left" vertical="center" wrapText="1"/>
    </xf>
    <xf numFmtId="0" fontId="1" fillId="9" borderId="1" xfId="0" applyFont="1" applyFill="1" applyBorder="1" applyAlignment="1">
      <alignment horizontal="left" vertical="center"/>
    </xf>
    <xf numFmtId="165" fontId="1" fillId="9" borderId="1" xfId="0" applyNumberFormat="1" applyFont="1" applyFill="1" applyBorder="1" applyAlignment="1">
      <alignment horizontal="left" vertical="center"/>
    </xf>
    <xf numFmtId="0" fontId="1" fillId="9" borderId="1" xfId="0" applyFont="1" applyFill="1" applyBorder="1" applyAlignment="1">
      <alignment horizontal="left" vertical="center" wrapText="1"/>
    </xf>
    <xf numFmtId="0" fontId="1" fillId="9" borderId="0" xfId="0" applyFont="1" applyFill="1" applyAlignment="1">
      <alignment horizontal="left" vertical="center"/>
    </xf>
    <xf numFmtId="0" fontId="0" fillId="0" borderId="0" xfId="0" applyAlignment="1">
      <alignment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horizontal="left" vertical="center"/>
    </xf>
    <xf numFmtId="0" fontId="1" fillId="0" borderId="9" xfId="0" applyFont="1" applyBorder="1" applyAlignment="1">
      <alignment horizontal="center" vertical="center"/>
    </xf>
    <xf numFmtId="164" fontId="7" fillId="0" borderId="1" xfId="0" applyNumberFormat="1" applyFont="1" applyBorder="1" applyAlignment="1">
      <alignment horizontal="center" vertical="center"/>
    </xf>
    <xf numFmtId="0" fontId="10" fillId="0" borderId="1" xfId="0" applyFont="1" applyBorder="1" applyAlignment="1">
      <alignment horizontal="left" vertical="center" wrapText="1"/>
    </xf>
    <xf numFmtId="164" fontId="10" fillId="0" borderId="1" xfId="0" applyNumberFormat="1" applyFont="1" applyBorder="1" applyAlignment="1">
      <alignment horizontal="center" vertical="center"/>
    </xf>
    <xf numFmtId="164" fontId="10" fillId="0" borderId="1" xfId="0" applyNumberFormat="1" applyFont="1" applyBorder="1" applyAlignment="1">
      <alignment horizontal="center" vertical="center" wrapText="1"/>
    </xf>
    <xf numFmtId="0" fontId="10" fillId="9"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164" fontId="11" fillId="0" borderId="1" xfId="0" applyNumberFormat="1" applyFont="1" applyBorder="1" applyAlignment="1">
      <alignment horizontal="center" vertical="center"/>
    </xf>
    <xf numFmtId="1" fontId="11" fillId="0" borderId="1" xfId="0" applyNumberFormat="1" applyFont="1" applyBorder="1" applyAlignment="1">
      <alignment horizontal="center" vertical="center" wrapText="1"/>
    </xf>
    <xf numFmtId="9" fontId="11" fillId="0" borderId="1" xfId="0" applyNumberFormat="1" applyFont="1" applyBorder="1" applyAlignment="1">
      <alignment horizontal="center" vertical="center"/>
    </xf>
    <xf numFmtId="164" fontId="11" fillId="0" borderId="1" xfId="0" applyNumberFormat="1" applyFont="1" applyBorder="1" applyAlignment="1">
      <alignment horizontal="center" vertical="center" wrapText="1"/>
    </xf>
    <xf numFmtId="165" fontId="11" fillId="0" borderId="1" xfId="0" applyNumberFormat="1" applyFont="1" applyBorder="1" applyAlignment="1">
      <alignment horizontal="left" vertical="center" wrapText="1"/>
    </xf>
    <xf numFmtId="0" fontId="11" fillId="9" borderId="1" xfId="0" applyFont="1" applyFill="1" applyBorder="1" applyAlignment="1">
      <alignment horizontal="left" vertical="center" wrapText="1"/>
    </xf>
    <xf numFmtId="0" fontId="11" fillId="9" borderId="1" xfId="0" applyFont="1" applyFill="1" applyBorder="1" applyAlignment="1">
      <alignment horizontal="left" vertical="center"/>
    </xf>
    <xf numFmtId="164" fontId="11" fillId="9" borderId="1" xfId="0" applyNumberFormat="1" applyFont="1" applyFill="1" applyBorder="1" applyAlignment="1">
      <alignment horizontal="right" vertical="center"/>
    </xf>
    <xf numFmtId="0" fontId="11" fillId="9" borderId="1" xfId="0" applyFont="1" applyFill="1" applyBorder="1" applyAlignment="1">
      <alignment horizontal="center" vertical="center"/>
    </xf>
    <xf numFmtId="0" fontId="11" fillId="9" borderId="1" xfId="0" applyFont="1" applyFill="1" applyBorder="1" applyAlignment="1">
      <alignment horizontal="center" vertical="center" wrapText="1"/>
    </xf>
    <xf numFmtId="164" fontId="12" fillId="0" borderId="1" xfId="0" applyNumberFormat="1" applyFont="1" applyBorder="1" applyAlignment="1">
      <alignment horizontal="center" vertical="center"/>
    </xf>
    <xf numFmtId="164" fontId="12" fillId="9" borderId="1" xfId="0" applyNumberFormat="1" applyFont="1" applyFill="1" applyBorder="1" applyAlignment="1">
      <alignment horizontal="center" vertical="center"/>
    </xf>
    <xf numFmtId="0" fontId="13" fillId="0" borderId="0" xfId="0" applyFont="1"/>
    <xf numFmtId="0" fontId="13" fillId="0" borderId="0" xfId="0" applyFont="1" applyAlignment="1">
      <alignment horizontal="center" vertical="center"/>
    </xf>
    <xf numFmtId="0" fontId="5" fillId="8" borderId="16" xfId="0" applyFont="1" applyFill="1" applyBorder="1" applyAlignment="1">
      <alignment horizontal="center" vertical="center"/>
    </xf>
    <xf numFmtId="164"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 fillId="0" borderId="9" xfId="0" applyFont="1" applyBorder="1" applyAlignment="1">
      <alignment horizontal="center" vertical="center"/>
    </xf>
    <xf numFmtId="164" fontId="12" fillId="0" borderId="1" xfId="0" applyNumberFormat="1" applyFont="1" applyBorder="1" applyAlignment="1">
      <alignment horizontal="center" vertical="center"/>
    </xf>
    <xf numFmtId="0" fontId="4" fillId="4" borderId="12"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6" borderId="13" xfId="0" applyFont="1" applyFill="1" applyBorder="1" applyAlignment="1">
      <alignment horizontal="center" vertical="center"/>
    </xf>
    <xf numFmtId="0" fontId="4" fillId="5" borderId="15"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14" xfId="0" applyFont="1" applyFill="1" applyBorder="1" applyAlignment="1">
      <alignment horizontal="center" vertical="center"/>
    </xf>
    <xf numFmtId="0" fontId="4" fillId="7" borderId="11" xfId="0" applyFont="1" applyFill="1" applyBorder="1" applyAlignment="1">
      <alignment horizontal="center" vertical="center"/>
    </xf>
    <xf numFmtId="0" fontId="4" fillId="7" borderId="12" xfId="0" applyFont="1" applyFill="1" applyBorder="1" applyAlignment="1">
      <alignment horizontal="center" vertical="center"/>
    </xf>
    <xf numFmtId="0" fontId="4" fillId="7"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4DEF3-9D4B-46CE-9767-D6E1D05DB4AF}">
  <sheetPr>
    <pageSetUpPr fitToPage="1"/>
  </sheetPr>
  <dimension ref="A1:KY26"/>
  <sheetViews>
    <sheetView tabSelected="1" zoomScale="120" zoomScaleNormal="120" workbookViewId="0">
      <pane xSplit="7" ySplit="2" topLeftCell="H4" activePane="bottomRight" state="frozen"/>
      <selection pane="topRight" activeCell="J1" sqref="J1"/>
      <selection pane="bottomLeft" activeCell="A4" sqref="A4"/>
      <selection pane="bottomRight" activeCell="BY2" sqref="BY1:BY1048576"/>
    </sheetView>
  </sheetViews>
  <sheetFormatPr defaultRowHeight="15" x14ac:dyDescent="0.25"/>
  <cols>
    <col min="1" max="1" width="9.28515625" style="14" customWidth="1"/>
    <col min="2" max="3" width="0" hidden="1" customWidth="1"/>
    <col min="4" max="4" width="33.28515625" customWidth="1"/>
    <col min="5" max="7" width="0" hidden="1" customWidth="1"/>
    <col min="8" max="8" width="15.5703125" hidden="1" customWidth="1"/>
    <col min="9" max="10" width="0" hidden="1" customWidth="1"/>
    <col min="11" max="11" width="16.28515625" hidden="1" customWidth="1"/>
    <col min="12" max="12" width="15.140625" hidden="1" customWidth="1"/>
    <col min="13" max="13" width="16.5703125" hidden="1" customWidth="1"/>
    <col min="14" max="14" width="14.140625" hidden="1" customWidth="1"/>
    <col min="15" max="15" width="16.5703125" hidden="1" customWidth="1"/>
    <col min="16" max="25" width="0" hidden="1" customWidth="1"/>
    <col min="26" max="26" width="16.7109375" customWidth="1"/>
    <col min="27" max="29" width="0" hidden="1" customWidth="1"/>
    <col min="30" max="30" width="28.7109375" hidden="1" customWidth="1"/>
    <col min="31" max="32" width="13.28515625" hidden="1" customWidth="1"/>
    <col min="33" max="43" width="8.5703125" hidden="1" customWidth="1"/>
    <col min="44" max="44" width="6.7109375" hidden="1" customWidth="1"/>
    <col min="45" max="45" width="11.42578125" hidden="1" customWidth="1"/>
    <col min="46" max="46" width="15.140625" hidden="1" customWidth="1"/>
    <col min="47" max="47" width="6.7109375" hidden="1" customWidth="1"/>
    <col min="48" max="48" width="13.140625" hidden="1" customWidth="1"/>
    <col min="49" max="49" width="16.42578125" style="49" customWidth="1"/>
    <col min="50" max="50" width="28.5703125" style="14" customWidth="1"/>
    <col min="51" max="51" width="5.42578125" hidden="1" customWidth="1"/>
    <col min="52" max="52" width="17" customWidth="1"/>
    <col min="53" max="53" width="14.140625" hidden="1" customWidth="1"/>
    <col min="54" max="54" width="14.28515625" hidden="1" customWidth="1"/>
    <col min="55" max="55" width="15" style="14" hidden="1" customWidth="1"/>
    <col min="56" max="56" width="8.140625" hidden="1" customWidth="1"/>
    <col min="57" max="57" width="26.5703125" hidden="1" customWidth="1"/>
    <col min="58" max="58" width="12.140625" hidden="1" customWidth="1"/>
    <col min="59" max="59" width="12" hidden="1" customWidth="1"/>
    <col min="60" max="70" width="10.42578125" hidden="1" customWidth="1"/>
    <col min="71" max="72" width="9.140625" hidden="1" customWidth="1"/>
    <col min="73" max="73" width="11.42578125" hidden="1" customWidth="1"/>
    <col min="74" max="74" width="6.7109375" hidden="1" customWidth="1"/>
    <col min="75" max="76" width="15" hidden="1" customWidth="1"/>
    <col min="77" max="77" width="14" style="49" customWidth="1"/>
    <col min="78" max="78" width="24" customWidth="1"/>
    <col min="79" max="79" width="15.42578125" style="50" customWidth="1"/>
    <col min="80" max="80" width="16.28515625" hidden="1" customWidth="1"/>
  </cols>
  <sheetData>
    <row r="1" spans="1:311" s="5" customFormat="1" ht="46.35" hidden="1" customHeight="1" x14ac:dyDescent="0.25">
      <c r="A1" s="70" t="s">
        <v>0</v>
      </c>
      <c r="B1" s="71"/>
      <c r="C1" s="71"/>
      <c r="D1" s="71"/>
      <c r="E1" s="71"/>
      <c r="F1" s="71"/>
      <c r="G1" s="71"/>
      <c r="H1" s="71"/>
      <c r="I1" s="71"/>
      <c r="J1" s="71"/>
      <c r="K1" s="71"/>
      <c r="L1" s="71"/>
      <c r="M1" s="71"/>
      <c r="N1" s="71"/>
      <c r="O1" s="71"/>
      <c r="P1" s="71"/>
      <c r="Q1" s="71"/>
      <c r="R1" s="71"/>
      <c r="S1" s="71"/>
      <c r="T1" s="71"/>
      <c r="U1" s="71"/>
      <c r="V1" s="71"/>
      <c r="W1" s="71"/>
      <c r="X1" s="71"/>
      <c r="Y1" s="71"/>
      <c r="Z1" s="72"/>
      <c r="AA1" s="67" t="s">
        <v>1</v>
      </c>
      <c r="AB1" s="68"/>
      <c r="AC1" s="69"/>
      <c r="AD1" s="2" t="s">
        <v>2</v>
      </c>
      <c r="AE1" s="57"/>
      <c r="AF1" s="57"/>
      <c r="AG1" s="61" t="s">
        <v>3</v>
      </c>
      <c r="AH1" s="62"/>
      <c r="AI1" s="62"/>
      <c r="AJ1" s="62"/>
      <c r="AK1" s="62"/>
      <c r="AL1" s="62"/>
      <c r="AM1" s="62"/>
      <c r="AN1" s="62"/>
      <c r="AO1" s="62"/>
      <c r="AP1" s="62"/>
      <c r="AQ1" s="62"/>
      <c r="AR1" s="62"/>
      <c r="AS1" s="62"/>
      <c r="AT1" s="62"/>
      <c r="AU1" s="62"/>
      <c r="AV1" s="62"/>
      <c r="AW1" s="62"/>
      <c r="AX1" s="63"/>
      <c r="AY1" s="58" t="s">
        <v>4</v>
      </c>
      <c r="AZ1" s="59"/>
      <c r="BA1" s="59"/>
      <c r="BB1" s="59"/>
      <c r="BC1" s="59"/>
      <c r="BD1" s="59"/>
      <c r="BE1" s="60"/>
      <c r="BF1" s="59"/>
      <c r="BG1" s="60"/>
      <c r="BH1" s="64" t="s">
        <v>5</v>
      </c>
      <c r="BI1" s="65"/>
      <c r="BJ1" s="65"/>
      <c r="BK1" s="65"/>
      <c r="BL1" s="65"/>
      <c r="BM1" s="65"/>
      <c r="BN1" s="65"/>
      <c r="BO1" s="65"/>
      <c r="BP1" s="65"/>
      <c r="BQ1" s="65"/>
      <c r="BR1" s="65"/>
      <c r="BS1" s="65"/>
      <c r="BT1" s="65"/>
      <c r="BU1" s="65"/>
      <c r="BV1" s="65"/>
      <c r="BW1" s="65"/>
      <c r="BX1" s="65"/>
      <c r="BY1" s="65"/>
      <c r="BZ1" s="66"/>
      <c r="CA1" s="51">
        <v>2026</v>
      </c>
      <c r="CB1" s="3"/>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1"/>
      <c r="KY1" s="1"/>
    </row>
    <row r="2" spans="1:311" s="25" customFormat="1" ht="95.25" customHeight="1" x14ac:dyDescent="0.25">
      <c r="A2" s="16" t="s">
        <v>341</v>
      </c>
      <c r="B2" s="16" t="s">
        <v>6</v>
      </c>
      <c r="C2" s="15" t="s">
        <v>7</v>
      </c>
      <c r="D2" s="16" t="s">
        <v>340</v>
      </c>
      <c r="E2" s="16" t="s">
        <v>8</v>
      </c>
      <c r="F2" s="15" t="s">
        <v>9</v>
      </c>
      <c r="G2" s="15" t="s">
        <v>10</v>
      </c>
      <c r="H2" s="16" t="s">
        <v>11</v>
      </c>
      <c r="I2" s="16" t="s">
        <v>12</v>
      </c>
      <c r="J2" s="16" t="s">
        <v>13</v>
      </c>
      <c r="K2" s="16" t="s">
        <v>14</v>
      </c>
      <c r="L2" s="16" t="s">
        <v>15</v>
      </c>
      <c r="M2" s="16" t="s">
        <v>16</v>
      </c>
      <c r="N2" s="16" t="s">
        <v>17</v>
      </c>
      <c r="O2" s="16" t="s">
        <v>18</v>
      </c>
      <c r="P2" s="16" t="s">
        <v>19</v>
      </c>
      <c r="Q2" s="16" t="s">
        <v>20</v>
      </c>
      <c r="R2" s="16" t="s">
        <v>21</v>
      </c>
      <c r="S2" s="16" t="s">
        <v>22</v>
      </c>
      <c r="T2" s="16" t="s">
        <v>23</v>
      </c>
      <c r="U2" s="16" t="s">
        <v>24</v>
      </c>
      <c r="V2" s="16" t="s">
        <v>25</v>
      </c>
      <c r="W2" s="16" t="s">
        <v>26</v>
      </c>
      <c r="X2" s="16" t="s">
        <v>27</v>
      </c>
      <c r="Y2" s="16" t="s">
        <v>28</v>
      </c>
      <c r="Z2" s="16" t="s">
        <v>339</v>
      </c>
      <c r="AA2" s="17" t="s">
        <v>29</v>
      </c>
      <c r="AB2" s="18" t="s">
        <v>30</v>
      </c>
      <c r="AC2" s="19" t="s">
        <v>31</v>
      </c>
      <c r="AD2" s="20" t="s">
        <v>32</v>
      </c>
      <c r="AE2" s="18" t="s">
        <v>33</v>
      </c>
      <c r="AF2" s="18" t="s">
        <v>34</v>
      </c>
      <c r="AG2" s="17" t="s">
        <v>35</v>
      </c>
      <c r="AH2" s="18" t="s">
        <v>36</v>
      </c>
      <c r="AI2" s="18" t="s">
        <v>37</v>
      </c>
      <c r="AJ2" s="18" t="s">
        <v>38</v>
      </c>
      <c r="AK2" s="18" t="s">
        <v>39</v>
      </c>
      <c r="AL2" s="18" t="s">
        <v>40</v>
      </c>
      <c r="AM2" s="18" t="s">
        <v>41</v>
      </c>
      <c r="AN2" s="18" t="s">
        <v>326</v>
      </c>
      <c r="AO2" s="18" t="s">
        <v>42</v>
      </c>
      <c r="AP2" s="18" t="s">
        <v>43</v>
      </c>
      <c r="AQ2" s="18" t="s">
        <v>44</v>
      </c>
      <c r="AR2" s="16" t="s">
        <v>323</v>
      </c>
      <c r="AS2" s="21" t="s">
        <v>324</v>
      </c>
      <c r="AT2" s="16" t="s">
        <v>45</v>
      </c>
      <c r="AU2" s="16" t="s">
        <v>46</v>
      </c>
      <c r="AV2" s="16" t="s">
        <v>47</v>
      </c>
      <c r="AW2" s="16" t="s">
        <v>334</v>
      </c>
      <c r="AX2" s="16" t="s">
        <v>338</v>
      </c>
      <c r="AY2" s="17" t="s">
        <v>49</v>
      </c>
      <c r="AZ2" s="22" t="s">
        <v>337</v>
      </c>
      <c r="BA2" s="16" t="s">
        <v>50</v>
      </c>
      <c r="BB2" s="16" t="s">
        <v>51</v>
      </c>
      <c r="BC2" s="16" t="s">
        <v>52</v>
      </c>
      <c r="BD2" s="16" t="s">
        <v>53</v>
      </c>
      <c r="BE2" s="23" t="s">
        <v>54</v>
      </c>
      <c r="BF2" s="16" t="s">
        <v>34</v>
      </c>
      <c r="BG2" s="23" t="s">
        <v>33</v>
      </c>
      <c r="BH2" s="17" t="s">
        <v>35</v>
      </c>
      <c r="BI2" s="18" t="s">
        <v>36</v>
      </c>
      <c r="BJ2" s="18" t="s">
        <v>37</v>
      </c>
      <c r="BK2" s="18" t="s">
        <v>38</v>
      </c>
      <c r="BL2" s="18" t="s">
        <v>39</v>
      </c>
      <c r="BM2" s="18" t="s">
        <v>40</v>
      </c>
      <c r="BN2" s="18" t="s">
        <v>41</v>
      </c>
      <c r="BO2" s="18" t="s">
        <v>326</v>
      </c>
      <c r="BP2" s="18" t="s">
        <v>42</v>
      </c>
      <c r="BQ2" s="18" t="s">
        <v>43</v>
      </c>
      <c r="BR2" s="18" t="s">
        <v>44</v>
      </c>
      <c r="BS2" s="16" t="s">
        <v>323</v>
      </c>
      <c r="BT2" s="23" t="s">
        <v>325</v>
      </c>
      <c r="BU2" s="16" t="s">
        <v>45</v>
      </c>
      <c r="BV2" s="16" t="s">
        <v>46</v>
      </c>
      <c r="BW2" s="16" t="s">
        <v>47</v>
      </c>
      <c r="BX2" s="16" t="s">
        <v>48</v>
      </c>
      <c r="BY2" s="16" t="s">
        <v>334</v>
      </c>
      <c r="BZ2" s="23" t="s">
        <v>335</v>
      </c>
      <c r="CA2" s="16" t="s">
        <v>336</v>
      </c>
      <c r="CB2" s="15" t="s">
        <v>330</v>
      </c>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c r="IX2" s="24"/>
      <c r="IY2" s="24"/>
      <c r="IZ2" s="24"/>
      <c r="JA2" s="24"/>
      <c r="JB2" s="24"/>
      <c r="JC2" s="24"/>
      <c r="JD2" s="24"/>
      <c r="JE2" s="24"/>
      <c r="JF2" s="24"/>
      <c r="JG2" s="24"/>
      <c r="JH2" s="24"/>
      <c r="JI2" s="24"/>
      <c r="JJ2" s="24"/>
      <c r="JK2" s="24"/>
      <c r="JL2" s="24"/>
      <c r="JM2" s="24"/>
      <c r="JN2" s="24"/>
      <c r="JO2" s="24"/>
      <c r="JP2" s="24"/>
      <c r="JQ2" s="24"/>
      <c r="JR2" s="24"/>
      <c r="JS2" s="24"/>
      <c r="JT2" s="24"/>
      <c r="JU2" s="24"/>
      <c r="JV2" s="24"/>
      <c r="JW2" s="24"/>
      <c r="JX2" s="24"/>
      <c r="JY2" s="24"/>
      <c r="JZ2" s="24"/>
      <c r="KA2" s="24"/>
      <c r="KB2" s="24"/>
      <c r="KC2" s="24"/>
      <c r="KD2" s="24"/>
      <c r="KE2" s="24"/>
      <c r="KF2" s="24"/>
      <c r="KG2" s="24"/>
      <c r="KH2" s="24"/>
      <c r="KI2" s="24"/>
      <c r="KJ2" s="24"/>
      <c r="KK2" s="24"/>
      <c r="KL2" s="24"/>
      <c r="KM2" s="24"/>
      <c r="KN2" s="24"/>
      <c r="KO2" s="24"/>
      <c r="KP2" s="24"/>
      <c r="KQ2" s="24"/>
      <c r="KR2" s="24"/>
      <c r="KS2" s="24"/>
      <c r="KT2" s="24"/>
      <c r="KU2" s="24"/>
      <c r="KV2" s="24"/>
      <c r="KW2" s="24"/>
      <c r="KX2" s="24"/>
      <c r="KY2" s="24"/>
    </row>
    <row r="3" spans="1:311" s="6" customFormat="1" ht="63" customHeight="1" x14ac:dyDescent="0.25">
      <c r="A3" s="9" t="s">
        <v>55</v>
      </c>
      <c r="B3" s="8">
        <v>45964.41658449074</v>
      </c>
      <c r="C3" s="7" t="s">
        <v>55</v>
      </c>
      <c r="D3" s="32" t="s">
        <v>342</v>
      </c>
      <c r="E3" s="32" t="s">
        <v>56</v>
      </c>
      <c r="F3" s="33"/>
      <c r="G3" s="33"/>
      <c r="H3" s="32" t="s">
        <v>57</v>
      </c>
      <c r="I3" s="33" t="s">
        <v>58</v>
      </c>
      <c r="J3" s="33" t="s">
        <v>59</v>
      </c>
      <c r="K3" s="32" t="s">
        <v>60</v>
      </c>
      <c r="L3" s="32" t="s">
        <v>61</v>
      </c>
      <c r="M3" s="32" t="s">
        <v>62</v>
      </c>
      <c r="N3" s="32" t="s">
        <v>63</v>
      </c>
      <c r="O3" s="32" t="s">
        <v>61</v>
      </c>
      <c r="P3" s="32" t="s">
        <v>62</v>
      </c>
      <c r="Q3" s="32" t="s">
        <v>63</v>
      </c>
      <c r="R3" s="32" t="s">
        <v>61</v>
      </c>
      <c r="S3" s="32" t="s">
        <v>64</v>
      </c>
      <c r="T3" s="32" t="s">
        <v>61</v>
      </c>
      <c r="U3" s="32" t="s">
        <v>63</v>
      </c>
      <c r="V3" s="32" t="s">
        <v>65</v>
      </c>
      <c r="W3" s="32" t="s">
        <v>66</v>
      </c>
      <c r="X3" s="32" t="s">
        <v>67</v>
      </c>
      <c r="Y3" s="32" t="s">
        <v>68</v>
      </c>
      <c r="Z3" s="32" t="s">
        <v>69</v>
      </c>
      <c r="AA3" s="34">
        <v>2050</v>
      </c>
      <c r="AB3" s="34">
        <v>0</v>
      </c>
      <c r="AC3" s="34">
        <v>0</v>
      </c>
      <c r="AD3" s="32" t="s">
        <v>70</v>
      </c>
      <c r="AE3" s="34">
        <v>5500</v>
      </c>
      <c r="AF3" s="34">
        <v>0</v>
      </c>
      <c r="AG3" s="35">
        <v>5</v>
      </c>
      <c r="AH3" s="36">
        <v>10</v>
      </c>
      <c r="AI3" s="36">
        <v>3</v>
      </c>
      <c r="AJ3" s="36">
        <v>7</v>
      </c>
      <c r="AK3" s="36">
        <v>6</v>
      </c>
      <c r="AL3" s="36">
        <v>7</v>
      </c>
      <c r="AM3" s="36">
        <v>5</v>
      </c>
      <c r="AN3" s="36">
        <v>9</v>
      </c>
      <c r="AO3" s="36">
        <v>5</v>
      </c>
      <c r="AP3" s="36">
        <v>3</v>
      </c>
      <c r="AQ3" s="36">
        <v>2</v>
      </c>
      <c r="AR3" s="36">
        <f t="shared" ref="AR3:AR25" si="0">SUM(AG3:AQ3)</f>
        <v>62</v>
      </c>
      <c r="AS3" s="37">
        <v>2050</v>
      </c>
      <c r="AT3" s="38" t="e">
        <f>+AV3/#REF!*50+50</f>
        <v>#REF!</v>
      </c>
      <c r="AU3" s="39">
        <v>0.24</v>
      </c>
      <c r="AV3" s="37">
        <v>2050</v>
      </c>
      <c r="AW3" s="47">
        <v>2100</v>
      </c>
      <c r="AX3" s="28" t="s">
        <v>328</v>
      </c>
      <c r="AY3" s="35" t="s">
        <v>71</v>
      </c>
      <c r="AZ3" s="32"/>
      <c r="BA3" s="32"/>
      <c r="BB3" s="32"/>
      <c r="BC3" s="32"/>
      <c r="BD3" s="32"/>
      <c r="BE3" s="32"/>
      <c r="BF3" s="34"/>
      <c r="BG3" s="34"/>
      <c r="BH3" s="35"/>
      <c r="BI3" s="36"/>
      <c r="BJ3" s="36"/>
      <c r="BK3" s="36"/>
      <c r="BL3" s="36"/>
      <c r="BM3" s="36"/>
      <c r="BN3" s="36"/>
      <c r="BO3" s="36"/>
      <c r="BP3" s="36"/>
      <c r="BQ3" s="36"/>
      <c r="BR3" s="36"/>
      <c r="BS3" s="36">
        <f t="shared" ref="BS3:BS25" si="1">SUM(BH3:BR3)</f>
        <v>0</v>
      </c>
      <c r="BT3" s="37"/>
      <c r="BU3" s="38" t="e">
        <f>+BW3/#REF!*50+50</f>
        <v>#REF!</v>
      </c>
      <c r="BV3" s="39"/>
      <c r="BW3" s="37"/>
      <c r="BX3" s="40" t="e">
        <f>+#REF!*BV3</f>
        <v>#REF!</v>
      </c>
      <c r="BY3" s="47"/>
      <c r="BZ3" s="29"/>
      <c r="CA3" s="47">
        <f>+AW3+BY3</f>
        <v>2100</v>
      </c>
      <c r="CB3" s="26" t="s">
        <v>331</v>
      </c>
    </row>
    <row r="4" spans="1:311" s="6" customFormat="1" ht="81.75" customHeight="1" x14ac:dyDescent="0.25">
      <c r="A4" s="9" t="s">
        <v>55</v>
      </c>
      <c r="B4" s="8">
        <v>45965.50152020833</v>
      </c>
      <c r="C4" s="7" t="s">
        <v>55</v>
      </c>
      <c r="D4" s="32" t="s">
        <v>343</v>
      </c>
      <c r="E4" s="32" t="s">
        <v>72</v>
      </c>
      <c r="F4" s="33"/>
      <c r="G4" s="33"/>
      <c r="H4" s="32" t="s">
        <v>73</v>
      </c>
      <c r="I4" s="33" t="s">
        <v>74</v>
      </c>
      <c r="J4" s="33" t="s">
        <v>59</v>
      </c>
      <c r="K4" s="32" t="s">
        <v>75</v>
      </c>
      <c r="L4" s="32" t="s">
        <v>76</v>
      </c>
      <c r="M4" s="32" t="s">
        <v>77</v>
      </c>
      <c r="N4" s="32" t="s">
        <v>78</v>
      </c>
      <c r="O4" s="32" t="s">
        <v>76</v>
      </c>
      <c r="P4" s="32" t="s">
        <v>77</v>
      </c>
      <c r="Q4" s="32" t="s">
        <v>78</v>
      </c>
      <c r="R4" s="32" t="s">
        <v>76</v>
      </c>
      <c r="S4" s="32"/>
      <c r="T4" s="32" t="s">
        <v>76</v>
      </c>
      <c r="U4" s="32" t="s">
        <v>78</v>
      </c>
      <c r="V4" s="32" t="s">
        <v>79</v>
      </c>
      <c r="W4" s="32" t="s">
        <v>80</v>
      </c>
      <c r="X4" s="32" t="s">
        <v>81</v>
      </c>
      <c r="Y4" s="32" t="s">
        <v>82</v>
      </c>
      <c r="Z4" s="32" t="s">
        <v>69</v>
      </c>
      <c r="AA4" s="34">
        <v>4450</v>
      </c>
      <c r="AB4" s="34">
        <v>0</v>
      </c>
      <c r="AC4" s="34">
        <v>0</v>
      </c>
      <c r="AD4" s="32" t="s">
        <v>83</v>
      </c>
      <c r="AE4" s="34">
        <v>500</v>
      </c>
      <c r="AF4" s="34">
        <v>0</v>
      </c>
      <c r="AG4" s="35">
        <v>5</v>
      </c>
      <c r="AH4" s="36">
        <v>10</v>
      </c>
      <c r="AI4" s="36">
        <v>8</v>
      </c>
      <c r="AJ4" s="36">
        <v>8</v>
      </c>
      <c r="AK4" s="36">
        <v>7</v>
      </c>
      <c r="AL4" s="36">
        <v>8</v>
      </c>
      <c r="AM4" s="36">
        <v>5</v>
      </c>
      <c r="AN4" s="36">
        <v>9</v>
      </c>
      <c r="AO4" s="36">
        <v>5</v>
      </c>
      <c r="AP4" s="36">
        <v>3</v>
      </c>
      <c r="AQ4" s="36">
        <v>0</v>
      </c>
      <c r="AR4" s="36">
        <f t="shared" si="0"/>
        <v>68</v>
      </c>
      <c r="AS4" s="37">
        <v>4450</v>
      </c>
      <c r="AT4" s="38" t="e">
        <f>+AV4/#REF!*50+50</f>
        <v>#REF!</v>
      </c>
      <c r="AU4" s="39">
        <v>0.36</v>
      </c>
      <c r="AV4" s="37">
        <v>4450</v>
      </c>
      <c r="AW4" s="47">
        <v>4450</v>
      </c>
      <c r="AX4" s="28" t="s">
        <v>327</v>
      </c>
      <c r="AY4" s="35" t="s">
        <v>71</v>
      </c>
      <c r="AZ4" s="32"/>
      <c r="BA4" s="32"/>
      <c r="BB4" s="32"/>
      <c r="BC4" s="32"/>
      <c r="BD4" s="32"/>
      <c r="BE4" s="32"/>
      <c r="BF4" s="34"/>
      <c r="BG4" s="34"/>
      <c r="BH4" s="35"/>
      <c r="BI4" s="36"/>
      <c r="BJ4" s="36"/>
      <c r="BK4" s="36"/>
      <c r="BL4" s="36"/>
      <c r="BM4" s="36"/>
      <c r="BN4" s="36"/>
      <c r="BO4" s="36"/>
      <c r="BP4" s="36"/>
      <c r="BQ4" s="36"/>
      <c r="BR4" s="36"/>
      <c r="BS4" s="36">
        <f t="shared" si="1"/>
        <v>0</v>
      </c>
      <c r="BT4" s="37"/>
      <c r="BU4" s="38" t="e">
        <f>+BW4/#REF!*50+50</f>
        <v>#REF!</v>
      </c>
      <c r="BV4" s="39"/>
      <c r="BW4" s="37"/>
      <c r="BX4" s="40" t="e">
        <f>+#REF!*BV4</f>
        <v>#REF!</v>
      </c>
      <c r="BY4" s="47"/>
      <c r="BZ4" s="29"/>
      <c r="CA4" s="47">
        <f>+AW4+BY4</f>
        <v>4450</v>
      </c>
      <c r="CB4" s="26" t="s">
        <v>331</v>
      </c>
    </row>
    <row r="5" spans="1:311" s="6" customFormat="1" ht="63" customHeight="1" x14ac:dyDescent="0.25">
      <c r="A5" s="9" t="s">
        <v>55</v>
      </c>
      <c r="B5" s="8">
        <v>45965.522582800928</v>
      </c>
      <c r="C5" s="7" t="s">
        <v>55</v>
      </c>
      <c r="D5" s="32" t="s">
        <v>84</v>
      </c>
      <c r="E5" s="32" t="s">
        <v>85</v>
      </c>
      <c r="F5" s="33"/>
      <c r="G5" s="33"/>
      <c r="H5" s="32" t="s">
        <v>86</v>
      </c>
      <c r="I5" s="33" t="s">
        <v>87</v>
      </c>
      <c r="J5" s="33" t="s">
        <v>88</v>
      </c>
      <c r="K5" s="32" t="s">
        <v>89</v>
      </c>
      <c r="L5" s="32" t="s">
        <v>90</v>
      </c>
      <c r="M5" s="32" t="s">
        <v>91</v>
      </c>
      <c r="N5" s="32" t="s">
        <v>92</v>
      </c>
      <c r="O5" s="32" t="s">
        <v>90</v>
      </c>
      <c r="P5" s="32" t="s">
        <v>93</v>
      </c>
      <c r="Q5" s="32" t="s">
        <v>92</v>
      </c>
      <c r="R5" s="32" t="s">
        <v>90</v>
      </c>
      <c r="S5" s="32" t="s">
        <v>94</v>
      </c>
      <c r="T5" s="32" t="s">
        <v>90</v>
      </c>
      <c r="U5" s="32" t="s">
        <v>92</v>
      </c>
      <c r="V5" s="32" t="s">
        <v>95</v>
      </c>
      <c r="W5" s="32" t="s">
        <v>96</v>
      </c>
      <c r="X5" s="32" t="s">
        <v>97</v>
      </c>
      <c r="Y5" s="32" t="s">
        <v>98</v>
      </c>
      <c r="Z5" s="32"/>
      <c r="AA5" s="34"/>
      <c r="AB5" s="34">
        <v>0</v>
      </c>
      <c r="AC5" s="34">
        <v>0</v>
      </c>
      <c r="AD5" s="32"/>
      <c r="AE5" s="34"/>
      <c r="AF5" s="34"/>
      <c r="AG5" s="35"/>
      <c r="AH5" s="36"/>
      <c r="AI5" s="36"/>
      <c r="AJ5" s="36"/>
      <c r="AK5" s="36"/>
      <c r="AL5" s="36"/>
      <c r="AM5" s="36"/>
      <c r="AN5" s="36"/>
      <c r="AO5" s="36"/>
      <c r="AP5" s="36"/>
      <c r="AQ5" s="36"/>
      <c r="AR5" s="36">
        <f t="shared" si="0"/>
        <v>0</v>
      </c>
      <c r="AS5" s="37"/>
      <c r="AT5" s="38" t="e">
        <f>+AV5/#REF!*50+50</f>
        <v>#REF!</v>
      </c>
      <c r="AU5" s="39"/>
      <c r="AV5" s="37"/>
      <c r="AW5" s="47"/>
      <c r="AX5" s="28"/>
      <c r="AY5" s="35" t="s">
        <v>99</v>
      </c>
      <c r="AZ5" s="32" t="s">
        <v>100</v>
      </c>
      <c r="BA5" s="32" t="s">
        <v>91</v>
      </c>
      <c r="BB5" s="32" t="s">
        <v>91</v>
      </c>
      <c r="BC5" s="32" t="s">
        <v>101</v>
      </c>
      <c r="BD5" s="32" t="s">
        <v>102</v>
      </c>
      <c r="BE5" s="32" t="s">
        <v>103</v>
      </c>
      <c r="BF5" s="34">
        <v>0</v>
      </c>
      <c r="BG5" s="34">
        <v>0</v>
      </c>
      <c r="BH5" s="35">
        <v>10</v>
      </c>
      <c r="BI5" s="36">
        <v>15</v>
      </c>
      <c r="BJ5" s="36">
        <v>8</v>
      </c>
      <c r="BK5" s="36">
        <v>10</v>
      </c>
      <c r="BL5" s="36">
        <v>10</v>
      </c>
      <c r="BM5" s="36">
        <v>10</v>
      </c>
      <c r="BN5" s="36">
        <v>5</v>
      </c>
      <c r="BO5" s="36">
        <v>20</v>
      </c>
      <c r="BP5" s="36">
        <v>5</v>
      </c>
      <c r="BQ5" s="36">
        <v>5</v>
      </c>
      <c r="BR5" s="36">
        <v>2</v>
      </c>
      <c r="BS5" s="36">
        <f t="shared" si="1"/>
        <v>100</v>
      </c>
      <c r="BT5" s="37">
        <v>3500</v>
      </c>
      <c r="BU5" s="38" t="e">
        <f>+BW5/#REF!*50+50</f>
        <v>#REF!</v>
      </c>
      <c r="BV5" s="39">
        <v>1</v>
      </c>
      <c r="BW5" s="37">
        <v>3500</v>
      </c>
      <c r="BX5" s="40" t="e">
        <f>+#REF!*BV5</f>
        <v>#REF!</v>
      </c>
      <c r="BY5" s="47">
        <v>3500</v>
      </c>
      <c r="BZ5" s="30" t="s">
        <v>329</v>
      </c>
      <c r="CA5" s="56">
        <f>+AW5+AW6+AW7+BY5+BY6+BY7</f>
        <v>8500</v>
      </c>
      <c r="CB5" s="55" t="s">
        <v>331</v>
      </c>
    </row>
    <row r="6" spans="1:311" s="6" customFormat="1" ht="63" customHeight="1" x14ac:dyDescent="0.25">
      <c r="A6" s="9" t="s">
        <v>55</v>
      </c>
      <c r="B6" s="8">
        <v>45965.522582800928</v>
      </c>
      <c r="C6" s="7" t="s">
        <v>55</v>
      </c>
      <c r="D6" s="32" t="s">
        <v>84</v>
      </c>
      <c r="E6" s="32" t="s">
        <v>85</v>
      </c>
      <c r="F6" s="33"/>
      <c r="G6" s="33"/>
      <c r="H6" s="32" t="s">
        <v>86</v>
      </c>
      <c r="I6" s="33" t="s">
        <v>87</v>
      </c>
      <c r="J6" s="33" t="s">
        <v>88</v>
      </c>
      <c r="K6" s="32" t="s">
        <v>89</v>
      </c>
      <c r="L6" s="32" t="s">
        <v>90</v>
      </c>
      <c r="M6" s="32" t="s">
        <v>91</v>
      </c>
      <c r="N6" s="32" t="s">
        <v>92</v>
      </c>
      <c r="O6" s="32" t="s">
        <v>90</v>
      </c>
      <c r="P6" s="32" t="s">
        <v>93</v>
      </c>
      <c r="Q6" s="32" t="s">
        <v>92</v>
      </c>
      <c r="R6" s="32" t="s">
        <v>90</v>
      </c>
      <c r="S6" s="32" t="s">
        <v>94</v>
      </c>
      <c r="T6" s="32" t="s">
        <v>90</v>
      </c>
      <c r="U6" s="32" t="s">
        <v>92</v>
      </c>
      <c r="V6" s="32" t="s">
        <v>95</v>
      </c>
      <c r="W6" s="32" t="s">
        <v>96</v>
      </c>
      <c r="X6" s="32" t="s">
        <v>97</v>
      </c>
      <c r="Y6" s="32" t="s">
        <v>98</v>
      </c>
      <c r="Z6" s="32"/>
      <c r="AA6" s="34"/>
      <c r="AB6" s="34">
        <v>0</v>
      </c>
      <c r="AC6" s="34">
        <v>0</v>
      </c>
      <c r="AD6" s="32"/>
      <c r="AE6" s="34"/>
      <c r="AF6" s="34"/>
      <c r="AG6" s="35"/>
      <c r="AH6" s="36"/>
      <c r="AI6" s="36"/>
      <c r="AJ6" s="36"/>
      <c r="AK6" s="36"/>
      <c r="AL6" s="36"/>
      <c r="AM6" s="36"/>
      <c r="AN6" s="36"/>
      <c r="AO6" s="36"/>
      <c r="AP6" s="36"/>
      <c r="AQ6" s="36"/>
      <c r="AR6" s="36">
        <f t="shared" si="0"/>
        <v>0</v>
      </c>
      <c r="AS6" s="37"/>
      <c r="AT6" s="38" t="e">
        <f>+AV6/#REF!*50+50</f>
        <v>#REF!</v>
      </c>
      <c r="AU6" s="39"/>
      <c r="AV6" s="37"/>
      <c r="AW6" s="47"/>
      <c r="AX6" s="28"/>
      <c r="AY6" s="35" t="s">
        <v>99</v>
      </c>
      <c r="AZ6" s="32" t="s">
        <v>104</v>
      </c>
      <c r="BA6" s="32" t="s">
        <v>91</v>
      </c>
      <c r="BB6" s="32" t="s">
        <v>91</v>
      </c>
      <c r="BC6" s="32" t="s">
        <v>105</v>
      </c>
      <c r="BD6" s="32" t="s">
        <v>106</v>
      </c>
      <c r="BE6" s="32" t="s">
        <v>107</v>
      </c>
      <c r="BF6" s="34">
        <v>0</v>
      </c>
      <c r="BG6" s="34">
        <v>0</v>
      </c>
      <c r="BH6" s="35">
        <v>10</v>
      </c>
      <c r="BI6" s="36">
        <v>15</v>
      </c>
      <c r="BJ6" s="36">
        <v>8</v>
      </c>
      <c r="BK6" s="36">
        <v>10</v>
      </c>
      <c r="BL6" s="36">
        <v>10</v>
      </c>
      <c r="BM6" s="36">
        <v>10</v>
      </c>
      <c r="BN6" s="36">
        <v>5</v>
      </c>
      <c r="BO6" s="36">
        <v>20</v>
      </c>
      <c r="BP6" s="36">
        <v>5</v>
      </c>
      <c r="BQ6" s="36">
        <v>5</v>
      </c>
      <c r="BR6" s="36">
        <v>2</v>
      </c>
      <c r="BS6" s="36">
        <f t="shared" si="1"/>
        <v>100</v>
      </c>
      <c r="BT6" s="37">
        <v>1000</v>
      </c>
      <c r="BU6" s="38" t="e">
        <f>+BW6/#REF!*50+50</f>
        <v>#REF!</v>
      </c>
      <c r="BV6" s="39">
        <v>1</v>
      </c>
      <c r="BW6" s="37">
        <v>1000</v>
      </c>
      <c r="BX6" s="40" t="e">
        <f>+#REF!*BV6</f>
        <v>#REF!</v>
      </c>
      <c r="BY6" s="47">
        <v>1000</v>
      </c>
      <c r="BZ6" s="30" t="s">
        <v>329</v>
      </c>
      <c r="CA6" s="56"/>
      <c r="CB6" s="55"/>
    </row>
    <row r="7" spans="1:311" s="6" customFormat="1" ht="63" customHeight="1" x14ac:dyDescent="0.25">
      <c r="A7" s="9" t="s">
        <v>55</v>
      </c>
      <c r="B7" s="8">
        <v>45965.522582800928</v>
      </c>
      <c r="C7" s="7" t="s">
        <v>55</v>
      </c>
      <c r="D7" s="32" t="s">
        <v>84</v>
      </c>
      <c r="E7" s="32" t="s">
        <v>85</v>
      </c>
      <c r="F7" s="33"/>
      <c r="G7" s="33"/>
      <c r="H7" s="32" t="s">
        <v>86</v>
      </c>
      <c r="I7" s="33" t="s">
        <v>87</v>
      </c>
      <c r="J7" s="33" t="s">
        <v>88</v>
      </c>
      <c r="K7" s="32" t="s">
        <v>89</v>
      </c>
      <c r="L7" s="32" t="s">
        <v>90</v>
      </c>
      <c r="M7" s="32" t="s">
        <v>91</v>
      </c>
      <c r="N7" s="32" t="s">
        <v>92</v>
      </c>
      <c r="O7" s="32" t="s">
        <v>90</v>
      </c>
      <c r="P7" s="32" t="s">
        <v>93</v>
      </c>
      <c r="Q7" s="32" t="s">
        <v>92</v>
      </c>
      <c r="R7" s="32" t="s">
        <v>90</v>
      </c>
      <c r="S7" s="32" t="s">
        <v>94</v>
      </c>
      <c r="T7" s="32" t="s">
        <v>90</v>
      </c>
      <c r="U7" s="32" t="s">
        <v>92</v>
      </c>
      <c r="V7" s="32" t="s">
        <v>95</v>
      </c>
      <c r="W7" s="32" t="s">
        <v>96</v>
      </c>
      <c r="X7" s="32" t="s">
        <v>97</v>
      </c>
      <c r="Y7" s="32" t="s">
        <v>98</v>
      </c>
      <c r="Z7" s="32"/>
      <c r="AA7" s="34"/>
      <c r="AB7" s="34">
        <v>0</v>
      </c>
      <c r="AC7" s="34">
        <v>0</v>
      </c>
      <c r="AD7" s="32"/>
      <c r="AE7" s="34"/>
      <c r="AF7" s="34"/>
      <c r="AG7" s="35"/>
      <c r="AH7" s="36"/>
      <c r="AI7" s="36"/>
      <c r="AJ7" s="36"/>
      <c r="AK7" s="36"/>
      <c r="AL7" s="36"/>
      <c r="AM7" s="36"/>
      <c r="AN7" s="36"/>
      <c r="AO7" s="36"/>
      <c r="AP7" s="36"/>
      <c r="AQ7" s="36"/>
      <c r="AR7" s="36">
        <f t="shared" si="0"/>
        <v>0</v>
      </c>
      <c r="AS7" s="37"/>
      <c r="AT7" s="38" t="e">
        <f>+AV7/#REF!*50+50</f>
        <v>#REF!</v>
      </c>
      <c r="AU7" s="39"/>
      <c r="AV7" s="37"/>
      <c r="AW7" s="47"/>
      <c r="AX7" s="28"/>
      <c r="AY7" s="35" t="s">
        <v>99</v>
      </c>
      <c r="AZ7" s="32" t="s">
        <v>108</v>
      </c>
      <c r="BA7" s="32" t="s">
        <v>91</v>
      </c>
      <c r="BB7" s="32" t="s">
        <v>91</v>
      </c>
      <c r="BC7" s="32" t="s">
        <v>109</v>
      </c>
      <c r="BD7" s="32" t="s">
        <v>110</v>
      </c>
      <c r="BE7" s="32" t="s">
        <v>111</v>
      </c>
      <c r="BF7" s="34">
        <v>0</v>
      </c>
      <c r="BG7" s="34">
        <v>0</v>
      </c>
      <c r="BH7" s="35">
        <v>10</v>
      </c>
      <c r="BI7" s="36">
        <v>15</v>
      </c>
      <c r="BJ7" s="36">
        <v>8</v>
      </c>
      <c r="BK7" s="36">
        <v>10</v>
      </c>
      <c r="BL7" s="36">
        <v>10</v>
      </c>
      <c r="BM7" s="36">
        <v>10</v>
      </c>
      <c r="BN7" s="36">
        <v>5</v>
      </c>
      <c r="BO7" s="36">
        <v>20</v>
      </c>
      <c r="BP7" s="36">
        <v>5</v>
      </c>
      <c r="BQ7" s="36">
        <v>5</v>
      </c>
      <c r="BR7" s="36">
        <v>2</v>
      </c>
      <c r="BS7" s="36">
        <f t="shared" si="1"/>
        <v>100</v>
      </c>
      <c r="BT7" s="37">
        <v>4000</v>
      </c>
      <c r="BU7" s="38" t="e">
        <f>+BW7/#REF!*50+50</f>
        <v>#REF!</v>
      </c>
      <c r="BV7" s="39">
        <v>1</v>
      </c>
      <c r="BW7" s="37">
        <v>4000</v>
      </c>
      <c r="BX7" s="40" t="e">
        <f>+#REF!*BV7</f>
        <v>#REF!</v>
      </c>
      <c r="BY7" s="47">
        <v>4000</v>
      </c>
      <c r="BZ7" s="30" t="s">
        <v>329</v>
      </c>
      <c r="CA7" s="56"/>
      <c r="CB7" s="55"/>
    </row>
    <row r="8" spans="1:311" s="6" customFormat="1" ht="63" customHeight="1" x14ac:dyDescent="0.25">
      <c r="A8" s="9" t="s">
        <v>55</v>
      </c>
      <c r="B8" s="8">
        <v>45966.393363796298</v>
      </c>
      <c r="C8" s="7" t="s">
        <v>55</v>
      </c>
      <c r="D8" s="32" t="s">
        <v>112</v>
      </c>
      <c r="E8" s="32" t="s">
        <v>113</v>
      </c>
      <c r="F8" s="33"/>
      <c r="G8" s="33"/>
      <c r="H8" s="32" t="s">
        <v>114</v>
      </c>
      <c r="I8" s="33" t="s">
        <v>115</v>
      </c>
      <c r="J8" s="33" t="s">
        <v>59</v>
      </c>
      <c r="K8" s="32" t="s">
        <v>116</v>
      </c>
      <c r="L8" s="32" t="s">
        <v>117</v>
      </c>
      <c r="M8" s="32" t="s">
        <v>118</v>
      </c>
      <c r="N8" s="32" t="s">
        <v>119</v>
      </c>
      <c r="O8" s="32" t="s">
        <v>117</v>
      </c>
      <c r="P8" s="41" t="s">
        <v>118</v>
      </c>
      <c r="Q8" s="41" t="s">
        <v>119</v>
      </c>
      <c r="R8" s="32" t="s">
        <v>117</v>
      </c>
      <c r="S8" s="32" t="s">
        <v>64</v>
      </c>
      <c r="T8" s="32" t="s">
        <v>117</v>
      </c>
      <c r="U8" s="32" t="s">
        <v>119</v>
      </c>
      <c r="V8" s="32" t="s">
        <v>65</v>
      </c>
      <c r="W8" s="32" t="s">
        <v>120</v>
      </c>
      <c r="X8" s="32" t="s">
        <v>121</v>
      </c>
      <c r="Y8" s="32" t="s">
        <v>68</v>
      </c>
      <c r="Z8" s="32" t="s">
        <v>69</v>
      </c>
      <c r="AA8" s="34">
        <v>1600</v>
      </c>
      <c r="AB8" s="34">
        <v>0</v>
      </c>
      <c r="AC8" s="34">
        <v>0</v>
      </c>
      <c r="AD8" s="32" t="s">
        <v>122</v>
      </c>
      <c r="AE8" s="34">
        <v>50</v>
      </c>
      <c r="AF8" s="34">
        <v>0</v>
      </c>
      <c r="AG8" s="35">
        <v>5</v>
      </c>
      <c r="AH8" s="36">
        <v>5</v>
      </c>
      <c r="AI8" s="36">
        <v>8</v>
      </c>
      <c r="AJ8" s="36">
        <v>6</v>
      </c>
      <c r="AK8" s="36">
        <v>6</v>
      </c>
      <c r="AL8" s="36">
        <v>6</v>
      </c>
      <c r="AM8" s="36">
        <v>4</v>
      </c>
      <c r="AN8" s="36">
        <v>7</v>
      </c>
      <c r="AO8" s="36">
        <v>5</v>
      </c>
      <c r="AP8" s="36">
        <v>3</v>
      </c>
      <c r="AQ8" s="36">
        <v>0</v>
      </c>
      <c r="AR8" s="36">
        <f t="shared" si="0"/>
        <v>55</v>
      </c>
      <c r="AS8" s="37">
        <v>1600</v>
      </c>
      <c r="AT8" s="38" t="e">
        <f>+AV8/#REF!*50+50</f>
        <v>#REF!</v>
      </c>
      <c r="AU8" s="39">
        <v>0.1</v>
      </c>
      <c r="AV8" s="37">
        <v>1600</v>
      </c>
      <c r="AW8" s="47">
        <v>1600</v>
      </c>
      <c r="AX8" s="28" t="s">
        <v>328</v>
      </c>
      <c r="AY8" s="35" t="s">
        <v>71</v>
      </c>
      <c r="AZ8" s="32"/>
      <c r="BA8" s="32"/>
      <c r="BB8" s="32"/>
      <c r="BC8" s="32"/>
      <c r="BD8" s="32"/>
      <c r="BE8" s="32"/>
      <c r="BF8" s="34"/>
      <c r="BG8" s="34"/>
      <c r="BH8" s="35"/>
      <c r="BI8" s="36"/>
      <c r="BJ8" s="36"/>
      <c r="BK8" s="36"/>
      <c r="BL8" s="36"/>
      <c r="BM8" s="36"/>
      <c r="BN8" s="36"/>
      <c r="BO8" s="36"/>
      <c r="BP8" s="36"/>
      <c r="BQ8" s="36"/>
      <c r="BR8" s="36"/>
      <c r="BS8" s="36">
        <f t="shared" si="1"/>
        <v>0</v>
      </c>
      <c r="BT8" s="37"/>
      <c r="BU8" s="38" t="e">
        <f>+BW8/#REF!*50+50</f>
        <v>#REF!</v>
      </c>
      <c r="BV8" s="39"/>
      <c r="BW8" s="37"/>
      <c r="BX8" s="40" t="e">
        <f>+#REF!*BV8</f>
        <v>#REF!</v>
      </c>
      <c r="BY8" s="47"/>
      <c r="BZ8" s="29"/>
      <c r="CA8" s="47">
        <f>+AW8+BY8</f>
        <v>1600</v>
      </c>
      <c r="CB8" s="26" t="s">
        <v>331</v>
      </c>
    </row>
    <row r="9" spans="1:311" s="6" customFormat="1" ht="84.75" customHeight="1" x14ac:dyDescent="0.25">
      <c r="A9" s="9" t="s">
        <v>55</v>
      </c>
      <c r="B9" s="8">
        <v>45967.454609282409</v>
      </c>
      <c r="C9" s="7" t="s">
        <v>55</v>
      </c>
      <c r="D9" s="32" t="s">
        <v>123</v>
      </c>
      <c r="E9" s="32" t="s">
        <v>124</v>
      </c>
      <c r="F9" s="33"/>
      <c r="G9" s="33"/>
      <c r="H9" s="32" t="s">
        <v>125</v>
      </c>
      <c r="I9" s="33" t="s">
        <v>126</v>
      </c>
      <c r="J9" s="33" t="s">
        <v>127</v>
      </c>
      <c r="K9" s="32" t="s">
        <v>128</v>
      </c>
      <c r="L9" s="32" t="s">
        <v>129</v>
      </c>
      <c r="M9" s="32" t="s">
        <v>130</v>
      </c>
      <c r="N9" s="32" t="s">
        <v>131</v>
      </c>
      <c r="O9" s="32" t="s">
        <v>129</v>
      </c>
      <c r="P9" s="32" t="s">
        <v>130</v>
      </c>
      <c r="Q9" s="32" t="s">
        <v>131</v>
      </c>
      <c r="R9" s="32" t="s">
        <v>129</v>
      </c>
      <c r="S9" s="32" t="s">
        <v>64</v>
      </c>
      <c r="T9" s="32" t="s">
        <v>129</v>
      </c>
      <c r="U9" s="32" t="s">
        <v>131</v>
      </c>
      <c r="V9" s="32" t="s">
        <v>132</v>
      </c>
      <c r="W9" s="32" t="s">
        <v>133</v>
      </c>
      <c r="X9" s="32" t="s">
        <v>134</v>
      </c>
      <c r="Y9" s="32" t="s">
        <v>135</v>
      </c>
      <c r="Z9" s="32" t="s">
        <v>69</v>
      </c>
      <c r="AA9" s="34">
        <v>9350</v>
      </c>
      <c r="AB9" s="34">
        <v>0</v>
      </c>
      <c r="AC9" s="34">
        <v>2300</v>
      </c>
      <c r="AD9" s="32" t="s">
        <v>136</v>
      </c>
      <c r="AE9" s="34">
        <v>2000</v>
      </c>
      <c r="AF9" s="34">
        <v>1500</v>
      </c>
      <c r="AG9" s="35">
        <v>7</v>
      </c>
      <c r="AH9" s="36">
        <v>10</v>
      </c>
      <c r="AI9" s="36">
        <v>8</v>
      </c>
      <c r="AJ9" s="36">
        <v>8</v>
      </c>
      <c r="AK9" s="36">
        <v>8</v>
      </c>
      <c r="AL9" s="36">
        <v>8</v>
      </c>
      <c r="AM9" s="36">
        <v>5</v>
      </c>
      <c r="AN9" s="36">
        <v>13</v>
      </c>
      <c r="AO9" s="36">
        <v>5</v>
      </c>
      <c r="AP9" s="36">
        <v>3</v>
      </c>
      <c r="AQ9" s="36">
        <v>2</v>
      </c>
      <c r="AR9" s="36" t="e">
        <f>SUM(AG9:AY9AU10)</f>
        <v>#NAME?</v>
      </c>
      <c r="AS9" s="37">
        <v>9350</v>
      </c>
      <c r="AT9" s="38" t="e">
        <f>+AV9/#REF!*50+50</f>
        <v>#REF!</v>
      </c>
      <c r="AU9" s="39">
        <v>0.56000000000000005</v>
      </c>
      <c r="AV9" s="37">
        <v>9350</v>
      </c>
      <c r="AW9" s="47">
        <v>9600</v>
      </c>
      <c r="AX9" s="28" t="s">
        <v>327</v>
      </c>
      <c r="AY9" s="35" t="s">
        <v>137</v>
      </c>
      <c r="AZ9" s="32" t="s">
        <v>138</v>
      </c>
      <c r="BA9" s="32" t="s">
        <v>130</v>
      </c>
      <c r="BB9" s="32" t="s">
        <v>130</v>
      </c>
      <c r="BC9" s="32" t="s">
        <v>139</v>
      </c>
      <c r="BD9" s="32" t="s">
        <v>140</v>
      </c>
      <c r="BE9" s="32" t="s">
        <v>141</v>
      </c>
      <c r="BF9" s="34">
        <v>3846</v>
      </c>
      <c r="BG9" s="34">
        <v>2000</v>
      </c>
      <c r="BH9" s="35">
        <v>7</v>
      </c>
      <c r="BI9" s="36">
        <v>10</v>
      </c>
      <c r="BJ9" s="36">
        <v>8</v>
      </c>
      <c r="BK9" s="36">
        <v>7</v>
      </c>
      <c r="BL9" s="36">
        <v>7</v>
      </c>
      <c r="BM9" s="36">
        <v>7</v>
      </c>
      <c r="BN9" s="36">
        <v>4</v>
      </c>
      <c r="BO9" s="36">
        <v>7</v>
      </c>
      <c r="BP9" s="36">
        <v>5</v>
      </c>
      <c r="BQ9" s="36">
        <v>3</v>
      </c>
      <c r="BR9" s="36">
        <v>2</v>
      </c>
      <c r="BS9" s="36">
        <f t="shared" si="1"/>
        <v>67</v>
      </c>
      <c r="BT9" s="37">
        <v>1000</v>
      </c>
      <c r="BU9" s="38" t="e">
        <f>+BW9/#REF!*50+50</f>
        <v>#REF!</v>
      </c>
      <c r="BV9" s="39">
        <v>0.34</v>
      </c>
      <c r="BW9" s="37">
        <v>1000</v>
      </c>
      <c r="BX9" s="40" t="e">
        <f>+#REF!*BV9</f>
        <v>#REF!</v>
      </c>
      <c r="BY9" s="47">
        <v>1000</v>
      </c>
      <c r="BZ9" s="30" t="s">
        <v>329</v>
      </c>
      <c r="CA9" s="47">
        <f>+AW9+BY9</f>
        <v>10600</v>
      </c>
      <c r="CB9" s="26" t="s">
        <v>331</v>
      </c>
    </row>
    <row r="10" spans="1:311" s="6" customFormat="1" ht="88.5" customHeight="1" x14ac:dyDescent="0.25">
      <c r="A10" s="9" t="s">
        <v>55</v>
      </c>
      <c r="B10" s="8">
        <v>45968.512583993055</v>
      </c>
      <c r="C10" s="7" t="s">
        <v>55</v>
      </c>
      <c r="D10" s="32" t="s">
        <v>142</v>
      </c>
      <c r="E10" s="32" t="s">
        <v>143</v>
      </c>
      <c r="F10" s="33"/>
      <c r="G10" s="33"/>
      <c r="H10" s="32" t="s">
        <v>144</v>
      </c>
      <c r="I10" s="33" t="s">
        <v>145</v>
      </c>
      <c r="J10" s="33" t="s">
        <v>146</v>
      </c>
      <c r="K10" s="32" t="s">
        <v>147</v>
      </c>
      <c r="L10" s="32" t="s">
        <v>148</v>
      </c>
      <c r="M10" s="32" t="s">
        <v>149</v>
      </c>
      <c r="N10" s="32" t="s">
        <v>150</v>
      </c>
      <c r="O10" s="32" t="s">
        <v>148</v>
      </c>
      <c r="P10" s="32" t="s">
        <v>149</v>
      </c>
      <c r="Q10" s="32" t="s">
        <v>150</v>
      </c>
      <c r="R10" s="32" t="s">
        <v>148</v>
      </c>
      <c r="S10" s="32" t="s">
        <v>151</v>
      </c>
      <c r="T10" s="32" t="s">
        <v>148</v>
      </c>
      <c r="U10" s="32" t="s">
        <v>150</v>
      </c>
      <c r="V10" s="32" t="s">
        <v>152</v>
      </c>
      <c r="W10" s="32" t="s">
        <v>153</v>
      </c>
      <c r="X10" s="32" t="s">
        <v>154</v>
      </c>
      <c r="Y10" s="32" t="s">
        <v>98</v>
      </c>
      <c r="Z10" s="32" t="s">
        <v>69</v>
      </c>
      <c r="AA10" s="34">
        <v>14750</v>
      </c>
      <c r="AB10" s="34">
        <v>0</v>
      </c>
      <c r="AC10" s="34">
        <v>0</v>
      </c>
      <c r="AD10" s="32" t="s">
        <v>155</v>
      </c>
      <c r="AE10" s="34">
        <v>300</v>
      </c>
      <c r="AF10" s="34">
        <v>0</v>
      </c>
      <c r="AG10" s="35">
        <v>10</v>
      </c>
      <c r="AH10" s="36">
        <v>15</v>
      </c>
      <c r="AI10" s="36">
        <v>3</v>
      </c>
      <c r="AJ10" s="36">
        <v>10</v>
      </c>
      <c r="AK10" s="36">
        <v>10</v>
      </c>
      <c r="AL10" s="36">
        <v>10</v>
      </c>
      <c r="AM10" s="36">
        <v>5</v>
      </c>
      <c r="AN10" s="36">
        <v>18</v>
      </c>
      <c r="AO10" s="36">
        <v>5</v>
      </c>
      <c r="AP10" s="36">
        <v>5</v>
      </c>
      <c r="AQ10" s="36">
        <v>0</v>
      </c>
      <c r="AR10" s="36">
        <f t="shared" si="0"/>
        <v>91</v>
      </c>
      <c r="AS10" s="37">
        <v>11550</v>
      </c>
      <c r="AT10" s="38" t="e">
        <f>+AV10/#REF!*50+50</f>
        <v>#REF!</v>
      </c>
      <c r="AU10" s="39">
        <v>0.82</v>
      </c>
      <c r="AV10" s="37">
        <v>11550</v>
      </c>
      <c r="AW10" s="47">
        <v>11500</v>
      </c>
      <c r="AX10" s="28" t="s">
        <v>327</v>
      </c>
      <c r="AY10" s="35" t="s">
        <v>99</v>
      </c>
      <c r="AZ10" s="32" t="s">
        <v>156</v>
      </c>
      <c r="BA10" s="32" t="s">
        <v>157</v>
      </c>
      <c r="BB10" s="32" t="s">
        <v>149</v>
      </c>
      <c r="BC10" s="32" t="s">
        <v>158</v>
      </c>
      <c r="BD10" s="32" t="s">
        <v>106</v>
      </c>
      <c r="BE10" s="32" t="s">
        <v>159</v>
      </c>
      <c r="BF10" s="34">
        <v>0</v>
      </c>
      <c r="BG10" s="34">
        <v>100</v>
      </c>
      <c r="BH10" s="35">
        <v>7</v>
      </c>
      <c r="BI10" s="36">
        <v>10</v>
      </c>
      <c r="BJ10" s="36">
        <v>3</v>
      </c>
      <c r="BK10" s="36">
        <v>9</v>
      </c>
      <c r="BL10" s="36">
        <v>9</v>
      </c>
      <c r="BM10" s="36">
        <v>9</v>
      </c>
      <c r="BN10" s="36">
        <v>4</v>
      </c>
      <c r="BO10" s="36">
        <v>16</v>
      </c>
      <c r="BP10" s="36">
        <v>5</v>
      </c>
      <c r="BQ10" s="36">
        <v>3</v>
      </c>
      <c r="BR10" s="36">
        <v>0</v>
      </c>
      <c r="BS10" s="36">
        <f t="shared" si="1"/>
        <v>75</v>
      </c>
      <c r="BT10" s="37">
        <v>2000</v>
      </c>
      <c r="BU10" s="38" t="e">
        <f>+BW10/#REF!*50+50</f>
        <v>#REF!</v>
      </c>
      <c r="BV10" s="39">
        <v>0.5</v>
      </c>
      <c r="BW10" s="37">
        <v>2000</v>
      </c>
      <c r="BX10" s="40" t="e">
        <f>+#REF!*BV10</f>
        <v>#REF!</v>
      </c>
      <c r="BY10" s="47">
        <v>1950</v>
      </c>
      <c r="BZ10" s="30" t="s">
        <v>329</v>
      </c>
      <c r="CA10" s="56">
        <f>+AW10+AW11+AW12+BY10+BY11+BY12</f>
        <v>14650</v>
      </c>
      <c r="CB10" s="55" t="s">
        <v>331</v>
      </c>
    </row>
    <row r="11" spans="1:311" s="6" customFormat="1" ht="63" customHeight="1" x14ac:dyDescent="0.25">
      <c r="A11" s="9" t="s">
        <v>55</v>
      </c>
      <c r="B11" s="8">
        <v>45968.512583993055</v>
      </c>
      <c r="C11" s="7" t="s">
        <v>55</v>
      </c>
      <c r="D11" s="32" t="s">
        <v>142</v>
      </c>
      <c r="E11" s="32" t="s">
        <v>143</v>
      </c>
      <c r="F11" s="33"/>
      <c r="G11" s="33"/>
      <c r="H11" s="32" t="s">
        <v>144</v>
      </c>
      <c r="I11" s="33" t="s">
        <v>145</v>
      </c>
      <c r="J11" s="33" t="s">
        <v>146</v>
      </c>
      <c r="K11" s="32" t="s">
        <v>147</v>
      </c>
      <c r="L11" s="32" t="s">
        <v>148</v>
      </c>
      <c r="M11" s="32" t="s">
        <v>149</v>
      </c>
      <c r="N11" s="32" t="s">
        <v>150</v>
      </c>
      <c r="O11" s="32" t="s">
        <v>148</v>
      </c>
      <c r="P11" s="32" t="s">
        <v>149</v>
      </c>
      <c r="Q11" s="32" t="s">
        <v>150</v>
      </c>
      <c r="R11" s="32" t="s">
        <v>148</v>
      </c>
      <c r="S11" s="32" t="s">
        <v>151</v>
      </c>
      <c r="T11" s="32" t="s">
        <v>148</v>
      </c>
      <c r="U11" s="32" t="s">
        <v>150</v>
      </c>
      <c r="V11" s="32" t="s">
        <v>152</v>
      </c>
      <c r="W11" s="32" t="s">
        <v>153</v>
      </c>
      <c r="X11" s="32" t="s">
        <v>154</v>
      </c>
      <c r="Y11" s="32" t="s">
        <v>98</v>
      </c>
      <c r="Z11" s="32" t="s">
        <v>69</v>
      </c>
      <c r="AA11" s="34">
        <v>14750</v>
      </c>
      <c r="AB11" s="34">
        <v>0</v>
      </c>
      <c r="AC11" s="34">
        <v>0</v>
      </c>
      <c r="AD11" s="32" t="s">
        <v>155</v>
      </c>
      <c r="AE11" s="34"/>
      <c r="AF11" s="34"/>
      <c r="AG11" s="35"/>
      <c r="AH11" s="36"/>
      <c r="AI11" s="36"/>
      <c r="AJ11" s="36"/>
      <c r="AK11" s="36"/>
      <c r="AL11" s="36"/>
      <c r="AM11" s="36"/>
      <c r="AN11" s="36"/>
      <c r="AO11" s="36"/>
      <c r="AP11" s="36"/>
      <c r="AQ11" s="36"/>
      <c r="AR11" s="36">
        <f t="shared" si="0"/>
        <v>0</v>
      </c>
      <c r="AS11" s="37"/>
      <c r="AT11" s="38" t="e">
        <f>+AV11/#REF!*50+50</f>
        <v>#REF!</v>
      </c>
      <c r="AU11" s="39"/>
      <c r="AV11" s="37"/>
      <c r="AW11" s="47"/>
      <c r="AX11" s="28"/>
      <c r="AY11" s="35" t="s">
        <v>99</v>
      </c>
      <c r="AZ11" s="32" t="s">
        <v>160</v>
      </c>
      <c r="BA11" s="32" t="s">
        <v>161</v>
      </c>
      <c r="BB11" s="32" t="s">
        <v>149</v>
      </c>
      <c r="BC11" s="32" t="s">
        <v>162</v>
      </c>
      <c r="BD11" s="32" t="s">
        <v>106</v>
      </c>
      <c r="BE11" s="32" t="s">
        <v>163</v>
      </c>
      <c r="BF11" s="34">
        <v>0</v>
      </c>
      <c r="BG11" s="34">
        <v>100</v>
      </c>
      <c r="BH11" s="35">
        <v>7</v>
      </c>
      <c r="BI11" s="36">
        <v>10</v>
      </c>
      <c r="BJ11" s="36">
        <v>3</v>
      </c>
      <c r="BK11" s="36">
        <v>9</v>
      </c>
      <c r="BL11" s="36">
        <v>9</v>
      </c>
      <c r="BM11" s="36">
        <v>9</v>
      </c>
      <c r="BN11" s="36">
        <v>4</v>
      </c>
      <c r="BO11" s="36">
        <v>16</v>
      </c>
      <c r="BP11" s="36">
        <v>5</v>
      </c>
      <c r="BQ11" s="36">
        <v>3</v>
      </c>
      <c r="BR11" s="36">
        <v>0</v>
      </c>
      <c r="BS11" s="36">
        <f t="shared" si="1"/>
        <v>75</v>
      </c>
      <c r="BT11" s="37">
        <v>600</v>
      </c>
      <c r="BU11" s="38" t="e">
        <f>+BW11/#REF!*50+50</f>
        <v>#REF!</v>
      </c>
      <c r="BV11" s="39">
        <v>0.5</v>
      </c>
      <c r="BW11" s="37">
        <v>600</v>
      </c>
      <c r="BX11" s="40" t="e">
        <f>+#REF!*BV11</f>
        <v>#REF!</v>
      </c>
      <c r="BY11" s="47">
        <v>600</v>
      </c>
      <c r="BZ11" s="30" t="s">
        <v>329</v>
      </c>
      <c r="CA11" s="56"/>
      <c r="CB11" s="55"/>
    </row>
    <row r="12" spans="1:311" s="6" customFormat="1" ht="63" customHeight="1" x14ac:dyDescent="0.25">
      <c r="A12" s="9" t="s">
        <v>55</v>
      </c>
      <c r="B12" s="8">
        <v>45968.512583993055</v>
      </c>
      <c r="C12" s="7" t="s">
        <v>55</v>
      </c>
      <c r="D12" s="32" t="s">
        <v>142</v>
      </c>
      <c r="E12" s="32" t="s">
        <v>143</v>
      </c>
      <c r="F12" s="33"/>
      <c r="G12" s="33"/>
      <c r="H12" s="32" t="s">
        <v>144</v>
      </c>
      <c r="I12" s="33" t="s">
        <v>145</v>
      </c>
      <c r="J12" s="33" t="s">
        <v>146</v>
      </c>
      <c r="K12" s="32" t="s">
        <v>147</v>
      </c>
      <c r="L12" s="32" t="s">
        <v>148</v>
      </c>
      <c r="M12" s="32" t="s">
        <v>149</v>
      </c>
      <c r="N12" s="32" t="s">
        <v>150</v>
      </c>
      <c r="O12" s="32" t="s">
        <v>148</v>
      </c>
      <c r="P12" s="32" t="s">
        <v>149</v>
      </c>
      <c r="Q12" s="32" t="s">
        <v>150</v>
      </c>
      <c r="R12" s="32" t="s">
        <v>148</v>
      </c>
      <c r="S12" s="32" t="s">
        <v>151</v>
      </c>
      <c r="T12" s="32" t="s">
        <v>148</v>
      </c>
      <c r="U12" s="32" t="s">
        <v>150</v>
      </c>
      <c r="V12" s="32" t="s">
        <v>152</v>
      </c>
      <c r="W12" s="32" t="s">
        <v>153</v>
      </c>
      <c r="X12" s="32" t="s">
        <v>154</v>
      </c>
      <c r="Y12" s="32" t="s">
        <v>98</v>
      </c>
      <c r="Z12" s="32" t="s">
        <v>69</v>
      </c>
      <c r="AA12" s="34">
        <v>14750</v>
      </c>
      <c r="AB12" s="34">
        <v>0</v>
      </c>
      <c r="AC12" s="34">
        <v>0</v>
      </c>
      <c r="AD12" s="32" t="s">
        <v>155</v>
      </c>
      <c r="AE12" s="34"/>
      <c r="AF12" s="34"/>
      <c r="AG12" s="35"/>
      <c r="AH12" s="36"/>
      <c r="AI12" s="36"/>
      <c r="AJ12" s="36"/>
      <c r="AK12" s="36"/>
      <c r="AL12" s="36"/>
      <c r="AM12" s="36"/>
      <c r="AN12" s="36"/>
      <c r="AO12" s="36"/>
      <c r="AP12" s="36"/>
      <c r="AQ12" s="36"/>
      <c r="AR12" s="36">
        <f t="shared" si="0"/>
        <v>0</v>
      </c>
      <c r="AS12" s="37"/>
      <c r="AT12" s="38" t="e">
        <f>+AV12/#REF!*50+50</f>
        <v>#REF!</v>
      </c>
      <c r="AU12" s="39"/>
      <c r="AV12" s="37"/>
      <c r="AW12" s="47"/>
      <c r="AX12" s="28"/>
      <c r="AY12" s="35" t="s">
        <v>99</v>
      </c>
      <c r="AZ12" s="32" t="s">
        <v>164</v>
      </c>
      <c r="BA12" s="32" t="s">
        <v>165</v>
      </c>
      <c r="BB12" s="32" t="s">
        <v>149</v>
      </c>
      <c r="BC12" s="32" t="s">
        <v>162</v>
      </c>
      <c r="BD12" s="32" t="s">
        <v>106</v>
      </c>
      <c r="BE12" s="32" t="s">
        <v>166</v>
      </c>
      <c r="BF12" s="34">
        <v>0</v>
      </c>
      <c r="BG12" s="34">
        <v>100</v>
      </c>
      <c r="BH12" s="35">
        <v>7</v>
      </c>
      <c r="BI12" s="36">
        <v>10</v>
      </c>
      <c r="BJ12" s="36">
        <v>3</v>
      </c>
      <c r="BK12" s="36">
        <v>9</v>
      </c>
      <c r="BL12" s="36">
        <v>9</v>
      </c>
      <c r="BM12" s="36">
        <v>9</v>
      </c>
      <c r="BN12" s="36">
        <v>4</v>
      </c>
      <c r="BO12" s="36">
        <v>16</v>
      </c>
      <c r="BP12" s="36">
        <v>5</v>
      </c>
      <c r="BQ12" s="36">
        <v>3</v>
      </c>
      <c r="BR12" s="36">
        <v>0</v>
      </c>
      <c r="BS12" s="36">
        <f t="shared" si="1"/>
        <v>75</v>
      </c>
      <c r="BT12" s="37">
        <v>600</v>
      </c>
      <c r="BU12" s="38" t="e">
        <f>+BW12/#REF!*50+50</f>
        <v>#REF!</v>
      </c>
      <c r="BV12" s="39">
        <v>0.5</v>
      </c>
      <c r="BW12" s="37">
        <v>600</v>
      </c>
      <c r="BX12" s="40" t="e">
        <f>+#REF!*BV12</f>
        <v>#REF!</v>
      </c>
      <c r="BY12" s="47">
        <v>600</v>
      </c>
      <c r="BZ12" s="30" t="s">
        <v>329</v>
      </c>
      <c r="CA12" s="56"/>
      <c r="CB12" s="55"/>
    </row>
    <row r="13" spans="1:311" s="6" customFormat="1" ht="74.25" customHeight="1" x14ac:dyDescent="0.25">
      <c r="A13" s="12" t="s">
        <v>55</v>
      </c>
      <c r="B13" s="11">
        <v>45968.532863472225</v>
      </c>
      <c r="C13" s="10" t="s">
        <v>55</v>
      </c>
      <c r="D13" s="42" t="s">
        <v>344</v>
      </c>
      <c r="E13" s="42" t="s">
        <v>167</v>
      </c>
      <c r="F13" s="43"/>
      <c r="G13" s="43"/>
      <c r="H13" s="42" t="s">
        <v>168</v>
      </c>
      <c r="I13" s="43" t="s">
        <v>169</v>
      </c>
      <c r="J13" s="43" t="s">
        <v>146</v>
      </c>
      <c r="K13" s="42" t="s">
        <v>170</v>
      </c>
      <c r="L13" s="42" t="s">
        <v>171</v>
      </c>
      <c r="M13" s="42" t="s">
        <v>172</v>
      </c>
      <c r="N13" s="42" t="s">
        <v>173</v>
      </c>
      <c r="O13" s="42" t="s">
        <v>171</v>
      </c>
      <c r="P13" s="42" t="s">
        <v>172</v>
      </c>
      <c r="Q13" s="42" t="s">
        <v>173</v>
      </c>
      <c r="R13" s="42" t="s">
        <v>171</v>
      </c>
      <c r="S13" s="42" t="s">
        <v>174</v>
      </c>
      <c r="T13" s="42" t="s">
        <v>171</v>
      </c>
      <c r="U13" s="42" t="s">
        <v>173</v>
      </c>
      <c r="V13" s="42" t="s">
        <v>175</v>
      </c>
      <c r="W13" s="42" t="s">
        <v>153</v>
      </c>
      <c r="X13" s="42" t="s">
        <v>176</v>
      </c>
      <c r="Y13" s="42" t="s">
        <v>98</v>
      </c>
      <c r="Z13" s="42"/>
      <c r="AA13" s="44">
        <v>3550</v>
      </c>
      <c r="AB13" s="44">
        <v>0</v>
      </c>
      <c r="AC13" s="44">
        <v>0</v>
      </c>
      <c r="AD13" s="42"/>
      <c r="AE13" s="44"/>
      <c r="AF13" s="44"/>
      <c r="AG13" s="45"/>
      <c r="AH13" s="46"/>
      <c r="AI13" s="46"/>
      <c r="AJ13" s="46"/>
      <c r="AK13" s="46"/>
      <c r="AL13" s="46"/>
      <c r="AM13" s="46"/>
      <c r="AN13" s="46"/>
      <c r="AO13" s="46"/>
      <c r="AP13" s="46"/>
      <c r="AQ13" s="46"/>
      <c r="AR13" s="36">
        <f t="shared" si="0"/>
        <v>0</v>
      </c>
      <c r="AS13" s="37"/>
      <c r="AT13" s="38" t="e">
        <f>+AV13/#REF!*50+50</f>
        <v>#REF!</v>
      </c>
      <c r="AU13" s="39"/>
      <c r="AV13" s="37"/>
      <c r="AW13" s="48"/>
      <c r="AX13" s="31"/>
      <c r="AY13" s="45" t="s">
        <v>177</v>
      </c>
      <c r="AZ13" s="42" t="s">
        <v>178</v>
      </c>
      <c r="BA13" s="42" t="s">
        <v>179</v>
      </c>
      <c r="BB13" s="42" t="s">
        <v>180</v>
      </c>
      <c r="BC13" s="42" t="s">
        <v>181</v>
      </c>
      <c r="BD13" s="42" t="s">
        <v>102</v>
      </c>
      <c r="BE13" s="42" t="s">
        <v>182</v>
      </c>
      <c r="BF13" s="44">
        <v>0</v>
      </c>
      <c r="BG13" s="44">
        <v>500</v>
      </c>
      <c r="BH13" s="45">
        <v>7</v>
      </c>
      <c r="BI13" s="46">
        <v>10</v>
      </c>
      <c r="BJ13" s="46">
        <v>3</v>
      </c>
      <c r="BK13" s="46">
        <v>10</v>
      </c>
      <c r="BL13" s="46">
        <v>10</v>
      </c>
      <c r="BM13" s="46">
        <v>9</v>
      </c>
      <c r="BN13" s="46">
        <v>4</v>
      </c>
      <c r="BO13" s="46">
        <v>18</v>
      </c>
      <c r="BP13" s="46">
        <v>5</v>
      </c>
      <c r="BQ13" s="46">
        <v>3</v>
      </c>
      <c r="BR13" s="46">
        <v>0</v>
      </c>
      <c r="BS13" s="36">
        <f t="shared" si="1"/>
        <v>79</v>
      </c>
      <c r="BT13" s="37">
        <v>2050</v>
      </c>
      <c r="BU13" s="38" t="e">
        <f>+BW13/#REF!*50+50</f>
        <v>#REF!</v>
      </c>
      <c r="BV13" s="39">
        <v>0.57999999999999996</v>
      </c>
      <c r="BW13" s="37">
        <v>2050</v>
      </c>
      <c r="BX13" s="40" t="e">
        <f>+#REF!*BV13</f>
        <v>#REF!</v>
      </c>
      <c r="BY13" s="47">
        <v>2050</v>
      </c>
      <c r="BZ13" s="30" t="s">
        <v>329</v>
      </c>
      <c r="CA13" s="56">
        <f>+AW13+AW14+BY13+BY14</f>
        <v>4050</v>
      </c>
      <c r="CB13" s="55" t="s">
        <v>331</v>
      </c>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c r="IW13" s="13"/>
      <c r="IX13" s="13"/>
      <c r="IY13" s="13"/>
      <c r="IZ13" s="13"/>
      <c r="JA13" s="13"/>
      <c r="JB13" s="13"/>
      <c r="JC13" s="13"/>
      <c r="JD13" s="13"/>
      <c r="JE13" s="13"/>
      <c r="JF13" s="13"/>
      <c r="JG13" s="13"/>
      <c r="JH13" s="13"/>
      <c r="JI13" s="13"/>
      <c r="JJ13" s="13"/>
      <c r="JK13" s="13"/>
      <c r="JL13" s="13"/>
      <c r="JM13" s="13"/>
      <c r="JN13" s="13"/>
      <c r="JO13" s="13"/>
      <c r="JP13" s="13"/>
      <c r="JQ13" s="13"/>
      <c r="JR13" s="13"/>
      <c r="JS13" s="13"/>
      <c r="JT13" s="13"/>
      <c r="JU13" s="13"/>
      <c r="JV13" s="13"/>
      <c r="JW13" s="13"/>
      <c r="JX13" s="13"/>
      <c r="JY13" s="13"/>
      <c r="JZ13" s="13"/>
      <c r="KA13" s="13"/>
      <c r="KB13" s="13"/>
      <c r="KC13" s="13"/>
      <c r="KD13" s="13"/>
      <c r="KE13" s="13"/>
      <c r="KF13" s="13"/>
      <c r="KG13" s="13"/>
      <c r="KH13" s="13"/>
      <c r="KI13" s="13"/>
      <c r="KJ13" s="13"/>
      <c r="KK13" s="13"/>
      <c r="KL13" s="13"/>
      <c r="KM13" s="13"/>
      <c r="KN13" s="13"/>
      <c r="KO13" s="13"/>
      <c r="KP13" s="13"/>
      <c r="KQ13" s="13"/>
      <c r="KR13" s="13"/>
      <c r="KS13" s="13"/>
      <c r="KT13" s="13"/>
      <c r="KU13" s="13"/>
      <c r="KV13" s="13"/>
      <c r="KW13" s="13"/>
      <c r="KX13" s="13"/>
      <c r="KY13" s="13"/>
    </row>
    <row r="14" spans="1:311" s="6" customFormat="1" ht="63" customHeight="1" x14ac:dyDescent="0.25">
      <c r="A14" s="12" t="s">
        <v>55</v>
      </c>
      <c r="B14" s="11">
        <v>45968.532863472225</v>
      </c>
      <c r="C14" s="10" t="s">
        <v>55</v>
      </c>
      <c r="D14" s="42" t="s">
        <v>344</v>
      </c>
      <c r="E14" s="42" t="s">
        <v>167</v>
      </c>
      <c r="F14" s="43"/>
      <c r="G14" s="43"/>
      <c r="H14" s="42" t="s">
        <v>168</v>
      </c>
      <c r="I14" s="43" t="s">
        <v>169</v>
      </c>
      <c r="J14" s="43" t="s">
        <v>146</v>
      </c>
      <c r="K14" s="42" t="s">
        <v>170</v>
      </c>
      <c r="L14" s="42" t="s">
        <v>171</v>
      </c>
      <c r="M14" s="42" t="s">
        <v>172</v>
      </c>
      <c r="N14" s="42" t="s">
        <v>173</v>
      </c>
      <c r="O14" s="42" t="s">
        <v>171</v>
      </c>
      <c r="P14" s="42" t="s">
        <v>172</v>
      </c>
      <c r="Q14" s="42" t="s">
        <v>173</v>
      </c>
      <c r="R14" s="42" t="s">
        <v>171</v>
      </c>
      <c r="S14" s="42" t="s">
        <v>174</v>
      </c>
      <c r="T14" s="42" t="s">
        <v>171</v>
      </c>
      <c r="U14" s="42" t="s">
        <v>173</v>
      </c>
      <c r="V14" s="42" t="s">
        <v>175</v>
      </c>
      <c r="W14" s="42" t="s">
        <v>153</v>
      </c>
      <c r="X14" s="42" t="s">
        <v>176</v>
      </c>
      <c r="Y14" s="42" t="s">
        <v>98</v>
      </c>
      <c r="Z14" s="42"/>
      <c r="AA14" s="44">
        <v>3550</v>
      </c>
      <c r="AB14" s="44">
        <v>0</v>
      </c>
      <c r="AC14" s="44">
        <v>0</v>
      </c>
      <c r="AD14" s="42"/>
      <c r="AE14" s="44"/>
      <c r="AF14" s="44"/>
      <c r="AG14" s="45"/>
      <c r="AH14" s="46"/>
      <c r="AI14" s="46"/>
      <c r="AJ14" s="46"/>
      <c r="AK14" s="46"/>
      <c r="AL14" s="46"/>
      <c r="AM14" s="46"/>
      <c r="AN14" s="46"/>
      <c r="AO14" s="46"/>
      <c r="AP14" s="46"/>
      <c r="AQ14" s="46"/>
      <c r="AR14" s="36">
        <f t="shared" si="0"/>
        <v>0</v>
      </c>
      <c r="AS14" s="37"/>
      <c r="AT14" s="38" t="e">
        <f>+AV14/#REF!*50+50</f>
        <v>#REF!</v>
      </c>
      <c r="AU14" s="39"/>
      <c r="AV14" s="37"/>
      <c r="AW14" s="48"/>
      <c r="AX14" s="31"/>
      <c r="AY14" s="45" t="s">
        <v>177</v>
      </c>
      <c r="AZ14" s="42" t="s">
        <v>183</v>
      </c>
      <c r="BA14" s="42" t="s">
        <v>184</v>
      </c>
      <c r="BB14" s="42" t="s">
        <v>172</v>
      </c>
      <c r="BC14" s="42" t="s">
        <v>185</v>
      </c>
      <c r="BD14" s="42" t="s">
        <v>110</v>
      </c>
      <c r="BE14" s="42" t="s">
        <v>186</v>
      </c>
      <c r="BF14" s="44">
        <v>0</v>
      </c>
      <c r="BG14" s="44">
        <v>0</v>
      </c>
      <c r="BH14" s="45">
        <v>10</v>
      </c>
      <c r="BI14" s="46">
        <v>15</v>
      </c>
      <c r="BJ14" s="46">
        <v>8</v>
      </c>
      <c r="BK14" s="46">
        <v>10</v>
      </c>
      <c r="BL14" s="46">
        <v>10</v>
      </c>
      <c r="BM14" s="46">
        <v>10</v>
      </c>
      <c r="BN14" s="46">
        <v>5</v>
      </c>
      <c r="BO14" s="46">
        <v>20</v>
      </c>
      <c r="BP14" s="46">
        <v>5</v>
      </c>
      <c r="BQ14" s="46">
        <v>5</v>
      </c>
      <c r="BR14" s="46">
        <v>0</v>
      </c>
      <c r="BS14" s="36">
        <f t="shared" si="1"/>
        <v>98</v>
      </c>
      <c r="BT14" s="37">
        <v>2000</v>
      </c>
      <c r="BU14" s="38">
        <v>98</v>
      </c>
      <c r="BV14" s="39">
        <v>0.99</v>
      </c>
      <c r="BW14" s="37">
        <v>2000</v>
      </c>
      <c r="BX14" s="40" t="e">
        <f>+#REF!*BV14</f>
        <v>#REF!</v>
      </c>
      <c r="BY14" s="47">
        <v>2000</v>
      </c>
      <c r="BZ14" s="30" t="s">
        <v>329</v>
      </c>
      <c r="CA14" s="56"/>
      <c r="CB14" s="55"/>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c r="IW14" s="13"/>
      <c r="IX14" s="13"/>
      <c r="IY14" s="13"/>
      <c r="IZ14" s="13"/>
      <c r="JA14" s="13"/>
      <c r="JB14" s="13"/>
      <c r="JC14" s="13"/>
      <c r="JD14" s="13"/>
      <c r="JE14" s="13"/>
      <c r="JF14" s="13"/>
      <c r="JG14" s="13"/>
      <c r="JH14" s="13"/>
      <c r="JI14" s="13"/>
      <c r="JJ14" s="13"/>
      <c r="JK14" s="13"/>
      <c r="JL14" s="13"/>
      <c r="JM14" s="13"/>
      <c r="JN14" s="13"/>
      <c r="JO14" s="13"/>
      <c r="JP14" s="13"/>
      <c r="JQ14" s="13"/>
      <c r="JR14" s="13"/>
      <c r="JS14" s="13"/>
      <c r="JT14" s="13"/>
      <c r="JU14" s="13"/>
      <c r="JV14" s="13"/>
      <c r="JW14" s="13"/>
      <c r="JX14" s="13"/>
      <c r="JY14" s="13"/>
      <c r="JZ14" s="13"/>
      <c r="KA14" s="13"/>
      <c r="KB14" s="13"/>
      <c r="KC14" s="13"/>
      <c r="KD14" s="13"/>
      <c r="KE14" s="13"/>
      <c r="KF14" s="13"/>
      <c r="KG14" s="13"/>
      <c r="KH14" s="13"/>
      <c r="KI14" s="13"/>
      <c r="KJ14" s="13"/>
      <c r="KK14" s="13"/>
      <c r="KL14" s="13"/>
      <c r="KM14" s="13"/>
      <c r="KN14" s="13"/>
      <c r="KO14" s="13"/>
      <c r="KP14" s="13"/>
      <c r="KQ14" s="13"/>
      <c r="KR14" s="13"/>
      <c r="KS14" s="13"/>
      <c r="KT14" s="13"/>
      <c r="KU14" s="13"/>
      <c r="KV14" s="13"/>
      <c r="KW14" s="13"/>
      <c r="KX14" s="13"/>
      <c r="KY14" s="13"/>
    </row>
    <row r="15" spans="1:311" s="6" customFormat="1" ht="63" customHeight="1" x14ac:dyDescent="0.25">
      <c r="A15" s="9" t="s">
        <v>55</v>
      </c>
      <c r="B15" s="8">
        <v>45971.436315300925</v>
      </c>
      <c r="C15" s="7" t="s">
        <v>55</v>
      </c>
      <c r="D15" s="32" t="s">
        <v>187</v>
      </c>
      <c r="E15" s="32" t="s">
        <v>188</v>
      </c>
      <c r="F15" s="33"/>
      <c r="G15" s="33"/>
      <c r="H15" s="32" t="s">
        <v>189</v>
      </c>
      <c r="I15" s="33" t="s">
        <v>190</v>
      </c>
      <c r="J15" s="33" t="s">
        <v>88</v>
      </c>
      <c r="K15" s="32" t="s">
        <v>191</v>
      </c>
      <c r="L15" s="32" t="s">
        <v>192</v>
      </c>
      <c r="M15" s="32" t="s">
        <v>193</v>
      </c>
      <c r="N15" s="32" t="s">
        <v>194</v>
      </c>
      <c r="O15" s="32" t="s">
        <v>192</v>
      </c>
      <c r="P15" s="32" t="s">
        <v>195</v>
      </c>
      <c r="Q15" s="32" t="s">
        <v>194</v>
      </c>
      <c r="R15" s="32" t="s">
        <v>192</v>
      </c>
      <c r="S15" s="32"/>
      <c r="T15" s="32" t="s">
        <v>192</v>
      </c>
      <c r="U15" s="32" t="s">
        <v>194</v>
      </c>
      <c r="V15" s="32" t="s">
        <v>196</v>
      </c>
      <c r="W15" s="32" t="s">
        <v>197</v>
      </c>
      <c r="X15" s="32" t="s">
        <v>198</v>
      </c>
      <c r="Y15" s="32" t="s">
        <v>98</v>
      </c>
      <c r="Z15" s="32" t="s">
        <v>69</v>
      </c>
      <c r="AA15" s="34">
        <v>26050</v>
      </c>
      <c r="AB15" s="34">
        <v>0</v>
      </c>
      <c r="AC15" s="34">
        <v>15000</v>
      </c>
      <c r="AD15" s="32" t="s">
        <v>199</v>
      </c>
      <c r="AE15" s="34">
        <v>8000</v>
      </c>
      <c r="AF15" s="34">
        <v>15000</v>
      </c>
      <c r="AG15" s="35">
        <v>7</v>
      </c>
      <c r="AH15" s="36">
        <v>10</v>
      </c>
      <c r="AI15" s="36">
        <v>8</v>
      </c>
      <c r="AJ15" s="36">
        <v>8</v>
      </c>
      <c r="AK15" s="36">
        <v>8</v>
      </c>
      <c r="AL15" s="36">
        <v>8</v>
      </c>
      <c r="AM15" s="36">
        <v>4</v>
      </c>
      <c r="AN15" s="36">
        <v>15</v>
      </c>
      <c r="AO15" s="36">
        <v>5</v>
      </c>
      <c r="AP15" s="36">
        <v>3</v>
      </c>
      <c r="AQ15" s="36">
        <v>2</v>
      </c>
      <c r="AR15" s="36">
        <f t="shared" si="0"/>
        <v>78</v>
      </c>
      <c r="AS15" s="37">
        <v>26050</v>
      </c>
      <c r="AT15" s="38" t="e">
        <f>+AV15/#REF!*50+50</f>
        <v>#REF!</v>
      </c>
      <c r="AU15" s="39">
        <v>0.56000000000000005</v>
      </c>
      <c r="AV15" s="37">
        <v>26050</v>
      </c>
      <c r="AW15" s="47">
        <v>25750</v>
      </c>
      <c r="AX15" s="28" t="s">
        <v>328</v>
      </c>
      <c r="AY15" s="35" t="s">
        <v>71</v>
      </c>
      <c r="AZ15" s="32"/>
      <c r="BA15" s="32"/>
      <c r="BB15" s="32"/>
      <c r="BC15" s="32"/>
      <c r="BD15" s="32"/>
      <c r="BE15" s="32"/>
      <c r="BF15" s="34"/>
      <c r="BG15" s="34"/>
      <c r="BH15" s="35"/>
      <c r="BI15" s="36"/>
      <c r="BJ15" s="36"/>
      <c r="BK15" s="36"/>
      <c r="BL15" s="36"/>
      <c r="BM15" s="36"/>
      <c r="BN15" s="36"/>
      <c r="BO15" s="36"/>
      <c r="BP15" s="36"/>
      <c r="BQ15" s="36"/>
      <c r="BR15" s="36"/>
      <c r="BS15" s="36">
        <f t="shared" si="1"/>
        <v>0</v>
      </c>
      <c r="BT15" s="37"/>
      <c r="BU15" s="38" t="e">
        <f>+BW15/#REF!*50+50</f>
        <v>#REF!</v>
      </c>
      <c r="BV15" s="39"/>
      <c r="BW15" s="37"/>
      <c r="BX15" s="40" t="e">
        <f>+#REF!*BV15</f>
        <v>#REF!</v>
      </c>
      <c r="BY15" s="47"/>
      <c r="BZ15" s="29"/>
      <c r="CA15" s="47">
        <f t="shared" ref="CA15:CA21" si="2">+AW15+BY15</f>
        <v>25750</v>
      </c>
      <c r="CB15" s="26" t="s">
        <v>331</v>
      </c>
    </row>
    <row r="16" spans="1:311" s="6" customFormat="1" ht="63" customHeight="1" x14ac:dyDescent="0.25">
      <c r="A16" s="9" t="s">
        <v>55</v>
      </c>
      <c r="B16" s="8">
        <v>45971.46137931713</v>
      </c>
      <c r="C16" s="7" t="s">
        <v>55</v>
      </c>
      <c r="D16" s="32" t="s">
        <v>200</v>
      </c>
      <c r="E16" s="32" t="s">
        <v>201</v>
      </c>
      <c r="F16" s="33"/>
      <c r="G16" s="33"/>
      <c r="H16" s="32" t="s">
        <v>202</v>
      </c>
      <c r="I16" s="33" t="s">
        <v>137</v>
      </c>
      <c r="J16" s="33" t="s">
        <v>127</v>
      </c>
      <c r="K16" s="32" t="s">
        <v>203</v>
      </c>
      <c r="L16" s="32" t="s">
        <v>204</v>
      </c>
      <c r="M16" s="32" t="s">
        <v>205</v>
      </c>
      <c r="N16" s="32" t="s">
        <v>206</v>
      </c>
      <c r="O16" s="32" t="s">
        <v>204</v>
      </c>
      <c r="P16" s="32" t="s">
        <v>205</v>
      </c>
      <c r="Q16" s="32" t="s">
        <v>206</v>
      </c>
      <c r="R16" s="32" t="s">
        <v>204</v>
      </c>
      <c r="S16" s="32" t="s">
        <v>207</v>
      </c>
      <c r="T16" s="32" t="s">
        <v>204</v>
      </c>
      <c r="U16" s="32" t="s">
        <v>206</v>
      </c>
      <c r="V16" s="32" t="s">
        <v>65</v>
      </c>
      <c r="W16" s="32" t="s">
        <v>208</v>
      </c>
      <c r="X16" s="32" t="s">
        <v>209</v>
      </c>
      <c r="Y16" s="32" t="s">
        <v>68</v>
      </c>
      <c r="Z16" s="32" t="s">
        <v>69</v>
      </c>
      <c r="AA16" s="34">
        <v>8500</v>
      </c>
      <c r="AB16" s="34">
        <v>0</v>
      </c>
      <c r="AC16" s="34">
        <v>0</v>
      </c>
      <c r="AD16" s="32" t="s">
        <v>210</v>
      </c>
      <c r="AE16" s="34">
        <v>300</v>
      </c>
      <c r="AF16" s="34">
        <v>0</v>
      </c>
      <c r="AG16" s="35">
        <v>10</v>
      </c>
      <c r="AH16" s="36">
        <v>15</v>
      </c>
      <c r="AI16" s="36">
        <v>3</v>
      </c>
      <c r="AJ16" s="36">
        <v>10</v>
      </c>
      <c r="AK16" s="36">
        <v>10</v>
      </c>
      <c r="AL16" s="36">
        <v>10</v>
      </c>
      <c r="AM16" s="36">
        <v>5</v>
      </c>
      <c r="AN16" s="36">
        <v>20</v>
      </c>
      <c r="AO16" s="36">
        <v>5</v>
      </c>
      <c r="AP16" s="36">
        <v>5</v>
      </c>
      <c r="AQ16" s="36">
        <v>0</v>
      </c>
      <c r="AR16" s="36">
        <f t="shared" si="0"/>
        <v>93</v>
      </c>
      <c r="AS16" s="37">
        <v>8550</v>
      </c>
      <c r="AT16" s="38" t="e">
        <f>+AV16/#REF!*50+50</f>
        <v>#REF!</v>
      </c>
      <c r="AU16" s="39">
        <v>0.86</v>
      </c>
      <c r="AV16" s="37">
        <v>8550</v>
      </c>
      <c r="AW16" s="47">
        <v>8500</v>
      </c>
      <c r="AX16" s="28" t="s">
        <v>328</v>
      </c>
      <c r="AY16" s="35" t="s">
        <v>71</v>
      </c>
      <c r="AZ16" s="32"/>
      <c r="BA16" s="32"/>
      <c r="BB16" s="32"/>
      <c r="BC16" s="32"/>
      <c r="BD16" s="32"/>
      <c r="BE16" s="32"/>
      <c r="BF16" s="34"/>
      <c r="BG16" s="34"/>
      <c r="BH16" s="35"/>
      <c r="BI16" s="36"/>
      <c r="BJ16" s="36"/>
      <c r="BK16" s="36"/>
      <c r="BL16" s="36"/>
      <c r="BM16" s="36"/>
      <c r="BN16" s="36"/>
      <c r="BO16" s="36"/>
      <c r="BP16" s="36"/>
      <c r="BQ16" s="36"/>
      <c r="BR16" s="36"/>
      <c r="BS16" s="36">
        <f t="shared" si="1"/>
        <v>0</v>
      </c>
      <c r="BT16" s="37"/>
      <c r="BU16" s="38" t="e">
        <f>+BW16/#REF!*50+50</f>
        <v>#REF!</v>
      </c>
      <c r="BV16" s="39"/>
      <c r="BW16" s="37"/>
      <c r="BX16" s="40" t="e">
        <f>+#REF!*BV16</f>
        <v>#REF!</v>
      </c>
      <c r="BY16" s="47"/>
      <c r="BZ16" s="29"/>
      <c r="CA16" s="47">
        <f t="shared" si="2"/>
        <v>8500</v>
      </c>
      <c r="CB16" s="26" t="s">
        <v>331</v>
      </c>
    </row>
    <row r="17" spans="1:80" s="6" customFormat="1" ht="66" customHeight="1" x14ac:dyDescent="0.25">
      <c r="A17" s="9" t="s">
        <v>55</v>
      </c>
      <c r="B17" s="8">
        <v>45971.477381666664</v>
      </c>
      <c r="C17" s="7" t="s">
        <v>55</v>
      </c>
      <c r="D17" s="32" t="s">
        <v>211</v>
      </c>
      <c r="E17" s="32" t="s">
        <v>212</v>
      </c>
      <c r="F17" s="33"/>
      <c r="G17" s="33"/>
      <c r="H17" s="32" t="s">
        <v>213</v>
      </c>
      <c r="I17" s="33" t="s">
        <v>137</v>
      </c>
      <c r="J17" s="33" t="s">
        <v>127</v>
      </c>
      <c r="K17" s="32" t="s">
        <v>214</v>
      </c>
      <c r="L17" s="32" t="s">
        <v>215</v>
      </c>
      <c r="M17" s="32" t="s">
        <v>216</v>
      </c>
      <c r="N17" s="32" t="s">
        <v>217</v>
      </c>
      <c r="O17" s="32" t="s">
        <v>218</v>
      </c>
      <c r="P17" s="32" t="s">
        <v>216</v>
      </c>
      <c r="Q17" s="32" t="s">
        <v>217</v>
      </c>
      <c r="R17" s="32" t="s">
        <v>218</v>
      </c>
      <c r="S17" s="32" t="s">
        <v>219</v>
      </c>
      <c r="T17" s="32" t="s">
        <v>220</v>
      </c>
      <c r="U17" s="32" t="s">
        <v>221</v>
      </c>
      <c r="V17" s="32" t="s">
        <v>175</v>
      </c>
      <c r="W17" s="32" t="s">
        <v>222</v>
      </c>
      <c r="X17" s="32" t="s">
        <v>223</v>
      </c>
      <c r="Y17" s="32" t="s">
        <v>98</v>
      </c>
      <c r="Z17" s="32" t="s">
        <v>69</v>
      </c>
      <c r="AA17" s="34">
        <v>31950</v>
      </c>
      <c r="AB17" s="34">
        <v>0</v>
      </c>
      <c r="AC17" s="34">
        <v>168123</v>
      </c>
      <c r="AD17" s="32" t="s">
        <v>224</v>
      </c>
      <c r="AE17" s="34">
        <v>3500</v>
      </c>
      <c r="AF17" s="34">
        <v>169563</v>
      </c>
      <c r="AG17" s="35">
        <v>10</v>
      </c>
      <c r="AH17" s="36">
        <v>15</v>
      </c>
      <c r="AI17" s="36">
        <v>8</v>
      </c>
      <c r="AJ17" s="36">
        <v>9</v>
      </c>
      <c r="AK17" s="36">
        <v>9</v>
      </c>
      <c r="AL17" s="36">
        <v>9</v>
      </c>
      <c r="AM17" s="36">
        <v>5</v>
      </c>
      <c r="AN17" s="36">
        <v>18</v>
      </c>
      <c r="AO17" s="36">
        <v>5</v>
      </c>
      <c r="AP17" s="36">
        <v>5</v>
      </c>
      <c r="AQ17" s="36">
        <v>2</v>
      </c>
      <c r="AR17" s="36">
        <f t="shared" si="0"/>
        <v>95</v>
      </c>
      <c r="AS17" s="37">
        <v>31950</v>
      </c>
      <c r="AT17" s="38" t="e">
        <f>+AV17/#REF!*50+50</f>
        <v>#REF!</v>
      </c>
      <c r="AU17" s="39">
        <v>0.9</v>
      </c>
      <c r="AV17" s="37">
        <v>31950</v>
      </c>
      <c r="AW17" s="47">
        <v>31900</v>
      </c>
      <c r="AX17" s="28" t="s">
        <v>327</v>
      </c>
      <c r="AY17" s="35" t="s">
        <v>71</v>
      </c>
      <c r="AZ17" s="32"/>
      <c r="BA17" s="32"/>
      <c r="BB17" s="32"/>
      <c r="BC17" s="32"/>
      <c r="BD17" s="32"/>
      <c r="BE17" s="32"/>
      <c r="BF17" s="34"/>
      <c r="BG17" s="34"/>
      <c r="BH17" s="35"/>
      <c r="BI17" s="36"/>
      <c r="BJ17" s="36"/>
      <c r="BK17" s="36"/>
      <c r="BL17" s="36"/>
      <c r="BM17" s="36"/>
      <c r="BN17" s="36"/>
      <c r="BO17" s="36"/>
      <c r="BP17" s="36"/>
      <c r="BQ17" s="36"/>
      <c r="BR17" s="36"/>
      <c r="BS17" s="36">
        <f t="shared" si="1"/>
        <v>0</v>
      </c>
      <c r="BT17" s="37"/>
      <c r="BU17" s="38" t="e">
        <f>+BW17/#REF!*50+50</f>
        <v>#REF!</v>
      </c>
      <c r="BV17" s="39"/>
      <c r="BW17" s="37"/>
      <c r="BX17" s="40" t="e">
        <f>+#REF!*BV17</f>
        <v>#REF!</v>
      </c>
      <c r="BY17" s="47"/>
      <c r="BZ17" s="29"/>
      <c r="CA17" s="47">
        <f t="shared" si="2"/>
        <v>31900</v>
      </c>
      <c r="CB17" s="26" t="s">
        <v>331</v>
      </c>
    </row>
    <row r="18" spans="1:80" s="6" customFormat="1" ht="63" customHeight="1" x14ac:dyDescent="0.25">
      <c r="A18" s="9" t="s">
        <v>55</v>
      </c>
      <c r="B18" s="8">
        <v>45971.493448344911</v>
      </c>
      <c r="C18" s="7" t="s">
        <v>55</v>
      </c>
      <c r="D18" s="32" t="s">
        <v>225</v>
      </c>
      <c r="E18" s="32" t="s">
        <v>226</v>
      </c>
      <c r="F18" s="33"/>
      <c r="G18" s="33"/>
      <c r="H18" s="32" t="s">
        <v>227</v>
      </c>
      <c r="I18" s="33" t="s">
        <v>228</v>
      </c>
      <c r="J18" s="33" t="s">
        <v>88</v>
      </c>
      <c r="K18" s="32" t="s">
        <v>229</v>
      </c>
      <c r="L18" s="32" t="s">
        <v>230</v>
      </c>
      <c r="M18" s="32" t="s">
        <v>231</v>
      </c>
      <c r="N18" s="32" t="s">
        <v>232</v>
      </c>
      <c r="O18" s="32" t="s">
        <v>230</v>
      </c>
      <c r="P18" s="32" t="s">
        <v>231</v>
      </c>
      <c r="Q18" s="32" t="s">
        <v>232</v>
      </c>
      <c r="R18" s="32" t="s">
        <v>230</v>
      </c>
      <c r="S18" s="32" t="s">
        <v>233</v>
      </c>
      <c r="T18" s="32" t="s">
        <v>230</v>
      </c>
      <c r="U18" s="32" t="s">
        <v>232</v>
      </c>
      <c r="V18" s="32" t="s">
        <v>65</v>
      </c>
      <c r="W18" s="32" t="s">
        <v>234</v>
      </c>
      <c r="X18" s="32" t="s">
        <v>235</v>
      </c>
      <c r="Y18" s="32" t="s">
        <v>236</v>
      </c>
      <c r="Z18" s="32"/>
      <c r="AA18" s="34">
        <v>1500</v>
      </c>
      <c r="AB18" s="34">
        <v>0</v>
      </c>
      <c r="AC18" s="34">
        <v>300</v>
      </c>
      <c r="AD18" s="32"/>
      <c r="AE18" s="34"/>
      <c r="AF18" s="34"/>
      <c r="AG18" s="35"/>
      <c r="AH18" s="36"/>
      <c r="AI18" s="36"/>
      <c r="AJ18" s="36"/>
      <c r="AK18" s="36"/>
      <c r="AL18" s="36"/>
      <c r="AM18" s="36"/>
      <c r="AN18" s="36"/>
      <c r="AO18" s="36"/>
      <c r="AP18" s="36"/>
      <c r="AQ18" s="36"/>
      <c r="AR18" s="36">
        <f t="shared" si="0"/>
        <v>0</v>
      </c>
      <c r="AS18" s="37"/>
      <c r="AT18" s="38" t="e">
        <f>+AV18/#REF!*50+50</f>
        <v>#REF!</v>
      </c>
      <c r="AU18" s="39"/>
      <c r="AV18" s="37"/>
      <c r="AW18" s="47"/>
      <c r="AX18" s="28"/>
      <c r="AY18" s="35" t="s">
        <v>137</v>
      </c>
      <c r="AZ18" s="32" t="s">
        <v>237</v>
      </c>
      <c r="BA18" s="32" t="s">
        <v>225</v>
      </c>
      <c r="BB18" s="32" t="s">
        <v>231</v>
      </c>
      <c r="BC18" s="32" t="s">
        <v>238</v>
      </c>
      <c r="BD18" s="32" t="s">
        <v>140</v>
      </c>
      <c r="BE18" s="32" t="s">
        <v>239</v>
      </c>
      <c r="BF18" s="34">
        <v>350</v>
      </c>
      <c r="BG18" s="34">
        <v>100</v>
      </c>
      <c r="BH18" s="35">
        <v>7</v>
      </c>
      <c r="BI18" s="36">
        <v>10</v>
      </c>
      <c r="BJ18" s="36">
        <v>8</v>
      </c>
      <c r="BK18" s="36">
        <v>8</v>
      </c>
      <c r="BL18" s="36">
        <v>8</v>
      </c>
      <c r="BM18" s="36">
        <v>8</v>
      </c>
      <c r="BN18" s="36">
        <v>4</v>
      </c>
      <c r="BO18" s="36">
        <v>15</v>
      </c>
      <c r="BP18" s="36">
        <v>5</v>
      </c>
      <c r="BQ18" s="36">
        <v>3</v>
      </c>
      <c r="BR18" s="36">
        <v>2</v>
      </c>
      <c r="BS18" s="36">
        <f t="shared" si="1"/>
        <v>78</v>
      </c>
      <c r="BT18" s="37">
        <v>1500</v>
      </c>
      <c r="BU18" s="38" t="e">
        <f>+BW18/#REF!*50+50</f>
        <v>#REF!</v>
      </c>
      <c r="BV18" s="39">
        <v>0.56000000000000005</v>
      </c>
      <c r="BW18" s="37">
        <v>1500</v>
      </c>
      <c r="BX18" s="40" t="e">
        <f>+#REF!*BV18</f>
        <v>#REF!</v>
      </c>
      <c r="BY18" s="47">
        <v>1500</v>
      </c>
      <c r="BZ18" s="30" t="s">
        <v>329</v>
      </c>
      <c r="CA18" s="47">
        <f t="shared" si="2"/>
        <v>1500</v>
      </c>
      <c r="CB18" s="26" t="s">
        <v>331</v>
      </c>
    </row>
    <row r="19" spans="1:80" s="6" customFormat="1" ht="69" customHeight="1" x14ac:dyDescent="0.25">
      <c r="A19" s="9" t="s">
        <v>55</v>
      </c>
      <c r="B19" s="8">
        <v>45971.517120138888</v>
      </c>
      <c r="C19" s="7" t="s">
        <v>55</v>
      </c>
      <c r="D19" s="32" t="s">
        <v>240</v>
      </c>
      <c r="E19" s="32" t="s">
        <v>241</v>
      </c>
      <c r="F19" s="33"/>
      <c r="G19" s="33"/>
      <c r="H19" s="32" t="s">
        <v>242</v>
      </c>
      <c r="I19" s="33" t="s">
        <v>243</v>
      </c>
      <c r="J19" s="33" t="s">
        <v>127</v>
      </c>
      <c r="K19" s="32" t="s">
        <v>244</v>
      </c>
      <c r="L19" s="32" t="s">
        <v>245</v>
      </c>
      <c r="M19" s="32" t="s">
        <v>246</v>
      </c>
      <c r="N19" s="32" t="s">
        <v>247</v>
      </c>
      <c r="O19" s="32" t="s">
        <v>245</v>
      </c>
      <c r="P19" s="32" t="s">
        <v>248</v>
      </c>
      <c r="Q19" s="32" t="s">
        <v>249</v>
      </c>
      <c r="R19" s="32" t="s">
        <v>250</v>
      </c>
      <c r="S19" s="32" t="s">
        <v>251</v>
      </c>
      <c r="T19" s="32" t="s">
        <v>245</v>
      </c>
      <c r="U19" s="32" t="s">
        <v>247</v>
      </c>
      <c r="V19" s="32" t="s">
        <v>252</v>
      </c>
      <c r="W19" s="32" t="s">
        <v>253</v>
      </c>
      <c r="X19" s="32" t="s">
        <v>254</v>
      </c>
      <c r="Y19" s="32" t="s">
        <v>98</v>
      </c>
      <c r="Z19" s="32" t="s">
        <v>69</v>
      </c>
      <c r="AA19" s="34">
        <v>2500</v>
      </c>
      <c r="AB19" s="34">
        <v>0</v>
      </c>
      <c r="AC19" s="34">
        <v>31500</v>
      </c>
      <c r="AD19" s="32" t="s">
        <v>255</v>
      </c>
      <c r="AE19" s="34">
        <v>2500</v>
      </c>
      <c r="AF19" s="34">
        <v>32500</v>
      </c>
      <c r="AG19" s="35">
        <v>7</v>
      </c>
      <c r="AH19" s="36">
        <v>10</v>
      </c>
      <c r="AI19" s="36">
        <v>8</v>
      </c>
      <c r="AJ19" s="36">
        <v>7</v>
      </c>
      <c r="AK19" s="36">
        <v>7</v>
      </c>
      <c r="AL19" s="36">
        <v>7</v>
      </c>
      <c r="AM19" s="36">
        <v>4</v>
      </c>
      <c r="AN19" s="36">
        <v>15</v>
      </c>
      <c r="AO19" s="36">
        <v>5</v>
      </c>
      <c r="AP19" s="36">
        <v>3</v>
      </c>
      <c r="AQ19" s="36">
        <v>2</v>
      </c>
      <c r="AR19" s="36">
        <f t="shared" si="0"/>
        <v>75</v>
      </c>
      <c r="AS19" s="37">
        <v>2500</v>
      </c>
      <c r="AT19" s="38" t="e">
        <f>+AV19/#REF!*50+50</f>
        <v>#REF!</v>
      </c>
      <c r="AU19" s="39">
        <v>0.5</v>
      </c>
      <c r="AV19" s="37">
        <v>2500</v>
      </c>
      <c r="AW19" s="47">
        <v>2500</v>
      </c>
      <c r="AX19" s="28" t="s">
        <v>327</v>
      </c>
      <c r="AY19" s="35" t="s">
        <v>71</v>
      </c>
      <c r="AZ19" s="32"/>
      <c r="BA19" s="32"/>
      <c r="BB19" s="32"/>
      <c r="BC19" s="32"/>
      <c r="BD19" s="32"/>
      <c r="BE19" s="32"/>
      <c r="BF19" s="34"/>
      <c r="BG19" s="34"/>
      <c r="BH19" s="35"/>
      <c r="BI19" s="36"/>
      <c r="BJ19" s="36"/>
      <c r="BK19" s="36"/>
      <c r="BL19" s="36"/>
      <c r="BM19" s="36"/>
      <c r="BN19" s="36"/>
      <c r="BO19" s="36"/>
      <c r="BP19" s="36"/>
      <c r="BQ19" s="36"/>
      <c r="BR19" s="36"/>
      <c r="BS19" s="36">
        <f t="shared" si="1"/>
        <v>0</v>
      </c>
      <c r="BT19" s="37"/>
      <c r="BU19" s="38" t="e">
        <f>+BW19/#REF!*50+50</f>
        <v>#REF!</v>
      </c>
      <c r="BV19" s="39"/>
      <c r="BW19" s="37"/>
      <c r="BX19" s="40" t="e">
        <f>+#REF!*BV19</f>
        <v>#REF!</v>
      </c>
      <c r="BY19" s="47"/>
      <c r="BZ19" s="29"/>
      <c r="CA19" s="47">
        <f t="shared" si="2"/>
        <v>2500</v>
      </c>
      <c r="CB19" s="26" t="s">
        <v>331</v>
      </c>
    </row>
    <row r="20" spans="1:80" s="6" customFormat="1" ht="71.25" customHeight="1" x14ac:dyDescent="0.25">
      <c r="A20" s="9" t="s">
        <v>55</v>
      </c>
      <c r="B20" s="8">
        <v>45971.532060069447</v>
      </c>
      <c r="C20" s="7" t="s">
        <v>55</v>
      </c>
      <c r="D20" s="32" t="s">
        <v>256</v>
      </c>
      <c r="E20" s="32" t="s">
        <v>257</v>
      </c>
      <c r="F20" s="33"/>
      <c r="G20" s="33"/>
      <c r="H20" s="32" t="s">
        <v>258</v>
      </c>
      <c r="I20" s="33" t="s">
        <v>137</v>
      </c>
      <c r="J20" s="33" t="s">
        <v>127</v>
      </c>
      <c r="K20" s="32" t="s">
        <v>259</v>
      </c>
      <c r="L20" s="32" t="s">
        <v>260</v>
      </c>
      <c r="M20" s="32" t="s">
        <v>248</v>
      </c>
      <c r="N20" s="32" t="s">
        <v>261</v>
      </c>
      <c r="O20" s="32" t="s">
        <v>262</v>
      </c>
      <c r="P20" s="32" t="s">
        <v>248</v>
      </c>
      <c r="Q20" s="32" t="s">
        <v>261</v>
      </c>
      <c r="R20" s="32" t="s">
        <v>262</v>
      </c>
      <c r="S20" s="32"/>
      <c r="T20" s="32" t="s">
        <v>260</v>
      </c>
      <c r="U20" s="32" t="s">
        <v>261</v>
      </c>
      <c r="V20" s="32" t="s">
        <v>252</v>
      </c>
      <c r="W20" s="32" t="s">
        <v>263</v>
      </c>
      <c r="X20" s="32" t="s">
        <v>264</v>
      </c>
      <c r="Y20" s="32" t="s">
        <v>98</v>
      </c>
      <c r="Z20" s="32" t="s">
        <v>69</v>
      </c>
      <c r="AA20" s="34">
        <v>96800</v>
      </c>
      <c r="AB20" s="34">
        <v>0</v>
      </c>
      <c r="AC20" s="34">
        <v>108168</v>
      </c>
      <c r="AD20" s="32" t="s">
        <v>265</v>
      </c>
      <c r="AE20" s="34">
        <v>67000</v>
      </c>
      <c r="AF20" s="34">
        <v>6300</v>
      </c>
      <c r="AG20" s="35">
        <v>10</v>
      </c>
      <c r="AH20" s="36">
        <v>15</v>
      </c>
      <c r="AI20" s="36">
        <v>8</v>
      </c>
      <c r="AJ20" s="36">
        <v>9</v>
      </c>
      <c r="AK20" s="36">
        <v>9</v>
      </c>
      <c r="AL20" s="36">
        <v>9</v>
      </c>
      <c r="AM20" s="36">
        <v>4</v>
      </c>
      <c r="AN20" s="36">
        <v>15</v>
      </c>
      <c r="AO20" s="36">
        <v>5</v>
      </c>
      <c r="AP20" s="36">
        <v>5</v>
      </c>
      <c r="AQ20" s="36">
        <v>2</v>
      </c>
      <c r="AR20" s="36">
        <f t="shared" si="0"/>
        <v>91</v>
      </c>
      <c r="AS20" s="37">
        <v>77300</v>
      </c>
      <c r="AT20" s="38" t="e">
        <f>+AV20/#REF!*50+50</f>
        <v>#REF!</v>
      </c>
      <c r="AU20" s="39">
        <v>0.82</v>
      </c>
      <c r="AV20" s="37">
        <v>77300</v>
      </c>
      <c r="AW20" s="47">
        <v>77450</v>
      </c>
      <c r="AX20" s="28" t="s">
        <v>327</v>
      </c>
      <c r="AY20" s="35" t="s">
        <v>137</v>
      </c>
      <c r="AZ20" s="32" t="s">
        <v>266</v>
      </c>
      <c r="BA20" s="32" t="s">
        <v>248</v>
      </c>
      <c r="BB20" s="32" t="s">
        <v>248</v>
      </c>
      <c r="BC20" s="32" t="s">
        <v>267</v>
      </c>
      <c r="BD20" s="32" t="s">
        <v>110</v>
      </c>
      <c r="BE20" s="32" t="s">
        <v>268</v>
      </c>
      <c r="BF20" s="34">
        <v>6200</v>
      </c>
      <c r="BG20" s="34">
        <v>156000</v>
      </c>
      <c r="BH20" s="35">
        <v>7</v>
      </c>
      <c r="BI20" s="36">
        <v>10</v>
      </c>
      <c r="BJ20" s="36">
        <v>8</v>
      </c>
      <c r="BK20" s="36">
        <v>7</v>
      </c>
      <c r="BL20" s="36">
        <v>7</v>
      </c>
      <c r="BM20" s="36">
        <v>7</v>
      </c>
      <c r="BN20" s="36">
        <v>4</v>
      </c>
      <c r="BO20" s="36">
        <v>13</v>
      </c>
      <c r="BP20" s="36">
        <v>5</v>
      </c>
      <c r="BQ20" s="36">
        <v>3</v>
      </c>
      <c r="BR20" s="36">
        <v>2</v>
      </c>
      <c r="BS20" s="36">
        <f t="shared" si="1"/>
        <v>73</v>
      </c>
      <c r="BT20" s="37">
        <v>19500</v>
      </c>
      <c r="BU20" s="38" t="e">
        <f>+BW20/#REF!*50+50</f>
        <v>#REF!</v>
      </c>
      <c r="BV20" s="39">
        <v>0.46</v>
      </c>
      <c r="BW20" s="37">
        <v>19500</v>
      </c>
      <c r="BX20" s="40" t="e">
        <f>+#REF!*BV20</f>
        <v>#REF!</v>
      </c>
      <c r="BY20" s="47">
        <v>19350</v>
      </c>
      <c r="BZ20" s="30" t="s">
        <v>329</v>
      </c>
      <c r="CA20" s="47">
        <f t="shared" si="2"/>
        <v>96800</v>
      </c>
      <c r="CB20" s="26" t="s">
        <v>331</v>
      </c>
    </row>
    <row r="21" spans="1:80" s="6" customFormat="1" ht="63" customHeight="1" x14ac:dyDescent="0.25">
      <c r="A21" s="9" t="s">
        <v>55</v>
      </c>
      <c r="B21" s="8">
        <v>45971.639550243053</v>
      </c>
      <c r="C21" s="7" t="s">
        <v>55</v>
      </c>
      <c r="D21" s="32" t="s">
        <v>269</v>
      </c>
      <c r="E21" s="32" t="s">
        <v>270</v>
      </c>
      <c r="F21" s="33"/>
      <c r="G21" s="33"/>
      <c r="H21" s="32" t="s">
        <v>271</v>
      </c>
      <c r="I21" s="33" t="s">
        <v>272</v>
      </c>
      <c r="J21" s="33" t="s">
        <v>146</v>
      </c>
      <c r="K21" s="32" t="s">
        <v>273</v>
      </c>
      <c r="L21" s="32" t="s">
        <v>274</v>
      </c>
      <c r="M21" s="32" t="s">
        <v>275</v>
      </c>
      <c r="N21" s="32" t="s">
        <v>276</v>
      </c>
      <c r="O21" s="32" t="s">
        <v>274</v>
      </c>
      <c r="P21" s="32" t="s">
        <v>275</v>
      </c>
      <c r="Q21" s="32" t="s">
        <v>276</v>
      </c>
      <c r="R21" s="32" t="s">
        <v>274</v>
      </c>
      <c r="S21" s="32" t="s">
        <v>277</v>
      </c>
      <c r="T21" s="32" t="s">
        <v>274</v>
      </c>
      <c r="U21" s="32" t="s">
        <v>276</v>
      </c>
      <c r="V21" s="32" t="s">
        <v>278</v>
      </c>
      <c r="W21" s="32" t="s">
        <v>279</v>
      </c>
      <c r="X21" s="32" t="s">
        <v>280</v>
      </c>
      <c r="Y21" s="32" t="s">
        <v>68</v>
      </c>
      <c r="Z21" s="32" t="s">
        <v>69</v>
      </c>
      <c r="AA21" s="34">
        <v>6200</v>
      </c>
      <c r="AB21" s="34">
        <v>0</v>
      </c>
      <c r="AC21" s="34">
        <v>0</v>
      </c>
      <c r="AD21" s="32" t="s">
        <v>281</v>
      </c>
      <c r="AE21" s="34">
        <v>150</v>
      </c>
      <c r="AF21" s="34">
        <v>550</v>
      </c>
      <c r="AG21" s="35">
        <v>10</v>
      </c>
      <c r="AH21" s="36">
        <v>10</v>
      </c>
      <c r="AI21" s="36">
        <v>8</v>
      </c>
      <c r="AJ21" s="36">
        <v>9</v>
      </c>
      <c r="AK21" s="36">
        <v>9</v>
      </c>
      <c r="AL21" s="36">
        <v>9</v>
      </c>
      <c r="AM21" s="36">
        <v>4</v>
      </c>
      <c r="AN21" s="36">
        <v>18</v>
      </c>
      <c r="AO21" s="36">
        <v>5</v>
      </c>
      <c r="AP21" s="36">
        <v>3</v>
      </c>
      <c r="AQ21" s="36">
        <v>2</v>
      </c>
      <c r="AR21" s="36">
        <f t="shared" si="0"/>
        <v>87</v>
      </c>
      <c r="AS21" s="37">
        <v>5500</v>
      </c>
      <c r="AT21" s="38" t="e">
        <f>+AV21/#REF!*50+50</f>
        <v>#REF!</v>
      </c>
      <c r="AU21" s="39">
        <v>0.74</v>
      </c>
      <c r="AV21" s="37">
        <v>5500</v>
      </c>
      <c r="AW21" s="47">
        <v>5500</v>
      </c>
      <c r="AX21" s="28" t="s">
        <v>328</v>
      </c>
      <c r="AY21" s="35" t="s">
        <v>71</v>
      </c>
      <c r="AZ21" s="32"/>
      <c r="BA21" s="32"/>
      <c r="BB21" s="32"/>
      <c r="BC21" s="32"/>
      <c r="BD21" s="32"/>
      <c r="BE21" s="32"/>
      <c r="BF21" s="34"/>
      <c r="BG21" s="34"/>
      <c r="BH21" s="35"/>
      <c r="BI21" s="36"/>
      <c r="BJ21" s="36"/>
      <c r="BK21" s="36"/>
      <c r="BL21" s="36"/>
      <c r="BM21" s="36"/>
      <c r="BN21" s="36"/>
      <c r="BO21" s="36"/>
      <c r="BP21" s="36"/>
      <c r="BQ21" s="36"/>
      <c r="BR21" s="36"/>
      <c r="BS21" s="36">
        <f t="shared" si="1"/>
        <v>0</v>
      </c>
      <c r="BT21" s="37"/>
      <c r="BU21" s="38" t="e">
        <f>+BW21/#REF!*50+50</f>
        <v>#REF!</v>
      </c>
      <c r="BV21" s="39"/>
      <c r="BW21" s="37"/>
      <c r="BX21" s="40" t="e">
        <f>+#REF!*BV21</f>
        <v>#REF!</v>
      </c>
      <c r="BY21" s="47"/>
      <c r="BZ21" s="29"/>
      <c r="CA21" s="47">
        <f t="shared" si="2"/>
        <v>5500</v>
      </c>
      <c r="CB21" s="26" t="s">
        <v>331</v>
      </c>
    </row>
    <row r="22" spans="1:80" s="6" customFormat="1" ht="63" customHeight="1" x14ac:dyDescent="0.25">
      <c r="A22" s="9" t="s">
        <v>55</v>
      </c>
      <c r="B22" s="8">
        <v>45971.645713784725</v>
      </c>
      <c r="C22" s="7" t="s">
        <v>55</v>
      </c>
      <c r="D22" s="32" t="s">
        <v>282</v>
      </c>
      <c r="E22" s="32" t="s">
        <v>283</v>
      </c>
      <c r="F22" s="33"/>
      <c r="G22" s="33"/>
      <c r="H22" s="32" t="s">
        <v>284</v>
      </c>
      <c r="I22" s="33" t="s">
        <v>285</v>
      </c>
      <c r="J22" s="33" t="s">
        <v>146</v>
      </c>
      <c r="K22" s="32" t="s">
        <v>286</v>
      </c>
      <c r="L22" s="32" t="s">
        <v>287</v>
      </c>
      <c r="M22" s="32" t="s">
        <v>288</v>
      </c>
      <c r="N22" s="32" t="s">
        <v>289</v>
      </c>
      <c r="O22" s="32" t="s">
        <v>287</v>
      </c>
      <c r="P22" s="32" t="s">
        <v>288</v>
      </c>
      <c r="Q22" s="32" t="s">
        <v>289</v>
      </c>
      <c r="R22" s="32" t="s">
        <v>287</v>
      </c>
      <c r="S22" s="32"/>
      <c r="T22" s="32" t="s">
        <v>287</v>
      </c>
      <c r="U22" s="32" t="s">
        <v>289</v>
      </c>
      <c r="V22" s="32" t="s">
        <v>95</v>
      </c>
      <c r="W22" s="32" t="s">
        <v>290</v>
      </c>
      <c r="X22" s="32" t="s">
        <v>291</v>
      </c>
      <c r="Y22" s="32" t="s">
        <v>98</v>
      </c>
      <c r="Z22" s="32"/>
      <c r="AA22" s="34">
        <v>0</v>
      </c>
      <c r="AB22" s="34">
        <v>0</v>
      </c>
      <c r="AC22" s="34">
        <v>0</v>
      </c>
      <c r="AD22" s="32"/>
      <c r="AE22" s="34"/>
      <c r="AF22" s="34"/>
      <c r="AG22" s="35"/>
      <c r="AH22" s="36"/>
      <c r="AI22" s="36"/>
      <c r="AJ22" s="36"/>
      <c r="AK22" s="36"/>
      <c r="AL22" s="36"/>
      <c r="AM22" s="36"/>
      <c r="AN22" s="36"/>
      <c r="AO22" s="36"/>
      <c r="AP22" s="36"/>
      <c r="AQ22" s="36"/>
      <c r="AR22" s="36">
        <f t="shared" si="0"/>
        <v>0</v>
      </c>
      <c r="AS22" s="37"/>
      <c r="AT22" s="38" t="e">
        <f>+AV22/#REF!*50+50</f>
        <v>#REF!</v>
      </c>
      <c r="AU22" s="39"/>
      <c r="AV22" s="37"/>
      <c r="AW22" s="47"/>
      <c r="AX22" s="28"/>
      <c r="AY22" s="35" t="s">
        <v>177</v>
      </c>
      <c r="AZ22" s="32" t="s">
        <v>292</v>
      </c>
      <c r="BA22" s="32" t="s">
        <v>288</v>
      </c>
      <c r="BB22" s="32" t="s">
        <v>288</v>
      </c>
      <c r="BC22" s="32" t="s">
        <v>293</v>
      </c>
      <c r="BD22" s="32" t="s">
        <v>110</v>
      </c>
      <c r="BE22" s="32" t="s">
        <v>294</v>
      </c>
      <c r="BF22" s="34">
        <v>0</v>
      </c>
      <c r="BG22" s="34">
        <v>0</v>
      </c>
      <c r="BH22" s="35">
        <v>7</v>
      </c>
      <c r="BI22" s="36">
        <v>10</v>
      </c>
      <c r="BJ22" s="36">
        <v>8</v>
      </c>
      <c r="BK22" s="36">
        <v>8</v>
      </c>
      <c r="BL22" s="36">
        <v>7</v>
      </c>
      <c r="BM22" s="36">
        <v>8</v>
      </c>
      <c r="BN22" s="36">
        <v>4</v>
      </c>
      <c r="BO22" s="36">
        <v>15</v>
      </c>
      <c r="BP22" s="36">
        <v>5</v>
      </c>
      <c r="BQ22" s="36">
        <v>3</v>
      </c>
      <c r="BR22" s="36">
        <v>0</v>
      </c>
      <c r="BS22" s="36">
        <f t="shared" si="1"/>
        <v>75</v>
      </c>
      <c r="BT22" s="37">
        <v>1000</v>
      </c>
      <c r="BU22" s="38" t="e">
        <f>+BW22/#REF!*50+50</f>
        <v>#REF!</v>
      </c>
      <c r="BV22" s="39">
        <v>0.5</v>
      </c>
      <c r="BW22" s="37">
        <v>1000</v>
      </c>
      <c r="BX22" s="40" t="e">
        <f>+#REF!*BV22</f>
        <v>#REF!</v>
      </c>
      <c r="BY22" s="47">
        <v>1000</v>
      </c>
      <c r="BZ22" s="30" t="s">
        <v>329</v>
      </c>
      <c r="CA22" s="56">
        <f>+AW22+AW23+BY22+BY23</f>
        <v>1000</v>
      </c>
      <c r="CB22" s="55" t="s">
        <v>331</v>
      </c>
    </row>
    <row r="23" spans="1:80" s="6" customFormat="1" ht="69.75" customHeight="1" x14ac:dyDescent="0.25">
      <c r="A23" s="9" t="s">
        <v>55</v>
      </c>
      <c r="B23" s="8">
        <v>45971.645713784725</v>
      </c>
      <c r="C23" s="7" t="s">
        <v>55</v>
      </c>
      <c r="D23" s="32" t="s">
        <v>282</v>
      </c>
      <c r="E23" s="32" t="s">
        <v>283</v>
      </c>
      <c r="F23" s="33"/>
      <c r="G23" s="33"/>
      <c r="H23" s="32" t="s">
        <v>284</v>
      </c>
      <c r="I23" s="33" t="s">
        <v>285</v>
      </c>
      <c r="J23" s="33" t="s">
        <v>146</v>
      </c>
      <c r="K23" s="32" t="s">
        <v>286</v>
      </c>
      <c r="L23" s="32" t="s">
        <v>287</v>
      </c>
      <c r="M23" s="32" t="s">
        <v>288</v>
      </c>
      <c r="N23" s="32" t="s">
        <v>289</v>
      </c>
      <c r="O23" s="32" t="s">
        <v>287</v>
      </c>
      <c r="P23" s="32" t="s">
        <v>288</v>
      </c>
      <c r="Q23" s="32" t="s">
        <v>289</v>
      </c>
      <c r="R23" s="32" t="s">
        <v>287</v>
      </c>
      <c r="S23" s="32"/>
      <c r="T23" s="32" t="s">
        <v>287</v>
      </c>
      <c r="U23" s="32" t="s">
        <v>289</v>
      </c>
      <c r="V23" s="32" t="s">
        <v>95</v>
      </c>
      <c r="W23" s="32" t="s">
        <v>290</v>
      </c>
      <c r="X23" s="32" t="s">
        <v>291</v>
      </c>
      <c r="Y23" s="32" t="s">
        <v>98</v>
      </c>
      <c r="Z23" s="32"/>
      <c r="AA23" s="34">
        <v>0</v>
      </c>
      <c r="AB23" s="34">
        <v>0</v>
      </c>
      <c r="AC23" s="34">
        <v>0</v>
      </c>
      <c r="AD23" s="32"/>
      <c r="AE23" s="34"/>
      <c r="AF23" s="34"/>
      <c r="AG23" s="35"/>
      <c r="AH23" s="36"/>
      <c r="AI23" s="36"/>
      <c r="AJ23" s="36"/>
      <c r="AK23" s="36"/>
      <c r="AL23" s="36"/>
      <c r="AM23" s="36"/>
      <c r="AN23" s="36"/>
      <c r="AO23" s="36"/>
      <c r="AP23" s="36"/>
      <c r="AQ23" s="36"/>
      <c r="AR23" s="36">
        <f t="shared" si="0"/>
        <v>0</v>
      </c>
      <c r="AS23" s="37"/>
      <c r="AT23" s="38" t="e">
        <f>+AV23/#REF!*50+50</f>
        <v>#REF!</v>
      </c>
      <c r="AU23" s="39"/>
      <c r="AV23" s="37"/>
      <c r="AW23" s="47"/>
      <c r="AX23" s="28"/>
      <c r="AY23" s="35" t="s">
        <v>177</v>
      </c>
      <c r="AZ23" s="32" t="s">
        <v>295</v>
      </c>
      <c r="BA23" s="32" t="s">
        <v>288</v>
      </c>
      <c r="BB23" s="32" t="s">
        <v>288</v>
      </c>
      <c r="BC23" s="32" t="s">
        <v>296</v>
      </c>
      <c r="BD23" s="32" t="s">
        <v>110</v>
      </c>
      <c r="BE23" s="32" t="s">
        <v>297</v>
      </c>
      <c r="BF23" s="34">
        <v>0</v>
      </c>
      <c r="BG23" s="34">
        <v>0</v>
      </c>
      <c r="BH23" s="35">
        <v>5</v>
      </c>
      <c r="BI23" s="36">
        <v>5</v>
      </c>
      <c r="BJ23" s="36">
        <v>3</v>
      </c>
      <c r="BK23" s="36">
        <v>5</v>
      </c>
      <c r="BL23" s="36">
        <v>5</v>
      </c>
      <c r="BM23" s="36">
        <v>5</v>
      </c>
      <c r="BN23" s="36">
        <v>3</v>
      </c>
      <c r="BO23" s="36">
        <v>8</v>
      </c>
      <c r="BP23" s="36">
        <v>0</v>
      </c>
      <c r="BQ23" s="36">
        <v>3</v>
      </c>
      <c r="BR23" s="36">
        <v>0</v>
      </c>
      <c r="BS23" s="36">
        <f t="shared" si="1"/>
        <v>42</v>
      </c>
      <c r="BT23" s="37">
        <v>0</v>
      </c>
      <c r="BU23" s="38" t="e">
        <f>+BW23/#REF!*50+50</f>
        <v>#REF!</v>
      </c>
      <c r="BV23" s="39"/>
      <c r="BW23" s="37"/>
      <c r="BX23" s="40" t="e">
        <f>+#REF!*BV23</f>
        <v>#REF!</v>
      </c>
      <c r="BY23" s="47"/>
      <c r="BZ23" s="30" t="s">
        <v>332</v>
      </c>
      <c r="CA23" s="56"/>
      <c r="CB23" s="55"/>
    </row>
    <row r="24" spans="1:80" s="6" customFormat="1" ht="72.75" customHeight="1" x14ac:dyDescent="0.25">
      <c r="A24" s="9" t="s">
        <v>55</v>
      </c>
      <c r="B24" s="8">
        <v>45972.413185243058</v>
      </c>
      <c r="C24" s="7" t="s">
        <v>55</v>
      </c>
      <c r="D24" s="32" t="s">
        <v>298</v>
      </c>
      <c r="E24" s="32" t="s">
        <v>299</v>
      </c>
      <c r="F24" s="33"/>
      <c r="G24" s="33"/>
      <c r="H24" s="32" t="s">
        <v>300</v>
      </c>
      <c r="I24" s="33" t="s">
        <v>137</v>
      </c>
      <c r="J24" s="33" t="s">
        <v>127</v>
      </c>
      <c r="K24" s="32" t="s">
        <v>301</v>
      </c>
      <c r="L24" s="32" t="s">
        <v>302</v>
      </c>
      <c r="M24" s="32" t="s">
        <v>303</v>
      </c>
      <c r="N24" s="32" t="s">
        <v>249</v>
      </c>
      <c r="O24" s="32" t="s">
        <v>302</v>
      </c>
      <c r="P24" s="32" t="s">
        <v>303</v>
      </c>
      <c r="Q24" s="32" t="s">
        <v>249</v>
      </c>
      <c r="R24" s="32" t="s">
        <v>302</v>
      </c>
      <c r="S24" s="32" t="s">
        <v>64</v>
      </c>
      <c r="T24" s="32" t="s">
        <v>302</v>
      </c>
      <c r="U24" s="32" t="s">
        <v>249</v>
      </c>
      <c r="V24" s="32" t="s">
        <v>304</v>
      </c>
      <c r="W24" s="32" t="s">
        <v>305</v>
      </c>
      <c r="X24" s="32" t="s">
        <v>306</v>
      </c>
      <c r="Y24" s="32" t="s">
        <v>98</v>
      </c>
      <c r="Z24" s="32" t="s">
        <v>69</v>
      </c>
      <c r="AA24" s="34">
        <v>381654.75</v>
      </c>
      <c r="AB24" s="34"/>
      <c r="AC24" s="34">
        <v>169142</v>
      </c>
      <c r="AD24" s="32" t="s">
        <v>307</v>
      </c>
      <c r="AE24" s="34">
        <v>3500</v>
      </c>
      <c r="AF24" s="34">
        <v>200000</v>
      </c>
      <c r="AG24" s="35">
        <v>10</v>
      </c>
      <c r="AH24" s="36">
        <v>15</v>
      </c>
      <c r="AI24" s="36">
        <v>8</v>
      </c>
      <c r="AJ24" s="36">
        <v>10</v>
      </c>
      <c r="AK24" s="36">
        <v>10</v>
      </c>
      <c r="AL24" s="36">
        <v>10</v>
      </c>
      <c r="AM24" s="36">
        <v>5</v>
      </c>
      <c r="AN24" s="36">
        <v>19</v>
      </c>
      <c r="AO24" s="36">
        <v>5</v>
      </c>
      <c r="AP24" s="36">
        <v>5</v>
      </c>
      <c r="AQ24" s="36">
        <v>2</v>
      </c>
      <c r="AR24" s="36">
        <f t="shared" si="0"/>
        <v>99</v>
      </c>
      <c r="AS24" s="37">
        <v>386900</v>
      </c>
      <c r="AT24" s="38" t="e">
        <f>+AV24/#REF!*50+50</f>
        <v>#REF!</v>
      </c>
      <c r="AU24" s="39">
        <v>0.98</v>
      </c>
      <c r="AV24" s="37">
        <v>393000</v>
      </c>
      <c r="AW24" s="47">
        <v>393950</v>
      </c>
      <c r="AX24" s="28" t="s">
        <v>327</v>
      </c>
      <c r="AY24" s="35" t="s">
        <v>71</v>
      </c>
      <c r="AZ24" s="32"/>
      <c r="BA24" s="32"/>
      <c r="BB24" s="32"/>
      <c r="BC24" s="32"/>
      <c r="BD24" s="32"/>
      <c r="BE24" s="32"/>
      <c r="BF24" s="34"/>
      <c r="BG24" s="34"/>
      <c r="BH24" s="35"/>
      <c r="BI24" s="36"/>
      <c r="BJ24" s="36"/>
      <c r="BK24" s="36"/>
      <c r="BL24" s="36"/>
      <c r="BM24" s="36"/>
      <c r="BN24" s="36"/>
      <c r="BO24" s="36"/>
      <c r="BP24" s="36"/>
      <c r="BQ24" s="36"/>
      <c r="BR24" s="36"/>
      <c r="BS24" s="36">
        <f t="shared" si="1"/>
        <v>0</v>
      </c>
      <c r="BT24" s="37"/>
      <c r="BU24" s="38" t="e">
        <f>+BW24/#REF!*50+50</f>
        <v>#REF!</v>
      </c>
      <c r="BV24" s="39"/>
      <c r="BW24" s="37"/>
      <c r="BX24" s="40" t="e">
        <f>+#REF!*BV24</f>
        <v>#REF!</v>
      </c>
      <c r="BY24" s="47"/>
      <c r="BZ24" s="29"/>
      <c r="CA24" s="47">
        <f>+AW24+BY24</f>
        <v>393950</v>
      </c>
      <c r="CB24" s="26" t="s">
        <v>331</v>
      </c>
    </row>
    <row r="25" spans="1:80" s="6" customFormat="1" ht="63" customHeight="1" x14ac:dyDescent="0.25">
      <c r="A25" s="9" t="s">
        <v>55</v>
      </c>
      <c r="B25" s="8">
        <v>45972.479934884257</v>
      </c>
      <c r="C25" s="7" t="s">
        <v>55</v>
      </c>
      <c r="D25" s="32" t="s">
        <v>308</v>
      </c>
      <c r="E25" s="32" t="s">
        <v>309</v>
      </c>
      <c r="F25" s="33"/>
      <c r="G25" s="33"/>
      <c r="H25" s="32" t="s">
        <v>310</v>
      </c>
      <c r="I25" s="33" t="s">
        <v>311</v>
      </c>
      <c r="J25" s="33" t="s">
        <v>146</v>
      </c>
      <c r="K25" s="32" t="s">
        <v>312</v>
      </c>
      <c r="L25" s="32" t="s">
        <v>313</v>
      </c>
      <c r="M25" s="32" t="s">
        <v>314</v>
      </c>
      <c r="N25" s="32" t="s">
        <v>315</v>
      </c>
      <c r="O25" s="32" t="s">
        <v>313</v>
      </c>
      <c r="P25" s="32" t="s">
        <v>316</v>
      </c>
      <c r="Q25" s="32" t="s">
        <v>315</v>
      </c>
      <c r="R25" s="32" t="s">
        <v>313</v>
      </c>
      <c r="S25" s="32" t="s">
        <v>317</v>
      </c>
      <c r="T25" s="32" t="s">
        <v>313</v>
      </c>
      <c r="U25" s="32" t="s">
        <v>315</v>
      </c>
      <c r="V25" s="32" t="s">
        <v>65</v>
      </c>
      <c r="W25" s="32" t="s">
        <v>234</v>
      </c>
      <c r="X25" s="32" t="s">
        <v>318</v>
      </c>
      <c r="Y25" s="32" t="s">
        <v>319</v>
      </c>
      <c r="Z25" s="32"/>
      <c r="AA25" s="34">
        <v>3500</v>
      </c>
      <c r="AB25" s="34">
        <v>0</v>
      </c>
      <c r="AC25" s="34">
        <v>0</v>
      </c>
      <c r="AD25" s="32"/>
      <c r="AE25" s="34"/>
      <c r="AF25" s="34"/>
      <c r="AG25" s="35"/>
      <c r="AH25" s="36"/>
      <c r="AI25" s="36"/>
      <c r="AJ25" s="36"/>
      <c r="AK25" s="36"/>
      <c r="AL25" s="36"/>
      <c r="AM25" s="36"/>
      <c r="AN25" s="36"/>
      <c r="AO25" s="36"/>
      <c r="AP25" s="36"/>
      <c r="AQ25" s="36"/>
      <c r="AR25" s="36">
        <f t="shared" si="0"/>
        <v>0</v>
      </c>
      <c r="AS25" s="37"/>
      <c r="AT25" s="38" t="e">
        <f>+AV25/#REF!*50+50</f>
        <v>#REF!</v>
      </c>
      <c r="AU25" s="39"/>
      <c r="AV25" s="37"/>
      <c r="AW25" s="47"/>
      <c r="AX25" s="28"/>
      <c r="AY25" s="35" t="s">
        <v>137</v>
      </c>
      <c r="AZ25" s="32" t="s">
        <v>320</v>
      </c>
      <c r="BA25" s="32" t="s">
        <v>314</v>
      </c>
      <c r="BB25" s="32" t="s">
        <v>314</v>
      </c>
      <c r="BC25" s="32" t="s">
        <v>321</v>
      </c>
      <c r="BD25" s="32" t="s">
        <v>140</v>
      </c>
      <c r="BE25" s="32" t="s">
        <v>322</v>
      </c>
      <c r="BF25" s="34">
        <v>0</v>
      </c>
      <c r="BG25" s="34">
        <v>1000</v>
      </c>
      <c r="BH25" s="35">
        <v>7</v>
      </c>
      <c r="BI25" s="36">
        <v>10</v>
      </c>
      <c r="BJ25" s="36">
        <v>8</v>
      </c>
      <c r="BK25" s="36">
        <v>8</v>
      </c>
      <c r="BL25" s="36">
        <v>8</v>
      </c>
      <c r="BM25" s="36">
        <v>8</v>
      </c>
      <c r="BN25" s="36">
        <v>4</v>
      </c>
      <c r="BO25" s="36">
        <v>18</v>
      </c>
      <c r="BP25" s="36">
        <v>5</v>
      </c>
      <c r="BQ25" s="36">
        <v>3</v>
      </c>
      <c r="BR25" s="36">
        <v>0</v>
      </c>
      <c r="BS25" s="36">
        <f t="shared" si="1"/>
        <v>79</v>
      </c>
      <c r="BT25" s="37">
        <v>3500</v>
      </c>
      <c r="BU25" s="38" t="e">
        <f>+BW25/#REF!*50+50</f>
        <v>#REF!</v>
      </c>
      <c r="BV25" s="39">
        <v>0.57999999999999996</v>
      </c>
      <c r="BW25" s="37">
        <v>3500</v>
      </c>
      <c r="BX25" s="40" t="e">
        <f>+#REF!*BV25</f>
        <v>#REF!</v>
      </c>
      <c r="BY25" s="47">
        <v>3500</v>
      </c>
      <c r="BZ25" s="30" t="s">
        <v>329</v>
      </c>
      <c r="CA25" s="47">
        <f>+AW25+BY25</f>
        <v>3500</v>
      </c>
      <c r="CB25" s="26" t="s">
        <v>331</v>
      </c>
    </row>
    <row r="26" spans="1:80" s="50" customFormat="1" ht="82.35" customHeight="1" x14ac:dyDescent="0.25">
      <c r="A26" s="54"/>
      <c r="B26" s="53"/>
      <c r="C26" s="53"/>
      <c r="D26" s="53" t="s">
        <v>333</v>
      </c>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2">
        <f>SUM(AV3:AV25)</f>
        <v>573850</v>
      </c>
      <c r="AW26" s="52">
        <f>SUM(AW3:AW25)</f>
        <v>574800</v>
      </c>
      <c r="AX26" s="54"/>
      <c r="AY26" s="53"/>
      <c r="AZ26" s="53"/>
      <c r="BA26" s="53"/>
      <c r="BB26" s="53"/>
      <c r="BC26" s="54"/>
      <c r="BD26" s="53"/>
      <c r="BE26" s="53"/>
      <c r="BF26" s="53"/>
      <c r="BG26" s="53"/>
      <c r="BH26" s="53"/>
      <c r="BI26" s="53"/>
      <c r="BJ26" s="53"/>
      <c r="BK26" s="53"/>
      <c r="BL26" s="53"/>
      <c r="BM26" s="53"/>
      <c r="BN26" s="53"/>
      <c r="BO26" s="53"/>
      <c r="BP26" s="53"/>
      <c r="BQ26" s="53"/>
      <c r="BR26" s="53"/>
      <c r="BS26" s="53"/>
      <c r="BT26" s="52">
        <f>SUM(BT3:BT25)</f>
        <v>42250</v>
      </c>
      <c r="BU26" s="53"/>
      <c r="BV26" s="53"/>
      <c r="BW26" s="52">
        <f>SUM(BW3:BW25)</f>
        <v>42250</v>
      </c>
      <c r="BX26" s="53"/>
      <c r="BY26" s="52">
        <f>SUM(BY3:BY25)</f>
        <v>42050</v>
      </c>
      <c r="BZ26" s="53"/>
      <c r="CA26" s="27">
        <f>SUM(CA3:CA25)</f>
        <v>616850</v>
      </c>
    </row>
  </sheetData>
  <mergeCells count="15">
    <mergeCell ref="AA1:AC1"/>
    <mergeCell ref="A1:Z1"/>
    <mergeCell ref="AE1:AF1"/>
    <mergeCell ref="AY1:BE1"/>
    <mergeCell ref="BF1:BG1"/>
    <mergeCell ref="CA5:CA7"/>
    <mergeCell ref="AG1:AX1"/>
    <mergeCell ref="BH1:BZ1"/>
    <mergeCell ref="CB5:CB7"/>
    <mergeCell ref="CB10:CB12"/>
    <mergeCell ref="CB13:CB14"/>
    <mergeCell ref="CB22:CB23"/>
    <mergeCell ref="CA10:CA12"/>
    <mergeCell ref="CA13:CA14"/>
    <mergeCell ref="CA22:CA23"/>
  </mergeCells>
  <pageMargins left="0.70866141732283472" right="0.70866141732283472" top="0.74803149606299213" bottom="0.74803149606299213" header="0.31496062992125984" footer="0.31496062992125984"/>
  <pageSetup paperSize="9" scale="62" fitToHeight="0" orientation="landscape" r:id="rId1"/>
  <headerFooter>
    <oddHeader>&amp;C&amp;18&amp;KFF0000JAVNI RAZPIS A 2026 MADŽARSKA - predlog strokovne komisije</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307DB-9095-4367-B323-9E56675D0782}">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2</vt:i4>
      </vt:variant>
    </vt:vector>
  </HeadingPairs>
  <TitlesOfParts>
    <vt:vector size="4" baseType="lpstr">
      <vt:lpstr>List1</vt:lpstr>
      <vt:lpstr>Munka1</vt:lpstr>
      <vt:lpstr>List1!Področje_tiskanja</vt:lpstr>
      <vt:lpstr>List1!Tiskanje_naslovov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Irena Vadnjal</dc:creator>
  <cp:lastModifiedBy>Robert Kojc</cp:lastModifiedBy>
  <cp:lastPrinted>2026-02-23T13:41:04Z</cp:lastPrinted>
  <dcterms:created xsi:type="dcterms:W3CDTF">2025-12-12T12:31:09Z</dcterms:created>
  <dcterms:modified xsi:type="dcterms:W3CDTF">2026-05-08T08:47:22Z</dcterms:modified>
</cp:coreProperties>
</file>