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ad.sigov.si\usr\M-P\MamlicM55\Documents\MAJA_2021_2022\POROČILO_ROMI_2022\OSNUTEK POROČILA_GRADIVO\KONČNI PREDLOG\"/>
    </mc:Choice>
  </mc:AlternateContent>
  <xr:revisionPtr revIDLastSave="0" documentId="8_{A3188AA8-6AC4-4009-BE94-14AA909C8901}" xr6:coauthVersionLast="47" xr6:coauthVersionMax="47" xr10:uidLastSave="{00000000-0000-0000-0000-000000000000}"/>
  <bookViews>
    <workbookView xWindow="-110" yWindow="-110" windowWidth="19420" windowHeight="10420" xr2:uid="{00000000-000D-0000-FFFF-FFFF00000000}"/>
  </bookViews>
  <sheets>
    <sheet name="ROMI-resorji" sheetId="3" r:id="rId1"/>
    <sheet name="dodatno" sheetId="4" r:id="rId2"/>
    <sheet name="20.a člen ZFO-1" sheetId="6" r:id="rId3"/>
    <sheet name="seznam kratic" sheetId="5" r:id="rId4"/>
  </sheets>
  <definedNames>
    <definedName name="_xlnm.Print_Area" localSheetId="1">dodatno!$A$1:$G$19</definedName>
    <definedName name="_xlnm.Print_Area" localSheetId="0">'ROMI-resorji'!$A$2:$K$81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6" l="1"/>
  <c r="E31" i="6"/>
  <c r="D31" i="6"/>
  <c r="C31" i="6"/>
  <c r="I78" i="3"/>
  <c r="F78" i="3"/>
  <c r="E78" i="3"/>
  <c r="E68" i="3"/>
  <c r="D78" i="3"/>
  <c r="C78" i="3"/>
  <c r="B78" i="3"/>
  <c r="J48" i="3"/>
  <c r="I30" i="3"/>
  <c r="I73" i="3"/>
  <c r="I68" i="3"/>
  <c r="I58" i="3"/>
  <c r="I64" i="3"/>
  <c r="I48" i="3"/>
  <c r="H48" i="3"/>
  <c r="I40" i="3" l="1"/>
  <c r="I76" i="3" l="1"/>
  <c r="G76" i="3"/>
  <c r="I55" i="3"/>
  <c r="H68" i="3" l="1"/>
  <c r="G68" i="3"/>
  <c r="I25" i="3" l="1"/>
  <c r="H25" i="3"/>
  <c r="G36" i="3" l="1"/>
  <c r="H36" i="3"/>
  <c r="I36" i="3"/>
  <c r="F25" i="3"/>
  <c r="H17" i="3"/>
  <c r="I17" i="3"/>
  <c r="G48" i="3"/>
  <c r="F48" i="3"/>
  <c r="E30" i="3"/>
  <c r="F30" i="3"/>
  <c r="G30" i="3"/>
  <c r="H30" i="3"/>
  <c r="H54" i="3" l="1"/>
  <c r="H55" i="3" s="1"/>
  <c r="G54" i="3"/>
  <c r="G55" i="3" s="1"/>
  <c r="F54" i="3"/>
  <c r="E54" i="3"/>
  <c r="B54" i="3"/>
  <c r="C54" i="3"/>
  <c r="D54" i="3"/>
  <c r="H58" i="3" l="1"/>
  <c r="H78" i="3" s="1"/>
  <c r="G58" i="3"/>
  <c r="G78" i="3" s="1"/>
  <c r="F58" i="3"/>
  <c r="F17" i="3"/>
  <c r="G17" i="3"/>
  <c r="G61" i="3" l="1"/>
  <c r="F68" i="3" l="1"/>
  <c r="D68" i="3"/>
  <c r="C68" i="3"/>
  <c r="B68" i="3"/>
  <c r="F36" i="3" l="1"/>
  <c r="G25" i="3" l="1"/>
  <c r="D30" i="3" l="1"/>
  <c r="E17" i="3"/>
  <c r="D17" i="3"/>
  <c r="E58" i="3"/>
  <c r="D73" i="3"/>
  <c r="E73" i="3"/>
  <c r="F73" i="3"/>
  <c r="C73" i="3"/>
  <c r="B36" i="3"/>
  <c r="C36" i="3"/>
  <c r="D36" i="3"/>
  <c r="E36" i="3"/>
  <c r="F64" i="3"/>
  <c r="F61" i="3"/>
  <c r="F40" i="3"/>
  <c r="F52" i="3"/>
  <c r="F55" i="3"/>
  <c r="E55" i="3"/>
  <c r="E52" i="3"/>
  <c r="E40" i="3"/>
  <c r="C17" i="3"/>
  <c r="B17" i="3"/>
  <c r="E48" i="3"/>
  <c r="C30" i="3"/>
  <c r="B30" i="3"/>
  <c r="B73" i="3"/>
  <c r="E64" i="3"/>
  <c r="D64" i="3"/>
  <c r="B61" i="3"/>
  <c r="C61" i="3"/>
  <c r="D61" i="3"/>
  <c r="E61" i="3"/>
  <c r="E25" i="3"/>
  <c r="D40" i="3"/>
  <c r="D58" i="3"/>
  <c r="D55" i="3"/>
  <c r="D52" i="3"/>
  <c r="D48" i="3"/>
  <c r="D25" i="3"/>
  <c r="B25" i="3"/>
  <c r="C25" i="3"/>
  <c r="C52" i="3"/>
  <c r="B52" i="3"/>
  <c r="B48" i="3"/>
  <c r="C48" i="3"/>
  <c r="C64" i="3"/>
  <c r="C58" i="3"/>
  <c r="C55" i="3"/>
  <c r="C40" i="3"/>
  <c r="B40" i="3"/>
  <c r="B64" i="3"/>
  <c r="B55" i="3"/>
  <c r="B5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Mihaela Brezar</author>
  </authors>
  <commentList>
    <comment ref="G20" authorId="0" shapeId="0" xr:uid="{7D0E123D-C4A5-4051-8CD6-188FE43B9974}">
      <text>
        <r>
          <rPr>
            <b/>
            <sz val="9"/>
            <color indexed="81"/>
            <rFont val="Segoe UI"/>
            <charset val="1"/>
          </rPr>
          <t>Mihaela Brezar:</t>
        </r>
        <r>
          <rPr>
            <sz val="9"/>
            <color indexed="81"/>
            <rFont val="Segoe UI"/>
            <charset val="1"/>
          </rPr>
          <t xml:space="preserve">
Po podatkih ministrstva je do višje ocene realizacije prišlo zaradi spremembe metodologiije. Od leta 2022 naprej se spremeni metodologija za oceno letnega obsega sredstev za Rome. Poleg dodatnih materialnih stroškov za učence Rome je bilo do leta 2021 v oceno realizacije vključeno sofinanciranje plač, prispevkov in osebnih prejemkov učiteljev za DSP za učence Rome v skladu s sistemizacijo delovnih mest.
Od leta 2022 naprej pa je poleg tega v realizacijo vključena tudi ocena stroškov dela za dodatna delovna mesta, in sicer: zaradi znižanega normativa pri oblikovanju oddelkov dodatnih 1,5 učitelja na dodatni ocenjeni oddelek, sistemizirana DM romskega pomočnika, ocenjena dodatna delovna mesta za drugega strokovnega delavca v 1. razredu ter dodatne specifike na delovnih mestih gospodinjcev in čistilk.</t>
        </r>
      </text>
    </comment>
  </commentList>
</comments>
</file>

<file path=xl/sharedStrings.xml><?xml version="1.0" encoding="utf-8"?>
<sst xmlns="http://schemas.openxmlformats.org/spreadsheetml/2006/main" count="400" uniqueCount="230">
  <si>
    <t>RTV programi za Rome</t>
  </si>
  <si>
    <t>Predšolska vzgoja</t>
  </si>
  <si>
    <t>Osnovne šole</t>
  </si>
  <si>
    <t>Učbeniki in učna tehnologija</t>
  </si>
  <si>
    <t>Posebni program/kulturna dejavnost</t>
  </si>
  <si>
    <t>MINISTRSTVO ZA ZDRAVJE</t>
  </si>
  <si>
    <t>MINISTRSTVO ZA ZUNANJE ZADEVE</t>
  </si>
  <si>
    <t>Strokovna skupina za reševanje prostorske problematike romskih naselij</t>
  </si>
  <si>
    <t>Različni projekti</t>
  </si>
  <si>
    <t xml:space="preserve">URAD VLADE RS ZA KOMUNICIRANJE </t>
  </si>
  <si>
    <t>MINISTRSTVO ZA NOTRANJE ZADEVE</t>
  </si>
  <si>
    <t>MINISTRSTVO ZA KULTURO</t>
  </si>
  <si>
    <t>MINISTRSTVO ZA GOSPODARSTVO in SVLR</t>
  </si>
  <si>
    <t>SKUPAJ MIZŠ:</t>
  </si>
  <si>
    <t>SKUPAJ MK:</t>
  </si>
  <si>
    <t xml:space="preserve">MINISTRSTVO ZA DELO, DRUŽINO, SOCIALNE ZADEVE IN ENAKE MOŽNOSTI </t>
  </si>
  <si>
    <t>SKUPAJ MDDSZ:</t>
  </si>
  <si>
    <t>SKUPAJ MOP:</t>
  </si>
  <si>
    <t>SKUPAJ MZ:</t>
  </si>
  <si>
    <t>SKUPAJ MZZ:</t>
  </si>
  <si>
    <t>SKUPAJ MNZ:</t>
  </si>
  <si>
    <t>SKUPAJ MGRT:</t>
  </si>
  <si>
    <t>SKUPAJ UKOM:</t>
  </si>
  <si>
    <t>Integracijski projekti (projekti na različnih področjih kulture)</t>
  </si>
  <si>
    <r>
      <rPr>
        <b/>
        <sz val="11"/>
        <color indexed="8"/>
        <rFont val="Calibri"/>
        <family val="2"/>
        <charset val="238"/>
      </rPr>
      <t>Integracijski program</t>
    </r>
    <r>
      <rPr>
        <sz val="11"/>
        <color theme="1"/>
        <rFont val="Calibri"/>
        <family val="2"/>
        <charset val="238"/>
        <scheme val="minor"/>
      </rPr>
      <t xml:space="preserve"> </t>
    </r>
    <r>
      <rPr>
        <sz val="8"/>
        <color indexed="8"/>
        <rFont val="Calibri"/>
        <family val="2"/>
        <charset val="238"/>
      </rPr>
      <t>(medijski projekti, ki so namenjeni romski skupnosti in drugim manjšinskim skupnostim)</t>
    </r>
  </si>
  <si>
    <r>
      <rPr>
        <b/>
        <sz val="11"/>
        <color indexed="8"/>
        <rFont val="Calibri"/>
        <family val="2"/>
        <charset val="238"/>
      </rPr>
      <t>Evropski program (ESS)</t>
    </r>
    <r>
      <rPr>
        <sz val="8"/>
        <color indexed="8"/>
        <rFont val="Calibri"/>
        <family val="2"/>
        <charset val="238"/>
      </rPr>
      <t>-projekti za dvig zaposljivosti ranljivih družbenih skupin na področju kulture in podporo njihovi socialni vključenosti (vključeni Romi in tudi druge ranljive skupine)</t>
    </r>
  </si>
  <si>
    <t>ESS: Skupaj za znanje: Izvajanje podpornih mehanizmov pridobivanja znanja za pripadnike romskih skupnosti</t>
  </si>
  <si>
    <t>Vključitev Romov v aktivnosti za zaposlitev (ukrepi APZ, Karierna središča in Storitve za trg dela)</t>
  </si>
  <si>
    <t>Delavnice za Rome</t>
  </si>
  <si>
    <t>Okrogla miza: Porajmos</t>
  </si>
  <si>
    <t>Razstava: Potujoče ljudstvo</t>
  </si>
  <si>
    <t>MINISTRSTVO ZA KMETIJSTVO, GOZDARSTVO IN PREHRANO</t>
  </si>
  <si>
    <t>Program razvoja podeželja, pobuda LEADER, LAS STIK - operacija, ki vključuje ženske in druge ranljive skupine (npr. brezposelni, Romi, starejši)</t>
  </si>
  <si>
    <t>ESS - Uspešno vključevanje Romov v okolje - zdrav življenjski slog</t>
  </si>
  <si>
    <t>SOFINANCIRANJE V KORIST ROMSKE SKUPNOSTI V SLOVENIJI - DODATNE INFORMACIJE</t>
  </si>
  <si>
    <t xml:space="preserve">PODATKI, KI NISO VKLJUČENI V  ZBIRNO TABELO RESORJEV, KER SO LE DELNO NAMENJENI ROMSKI SKUPNOSTI ALI SO BILI ZAKLJUČENI PRED LETI: </t>
  </si>
  <si>
    <t>SIFOROMA (EU + slov.udel.)</t>
  </si>
  <si>
    <t>MINISTRSTVO ZA INFRASTRUKTURO, DIREKCIJA RS ZA INFRASTRUKTURO</t>
  </si>
  <si>
    <t>Rekonstrukcija ceste Žabjak - Brezje</t>
  </si>
  <si>
    <t>Sofinanciranje investicij občin v infrastrukturo v romskih naseljih</t>
  </si>
  <si>
    <t xml:space="preserve">URAD VLADE RS ZA NARODNOSTI </t>
  </si>
  <si>
    <t>Svet romske skupnosti RS - delovanje</t>
  </si>
  <si>
    <t>Svet, posodobitev IT opreme</t>
  </si>
  <si>
    <t>Javni razpis za "romska društva"</t>
  </si>
  <si>
    <t>Javni razpis za "romske zveze"</t>
  </si>
  <si>
    <t xml:space="preserve">MINISTRSTVO ZA IZOBRAŽEVANJE, ZNANOST IN ŠPORT </t>
  </si>
  <si>
    <t>MINISTRSTVO ZA JAVNO UPRAVO</t>
  </si>
  <si>
    <t>Projekt S prostovoljstvom do vključevanja</t>
  </si>
  <si>
    <t>Evropski program (ESS)- projekti za dvig zaposljivosti ranljivih družbenih skupin na področju kulture in podporo njihovi socialni vkjučenosti (vključeni samo Romi)</t>
  </si>
  <si>
    <t>izvajanje financiranja 2018/2019 v 2019</t>
  </si>
  <si>
    <t>projekt je zaključen</t>
  </si>
  <si>
    <t xml:space="preserve">JR za sofinanciranje programov neposredne pomoči, svetovanj in oskrbe ranljivih, ogroženih oseb ter bolnikov z redkimi boleznimi, ki jih izvajajo humanitarne organizacije - sklop 2 Programi neposredne pomoči, ozaveščanja in svetovanja romskim mladostnicam, ženskam in otrokom s ključnim ciljem: zagotavljanje kvalitnejšega življenja in zdravja. Na voljo je bilo 195.000,00 EUR, na vsebinski sklop za Rome so prispele 3 prijave. Skupni delež razdeljenih sredstev za leto 2019 znaša 45.000,00 EUR. </t>
  </si>
  <si>
    <t>Javni razpis za "medijske programe romske skupnosti"</t>
  </si>
  <si>
    <t>Evalvacija NPUR (2019-2021 = CRP)</t>
  </si>
  <si>
    <t>Sofinancira se plače, prispevke in osebne prejemke učiteljev za DSP za učence Rome v skladu s sistemizacijo delovnih mest ter zagotavlja se dodatna sredstva za materialne stroške za učence Rome.</t>
  </si>
  <si>
    <t>Prilagoditve oz. prevodi učnih gradiv za Rome.</t>
  </si>
  <si>
    <t xml:space="preserve">Projekt je nadgradnja predhodnih projektov, ki so se osredotočali na motivacijo romskih otrok za večjo udeležbo, vključenost ter uspešnost v VIZ – bodisi preko instrumenta romskih pomočnikov, delujočih v osnovnih šolah, bodisi preko t.i. romskih izobraževalnih inkubatorjev sedaj večnamenski centri (VNC)  ali preko obšolskih dejavnosti.  Romski pomočniki so vezni člen med pripadniki romske skupnosti in ter vzgojno izobraževalnimi institucijami. Svoje aktivnosti izvajajo v šolah, vrtcih in delno tudi romskih naseljih. Število se je iz 22 povečalo na 26, s tem pa tudi število vključenih OŠ, prej 29, sedaj 31.                                                                                                                                                                                                                               </t>
  </si>
  <si>
    <t>Sofinanciranje programov socialna aktivacije - sklop 3 (namenjen Rominjam)</t>
  </si>
  <si>
    <t>Youth Against Antigypsyism / Mladi proti anticiganizmu</t>
  </si>
  <si>
    <t>Stanovanjski sklad RS izvaja "Program sofinanciranja zagotavljanja javnih najemnih stanovanj v letih 2016 do 2020" (predvideno je podaljšanje do 2025). Program je namenjen sofinanciranju investicijskih projektov za zagotavljanje novih javnih najemnih stanovanj in bivalnih enot v vseh občinah v RS. Stanovanjski sklad RS sofinancira javna najemna stanovanja in bivalne enote tako, da upravičenim prosilcem dodeli ugodno dolgoročno posojilo in investira skupaj z upravičenimi prosilci v nova javna najemna stanovanja in bivalne enote. Na Program se lahko prijavijo vse lokalne skupnosti ali njihovi proračunski skladi, ustanovljeni za pridobivanje za pridobivanje javnih najemnih stanovanj, javni nepremičninski skladi in pravne osebe, vpisane v register neprofitnih stanovanjskih organizacij iz 152. člena  Stanovanjskega zakona (SZ -1).</t>
  </si>
  <si>
    <t>STANOVANJSKI SKLAD RS</t>
  </si>
  <si>
    <t>Program za dodelitev posojil za zagotavljanje neprofitnih najemnih stanovanj (Uradni list RS, št. 27/13 z dne 29. 3. 2013), ki ga je nadomestil Program sofinanciranja zagotavljanja javnih najemnih stanovanj v letih 2016 do 2020 (Uradni list RS št. 41/2016, z dne 10.06.2016, št. 88/2016, z dne 22.12.2016 in št. 10/2019, z dne 15. 2. 2019;  Program JNS) za zagotavljenje stanovanj in bivalnih enot ter je vključen tudi v NPUR 2017-2021. Namenjen je sofinanciranju gradnje stanovanj in bivalnih enot za vse ciljne skupine prebivalstva, med njimi tudi Rome.</t>
  </si>
  <si>
    <t>Ni bilo prijavljenih in posledično sofinanciranih projektov gradnje stanovanj in/ ali bivalnih enot za Rome</t>
  </si>
  <si>
    <t>Za celotno izvajanje Programa JNS v obdobju 2017-2020  je bilo namenjenih 30 mio EUR lastnih sredstev Stanovanjskega sklada RS. Sredstva za namen Romov niso posebej opredeljena in ni možno oceniti vnaprej porabe, ker je višina dodeljenih sredstev odvisna od prijavljenih projektov na Program JNS.</t>
  </si>
  <si>
    <t>Program JNS za to obdobje še ni sprejet.</t>
  </si>
  <si>
    <t>Program za sofinanciranje projektov pridobivanja oskrbovanih stanovanj za starejše in domov za ostarele (Uradni list RS, št. 110/13, 94/14 in 88/16), ki ga je nadomestil Program sofinanciranja zagotavljanja stanovanjskih enot za starejše osebe v letih 2017 do 2020  (Uradni list RS, št. 59/2017, z dne 27.10.2017 s spremembo in dopolnitvijo v št.
17/2019, z dne 22.3.2019, v nadaljevanju Program za starejše). S programom Stanovanjski sklad RS sofinancira stanovanjske enote za starejše, tako da prosilcem:
a) dodeli posojilo za zagotavljanje stanovanjskih enot v domovih za starejše osebe, oskrbovanih stanovanjih in centrih dnevnega varstva za starejše osebe in b) investira skupaj z upravičenimi prosilci v nova oskrbovana stanovanja (t. i. soinvestitorstvo). Namenjen je sofinanciranju gradnje za vse ciljne skupine prebivalstva, med njimi tudi Rome.</t>
  </si>
  <si>
    <t>ni bilo prijavljenih in posledično sofinanciranih projektov gradnje za Rome</t>
  </si>
  <si>
    <t>Za celotno izvajanje Programa Jza starejše v obdobju 2017-2020  je namenjenih 15 mio EUR lastnih sredstev Stanovanjskega sklada RS. Porabe za namen Romov ni možno oceniti vnaprej, ker je višina sredstev odvisna od prijavljenih projektov na Program  za starejše.</t>
  </si>
  <si>
    <t>Program za starejše za to obdobje še ni sprejet.</t>
  </si>
  <si>
    <t xml:space="preserve">106.853,23 (ocenjeno, da je bilo za aktivnosti za Rome porabljenih 60 % sredstev v letih 2016 in 2017= 64.104,14 EUR). </t>
  </si>
  <si>
    <t>leto 2017</t>
  </si>
  <si>
    <t>leto 2018</t>
  </si>
  <si>
    <t>leto 2019</t>
  </si>
  <si>
    <r>
      <t xml:space="preserve">leto 2017 </t>
    </r>
    <r>
      <rPr>
        <sz val="9"/>
        <color indexed="8"/>
        <rFont val="Calibri"/>
        <family val="2"/>
        <charset val="238"/>
      </rPr>
      <t>(za 11 projektov)</t>
    </r>
  </si>
  <si>
    <r>
      <t xml:space="preserve">leto 2018 </t>
    </r>
    <r>
      <rPr>
        <sz val="9"/>
        <color indexed="8"/>
        <rFont val="Calibri"/>
        <family val="2"/>
        <charset val="238"/>
      </rPr>
      <t>(za projekt Novo mesto)</t>
    </r>
  </si>
  <si>
    <r>
      <t xml:space="preserve">leto 2019 </t>
    </r>
    <r>
      <rPr>
        <sz val="9"/>
        <color indexed="8"/>
        <rFont val="Calibri"/>
        <family val="2"/>
        <charset val="238"/>
      </rPr>
      <t>(za projekt Novo mesto)</t>
    </r>
  </si>
  <si>
    <r>
      <t>MNZ</t>
    </r>
    <r>
      <rPr>
        <sz val="10"/>
        <color indexed="8"/>
        <rFont val="Calibri"/>
        <family val="2"/>
        <charset val="238"/>
      </rPr>
      <t xml:space="preserve"> redno v okviru lastnih sredstev/rednih nalog izvaja usposabljanja javnih uslužbencev, ki se v okviru svojih pristojnosti srečujejo s pripadnicami in pripadniki romske skupnosti na temo "Zavedanje stereotipov, obvladovanje predsodkov in preprečevanje diskiminacije v multikulturni skupnosti".</t>
    </r>
  </si>
  <si>
    <t>SEZNAM KRATIC</t>
  </si>
  <si>
    <t>RS</t>
  </si>
  <si>
    <t>Republika Slovenija</t>
  </si>
  <si>
    <t>IT</t>
  </si>
  <si>
    <t>informacijska tehnologija</t>
  </si>
  <si>
    <t>Romic</t>
  </si>
  <si>
    <t>Romski informativni center</t>
  </si>
  <si>
    <t>RTV</t>
  </si>
  <si>
    <t>Radiotelevizija Slovenija</t>
  </si>
  <si>
    <t>NPUR</t>
  </si>
  <si>
    <t>Nacionalni program ukrepov za Rome</t>
  </si>
  <si>
    <t>CRP</t>
  </si>
  <si>
    <t>Ciljno raziskovalni program</t>
  </si>
  <si>
    <t>EU</t>
  </si>
  <si>
    <t>Evropska unija</t>
  </si>
  <si>
    <t>SKUPAJ URAD VLADE RS ZA NARODNOSTI:</t>
  </si>
  <si>
    <t>ESS</t>
  </si>
  <si>
    <t>Evropski socialni sklad</t>
  </si>
  <si>
    <t>MIZŠ</t>
  </si>
  <si>
    <t>Ministrstvo za izobraževanje, znanost in šport</t>
  </si>
  <si>
    <t>MK</t>
  </si>
  <si>
    <t>Ministrstvo za kulturo</t>
  </si>
  <si>
    <t>DRPD NM</t>
  </si>
  <si>
    <t>Društvo za razvijanje prostovoljnega dela Novo mesto</t>
  </si>
  <si>
    <t>CSD</t>
  </si>
  <si>
    <t>Center za socialno delo</t>
  </si>
  <si>
    <t>VNRC</t>
  </si>
  <si>
    <t>Večnamenski romski center</t>
  </si>
  <si>
    <t>RIS</t>
  </si>
  <si>
    <t>Raziskovalno izobraževalno središče</t>
  </si>
  <si>
    <t xml:space="preserve">APZ </t>
  </si>
  <si>
    <t>Aktivna politika zaposlovanja</t>
  </si>
  <si>
    <t>MDDSZ</t>
  </si>
  <si>
    <t>Ministrstvo za delo, družino, socialne zadeve in enake možnosti</t>
  </si>
  <si>
    <t>SZ</t>
  </si>
  <si>
    <t>Stanovanjski zakon</t>
  </si>
  <si>
    <t>MOP</t>
  </si>
  <si>
    <t>Ministrstvo za okolje in prostor</t>
  </si>
  <si>
    <t>EUR</t>
  </si>
  <si>
    <t>evro</t>
  </si>
  <si>
    <t>MZ</t>
  </si>
  <si>
    <t>Ministrstvo za zdravje</t>
  </si>
  <si>
    <t>MZZ</t>
  </si>
  <si>
    <t>Ministrstvo za zunanje zadeve</t>
  </si>
  <si>
    <t xml:space="preserve">MNZ </t>
  </si>
  <si>
    <t>Ministrstvo za notranje zadeve</t>
  </si>
  <si>
    <t>MGRT</t>
  </si>
  <si>
    <t xml:space="preserve">Ministrstvo za gospodarski razvoj in tehnologijo </t>
  </si>
  <si>
    <t xml:space="preserve">UKOM </t>
  </si>
  <si>
    <t>SKUPAJ MJU:</t>
  </si>
  <si>
    <t xml:space="preserve">MJU </t>
  </si>
  <si>
    <t xml:space="preserve">Ministrsto za javno upravo </t>
  </si>
  <si>
    <t>SVLR</t>
  </si>
  <si>
    <t>MG</t>
  </si>
  <si>
    <t>Ministrstvo za gospodarstvo</t>
  </si>
  <si>
    <t>Služba Vlade Republike Slovenije za lokalno samoupravo in regionalno politiko</t>
  </si>
  <si>
    <t>Urad Vlade Republike Slovenije za komuniciranje</t>
  </si>
  <si>
    <t>LAS STIK</t>
  </si>
  <si>
    <t>Lokalna akcijska skupina Suhe krajine, Temenice in Krke</t>
  </si>
  <si>
    <t>DSP</t>
  </si>
  <si>
    <t>Dodatna strokovna pomoč</t>
  </si>
  <si>
    <t>VIZ</t>
  </si>
  <si>
    <t>Vzgojno izobraževalni zavod</t>
  </si>
  <si>
    <t>JNS</t>
  </si>
  <si>
    <t xml:space="preserve">Program sofinanciranja zagotavljanja javnih najemnih stanovanj </t>
  </si>
  <si>
    <t>V obdobju 2002-2010 preko MG in SVLR skupaj: zagotovljeno 7.347.479,36 Eur (črpano 5.606.599,72 EUR).</t>
  </si>
  <si>
    <t>JR</t>
  </si>
  <si>
    <t>Javni razpis</t>
  </si>
  <si>
    <t>PREGLED SOFINANCIRANJA ZA POTREBE IZVAJANJA AKTIVNOSTI IN UKREPOV V KORIST ROMSKE SKUPNOSTI</t>
  </si>
  <si>
    <t>DRŽAVNI ORGANI SKUPAJ:</t>
  </si>
  <si>
    <t xml:space="preserve">Romic-v okviru Sveta </t>
  </si>
  <si>
    <t xml:space="preserve"> leto 2020</t>
  </si>
  <si>
    <r>
      <t xml:space="preserve">leto 2020 </t>
    </r>
    <r>
      <rPr>
        <sz val="9"/>
        <color indexed="8"/>
        <rFont val="Calibri"/>
        <family val="2"/>
        <charset val="238"/>
      </rPr>
      <t>(za projekt Novo mesto)</t>
    </r>
  </si>
  <si>
    <t>leto 2020</t>
  </si>
  <si>
    <t>Respect of diversity as a cornerstone for integration of Roma through employment - the case of Slovenia and Serbia</t>
  </si>
  <si>
    <t>NI BILO RAZPISA</t>
  </si>
  <si>
    <t>SKUPAJ MKGP:</t>
  </si>
  <si>
    <t xml:space="preserve">Za romske oddelke krijemo morebitne višje stroške dela in materialne stroške.  </t>
  </si>
  <si>
    <t>Za romske oddelke krijemo morebitne višje stroške dela in materialne stroške.  V letu 2021 naj bi zaposlili 25 romskih pomočnikov od 1. 9. 2021 dalje.</t>
  </si>
  <si>
    <r>
      <t xml:space="preserve">V letih 2018, 2019 in 2020 je Urad za narodnosti zagotovil UKOM-u po 5.000 EUR - prispevek za JR za sofinanciranje ozaveščevalnih in izobraževalnih projektov nevladnih in humanitarnih organizacij za vsebine, povezane z Romi. Enak prispevek se predvideva tudi v letu 2020. Enak prispevek se predvideva tudi v letu 2021. </t>
    </r>
    <r>
      <rPr>
        <b/>
        <sz val="9"/>
        <color theme="1"/>
        <rFont val="Calibri"/>
        <family val="2"/>
        <charset val="238"/>
        <scheme val="minor"/>
      </rPr>
      <t>Dopis UKOM (16.2.2021)</t>
    </r>
    <r>
      <rPr>
        <sz val="9"/>
        <color theme="1"/>
        <rFont val="Calibri"/>
        <family val="2"/>
        <charset val="238"/>
        <scheme val="minor"/>
      </rPr>
      <t>: Večina projektov, izbranih na razpisu v letu 2020, ni bilo realiziranih, v letu 2021 UKOM razpisa za sofinanciranje projektov nevladnih organizacij ne bo izvajal.</t>
    </r>
  </si>
  <si>
    <t>Uresničevanje ustavnih pravic stalno naseljene romske skupnosti v 25 občinah</t>
  </si>
  <si>
    <t>SKUPAJ MzI:</t>
  </si>
  <si>
    <t>leto 2021</t>
  </si>
  <si>
    <t xml:space="preserve"> leto 2021</t>
  </si>
  <si>
    <t xml:space="preserve">leto 2021 (razpis) </t>
  </si>
  <si>
    <t>plan za leto 2023</t>
  </si>
  <si>
    <t>MINISTRSTVO ZA OBRAMBO</t>
  </si>
  <si>
    <t>Prevod in tisk zgibanke o številki 112 v romskem jeziku</t>
  </si>
  <si>
    <t>SKUPAJ MORS:</t>
  </si>
  <si>
    <t>Operacija Romska kultura zame in zate (Ukrep LEADER - LAS Po poteh dediščine od Turjaka do Kolpe). Odločba je bila izdana 22.9.2020 za celoten projekt 79.151,26 EUR-od tega za romsko skupnost 3.400 EUR</t>
  </si>
  <si>
    <t>podatek ni možen vnaprej, ker je odvisen od prispelih vlog na razpis</t>
  </si>
  <si>
    <t>ni možno oceniti vnaprej, ker je višina sredstev odvisna od prijavljenih projektov na razpis</t>
  </si>
  <si>
    <t>JR  za pomoč Romom naslednjim organizacijam:Društvu za razvijanje prostovoljnega  dela Novo mesto, 27.000,00 Eur  tako za leto 2021 in 2022,
Romskemu društvu Romani Union 28.000,00 Eur tako za leti 2021 in 2022,
Društvu Kralji Ulice, 28.000,00 Eur tako za leti 2021 in 2022.</t>
  </si>
  <si>
    <t>plan za leto 2024</t>
  </si>
  <si>
    <t>leto 2022</t>
  </si>
  <si>
    <t xml:space="preserve"> leto 2022</t>
  </si>
  <si>
    <t>Svet, sofinanciranje zamenjave poslovnih prostorov</t>
  </si>
  <si>
    <t>Svet, delovna skupina za delo na terenu</t>
  </si>
  <si>
    <t>Za romske oddelke krijemo morebitne višje stroške dela in materialne stroške.  Od 1. 9. 2021 dalje financiramo tudi 25 romskih pomočnikov v vrtcih.</t>
  </si>
  <si>
    <t>Od leta 2022 naprej se spremeni metodologija za oceno letnega obsega sredstev za Rome. Poleg dodatnih materialnih stroškov za učence Rome je bilo do leta 2021 v oceno realizacije vključeno sofinanciranje plač, prispevkov in osebnih prejemkov učiteljev za DSP za učence Rome v skladu s sistemizacijo delovnih mest.
Od leta 2022 naprej pa je poleg tega v realizacijo vključena tudi ocena stroškov dela za dodatna delovna mesta, in sicer: zaradi znižanega normativa pri oblikovanju oddelkov dodatnih 1,5 učitelja na dodatni ocenjeni oddelek, sistemizirana DM romskega pomočnika, ocenjena dodatna delovna mesta za drugega strokovnega delavca v 1. razredu ter dodatne specifike na delovnih mestih gospodinjcev in čistilk.</t>
  </si>
  <si>
    <t>Raziskovalne in strokovne naloge za izobraževanje (PP 716910)</t>
  </si>
  <si>
    <t xml:space="preserve"> LDN ZRSŠ: Vljučevanje romskih otrok v VIZ: Preizkušanje večjezičnih pristopov (20.000 EUR) in LDN CŠOD: Usposabljanje romskih pomočnikov (20.000 EUR).</t>
  </si>
  <si>
    <t>Predmet projekta je sofinanciranje aktivnosti, kjer bodo najprej razvite inovativne pedagoške prakse in prožnejše oblike za vzgojno-izobraževalno delo z romskimi otroki, ki bodo prilagojene posebnostim dela s to skupino otrok. Nato bodo le-te uvedene v učna okolja večnamenskih romskih centrov ob upoštevanju načel individualizacije, personalizacije in diferenciacije na nivoju osnovnega in razširjenega vzgojno-izobraževalnega programa. Namen projekta je krepitev kompetenc, veščin in znanj romskih otrok preko izboljšanja njihove vključenosti in uspešnosti v vzgojno-izobraževalnem sistemu in v družbi.</t>
  </si>
  <si>
    <t xml:space="preserve">Projekt  se osredotoča na motivacijo romskih otrok za večjo udeležbo, vključenost ter uspešnost v VIZ – bodisi preko instrumenta romskih pomočnikov, delujočih v OŠ, bodisi preko t.i. romskih izobraževalnih inkubatorjev, sedaj večnamenski centri (VNC)  ali preko obšolskih dejavnosti. Romski pomočniki svoje aktivnosti izvajajo v šolah, vrtcih in delno tudi romskih naseljih. Število se je iz 22 povečalo na 26, s tem pa tudi število vključenih OŠ, prej 29, sedaj 31. Predmet projekta je sofinanciranje aktivnosti, kjer bodo identificirane in popisane obstoječe možnosti v okviru katerih trenutno poteka osvajanje romskega jezika pri romskih otrocih in učencih, s prepoznavo šibkih točk v trenutnem sistemu. Namen projekta je preprečevanje zdrsa romskih otrok in učencev v socialno izključenost s krepitvijo njihovih jezikovnih zmožnosti za ohranjanje lastne kulturne identitete, večje uspešnosti v šoli, nadaljevanja šolanja in pridobitve izobrazbe.                  </t>
  </si>
  <si>
    <t>Raziskovalne in strokovne naloge za izobraževanje</t>
  </si>
  <si>
    <t>ESS Večnamenski romski centri kot inovativna učna okolja - Novo v 2022</t>
  </si>
  <si>
    <t>ni še jasno ali bo izveden javni razpis</t>
  </si>
  <si>
    <t>ni še jasno ali bo izveden razpis</t>
  </si>
  <si>
    <t xml:space="preserve">JR  za sofinanciranje programov svetovanja, aktivnosti in oskrbe ranljivih, ogroženih oseb, ki jih izvajajo humanitarne organizacije do leta 2025 (Ur.l. RS št. 125/2022 z dne 30.9.2022. 
Na njem so bili izbrani naslednji programi, ki naslavljajo Rome:  Društvo za pomoč in samopomoč brezdomcev Kralji ulice, 30.000,00 Eur  za leta 2023 in 2024 in 2025.
Romskemu društvu Romani Union 30.000,00 Eur tako za leta 2023, 2024 in 2025.
Slovenski zvezi za javno zdravje in tobačno kontrolo  10.000,00 Eur tako za leta 2023, 2024 in 2025.                      Društvu za razvijanje prostovoljnjega dela Novo mesto 21.000,00 Eur za leti 2023, 2024 in 2025.                                                                  </t>
  </si>
  <si>
    <t>plan za leto 2025</t>
  </si>
  <si>
    <t>Sofinanciranje socialnovarstvenih programov za Rome</t>
  </si>
  <si>
    <t>ŠE NI PODATKA, ODVISNO OD PRIJAV NA JR</t>
  </si>
  <si>
    <t xml:space="preserve">Večnamenski romski centri VNRC </t>
  </si>
  <si>
    <t>OPOMBA: Podatki v celotni razpredelnici MDDSZ spremenjeni za nazaj na podlagi dopisa MDDSZ št. 095-1/2019/8 z dne 24.1.2023 in pojasnila z dne 22. 3. 2023 (št. 09503-1/2022-UN/72.</t>
  </si>
  <si>
    <t>Nacionalna konferenca o zdravju Romov (od leta 2021 do 2030 v višini do 30.000 Eur na letni ravni)</t>
  </si>
  <si>
    <t>Opomba: gradbena dela zaključena</t>
  </si>
  <si>
    <t>PRILOGA 3 - SOFINANCIRANJE S STRANI DRŽAVNIH ORGANOV</t>
  </si>
  <si>
    <t>20.a člen ZFO-1, dodatna sredstva za 25 občin z evidentiranimi romskimi naselji</t>
  </si>
  <si>
    <t xml:space="preserve">Občina: </t>
  </si>
  <si>
    <t>2021, izplačano</t>
  </si>
  <si>
    <t>2022, izplačano</t>
  </si>
  <si>
    <t>2023, plan</t>
  </si>
  <si>
    <t>2024, plan</t>
  </si>
  <si>
    <t>BELTINCI</t>
  </si>
  <si>
    <t>BREŽICE</t>
  </si>
  <si>
    <t>CANKOVA</t>
  </si>
  <si>
    <t>ČRENŠOVCI</t>
  </si>
  <si>
    <t>ČRNOMELJ</t>
  </si>
  <si>
    <t>DOBROVNIK</t>
  </si>
  <si>
    <t>GROSUPLJE</t>
  </si>
  <si>
    <t>IVANČNA GORICA</t>
  </si>
  <si>
    <t>KOČEVJE</t>
  </si>
  <si>
    <t>KRŠKO</t>
  </si>
  <si>
    <t>KUZMA</t>
  </si>
  <si>
    <t>LENDAVA</t>
  </si>
  <si>
    <t>METLIKA</t>
  </si>
  <si>
    <t>MURSKA SOBOTA</t>
  </si>
  <si>
    <t>NOVO MESTO</t>
  </si>
  <si>
    <t>PUCONCI</t>
  </si>
  <si>
    <t>RIBNICA</t>
  </si>
  <si>
    <t>ROGAŠOVCI</t>
  </si>
  <si>
    <t>SEMIČ</t>
  </si>
  <si>
    <t>ŠALOVCI</t>
  </si>
  <si>
    <t>ŠENTJERNEJ</t>
  </si>
  <si>
    <t>ŠKOCJAN</t>
  </si>
  <si>
    <t>TIŠINA</t>
  </si>
  <si>
    <t xml:space="preserve">TREBNJE </t>
  </si>
  <si>
    <t>TURNIŠČE</t>
  </si>
  <si>
    <t xml:space="preserve">Skupaj: </t>
  </si>
  <si>
    <t>Povprečnina:</t>
  </si>
  <si>
    <t xml:space="preserve">MINISTRSTVO ZA VZGOJO IN IZOBRAŽEVANJE (prej MINISTRSTVO ZA IZOBRAŽEVANJE, ZNANOST IN ŠPORT) </t>
  </si>
  <si>
    <t>MINISTRSTVO ZA NARAVNE VIRE IN PROSTOR (prej MINISTRSTVO ZA OKOLJE IN PROSTOR)</t>
  </si>
  <si>
    <t>MINISTRSTVO ZA KOHEZIJO IN REGIONLNI RAZVOJ (prej MINISTRSTVO ZA GOSPODARSKI RAZVOJ IN TEHNOLOGIJO)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</si>
</sst>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164" formatCode="#,##0.00\ &quot;€&quot;"/>
    <numFmt numFmtId="165" formatCode="_-* #,##0.00\ [$€-424]_-;\-* #,##0.00\ [$€-424]_-;_-* &quot;-&quot;??\ [$€-424]_-;_-@_-"/>
    <numFmt numFmtId="166" formatCode="_-* #,##0.00\ [$€-1]_-;\-* #,##0.00\ [$€-1]_-;_-* &quot;-&quot;??\ [$€-1]_-;_-@_-"/>
    <numFmt numFmtId="167" formatCode="#,##0.00\ _€"/>
  </numFmts>
  <fonts count="34" x14ac:knownFonts="1">
    <font>
      <sz val="11"/>
      <color theme="1"/>
      <name val="Calibri"/>
      <family val="2"/>
      <charset val="238"/>
      <scheme val="minor"/>
    </font>
    <font>
      <b/>
      <sz val="11"/>
      <color indexed="8"/>
      <name val="Calibri"/>
      <family val="2"/>
      <charset val="238"/>
    </font>
    <font>
      <sz val="8"/>
      <color indexed="8"/>
      <name val="Calibri"/>
      <family val="2"/>
      <charset val="238"/>
    </font>
    <font>
      <sz val="9"/>
      <color indexed="8"/>
      <name val="Calibri"/>
      <family val="2"/>
      <charset val="238"/>
    </font>
    <font>
      <b/>
      <sz val="11"/>
      <color theme="1"/>
      <name val="Calibri"/>
      <family val="2"/>
      <charset val="238"/>
      <scheme val="minor"/>
    </font>
    <font>
      <b/>
      <i/>
      <sz val="11"/>
      <color theme="1"/>
      <name val="Calibri"/>
      <family val="2"/>
      <charset val="238"/>
      <scheme val="minor"/>
    </font>
    <font>
      <b/>
      <i/>
      <sz val="9"/>
      <color theme="7" tint="-0.249977111117893"/>
      <name val="Calibri"/>
      <family val="2"/>
      <charset val="238"/>
      <scheme val="minor"/>
    </font>
    <font>
      <i/>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10"/>
      <color theme="1"/>
      <name val="Calibri"/>
      <family val="2"/>
      <charset val="238"/>
      <scheme val="minor"/>
    </font>
    <font>
      <sz val="9"/>
      <color theme="1"/>
      <name val="Calibri"/>
      <family val="2"/>
      <charset val="238"/>
      <scheme val="minor"/>
    </font>
    <font>
      <b/>
      <sz val="13"/>
      <color rgb="FF0070C0"/>
      <name val="Calibri"/>
      <family val="2"/>
      <charset val="238"/>
      <scheme val="minor"/>
    </font>
    <font>
      <sz val="13"/>
      <color theme="1"/>
      <name val="Calibri"/>
      <family val="2"/>
      <charset val="238"/>
      <scheme val="minor"/>
    </font>
    <font>
      <i/>
      <sz val="8"/>
      <name val="Calibri"/>
      <family val="2"/>
      <charset val="238"/>
      <scheme val="minor"/>
    </font>
    <font>
      <i/>
      <sz val="8"/>
      <color theme="1"/>
      <name val="Calibri"/>
      <family val="2"/>
      <charset val="238"/>
      <scheme val="minor"/>
    </font>
    <font>
      <sz val="8"/>
      <name val="Calibri"/>
      <family val="2"/>
      <charset val="238"/>
      <scheme val="minor"/>
    </font>
    <font>
      <sz val="7.5"/>
      <name val="Calibri"/>
      <family val="2"/>
      <charset val="238"/>
      <scheme val="minor"/>
    </font>
    <font>
      <sz val="9"/>
      <name val="Calibri"/>
      <family val="2"/>
      <charset val="238"/>
      <scheme val="minor"/>
    </font>
    <font>
      <b/>
      <i/>
      <sz val="10"/>
      <color theme="1"/>
      <name val="Arial"/>
      <family val="2"/>
      <charset val="238"/>
    </font>
    <font>
      <b/>
      <sz val="13"/>
      <color theme="1"/>
      <name val="Calibri"/>
      <family val="2"/>
      <charset val="238"/>
      <scheme val="minor"/>
    </font>
    <font>
      <sz val="10"/>
      <color indexed="8"/>
      <name val="Calibri"/>
      <family val="2"/>
      <charset val="238"/>
    </font>
    <font>
      <sz val="11"/>
      <name val="Calibri"/>
      <family val="2"/>
      <charset val="238"/>
      <scheme val="minor"/>
    </font>
    <font>
      <i/>
      <sz val="11"/>
      <name val="Calibri"/>
      <family val="2"/>
      <charset val="238"/>
      <scheme val="minor"/>
    </font>
    <font>
      <sz val="11"/>
      <color theme="1"/>
      <name val="Calibri"/>
      <family val="2"/>
      <charset val="238"/>
      <scheme val="minor"/>
    </font>
    <font>
      <b/>
      <sz val="9"/>
      <color theme="1"/>
      <name val="Calibri"/>
      <family val="2"/>
      <charset val="238"/>
      <scheme val="minor"/>
    </font>
    <font>
      <b/>
      <i/>
      <sz val="11"/>
      <name val="Calibri"/>
      <family val="2"/>
      <charset val="238"/>
      <scheme val="minor"/>
    </font>
    <font>
      <sz val="11"/>
      <color rgb="FF000000"/>
      <name val="Calibri"/>
      <family val="2"/>
      <charset val="238"/>
    </font>
    <font>
      <sz val="11"/>
      <color rgb="FF000000"/>
      <name val="Calibri"/>
      <family val="2"/>
      <charset val="238"/>
      <scheme val="minor"/>
    </font>
    <font>
      <sz val="9"/>
      <color indexed="81"/>
      <name val="Segoe UI"/>
      <charset val="1"/>
    </font>
    <font>
      <b/>
      <sz val="9"/>
      <color indexed="81"/>
      <name val="Segoe UI"/>
      <charset val="1"/>
    </font>
    <font>
      <b/>
      <sz val="10"/>
      <color theme="1"/>
      <name val="Arial"/>
      <family val="2"/>
      <charset val="238"/>
    </font>
    <font>
      <b/>
      <sz val="12"/>
      <color theme="1"/>
      <name val="Calibri"/>
      <family val="2"/>
      <charset val="238"/>
      <scheme val="minor"/>
    </font>
    <font>
      <b/>
      <i/>
      <sz val="12"/>
      <color theme="1"/>
      <name val="Calibri"/>
      <family val="2"/>
      <charset val="238"/>
      <scheme val="minor"/>
    </font>
  </fonts>
  <fills count="5">
    <fill>
      <patternFill patternType="none"/>
    </fill>
    <fill>
      <patternFill patternType="gray125"/>
    </fill>
    <fill>
      <patternFill patternType="solid">
        <fgColor rgb="FF4BEB88"/>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24" fillId="0" borderId="0" applyFont="0" applyFill="0" applyBorder="0" applyAlignment="0" applyProtection="0"/>
  </cellStyleXfs>
  <cellXfs count="199">
    <xf numFmtId="0" fontId="0" fillId="0" borderId="0" xfId="0"/>
    <xf numFmtId="0" fontId="4" fillId="0" borderId="0" xfId="0" applyFont="1"/>
    <xf numFmtId="0" fontId="0" fillId="0" borderId="1" xfId="0" applyFont="1" applyFill="1" applyBorder="1" applyAlignment="1">
      <alignment horizontal="left" vertical="top" wrapText="1"/>
    </xf>
    <xf numFmtId="4" fontId="0" fillId="0" borderId="1" xfId="0" applyNumberFormat="1" applyFill="1" applyBorder="1"/>
    <xf numFmtId="0" fontId="0" fillId="0" borderId="1" xfId="0" applyFont="1" applyFill="1" applyBorder="1"/>
    <xf numFmtId="0" fontId="15" fillId="0" borderId="1" xfId="0" applyFont="1" applyFill="1" applyBorder="1" applyAlignment="1">
      <alignment horizontal="left" wrapText="1"/>
    </xf>
    <xf numFmtId="0" fontId="16" fillId="0" borderId="1" xfId="0" applyFont="1" applyFill="1" applyBorder="1" applyAlignment="1">
      <alignment wrapText="1"/>
    </xf>
    <xf numFmtId="0" fontId="8" fillId="0" borderId="1" xfId="0" applyFont="1" applyFill="1" applyBorder="1" applyAlignment="1">
      <alignment horizontal="left" wrapText="1"/>
    </xf>
    <xf numFmtId="0" fontId="0" fillId="0" borderId="0" xfId="0" applyFill="1"/>
    <xf numFmtId="0" fontId="7" fillId="0" borderId="0" xfId="0" applyFont="1" applyFill="1"/>
    <xf numFmtId="0" fontId="9" fillId="0" borderId="0" xfId="0" applyFont="1" applyFill="1"/>
    <xf numFmtId="0" fontId="8" fillId="0" borderId="0" xfId="0" applyFont="1" applyFill="1"/>
    <xf numFmtId="0" fontId="5" fillId="0" borderId="0" xfId="0" applyFont="1" applyFill="1"/>
    <xf numFmtId="0" fontId="4" fillId="0" borderId="0" xfId="0" applyFont="1" applyFill="1"/>
    <xf numFmtId="0" fontId="10" fillId="0" borderId="0" xfId="0" applyFont="1" applyFill="1"/>
    <xf numFmtId="0" fontId="13" fillId="0" borderId="0" xfId="0" applyFont="1" applyFill="1"/>
    <xf numFmtId="0" fontId="15" fillId="0" borderId="2" xfId="0" applyFont="1" applyFill="1" applyBorder="1" applyAlignment="1">
      <alignment wrapText="1"/>
    </xf>
    <xf numFmtId="0" fontId="19" fillId="0" borderId="0" xfId="0" applyFont="1" applyFill="1"/>
    <xf numFmtId="0" fontId="20" fillId="0" borderId="4" xfId="0" applyFont="1" applyFill="1" applyBorder="1" applyAlignment="1"/>
    <xf numFmtId="0" fontId="20" fillId="0" borderId="0" xfId="0" applyFont="1" applyFill="1" applyBorder="1" applyAlignment="1"/>
    <xf numFmtId="0" fontId="0" fillId="0" borderId="1" xfId="0" applyFill="1" applyBorder="1" applyAlignment="1">
      <alignment horizontal="center"/>
    </xf>
    <xf numFmtId="0" fontId="4" fillId="0" borderId="2" xfId="0" applyFont="1" applyFill="1" applyBorder="1" applyAlignment="1">
      <alignment horizontal="right"/>
    </xf>
    <xf numFmtId="0" fontId="4" fillId="0" borderId="1" xfId="0" applyFont="1" applyFill="1" applyBorder="1" applyAlignment="1">
      <alignment horizontal="right"/>
    </xf>
    <xf numFmtId="0" fontId="4" fillId="0" borderId="1" xfId="0" applyFont="1" applyFill="1" applyBorder="1" applyAlignment="1">
      <alignment horizontal="left"/>
    </xf>
    <xf numFmtId="0" fontId="0" fillId="0" borderId="2" xfId="0" applyFill="1" applyBorder="1"/>
    <xf numFmtId="0" fontId="0" fillId="0" borderId="1" xfId="0" applyFill="1" applyBorder="1"/>
    <xf numFmtId="4" fontId="0" fillId="0" borderId="0" xfId="0" applyNumberFormat="1" applyFill="1"/>
    <xf numFmtId="0" fontId="5" fillId="0" borderId="1" xfId="0" applyFont="1" applyFill="1" applyBorder="1"/>
    <xf numFmtId="0" fontId="4" fillId="0" borderId="2" xfId="0" applyFont="1" applyFill="1" applyBorder="1" applyAlignment="1">
      <alignment horizontal="left"/>
    </xf>
    <xf numFmtId="4" fontId="4" fillId="0" borderId="0" xfId="0" applyNumberFormat="1" applyFont="1" applyFill="1"/>
    <xf numFmtId="0" fontId="14" fillId="0" borderId="1" xfId="0" applyFont="1" applyFill="1" applyBorder="1" applyAlignment="1">
      <alignment horizontal="right"/>
    </xf>
    <xf numFmtId="0" fontId="11" fillId="0" borderId="1" xfId="0" applyFont="1" applyFill="1" applyBorder="1" applyAlignment="1">
      <alignment wrapText="1"/>
    </xf>
    <xf numFmtId="0" fontId="11" fillId="0" borderId="1" xfId="0" applyFont="1" applyFill="1" applyBorder="1" applyAlignment="1">
      <alignment horizontal="left" vertical="top" wrapText="1"/>
    </xf>
    <xf numFmtId="0" fontId="10" fillId="0" borderId="5" xfId="0" applyFont="1" applyFill="1" applyBorder="1" applyAlignment="1">
      <alignment wrapText="1"/>
    </xf>
    <xf numFmtId="0" fontId="10" fillId="0" borderId="6" xfId="0" applyFont="1" applyFill="1" applyBorder="1" applyAlignment="1">
      <alignment wrapText="1"/>
    </xf>
    <xf numFmtId="0" fontId="4" fillId="0" borderId="1" xfId="0" applyFont="1" applyFill="1" applyBorder="1" applyAlignment="1"/>
    <xf numFmtId="0" fontId="10" fillId="0" borderId="1" xfId="0" applyFont="1" applyFill="1" applyBorder="1" applyAlignment="1">
      <alignment horizontal="left" vertical="top" wrapText="1"/>
    </xf>
    <xf numFmtId="0" fontId="4" fillId="0" borderId="2" xfId="0" applyFont="1" applyFill="1" applyBorder="1" applyAlignment="1"/>
    <xf numFmtId="0" fontId="7" fillId="0" borderId="0" xfId="0" applyFont="1" applyFill="1" applyBorder="1" applyAlignment="1">
      <alignment wrapText="1"/>
    </xf>
    <xf numFmtId="0" fontId="12" fillId="0" borderId="1" xfId="0" applyFont="1" applyFill="1" applyBorder="1"/>
    <xf numFmtId="0" fontId="6" fillId="0" borderId="0" xfId="0" applyFont="1" applyFill="1"/>
    <xf numFmtId="4" fontId="9" fillId="0" borderId="0" xfId="0" applyNumberFormat="1" applyFont="1" applyFill="1"/>
    <xf numFmtId="0" fontId="0" fillId="0" borderId="0" xfId="0" applyFill="1" applyAlignment="1">
      <alignment horizontal="left"/>
    </xf>
    <xf numFmtId="0" fontId="5" fillId="0" borderId="3" xfId="0" applyFont="1" applyFill="1" applyBorder="1" applyAlignment="1"/>
    <xf numFmtId="0" fontId="5" fillId="0" borderId="7" xfId="0" applyFont="1" applyFill="1" applyBorder="1" applyAlignment="1"/>
    <xf numFmtId="0" fontId="0" fillId="0" borderId="1" xfId="0" applyFill="1" applyBorder="1" applyAlignment="1">
      <alignment wrapText="1"/>
    </xf>
    <xf numFmtId="0" fontId="2" fillId="0" borderId="1" xfId="0" applyFont="1" applyFill="1" applyBorder="1" applyAlignment="1">
      <alignment wrapText="1"/>
    </xf>
    <xf numFmtId="0" fontId="0" fillId="0" borderId="4" xfId="0" applyFill="1" applyBorder="1" applyAlignment="1">
      <alignment horizontal="left"/>
    </xf>
    <xf numFmtId="0" fontId="0" fillId="0" borderId="2" xfId="0" applyFont="1" applyFill="1" applyBorder="1" applyAlignment="1">
      <alignment wrapText="1"/>
    </xf>
    <xf numFmtId="0" fontId="4" fillId="0" borderId="1" xfId="0" applyFont="1" applyFill="1" applyBorder="1" applyAlignment="1">
      <alignment wrapText="1"/>
    </xf>
    <xf numFmtId="4" fontId="11" fillId="0" borderId="2" xfId="0" applyNumberFormat="1" applyFont="1" applyFill="1" applyBorder="1" applyAlignment="1">
      <alignment vertical="top" wrapText="1"/>
    </xf>
    <xf numFmtId="4" fontId="11" fillId="0" borderId="5" xfId="0" applyNumberFormat="1" applyFont="1" applyFill="1" applyBorder="1" applyAlignment="1">
      <alignment vertical="top" wrapText="1"/>
    </xf>
    <xf numFmtId="164" fontId="0" fillId="0" borderId="2" xfId="0" applyNumberFormat="1" applyFill="1" applyBorder="1"/>
    <xf numFmtId="164" fontId="5" fillId="0" borderId="1" xfId="0" applyNumberFormat="1" applyFont="1" applyFill="1" applyBorder="1"/>
    <xf numFmtId="164" fontId="12" fillId="0" borderId="1" xfId="0" applyNumberFormat="1" applyFont="1" applyFill="1" applyBorder="1"/>
    <xf numFmtId="164" fontId="0" fillId="0" borderId="1" xfId="0" applyNumberFormat="1" applyFill="1" applyBorder="1"/>
    <xf numFmtId="164" fontId="5" fillId="0" borderId="2" xfId="0" applyNumberFormat="1" applyFont="1" applyFill="1" applyBorder="1"/>
    <xf numFmtId="0" fontId="17" fillId="0" borderId="1" xfId="0" applyFont="1" applyFill="1" applyBorder="1" applyAlignment="1">
      <alignment horizontal="right" wrapText="1"/>
    </xf>
    <xf numFmtId="44" fontId="0" fillId="0" borderId="1" xfId="1" applyFont="1" applyFill="1" applyBorder="1"/>
    <xf numFmtId="166" fontId="0" fillId="0" borderId="2" xfId="0" applyNumberFormat="1" applyFill="1" applyBorder="1"/>
    <xf numFmtId="44" fontId="22" fillId="0" borderId="1" xfId="1" applyFont="1" applyFill="1" applyBorder="1" applyAlignment="1">
      <alignment wrapText="1"/>
    </xf>
    <xf numFmtId="164" fontId="0" fillId="3" borderId="2" xfId="0" applyNumberFormat="1" applyFill="1" applyBorder="1" applyAlignment="1">
      <alignment horizontal="right" wrapText="1"/>
    </xf>
    <xf numFmtId="164" fontId="5" fillId="3" borderId="1" xfId="0" applyNumberFormat="1" applyFont="1" applyFill="1" applyBorder="1"/>
    <xf numFmtId="0" fontId="0" fillId="0" borderId="1" xfId="0" applyFill="1" applyBorder="1" applyAlignment="1">
      <alignment horizontal="left" vertical="top" wrapText="1"/>
    </xf>
    <xf numFmtId="0" fontId="0" fillId="2" borderId="0" xfId="0" applyFill="1"/>
    <xf numFmtId="164" fontId="0" fillId="3" borderId="2" xfId="0" applyNumberFormat="1" applyFill="1" applyBorder="1"/>
    <xf numFmtId="0" fontId="4" fillId="4" borderId="2" xfId="0" applyFont="1" applyFill="1" applyBorder="1" applyAlignment="1">
      <alignment horizontal="left"/>
    </xf>
    <xf numFmtId="0" fontId="4" fillId="4" borderId="2" xfId="0" applyFont="1" applyFill="1" applyBorder="1"/>
    <xf numFmtId="0" fontId="4" fillId="4" borderId="2" xfId="0" applyFont="1" applyFill="1" applyBorder="1" applyAlignment="1">
      <alignment horizontal="right"/>
    </xf>
    <xf numFmtId="0" fontId="4" fillId="4" borderId="1" xfId="0" applyFont="1" applyFill="1" applyBorder="1" applyAlignment="1">
      <alignment horizontal="right"/>
    </xf>
    <xf numFmtId="0" fontId="4" fillId="4" borderId="2" xfId="0" applyFont="1" applyFill="1" applyBorder="1" applyAlignment="1">
      <alignment horizontal="left" wrapText="1"/>
    </xf>
    <xf numFmtId="0" fontId="4" fillId="4" borderId="1" xfId="0" applyFont="1" applyFill="1" applyBorder="1" applyAlignment="1"/>
    <xf numFmtId="0" fontId="4" fillId="4" borderId="1" xfId="0" applyFont="1" applyFill="1" applyBorder="1" applyAlignment="1">
      <alignment horizontal="left" wrapText="1"/>
    </xf>
    <xf numFmtId="0" fontId="4" fillId="4" borderId="2" xfId="0" applyFont="1" applyFill="1" applyBorder="1" applyAlignment="1">
      <alignment horizontal="right" wrapText="1"/>
    </xf>
    <xf numFmtId="0" fontId="4" fillId="4" borderId="2" xfId="0" applyFont="1" applyFill="1" applyBorder="1" applyAlignment="1"/>
    <xf numFmtId="4" fontId="0" fillId="0" borderId="2" xfId="0" applyNumberFormat="1" applyFill="1" applyBorder="1"/>
    <xf numFmtId="164" fontId="12" fillId="0" borderId="2" xfId="0" applyNumberFormat="1" applyFont="1" applyFill="1" applyBorder="1"/>
    <xf numFmtId="0" fontId="7" fillId="0" borderId="1" xfId="0" applyFont="1" applyFill="1" applyBorder="1"/>
    <xf numFmtId="164" fontId="7" fillId="0" borderId="0" xfId="0" applyNumberFormat="1" applyFont="1" applyFill="1" applyBorder="1" applyAlignment="1">
      <alignment wrapText="1"/>
    </xf>
    <xf numFmtId="164" fontId="0" fillId="0" borderId="2" xfId="0" applyNumberFormat="1" applyBorder="1"/>
    <xf numFmtId="164" fontId="5" fillId="0" borderId="2" xfId="0" applyNumberFormat="1" applyFont="1" applyBorder="1"/>
    <xf numFmtId="0" fontId="0" fillId="3" borderId="2" xfId="0" applyFont="1" applyFill="1" applyBorder="1" applyAlignment="1"/>
    <xf numFmtId="164" fontId="0" fillId="3" borderId="2" xfId="0" applyNumberFormat="1" applyFont="1" applyFill="1" applyBorder="1" applyAlignment="1">
      <alignment horizontal="right"/>
    </xf>
    <xf numFmtId="164" fontId="5" fillId="3" borderId="2" xfId="0" applyNumberFormat="1" applyFont="1" applyFill="1" applyBorder="1" applyAlignment="1">
      <alignment horizontal="right"/>
    </xf>
    <xf numFmtId="164" fontId="0" fillId="0" borderId="1" xfId="0" applyNumberFormat="1" applyFill="1" applyBorder="1" applyAlignment="1">
      <alignment wrapText="1"/>
    </xf>
    <xf numFmtId="164" fontId="22" fillId="0" borderId="2" xfId="0" applyNumberFormat="1" applyFont="1" applyBorder="1" applyAlignment="1">
      <alignment wrapText="1"/>
    </xf>
    <xf numFmtId="164" fontId="26" fillId="0" borderId="2" xfId="0" applyNumberFormat="1" applyFont="1" applyBorder="1" applyAlignment="1">
      <alignment wrapText="1"/>
    </xf>
    <xf numFmtId="164" fontId="0" fillId="0" borderId="2" xfId="0" applyNumberFormat="1" applyFont="1" applyFill="1" applyBorder="1"/>
    <xf numFmtId="164" fontId="0" fillId="0" borderId="0" xfId="0" applyNumberFormat="1"/>
    <xf numFmtId="165" fontId="0" fillId="0" borderId="2" xfId="0" applyNumberFormat="1" applyBorder="1"/>
    <xf numFmtId="164" fontId="5" fillId="0" borderId="3" xfId="0" applyNumberFormat="1" applyFont="1" applyFill="1" applyBorder="1"/>
    <xf numFmtId="164" fontId="0" fillId="0" borderId="2" xfId="0" applyNumberFormat="1" applyFont="1" applyFill="1" applyBorder="1" applyAlignment="1">
      <alignment horizontal="right"/>
    </xf>
    <xf numFmtId="164" fontId="0" fillId="0" borderId="1" xfId="0" applyNumberFormat="1" applyFont="1" applyFill="1" applyBorder="1" applyAlignment="1">
      <alignment horizontal="right"/>
    </xf>
    <xf numFmtId="0" fontId="5" fillId="0" borderId="2" xfId="0" applyFont="1" applyFill="1" applyBorder="1"/>
    <xf numFmtId="4" fontId="5" fillId="0" borderId="2" xfId="0" applyNumberFormat="1" applyFont="1" applyFill="1" applyBorder="1"/>
    <xf numFmtId="0" fontId="0" fillId="2" borderId="1" xfId="0" applyFill="1" applyBorder="1"/>
    <xf numFmtId="0" fontId="5" fillId="0" borderId="1" xfId="0" applyFont="1" applyFill="1" applyBorder="1" applyAlignment="1"/>
    <xf numFmtId="0" fontId="15" fillId="0" borderId="2" xfId="0" applyFont="1" applyFill="1" applyBorder="1" applyAlignment="1">
      <alignment horizontal="left" wrapText="1"/>
    </xf>
    <xf numFmtId="0" fontId="4" fillId="0" borderId="3" xfId="0" applyFont="1" applyFill="1" applyBorder="1" applyAlignment="1">
      <alignment horizontal="right"/>
    </xf>
    <xf numFmtId="0" fontId="8" fillId="0" borderId="1" xfId="0" applyFont="1" applyFill="1" applyBorder="1"/>
    <xf numFmtId="164" fontId="0" fillId="0" borderId="0" xfId="0" applyNumberFormat="1" applyFill="1"/>
    <xf numFmtId="164" fontId="0" fillId="3" borderId="1" xfId="0" applyNumberFormat="1" applyFill="1" applyBorder="1"/>
    <xf numFmtId="164" fontId="5" fillId="3" borderId="2" xfId="0" applyNumberFormat="1" applyFont="1" applyFill="1" applyBorder="1"/>
    <xf numFmtId="164" fontId="0" fillId="3" borderId="2" xfId="0" applyNumberFormat="1" applyFill="1" applyBorder="1" applyAlignment="1">
      <alignment horizontal="right"/>
    </xf>
    <xf numFmtId="4" fontId="10" fillId="0" borderId="1" xfId="0" applyNumberFormat="1" applyFont="1" applyBorder="1" applyAlignment="1">
      <alignment vertical="top" wrapText="1"/>
    </xf>
    <xf numFmtId="4" fontId="10" fillId="3" borderId="1" xfId="0" applyNumberFormat="1" applyFont="1" applyFill="1" applyBorder="1" applyAlignment="1">
      <alignment vertical="top" wrapText="1"/>
    </xf>
    <xf numFmtId="4" fontId="8" fillId="0" borderId="2" xfId="0" applyNumberFormat="1" applyFont="1" applyFill="1" applyBorder="1" applyAlignment="1">
      <alignment vertical="top" wrapText="1"/>
    </xf>
    <xf numFmtId="4" fontId="10" fillId="0" borderId="2" xfId="0" applyNumberFormat="1" applyFont="1" applyBorder="1" applyAlignment="1">
      <alignment vertical="top" wrapText="1"/>
    </xf>
    <xf numFmtId="4" fontId="10" fillId="0" borderId="4" xfId="0" applyNumberFormat="1" applyFont="1" applyBorder="1" applyAlignment="1">
      <alignment vertical="top" wrapText="1"/>
    </xf>
    <xf numFmtId="4" fontId="10" fillId="3" borderId="0" xfId="0" applyNumberFormat="1" applyFont="1" applyFill="1" applyBorder="1" applyAlignment="1">
      <alignment vertical="top" wrapText="1"/>
    </xf>
    <xf numFmtId="4" fontId="10" fillId="3" borderId="4" xfId="0" applyNumberFormat="1" applyFont="1" applyFill="1" applyBorder="1" applyAlignment="1">
      <alignment vertical="top" wrapText="1"/>
    </xf>
    <xf numFmtId="4" fontId="8" fillId="3" borderId="10" xfId="0" applyNumberFormat="1" applyFont="1" applyFill="1" applyBorder="1" applyAlignment="1">
      <alignment horizontal="center" vertical="top" wrapText="1"/>
    </xf>
    <xf numFmtId="4" fontId="8" fillId="3" borderId="8" xfId="0" applyNumberFormat="1" applyFont="1" applyFill="1" applyBorder="1" applyAlignment="1">
      <alignment horizontal="center" vertical="top" wrapText="1"/>
    </xf>
    <xf numFmtId="4" fontId="11" fillId="0" borderId="3" xfId="0" applyNumberFormat="1" applyFont="1" applyFill="1" applyBorder="1" applyAlignment="1">
      <alignment vertical="top" wrapText="1"/>
    </xf>
    <xf numFmtId="0" fontId="9" fillId="0" borderId="9" xfId="0" applyFont="1" applyFill="1" applyBorder="1"/>
    <xf numFmtId="0" fontId="10" fillId="0" borderId="1" xfId="0" applyFont="1" applyBorder="1" applyAlignment="1">
      <alignment horizontal="left" vertical="top" wrapText="1"/>
    </xf>
    <xf numFmtId="0" fontId="8" fillId="0" borderId="9" xfId="0" applyFont="1" applyFill="1" applyBorder="1" applyAlignment="1">
      <alignment horizontal="left" vertical="top" wrapText="1"/>
    </xf>
    <xf numFmtId="0" fontId="11" fillId="0" borderId="9" xfId="0" applyFont="1" applyFill="1" applyBorder="1" applyAlignment="1">
      <alignment horizontal="left" vertical="top" wrapText="1"/>
    </xf>
    <xf numFmtId="4" fontId="10" fillId="0" borderId="1" xfId="0" applyNumberFormat="1" applyFont="1" applyBorder="1" applyAlignment="1">
      <alignment vertical="top"/>
    </xf>
    <xf numFmtId="4" fontId="11" fillId="0" borderId="1" xfId="0" applyNumberFormat="1" applyFont="1" applyFill="1" applyBorder="1" applyAlignment="1">
      <alignment vertical="top" wrapText="1"/>
    </xf>
    <xf numFmtId="0" fontId="8" fillId="0" borderId="9" xfId="0" applyFont="1" applyFill="1" applyBorder="1" applyAlignment="1">
      <alignment vertical="top" wrapText="1"/>
    </xf>
    <xf numFmtId="4" fontId="8" fillId="0" borderId="3" xfId="0" applyNumberFormat="1" applyFont="1" applyFill="1" applyBorder="1" applyAlignment="1">
      <alignment vertical="top" wrapText="1"/>
    </xf>
    <xf numFmtId="4" fontId="8" fillId="0" borderId="3" xfId="0" applyNumberFormat="1" applyFont="1" applyFill="1" applyBorder="1" applyAlignment="1">
      <alignment horizontal="left" vertical="top" wrapText="1"/>
    </xf>
    <xf numFmtId="0" fontId="9" fillId="0" borderId="9" xfId="0" applyFont="1" applyFill="1" applyBorder="1" applyAlignment="1">
      <alignment vertical="top" wrapText="1"/>
    </xf>
    <xf numFmtId="0" fontId="4" fillId="4" borderId="2" xfId="0" applyFont="1" applyFill="1" applyBorder="1" applyAlignment="1">
      <alignment horizontal="right" vertical="top" wrapText="1"/>
    </xf>
    <xf numFmtId="0" fontId="4" fillId="4" borderId="2" xfId="0" applyFont="1" applyFill="1" applyBorder="1" applyAlignment="1">
      <alignment horizontal="right" vertical="top"/>
    </xf>
    <xf numFmtId="0" fontId="4" fillId="4" borderId="1" xfId="0" applyFont="1" applyFill="1" applyBorder="1" applyAlignment="1">
      <alignment horizontal="right" vertical="top"/>
    </xf>
    <xf numFmtId="164" fontId="22" fillId="0" borderId="2" xfId="0" applyNumberFormat="1" applyFont="1" applyBorder="1"/>
    <xf numFmtId="0" fontId="18" fillId="0" borderId="1" xfId="0" applyFont="1" applyBorder="1" applyAlignment="1">
      <alignment wrapText="1"/>
    </xf>
    <xf numFmtId="4" fontId="22" fillId="3" borderId="1" xfId="0" applyNumberFormat="1" applyFont="1" applyFill="1" applyBorder="1"/>
    <xf numFmtId="164" fontId="0" fillId="0" borderId="2" xfId="0" applyNumberFormat="1" applyFill="1" applyBorder="1" applyAlignment="1">
      <alignment vertical="top"/>
    </xf>
    <xf numFmtId="164" fontId="0" fillId="0" borderId="1" xfId="0" applyNumberFormat="1" applyFill="1" applyBorder="1" applyAlignment="1">
      <alignment vertical="top"/>
    </xf>
    <xf numFmtId="164" fontId="22" fillId="0" borderId="1" xfId="0" applyNumberFormat="1" applyFont="1" applyBorder="1" applyAlignment="1">
      <alignment wrapText="1"/>
    </xf>
    <xf numFmtId="0" fontId="17" fillId="0" borderId="1" xfId="0" applyFont="1" applyBorder="1" applyAlignment="1">
      <alignment vertical="top" wrapText="1"/>
    </xf>
    <xf numFmtId="164" fontId="0" fillId="0" borderId="1" xfId="0" applyNumberFormat="1" applyFont="1" applyFill="1" applyBorder="1"/>
    <xf numFmtId="0" fontId="11" fillId="0" borderId="1" xfId="0" applyFont="1" applyFill="1" applyBorder="1" applyAlignment="1">
      <alignment vertical="top" wrapText="1"/>
    </xf>
    <xf numFmtId="164" fontId="22" fillId="0" borderId="1" xfId="0" applyNumberFormat="1" applyFont="1" applyFill="1" applyBorder="1" applyAlignment="1">
      <alignment wrapText="1"/>
    </xf>
    <xf numFmtId="164" fontId="7" fillId="0" borderId="1" xfId="0" applyNumberFormat="1" applyFont="1" applyFill="1" applyBorder="1" applyAlignment="1">
      <alignment horizontal="right" wrapText="1"/>
    </xf>
    <xf numFmtId="7" fontId="7" fillId="0" borderId="1" xfId="0" applyNumberFormat="1" applyFont="1" applyFill="1" applyBorder="1" applyAlignment="1">
      <alignment horizontal="right" wrapText="1"/>
    </xf>
    <xf numFmtId="0" fontId="15" fillId="0" borderId="1" xfId="0" applyFont="1" applyBorder="1" applyAlignment="1">
      <alignment horizontal="left" vertical="center" wrapText="1"/>
    </xf>
    <xf numFmtId="164" fontId="27" fillId="0" borderId="0" xfId="0" applyNumberFormat="1" applyFont="1" applyAlignment="1">
      <alignment horizontal="right"/>
    </xf>
    <xf numFmtId="164" fontId="22" fillId="3" borderId="1" xfId="0" applyNumberFormat="1" applyFont="1" applyFill="1" applyBorder="1" applyAlignment="1">
      <alignment wrapText="1"/>
    </xf>
    <xf numFmtId="164" fontId="28" fillId="3" borderId="0" xfId="0" applyNumberFormat="1" applyFont="1" applyFill="1"/>
    <xf numFmtId="0" fontId="15" fillId="3" borderId="1" xfId="0" applyFont="1" applyFill="1" applyBorder="1" applyAlignment="1">
      <alignment horizontal="left" wrapText="1"/>
    </xf>
    <xf numFmtId="0" fontId="10" fillId="0" borderId="5" xfId="0" applyFont="1" applyFill="1" applyBorder="1" applyAlignment="1">
      <alignment vertical="top" wrapText="1"/>
    </xf>
    <xf numFmtId="0" fontId="10" fillId="0" borderId="0" xfId="0" applyFont="1" applyAlignment="1">
      <alignment vertical="top" wrapText="1"/>
    </xf>
    <xf numFmtId="0" fontId="0" fillId="0" borderId="0" xfId="0" applyFill="1" applyAlignment="1">
      <alignment wrapText="1"/>
    </xf>
    <xf numFmtId="167" fontId="0" fillId="0" borderId="2" xfId="0" applyNumberFormat="1" applyFont="1" applyFill="1" applyBorder="1"/>
    <xf numFmtId="167" fontId="0" fillId="0" borderId="1" xfId="0" applyNumberFormat="1" applyFont="1" applyFill="1" applyBorder="1"/>
    <xf numFmtId="164" fontId="13" fillId="0" borderId="1" xfId="0" applyNumberFormat="1" applyFont="1" applyFill="1" applyBorder="1"/>
    <xf numFmtId="0" fontId="0" fillId="0" borderId="0" xfId="0" applyFont="1" applyFill="1"/>
    <xf numFmtId="44" fontId="4" fillId="0" borderId="1" xfId="0" applyNumberFormat="1" applyFont="1" applyFill="1" applyBorder="1"/>
    <xf numFmtId="44" fontId="4" fillId="0" borderId="2" xfId="0" applyNumberFormat="1" applyFont="1" applyFill="1" applyBorder="1"/>
    <xf numFmtId="0" fontId="11" fillId="3" borderId="2" xfId="0" applyFont="1" applyFill="1" applyBorder="1" applyAlignment="1">
      <alignment horizontal="left" wrapText="1"/>
    </xf>
    <xf numFmtId="164" fontId="0" fillId="3" borderId="1" xfId="0" applyNumberFormat="1" applyFill="1" applyBorder="1" applyAlignment="1">
      <alignment horizontal="right"/>
    </xf>
    <xf numFmtId="164" fontId="22" fillId="3" borderId="2" xfId="0" applyNumberFormat="1" applyFont="1" applyFill="1" applyBorder="1" applyAlignment="1">
      <alignment horizontal="right"/>
    </xf>
    <xf numFmtId="0" fontId="18" fillId="3" borderId="3" xfId="0" applyFont="1" applyFill="1" applyBorder="1" applyAlignment="1">
      <alignment horizontal="left" wrapText="1"/>
    </xf>
    <xf numFmtId="44" fontId="0" fillId="3" borderId="1" xfId="1" applyFont="1" applyFill="1" applyBorder="1"/>
    <xf numFmtId="164" fontId="0" fillId="3" borderId="1" xfId="0" applyNumberFormat="1" applyFill="1" applyBorder="1" applyAlignment="1">
      <alignment horizontal="right" wrapText="1"/>
    </xf>
    <xf numFmtId="0" fontId="18" fillId="3" borderId="2" xfId="0" applyFont="1" applyFill="1" applyBorder="1" applyAlignment="1">
      <alignment horizontal="left" wrapText="1"/>
    </xf>
    <xf numFmtId="44" fontId="22" fillId="3" borderId="1" xfId="1" applyFont="1" applyFill="1" applyBorder="1" applyAlignment="1">
      <alignment horizontal="right"/>
    </xf>
    <xf numFmtId="44" fontId="22" fillId="3" borderId="2" xfId="1" applyFont="1" applyFill="1" applyBorder="1" applyAlignment="1">
      <alignment horizontal="right"/>
    </xf>
    <xf numFmtId="0" fontId="11" fillId="3" borderId="1" xfId="0" applyFont="1" applyFill="1" applyBorder="1" applyAlignment="1">
      <alignment horizontal="left" vertical="top" wrapText="1"/>
    </xf>
    <xf numFmtId="44" fontId="23" fillId="3" borderId="1" xfId="1" applyFont="1" applyFill="1" applyBorder="1" applyAlignment="1">
      <alignment horizontal="right"/>
    </xf>
    <xf numFmtId="44" fontId="23" fillId="3" borderId="2" xfId="1" applyFont="1" applyFill="1" applyBorder="1" applyAlignment="1">
      <alignment horizontal="right"/>
    </xf>
    <xf numFmtId="0" fontId="11" fillId="3" borderId="1" xfId="0" applyFont="1" applyFill="1" applyBorder="1" applyAlignment="1">
      <alignment horizontal="left" wrapText="1"/>
    </xf>
    <xf numFmtId="44" fontId="7" fillId="3" borderId="2" xfId="0" applyNumberFormat="1" applyFont="1" applyFill="1" applyBorder="1"/>
    <xf numFmtId="44" fontId="7" fillId="3" borderId="1" xfId="0" applyNumberFormat="1" applyFont="1" applyFill="1" applyBorder="1"/>
    <xf numFmtId="0" fontId="4" fillId="3" borderId="1" xfId="0" applyFont="1" applyFill="1" applyBorder="1" applyAlignment="1">
      <alignment horizontal="right"/>
    </xf>
    <xf numFmtId="0" fontId="0" fillId="0" borderId="1" xfId="0" applyFill="1" applyBorder="1" applyAlignment="1">
      <alignment vertical="top"/>
    </xf>
    <xf numFmtId="0" fontId="10" fillId="0" borderId="0" xfId="0" applyFont="1" applyAlignment="1">
      <alignment horizontal="left" vertical="top" wrapText="1"/>
    </xf>
    <xf numFmtId="44" fontId="0" fillId="0" borderId="2" xfId="0" applyNumberFormat="1" applyFont="1" applyFill="1" applyBorder="1"/>
    <xf numFmtId="44" fontId="0" fillId="0" borderId="1" xfId="0" applyNumberFormat="1" applyFont="1" applyFill="1" applyBorder="1"/>
    <xf numFmtId="0" fontId="0" fillId="0" borderId="0" xfId="0" applyFill="1" applyBorder="1"/>
    <xf numFmtId="164" fontId="5" fillId="0" borderId="0" xfId="0" applyNumberFormat="1" applyFont="1" applyFill="1" applyBorder="1"/>
    <xf numFmtId="0" fontId="0" fillId="0" borderId="0" xfId="0" applyFill="1" applyAlignment="1">
      <alignment vertical="top" wrapText="1"/>
    </xf>
    <xf numFmtId="0" fontId="11" fillId="3" borderId="2" xfId="0" applyFont="1" applyFill="1" applyBorder="1" applyAlignment="1">
      <alignment horizontal="left" vertical="top" wrapText="1"/>
    </xf>
    <xf numFmtId="0" fontId="10" fillId="0" borderId="1" xfId="0" applyFont="1" applyFill="1" applyBorder="1" applyAlignment="1">
      <alignment vertical="top" wrapText="1"/>
    </xf>
    <xf numFmtId="0" fontId="0" fillId="0" borderId="1" xfId="0" applyFill="1" applyBorder="1" applyAlignment="1"/>
    <xf numFmtId="164" fontId="0" fillId="0" borderId="1" xfId="0" applyNumberFormat="1" applyBorder="1"/>
    <xf numFmtId="164" fontId="0" fillId="3" borderId="2" xfId="0" applyNumberFormat="1" applyFont="1" applyFill="1" applyBorder="1"/>
    <xf numFmtId="0" fontId="0" fillId="0" borderId="1" xfId="0" applyFont="1" applyFill="1" applyBorder="1" applyAlignment="1">
      <alignment horizontal="left" vertical="center" wrapText="1"/>
    </xf>
    <xf numFmtId="0" fontId="22" fillId="0" borderId="1" xfId="0" applyFont="1" applyBorder="1" applyAlignment="1">
      <alignment horizontal="left" wrapText="1"/>
    </xf>
    <xf numFmtId="0" fontId="0" fillId="3" borderId="0" xfId="0" applyFill="1"/>
    <xf numFmtId="0" fontId="31" fillId="0" borderId="0" xfId="0" applyFont="1" applyFill="1"/>
    <xf numFmtId="0" fontId="4" fillId="0" borderId="0" xfId="0" applyFont="1" applyAlignment="1">
      <alignment horizontal="left"/>
    </xf>
    <xf numFmtId="9" fontId="0" fillId="0" borderId="0" xfId="0" applyNumberFormat="1"/>
    <xf numFmtId="0" fontId="0" fillId="0" borderId="1" xfId="0" applyBorder="1"/>
    <xf numFmtId="0" fontId="5" fillId="0" borderId="1" xfId="0" applyFont="1" applyBorder="1" applyAlignment="1">
      <alignment horizontal="center"/>
    </xf>
    <xf numFmtId="3" fontId="7" fillId="0" borderId="1" xfId="0" applyNumberFormat="1" applyFont="1" applyBorder="1"/>
    <xf numFmtId="4" fontId="0" fillId="0" borderId="1" xfId="0" applyNumberFormat="1" applyBorder="1"/>
    <xf numFmtId="0" fontId="4" fillId="0" borderId="1" xfId="0" applyFont="1" applyFill="1" applyBorder="1" applyAlignment="1">
      <alignment horizontal="center"/>
    </xf>
    <xf numFmtId="3" fontId="0" fillId="0" borderId="1" xfId="0" applyNumberFormat="1" applyFill="1" applyBorder="1"/>
    <xf numFmtId="0" fontId="32" fillId="0" borderId="1" xfId="0" applyFont="1" applyBorder="1"/>
    <xf numFmtId="3" fontId="33" fillId="0" borderId="1" xfId="0" applyNumberFormat="1" applyFont="1" applyFill="1" applyBorder="1"/>
    <xf numFmtId="3" fontId="33" fillId="0" borderId="1" xfId="0" applyNumberFormat="1" applyFont="1" applyBorder="1"/>
    <xf numFmtId="0" fontId="20" fillId="2" borderId="3" xfId="0" applyFont="1" applyFill="1" applyBorder="1" applyAlignment="1">
      <alignment horizontal="left"/>
    </xf>
    <xf numFmtId="0" fontId="20" fillId="2" borderId="7" xfId="0" applyFont="1" applyFill="1" applyBorder="1" applyAlignment="1">
      <alignment horizontal="left"/>
    </xf>
    <xf numFmtId="0" fontId="4" fillId="0" borderId="0" xfId="0" applyFont="1" applyAlignment="1">
      <alignment horizontal="left"/>
    </xf>
  </cellXfs>
  <cellStyles count="2">
    <cellStyle name="Navadno" xfId="0" builtinId="0"/>
    <cellStyle name="Valuta" xfId="1" builtinId="4"/>
  </cellStyles>
  <dxfs count="0"/>
  <tableStyles count="0" defaultTableStyle="TableStyleMedium9" defaultPivotStyle="PivotStyleLight16"/>
  <colors>
    <mruColors>
      <color rgb="FF4BEB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8"/>
  <sheetViews>
    <sheetView tabSelected="1" topLeftCell="A49" zoomScale="85" zoomScaleNormal="85" zoomScaleSheetLayoutView="100" workbookViewId="0">
      <selection activeCell="G58" sqref="G58"/>
    </sheetView>
  </sheetViews>
  <sheetFormatPr defaultColWidth="9.1796875" defaultRowHeight="14.5" x14ac:dyDescent="0.35"/>
  <cols>
    <col min="1" max="1" width="52.81640625" style="8" customWidth="1"/>
    <col min="2" max="2" width="16.81640625" style="8" bestFit="1" customWidth="1"/>
    <col min="3" max="3" width="16.54296875" style="8" customWidth="1"/>
    <col min="4" max="6" width="16.81640625" style="8" bestFit="1" customWidth="1"/>
    <col min="7" max="7" width="19.453125" style="8" customWidth="1"/>
    <col min="8" max="8" width="18.54296875" style="8" customWidth="1"/>
    <col min="9" max="9" width="17.1796875" style="8" customWidth="1"/>
    <col min="10" max="10" width="65.453125" style="8" customWidth="1"/>
    <col min="11" max="11" width="13.1796875" style="8" bestFit="1" customWidth="1"/>
    <col min="12" max="16384" width="9.1796875" style="8"/>
  </cols>
  <sheetData>
    <row r="1" spans="1:11" x14ac:dyDescent="0.35">
      <c r="C1" s="17"/>
      <c r="E1" s="13"/>
      <c r="G1" s="184" t="s">
        <v>193</v>
      </c>
    </row>
    <row r="2" spans="1:11" ht="18" customHeight="1" x14ac:dyDescent="0.4">
      <c r="A2" s="196" t="s">
        <v>145</v>
      </c>
      <c r="B2" s="197"/>
      <c r="C2" s="197"/>
      <c r="D2" s="197"/>
      <c r="E2" s="197"/>
      <c r="F2" s="197"/>
      <c r="G2" s="197"/>
      <c r="H2" s="64"/>
      <c r="I2" s="95"/>
    </row>
    <row r="3" spans="1:11" ht="15" customHeight="1" x14ac:dyDescent="0.35">
      <c r="A3" s="20"/>
      <c r="B3" s="68" t="s">
        <v>70</v>
      </c>
      <c r="C3" s="68" t="s">
        <v>71</v>
      </c>
      <c r="D3" s="69" t="s">
        <v>72</v>
      </c>
      <c r="E3" s="69" t="s">
        <v>148</v>
      </c>
      <c r="F3" s="69" t="s">
        <v>159</v>
      </c>
      <c r="G3" s="68" t="s">
        <v>171</v>
      </c>
      <c r="H3" s="68" t="s">
        <v>162</v>
      </c>
      <c r="I3" s="69" t="s">
        <v>170</v>
      </c>
    </row>
    <row r="4" spans="1:11" ht="15" customHeight="1" x14ac:dyDescent="0.35">
      <c r="A4" s="23" t="s">
        <v>40</v>
      </c>
      <c r="B4" s="24"/>
      <c r="C4" s="25"/>
      <c r="D4" s="25"/>
      <c r="E4" s="25"/>
      <c r="F4" s="25"/>
      <c r="G4" s="24"/>
      <c r="H4" s="24"/>
      <c r="I4" s="25"/>
    </row>
    <row r="5" spans="1:11" ht="24" customHeight="1" x14ac:dyDescent="0.35">
      <c r="A5" s="4" t="s">
        <v>41</v>
      </c>
      <c r="B5" s="52">
        <v>82200</v>
      </c>
      <c r="C5" s="52">
        <v>83000</v>
      </c>
      <c r="D5" s="52">
        <v>83000</v>
      </c>
      <c r="E5" s="52">
        <v>94000</v>
      </c>
      <c r="F5" s="65">
        <v>89000</v>
      </c>
      <c r="G5" s="65">
        <v>99000</v>
      </c>
      <c r="H5" s="65">
        <v>100500</v>
      </c>
      <c r="I5" s="101">
        <v>100500</v>
      </c>
    </row>
    <row r="6" spans="1:11" ht="24" customHeight="1" x14ac:dyDescent="0.35">
      <c r="A6" s="4" t="s">
        <v>42</v>
      </c>
      <c r="B6" s="52">
        <v>0</v>
      </c>
      <c r="C6" s="52">
        <v>997.97</v>
      </c>
      <c r="D6" s="52">
        <v>982.73</v>
      </c>
      <c r="E6" s="52">
        <v>1000</v>
      </c>
      <c r="F6" s="65">
        <v>1000</v>
      </c>
      <c r="G6" s="65">
        <v>1000</v>
      </c>
      <c r="H6" s="65">
        <v>2000</v>
      </c>
      <c r="I6" s="101">
        <v>2000</v>
      </c>
    </row>
    <row r="7" spans="1:11" ht="16.5" customHeight="1" x14ac:dyDescent="0.35">
      <c r="A7" s="4" t="s">
        <v>173</v>
      </c>
      <c r="B7" s="52"/>
      <c r="C7" s="52"/>
      <c r="D7" s="52"/>
      <c r="E7" s="52"/>
      <c r="F7" s="65">
        <v>16500</v>
      </c>
      <c r="G7" s="65">
        <v>0</v>
      </c>
      <c r="H7" s="65">
        <v>0</v>
      </c>
      <c r="I7" s="101">
        <v>0</v>
      </c>
      <c r="J7" s="183"/>
    </row>
    <row r="8" spans="1:11" ht="16.5" customHeight="1" x14ac:dyDescent="0.35">
      <c r="A8" s="4" t="s">
        <v>174</v>
      </c>
      <c r="B8" s="52"/>
      <c r="C8" s="52"/>
      <c r="D8" s="52"/>
      <c r="E8" s="52"/>
      <c r="F8" s="65">
        <v>5000</v>
      </c>
      <c r="G8" s="65">
        <v>7000</v>
      </c>
      <c r="H8" s="65">
        <v>5000</v>
      </c>
      <c r="I8" s="101">
        <v>5000</v>
      </c>
      <c r="J8" s="183"/>
    </row>
    <row r="9" spans="1:11" ht="15" customHeight="1" x14ac:dyDescent="0.35">
      <c r="A9" s="2" t="s">
        <v>147</v>
      </c>
      <c r="B9" s="52">
        <v>49850</v>
      </c>
      <c r="C9" s="52">
        <v>50000</v>
      </c>
      <c r="D9" s="52">
        <v>50000</v>
      </c>
      <c r="E9" s="52">
        <v>0</v>
      </c>
      <c r="F9" s="65">
        <v>0</v>
      </c>
      <c r="G9" s="65">
        <v>0</v>
      </c>
      <c r="H9" s="65">
        <v>0</v>
      </c>
      <c r="I9" s="101">
        <v>0</v>
      </c>
      <c r="J9" s="183"/>
    </row>
    <row r="10" spans="1:11" x14ac:dyDescent="0.35">
      <c r="A10" s="2" t="s">
        <v>43</v>
      </c>
      <c r="B10" s="52">
        <v>30000</v>
      </c>
      <c r="C10" s="52">
        <v>30000</v>
      </c>
      <c r="D10" s="52">
        <v>19327</v>
      </c>
      <c r="E10" s="52">
        <v>20000</v>
      </c>
      <c r="F10" s="65">
        <v>20000</v>
      </c>
      <c r="G10" s="65">
        <v>20000</v>
      </c>
      <c r="H10" s="101">
        <v>21000</v>
      </c>
      <c r="I10" s="101">
        <v>21000</v>
      </c>
    </row>
    <row r="11" spans="1:11" x14ac:dyDescent="0.35">
      <c r="A11" s="2" t="s">
        <v>44</v>
      </c>
      <c r="B11" s="52">
        <v>203296.83</v>
      </c>
      <c r="C11" s="52">
        <v>183300</v>
      </c>
      <c r="D11" s="52">
        <v>190000</v>
      </c>
      <c r="E11" s="52">
        <v>200000</v>
      </c>
      <c r="F11" s="65">
        <v>200000</v>
      </c>
      <c r="G11" s="65">
        <v>200000</v>
      </c>
      <c r="H11" s="101">
        <v>200000</v>
      </c>
      <c r="I11" s="101">
        <v>200000</v>
      </c>
    </row>
    <row r="12" spans="1:11" x14ac:dyDescent="0.35">
      <c r="A12" s="2" t="s">
        <v>52</v>
      </c>
      <c r="B12" s="52">
        <v>0</v>
      </c>
      <c r="C12" s="52">
        <v>0</v>
      </c>
      <c r="D12" s="52">
        <v>0</v>
      </c>
      <c r="E12" s="52">
        <v>65000</v>
      </c>
      <c r="F12" s="65">
        <v>65000</v>
      </c>
      <c r="G12" s="65">
        <v>65000</v>
      </c>
      <c r="H12" s="101">
        <v>67500</v>
      </c>
      <c r="I12" s="101">
        <v>67500</v>
      </c>
      <c r="J12" s="26"/>
    </row>
    <row r="13" spans="1:11" x14ac:dyDescent="0.35">
      <c r="A13" s="25" t="s">
        <v>0</v>
      </c>
      <c r="B13" s="52">
        <v>183000</v>
      </c>
      <c r="C13" s="52">
        <v>183000</v>
      </c>
      <c r="D13" s="52">
        <v>183000</v>
      </c>
      <c r="E13" s="52">
        <v>193000</v>
      </c>
      <c r="F13" s="65">
        <v>193000</v>
      </c>
      <c r="G13" s="65">
        <v>193000</v>
      </c>
      <c r="H13" s="101">
        <v>193000</v>
      </c>
      <c r="I13" s="101">
        <v>193000</v>
      </c>
    </row>
    <row r="14" spans="1:11" x14ac:dyDescent="0.35">
      <c r="A14" s="25" t="s">
        <v>53</v>
      </c>
      <c r="B14" s="52">
        <v>0</v>
      </c>
      <c r="C14" s="52">
        <v>3900</v>
      </c>
      <c r="D14" s="52">
        <v>5000</v>
      </c>
      <c r="E14" s="52">
        <v>5000</v>
      </c>
      <c r="F14" s="65">
        <v>0</v>
      </c>
      <c r="G14" s="65">
        <v>0</v>
      </c>
      <c r="H14" s="101">
        <v>0</v>
      </c>
      <c r="I14" s="101">
        <v>0</v>
      </c>
    </row>
    <row r="15" spans="1:11" x14ac:dyDescent="0.35">
      <c r="A15" s="25" t="s">
        <v>36</v>
      </c>
      <c r="B15" s="52">
        <v>23412.16</v>
      </c>
      <c r="C15" s="52">
        <v>47583.72</v>
      </c>
      <c r="D15" s="52">
        <v>61533.79</v>
      </c>
      <c r="E15" s="52">
        <v>34045.03</v>
      </c>
      <c r="F15" s="65">
        <v>45643.17</v>
      </c>
      <c r="G15" s="180">
        <v>53223.4</v>
      </c>
      <c r="H15" s="101">
        <v>68000</v>
      </c>
      <c r="I15" s="101">
        <v>68000</v>
      </c>
    </row>
    <row r="16" spans="1:11" ht="29" x14ac:dyDescent="0.35">
      <c r="A16" s="63" t="s">
        <v>157</v>
      </c>
      <c r="B16" s="52"/>
      <c r="C16" s="52"/>
      <c r="D16" s="52"/>
      <c r="E16" s="52"/>
      <c r="F16" s="65">
        <v>1520684</v>
      </c>
      <c r="G16" s="65">
        <v>3836143</v>
      </c>
      <c r="H16" s="101">
        <v>6242546</v>
      </c>
      <c r="I16" s="101">
        <v>8323389</v>
      </c>
      <c r="J16" s="100"/>
      <c r="K16" s="100"/>
    </row>
    <row r="17" spans="1:10" s="12" customFormat="1" x14ac:dyDescent="0.35">
      <c r="A17" s="27" t="s">
        <v>92</v>
      </c>
      <c r="B17" s="53">
        <f t="shared" ref="B17:E17" si="0">SUM(B5:B15)</f>
        <v>571758.99</v>
      </c>
      <c r="C17" s="53">
        <f t="shared" si="0"/>
        <v>581781.68999999994</v>
      </c>
      <c r="D17" s="53">
        <f t="shared" si="0"/>
        <v>592843.52000000002</v>
      </c>
      <c r="E17" s="53">
        <f t="shared" si="0"/>
        <v>612045.03</v>
      </c>
      <c r="F17" s="62">
        <f>SUM(F5:F16)</f>
        <v>2155827.17</v>
      </c>
      <c r="G17" s="102">
        <f>SUM(G5:G16)</f>
        <v>4474366.4000000004</v>
      </c>
      <c r="H17" s="62">
        <f t="shared" ref="H17:I17" si="1">SUM(H5:H16)</f>
        <v>6899546</v>
      </c>
      <c r="I17" s="62">
        <f t="shared" si="1"/>
        <v>8980389</v>
      </c>
    </row>
    <row r="18" spans="1:10" s="13" customFormat="1" x14ac:dyDescent="0.35">
      <c r="A18" s="66" t="s">
        <v>227</v>
      </c>
      <c r="B18" s="68" t="s">
        <v>70</v>
      </c>
      <c r="C18" s="68" t="s">
        <v>71</v>
      </c>
      <c r="D18" s="69" t="s">
        <v>72</v>
      </c>
      <c r="E18" s="69" t="s">
        <v>150</v>
      </c>
      <c r="F18" s="69" t="s">
        <v>159</v>
      </c>
      <c r="G18" s="68" t="s">
        <v>171</v>
      </c>
      <c r="H18" s="69" t="s">
        <v>162</v>
      </c>
      <c r="I18" s="69" t="s">
        <v>170</v>
      </c>
    </row>
    <row r="19" spans="1:10" x14ac:dyDescent="0.35">
      <c r="A19" s="178" t="s">
        <v>1</v>
      </c>
      <c r="B19" s="52">
        <v>20581</v>
      </c>
      <c r="C19" s="52">
        <v>34582.65</v>
      </c>
      <c r="D19" s="52">
        <v>37540.129999999997</v>
      </c>
      <c r="E19" s="52">
        <v>10650.43</v>
      </c>
      <c r="F19" s="52">
        <v>49329.52</v>
      </c>
      <c r="G19" s="52">
        <v>207331</v>
      </c>
      <c r="H19" s="55">
        <v>232499</v>
      </c>
      <c r="I19" s="55">
        <v>315260</v>
      </c>
    </row>
    <row r="20" spans="1:10" x14ac:dyDescent="0.35">
      <c r="A20" s="178" t="s">
        <v>2</v>
      </c>
      <c r="B20" s="52">
        <v>1848657</v>
      </c>
      <c r="C20" s="52">
        <v>1998154</v>
      </c>
      <c r="D20" s="52">
        <v>2051504</v>
      </c>
      <c r="E20" s="52">
        <v>2259411</v>
      </c>
      <c r="F20" s="52">
        <v>2372776</v>
      </c>
      <c r="G20" s="52">
        <v>7989204</v>
      </c>
      <c r="H20" s="55">
        <v>8389000</v>
      </c>
      <c r="I20" s="55">
        <v>8808000</v>
      </c>
    </row>
    <row r="21" spans="1:10" x14ac:dyDescent="0.35">
      <c r="A21" s="178" t="s">
        <v>3</v>
      </c>
      <c r="B21" s="52">
        <v>0</v>
      </c>
      <c r="C21" s="52">
        <v>0</v>
      </c>
      <c r="D21" s="52">
        <v>0</v>
      </c>
      <c r="E21" s="52">
        <v>0</v>
      </c>
      <c r="F21" s="52">
        <v>9907.2000000000007</v>
      </c>
      <c r="G21" s="52">
        <v>0</v>
      </c>
      <c r="H21" s="55">
        <v>10000</v>
      </c>
      <c r="I21" s="55">
        <v>10000</v>
      </c>
    </row>
    <row r="22" spans="1:10" x14ac:dyDescent="0.35">
      <c r="A22" s="182" t="s">
        <v>181</v>
      </c>
      <c r="B22" s="127">
        <v>0</v>
      </c>
      <c r="C22" s="127">
        <v>0</v>
      </c>
      <c r="D22" s="127">
        <v>0</v>
      </c>
      <c r="E22" s="127">
        <v>0</v>
      </c>
      <c r="F22" s="129">
        <v>12563.06</v>
      </c>
      <c r="G22" s="129">
        <v>5272.54</v>
      </c>
      <c r="H22" s="129">
        <v>40000</v>
      </c>
      <c r="I22" s="129">
        <v>40000</v>
      </c>
    </row>
    <row r="23" spans="1:10" ht="29" x14ac:dyDescent="0.35">
      <c r="A23" s="182" t="s">
        <v>182</v>
      </c>
      <c r="B23" s="128"/>
      <c r="C23" s="127"/>
      <c r="D23" s="127"/>
      <c r="E23" s="127"/>
      <c r="F23" s="129">
        <v>0</v>
      </c>
      <c r="G23" s="129">
        <v>649943.5</v>
      </c>
      <c r="H23" s="129">
        <v>0</v>
      </c>
      <c r="I23" s="129">
        <v>0</v>
      </c>
    </row>
    <row r="24" spans="1:10" ht="40.75" customHeight="1" x14ac:dyDescent="0.35">
      <c r="A24" s="181" t="s">
        <v>26</v>
      </c>
      <c r="B24" s="130">
        <v>1102452.79</v>
      </c>
      <c r="C24" s="130">
        <v>1170466.08</v>
      </c>
      <c r="D24" s="130">
        <v>1277419.97</v>
      </c>
      <c r="E24" s="130">
        <v>1077420</v>
      </c>
      <c r="F24" s="130">
        <v>659993.79</v>
      </c>
      <c r="G24" s="130">
        <v>0</v>
      </c>
      <c r="H24" s="131">
        <v>0</v>
      </c>
      <c r="I24" s="131">
        <v>0</v>
      </c>
    </row>
    <row r="25" spans="1:10" s="12" customFormat="1" x14ac:dyDescent="0.35">
      <c r="A25" s="27" t="s">
        <v>13</v>
      </c>
      <c r="B25" s="53">
        <f t="shared" ref="B25:F25" si="2">SUM(B19:B24)</f>
        <v>2971690.79</v>
      </c>
      <c r="C25" s="53">
        <f t="shared" si="2"/>
        <v>3203202.73</v>
      </c>
      <c r="D25" s="53">
        <f t="shared" si="2"/>
        <v>3366464.0999999996</v>
      </c>
      <c r="E25" s="53">
        <f t="shared" si="2"/>
        <v>3347481.43</v>
      </c>
      <c r="F25" s="53">
        <f t="shared" si="2"/>
        <v>3104569.5700000003</v>
      </c>
      <c r="G25" s="56">
        <f>SUM(G19:G24)</f>
        <v>8851751.0399999991</v>
      </c>
      <c r="H25" s="53">
        <f>SUM(H19:H24)</f>
        <v>8671499</v>
      </c>
      <c r="I25" s="53">
        <f>SUM(I19:I24)</f>
        <v>9173260</v>
      </c>
    </row>
    <row r="26" spans="1:10" s="13" customFormat="1" x14ac:dyDescent="0.35">
      <c r="A26" s="66" t="s">
        <v>11</v>
      </c>
      <c r="B26" s="68" t="s">
        <v>70</v>
      </c>
      <c r="C26" s="68" t="s">
        <v>71</v>
      </c>
      <c r="D26" s="69" t="s">
        <v>72</v>
      </c>
      <c r="E26" s="69" t="s">
        <v>148</v>
      </c>
      <c r="F26" s="69" t="s">
        <v>159</v>
      </c>
      <c r="G26" s="68" t="s">
        <v>171</v>
      </c>
      <c r="H26" s="69" t="s">
        <v>162</v>
      </c>
      <c r="I26" s="69" t="s">
        <v>170</v>
      </c>
    </row>
    <row r="27" spans="1:10" ht="24.65" customHeight="1" x14ac:dyDescent="0.35">
      <c r="A27" s="169" t="s">
        <v>4</v>
      </c>
      <c r="B27" s="52">
        <v>87084.93</v>
      </c>
      <c r="C27" s="52">
        <v>92115</v>
      </c>
      <c r="D27" s="52">
        <v>90614.96</v>
      </c>
      <c r="E27" s="52">
        <v>81715</v>
      </c>
      <c r="F27" s="89">
        <v>91296</v>
      </c>
      <c r="G27" s="85">
        <v>141599.10999999999</v>
      </c>
      <c r="H27" s="179">
        <v>142115</v>
      </c>
      <c r="I27" s="179">
        <v>142115</v>
      </c>
    </row>
    <row r="28" spans="1:10" s="14" customFormat="1" ht="33" customHeight="1" x14ac:dyDescent="0.35">
      <c r="A28" s="177" t="s">
        <v>23</v>
      </c>
      <c r="B28" s="52">
        <v>11631.89</v>
      </c>
      <c r="C28" s="52">
        <v>57876.3</v>
      </c>
      <c r="D28" s="52">
        <v>19814</v>
      </c>
      <c r="E28" s="60">
        <v>437465.12</v>
      </c>
      <c r="F28" s="88">
        <v>19425.66</v>
      </c>
      <c r="G28" s="132">
        <v>98075.95</v>
      </c>
      <c r="H28" s="133" t="s">
        <v>167</v>
      </c>
      <c r="I28" s="133" t="s">
        <v>167</v>
      </c>
    </row>
    <row r="29" spans="1:10" ht="48.75" customHeight="1" x14ac:dyDescent="0.35">
      <c r="A29" s="135" t="s">
        <v>48</v>
      </c>
      <c r="B29" s="52">
        <v>212506.41</v>
      </c>
      <c r="C29" s="52">
        <v>0</v>
      </c>
      <c r="D29" s="52">
        <v>0</v>
      </c>
      <c r="E29" s="57" t="s">
        <v>152</v>
      </c>
      <c r="F29" s="85">
        <v>25113.23</v>
      </c>
      <c r="G29" s="136">
        <v>38267.56</v>
      </c>
      <c r="H29" s="134">
        <v>19587.96</v>
      </c>
      <c r="I29" s="135" t="s">
        <v>183</v>
      </c>
    </row>
    <row r="30" spans="1:10" s="12" customFormat="1" ht="18.649999999999999" customHeight="1" x14ac:dyDescent="0.35">
      <c r="A30" s="27" t="s">
        <v>14</v>
      </c>
      <c r="B30" s="53">
        <f>SUM(B27:B29)</f>
        <v>311223.23</v>
      </c>
      <c r="C30" s="53">
        <f>SUM(C27:C29)</f>
        <v>149991.29999999999</v>
      </c>
      <c r="D30" s="53">
        <f>SUM(D27:D29)</f>
        <v>110428.96</v>
      </c>
      <c r="E30" s="53">
        <f>SUM(E27:E29)</f>
        <v>519180.12</v>
      </c>
      <c r="F30" s="53">
        <f>SUM(F27,F28,F29)</f>
        <v>135834.89000000001</v>
      </c>
      <c r="G30" s="90">
        <f>SUM(G27,G28,G29)</f>
        <v>277942.62</v>
      </c>
      <c r="H30" s="56">
        <f>SUM(H27,H28,H29)</f>
        <v>161702.96</v>
      </c>
      <c r="I30" s="53">
        <f>SUM(I27)</f>
        <v>142115</v>
      </c>
    </row>
    <row r="31" spans="1:10" s="13" customFormat="1" ht="29" x14ac:dyDescent="0.35">
      <c r="A31" s="70" t="s">
        <v>15</v>
      </c>
      <c r="B31" s="68" t="s">
        <v>70</v>
      </c>
      <c r="C31" s="68" t="s">
        <v>71</v>
      </c>
      <c r="D31" s="69" t="s">
        <v>72</v>
      </c>
      <c r="E31" s="69" t="s">
        <v>148</v>
      </c>
      <c r="F31" s="69" t="s">
        <v>159</v>
      </c>
      <c r="G31" s="68" t="s">
        <v>171</v>
      </c>
      <c r="H31" s="68" t="s">
        <v>162</v>
      </c>
      <c r="I31" s="69" t="s">
        <v>170</v>
      </c>
    </row>
    <row r="32" spans="1:10" ht="43.5" x14ac:dyDescent="0.35">
      <c r="A32" s="176" t="s">
        <v>187</v>
      </c>
      <c r="B32" s="65">
        <v>124506.5</v>
      </c>
      <c r="C32" s="65">
        <v>159050</v>
      </c>
      <c r="D32" s="154">
        <v>159050</v>
      </c>
      <c r="E32" s="154">
        <v>159050</v>
      </c>
      <c r="F32" s="103">
        <v>238800</v>
      </c>
      <c r="G32" s="155">
        <v>376755</v>
      </c>
      <c r="H32" s="153" t="s">
        <v>188</v>
      </c>
      <c r="I32" s="165" t="s">
        <v>188</v>
      </c>
      <c r="J32" s="175" t="s">
        <v>190</v>
      </c>
    </row>
    <row r="33" spans="1:13" x14ac:dyDescent="0.35">
      <c r="A33" s="156" t="s">
        <v>189</v>
      </c>
      <c r="B33" s="65">
        <v>0</v>
      </c>
      <c r="C33" s="65">
        <v>182442.57</v>
      </c>
      <c r="D33" s="65">
        <v>299575.06</v>
      </c>
      <c r="E33" s="65">
        <v>292498.61</v>
      </c>
      <c r="F33" s="157">
        <v>217337.02</v>
      </c>
      <c r="G33" s="65">
        <v>0</v>
      </c>
      <c r="H33" s="65">
        <v>0</v>
      </c>
      <c r="I33" s="158">
        <v>625000</v>
      </c>
    </row>
    <row r="34" spans="1:13" ht="35.25" customHeight="1" x14ac:dyDescent="0.35">
      <c r="A34" s="159" t="s">
        <v>57</v>
      </c>
      <c r="B34" s="65">
        <v>0</v>
      </c>
      <c r="C34" s="65">
        <v>0</v>
      </c>
      <c r="D34" s="65">
        <v>62208.61</v>
      </c>
      <c r="E34" s="65">
        <v>533409.18000000005</v>
      </c>
      <c r="F34" s="160">
        <v>609769.02</v>
      </c>
      <c r="G34" s="161">
        <v>478707.55</v>
      </c>
      <c r="H34" s="153" t="s">
        <v>188</v>
      </c>
      <c r="I34" s="165" t="s">
        <v>188</v>
      </c>
    </row>
    <row r="35" spans="1:13" ht="23.25" customHeight="1" x14ac:dyDescent="0.35">
      <c r="A35" s="162" t="s">
        <v>27</v>
      </c>
      <c r="B35" s="65">
        <v>1251698</v>
      </c>
      <c r="C35" s="65">
        <v>1614035</v>
      </c>
      <c r="D35" s="65">
        <v>1245642.5</v>
      </c>
      <c r="E35" s="65">
        <v>1061972</v>
      </c>
      <c r="F35" s="163">
        <v>1500000</v>
      </c>
      <c r="G35" s="164">
        <v>0</v>
      </c>
      <c r="H35" s="166">
        <v>0</v>
      </c>
      <c r="I35" s="167">
        <v>0</v>
      </c>
    </row>
    <row r="36" spans="1:13" s="9" customFormat="1" ht="18.649999999999999" customHeight="1" x14ac:dyDescent="0.35">
      <c r="A36" s="27" t="s">
        <v>16</v>
      </c>
      <c r="B36" s="53">
        <f t="shared" ref="B36:I36" si="3">SUM(B32:B35)</f>
        <v>1376204.5</v>
      </c>
      <c r="C36" s="53">
        <f t="shared" si="3"/>
        <v>1955527.57</v>
      </c>
      <c r="D36" s="53">
        <f t="shared" si="3"/>
        <v>1766476.17</v>
      </c>
      <c r="E36" s="53">
        <f t="shared" si="3"/>
        <v>2046929.79</v>
      </c>
      <c r="F36" s="53">
        <f t="shared" si="3"/>
        <v>2565906.04</v>
      </c>
      <c r="G36" s="56">
        <f t="shared" si="3"/>
        <v>855462.55</v>
      </c>
      <c r="H36" s="56">
        <f t="shared" si="3"/>
        <v>0</v>
      </c>
      <c r="I36" s="53">
        <f t="shared" si="3"/>
        <v>625000</v>
      </c>
    </row>
    <row r="37" spans="1:13" s="9" customFormat="1" ht="19.75" customHeight="1" x14ac:dyDescent="0.35">
      <c r="A37" s="66" t="s">
        <v>228</v>
      </c>
      <c r="B37" s="68" t="s">
        <v>70</v>
      </c>
      <c r="C37" s="68" t="s">
        <v>71</v>
      </c>
      <c r="D37" s="69" t="s">
        <v>72</v>
      </c>
      <c r="E37" s="69" t="s">
        <v>148</v>
      </c>
      <c r="F37" s="69" t="s">
        <v>159</v>
      </c>
      <c r="G37" s="68" t="s">
        <v>171</v>
      </c>
      <c r="H37" s="68" t="s">
        <v>162</v>
      </c>
      <c r="I37" s="69" t="s">
        <v>170</v>
      </c>
    </row>
    <row r="38" spans="1:13" s="9" customFormat="1" ht="27.65" customHeight="1" x14ac:dyDescent="0.35">
      <c r="A38" s="32" t="s">
        <v>7</v>
      </c>
      <c r="B38" s="52">
        <v>35132.92</v>
      </c>
      <c r="C38" s="52">
        <v>88137.99</v>
      </c>
      <c r="D38" s="52">
        <v>0</v>
      </c>
      <c r="E38" s="52">
        <v>0</v>
      </c>
      <c r="F38" s="52">
        <v>0</v>
      </c>
      <c r="G38" s="52">
        <v>0</v>
      </c>
      <c r="H38" s="52">
        <v>0</v>
      </c>
      <c r="I38" s="55">
        <v>0</v>
      </c>
    </row>
    <row r="39" spans="1:13" s="12" customFormat="1" ht="219.65" customHeight="1" x14ac:dyDescent="0.35">
      <c r="A39" s="144" t="s">
        <v>59</v>
      </c>
      <c r="B39" s="33"/>
      <c r="C39" s="33"/>
      <c r="D39" s="33"/>
      <c r="E39" s="33"/>
      <c r="F39" s="34"/>
      <c r="G39" s="33"/>
      <c r="H39" s="52"/>
      <c r="I39" s="25"/>
    </row>
    <row r="40" spans="1:13" s="13" customFormat="1" x14ac:dyDescent="0.35">
      <c r="A40" s="27" t="s">
        <v>17</v>
      </c>
      <c r="B40" s="53">
        <f t="shared" ref="B40:F40" si="4">SUM(B38:B38)</f>
        <v>35132.92</v>
      </c>
      <c r="C40" s="53">
        <f t="shared" si="4"/>
        <v>88137.99</v>
      </c>
      <c r="D40" s="53">
        <f t="shared" si="4"/>
        <v>0</v>
      </c>
      <c r="E40" s="53">
        <f t="shared" si="4"/>
        <v>0</v>
      </c>
      <c r="F40" s="53">
        <f t="shared" si="4"/>
        <v>0</v>
      </c>
      <c r="G40" s="56">
        <v>0</v>
      </c>
      <c r="H40" s="56">
        <v>0</v>
      </c>
      <c r="I40" s="53">
        <f>SUM(I38)</f>
        <v>0</v>
      </c>
    </row>
    <row r="41" spans="1:13" x14ac:dyDescent="0.35">
      <c r="A41" s="71" t="s">
        <v>5</v>
      </c>
      <c r="B41" s="68" t="s">
        <v>70</v>
      </c>
      <c r="C41" s="68" t="s">
        <v>71</v>
      </c>
      <c r="D41" s="69" t="s">
        <v>72</v>
      </c>
      <c r="E41" s="69" t="s">
        <v>148</v>
      </c>
      <c r="F41" s="69" t="s">
        <v>159</v>
      </c>
      <c r="G41" s="68" t="s">
        <v>171</v>
      </c>
      <c r="H41" s="68" t="s">
        <v>162</v>
      </c>
      <c r="I41" s="69" t="s">
        <v>170</v>
      </c>
      <c r="J41" s="69" t="s">
        <v>186</v>
      </c>
    </row>
    <row r="42" spans="1:13" ht="34.75" customHeight="1" x14ac:dyDescent="0.35">
      <c r="A42" s="63" t="s">
        <v>191</v>
      </c>
      <c r="B42" s="52">
        <v>0</v>
      </c>
      <c r="C42" s="52">
        <v>0</v>
      </c>
      <c r="D42" s="52">
        <v>0</v>
      </c>
      <c r="E42" s="52">
        <v>0</v>
      </c>
      <c r="F42" s="3"/>
      <c r="G42" s="75"/>
      <c r="H42" s="171">
        <v>30000</v>
      </c>
      <c r="I42" s="172">
        <v>30000</v>
      </c>
      <c r="J42" s="172">
        <v>30000</v>
      </c>
      <c r="K42" s="150"/>
    </row>
    <row r="43" spans="1:13" s="12" customFormat="1" ht="21" customHeight="1" x14ac:dyDescent="0.35">
      <c r="A43" s="169" t="s">
        <v>28</v>
      </c>
      <c r="B43" s="52">
        <v>0</v>
      </c>
      <c r="C43" s="52">
        <v>0</v>
      </c>
      <c r="D43" s="52">
        <v>0</v>
      </c>
      <c r="E43" s="52">
        <v>0</v>
      </c>
      <c r="F43" s="3"/>
      <c r="G43" s="75"/>
      <c r="H43" s="24"/>
      <c r="I43" s="25"/>
      <c r="J43" s="27"/>
    </row>
    <row r="44" spans="1:13" s="13" customFormat="1" ht="134.5" customHeight="1" x14ac:dyDescent="0.35">
      <c r="A44" s="144" t="s">
        <v>51</v>
      </c>
      <c r="B44" s="52">
        <v>0</v>
      </c>
      <c r="C44" s="52">
        <v>110000</v>
      </c>
      <c r="D44" s="52">
        <v>45000</v>
      </c>
      <c r="E44" s="52">
        <v>100000</v>
      </c>
      <c r="F44" s="3"/>
      <c r="G44" s="75"/>
      <c r="H44" s="24"/>
      <c r="I44" s="25"/>
      <c r="J44" s="168"/>
    </row>
    <row r="45" spans="1:13" ht="181.75" customHeight="1" x14ac:dyDescent="0.35">
      <c r="A45" s="145" t="s">
        <v>185</v>
      </c>
      <c r="B45" s="52"/>
      <c r="C45" s="52"/>
      <c r="D45" s="52"/>
      <c r="E45" s="52"/>
      <c r="F45" s="3"/>
      <c r="G45" s="75"/>
      <c r="H45" s="52">
        <v>91000</v>
      </c>
      <c r="I45" s="55">
        <v>91000</v>
      </c>
      <c r="J45" s="55">
        <v>91000</v>
      </c>
    </row>
    <row r="46" spans="1:13" ht="82.75" customHeight="1" x14ac:dyDescent="0.35">
      <c r="A46" s="170" t="s">
        <v>169</v>
      </c>
      <c r="B46" s="52">
        <v>0</v>
      </c>
      <c r="C46" s="52">
        <v>0</v>
      </c>
      <c r="D46" s="91">
        <v>0</v>
      </c>
      <c r="E46" s="91">
        <v>0</v>
      </c>
      <c r="F46" s="92">
        <v>83000</v>
      </c>
      <c r="G46" s="91">
        <v>83000</v>
      </c>
      <c r="H46" s="24"/>
      <c r="I46" s="25"/>
      <c r="J46" s="25"/>
    </row>
    <row r="47" spans="1:13" ht="12.65" customHeight="1" x14ac:dyDescent="0.35">
      <c r="A47" s="32" t="s">
        <v>33</v>
      </c>
      <c r="B47" s="52">
        <v>20000</v>
      </c>
      <c r="C47" s="52">
        <v>20000</v>
      </c>
      <c r="D47" s="30" t="s">
        <v>50</v>
      </c>
      <c r="E47" s="52">
        <v>0</v>
      </c>
      <c r="F47" s="3"/>
      <c r="G47" s="75"/>
      <c r="H47" s="24"/>
      <c r="I47" s="25"/>
      <c r="J47" s="25"/>
      <c r="M47" s="146"/>
    </row>
    <row r="48" spans="1:13" ht="17.5" customHeight="1" x14ac:dyDescent="0.35">
      <c r="A48" s="27" t="s">
        <v>18</v>
      </c>
      <c r="B48" s="53">
        <f t="shared" ref="B48:E48" si="5">SUM(B42:B47)</f>
        <v>20000</v>
      </c>
      <c r="C48" s="53">
        <f t="shared" si="5"/>
        <v>130000</v>
      </c>
      <c r="D48" s="53">
        <f t="shared" si="5"/>
        <v>45000</v>
      </c>
      <c r="E48" s="53">
        <f t="shared" si="5"/>
        <v>100000</v>
      </c>
      <c r="F48" s="53">
        <f>SUM(F42:F47)</f>
        <v>83000</v>
      </c>
      <c r="G48" s="56">
        <f>SUM(G42:G47)</f>
        <v>83000</v>
      </c>
      <c r="H48" s="56">
        <f>SUM(H45)</f>
        <v>91000</v>
      </c>
      <c r="I48" s="53">
        <f>SUM(I45)</f>
        <v>91000</v>
      </c>
      <c r="J48" s="53">
        <f>SUM(J45)</f>
        <v>91000</v>
      </c>
    </row>
    <row r="49" spans="1:11" x14ac:dyDescent="0.35">
      <c r="A49" s="71" t="s">
        <v>6</v>
      </c>
      <c r="B49" s="68" t="s">
        <v>70</v>
      </c>
      <c r="C49" s="68" t="s">
        <v>71</v>
      </c>
      <c r="D49" s="69" t="s">
        <v>72</v>
      </c>
      <c r="E49" s="69" t="s">
        <v>148</v>
      </c>
      <c r="F49" s="69" t="s">
        <v>160</v>
      </c>
      <c r="G49" s="68" t="s">
        <v>171</v>
      </c>
      <c r="H49" s="68" t="s">
        <v>162</v>
      </c>
      <c r="I49" s="68" t="s">
        <v>170</v>
      </c>
      <c r="J49" s="173"/>
    </row>
    <row r="50" spans="1:11" x14ac:dyDescent="0.35">
      <c r="A50" s="32" t="s">
        <v>29</v>
      </c>
      <c r="B50" s="52">
        <v>700</v>
      </c>
      <c r="C50" s="52">
        <v>0</v>
      </c>
      <c r="D50" s="52">
        <v>0</v>
      </c>
      <c r="E50" s="52">
        <v>0</v>
      </c>
      <c r="F50" s="52">
        <v>0</v>
      </c>
      <c r="G50" s="52"/>
      <c r="H50" s="24"/>
      <c r="I50" s="24"/>
      <c r="J50" s="173"/>
    </row>
    <row r="51" spans="1:11" s="12" customFormat="1" x14ac:dyDescent="0.35">
      <c r="A51" s="32" t="s">
        <v>30</v>
      </c>
      <c r="B51" s="52">
        <v>1900</v>
      </c>
      <c r="C51" s="52">
        <v>0</v>
      </c>
      <c r="D51" s="52">
        <v>0</v>
      </c>
      <c r="E51" s="52">
        <v>0</v>
      </c>
      <c r="F51" s="52">
        <v>0</v>
      </c>
      <c r="G51" s="52"/>
      <c r="H51" s="24"/>
      <c r="I51" s="24"/>
      <c r="J51" s="174"/>
    </row>
    <row r="52" spans="1:11" s="13" customFormat="1" x14ac:dyDescent="0.35">
      <c r="A52" s="27" t="s">
        <v>19</v>
      </c>
      <c r="B52" s="53">
        <f>SUM(B50:B51)</f>
        <v>2600</v>
      </c>
      <c r="C52" s="53">
        <f>SUM(C50:C51)</f>
        <v>0</v>
      </c>
      <c r="D52" s="53">
        <f>SUM(D50:D51)</f>
        <v>0</v>
      </c>
      <c r="E52" s="53">
        <f>SUM(E50:E51)</f>
        <v>0</v>
      </c>
      <c r="F52" s="56">
        <f>SUM(F50:F51)</f>
        <v>0</v>
      </c>
      <c r="G52" s="56"/>
      <c r="H52" s="93"/>
      <c r="I52" s="27"/>
    </row>
    <row r="53" spans="1:11" x14ac:dyDescent="0.35">
      <c r="A53" s="66" t="s">
        <v>10</v>
      </c>
      <c r="B53" s="68" t="s">
        <v>70</v>
      </c>
      <c r="C53" s="68" t="s">
        <v>71</v>
      </c>
      <c r="D53" s="69" t="s">
        <v>72</v>
      </c>
      <c r="E53" s="69" t="s">
        <v>148</v>
      </c>
      <c r="F53" s="68" t="s">
        <v>160</v>
      </c>
      <c r="G53" s="68" t="s">
        <v>171</v>
      </c>
      <c r="H53" s="68" t="s">
        <v>162</v>
      </c>
      <c r="I53" s="69" t="s">
        <v>170</v>
      </c>
    </row>
    <row r="54" spans="1:11" ht="65" x14ac:dyDescent="0.35">
      <c r="A54" s="36" t="s">
        <v>76</v>
      </c>
      <c r="B54" s="87">
        <f t="shared" ref="B54:H55" si="6">SUM(B53)</f>
        <v>0</v>
      </c>
      <c r="C54" s="87">
        <f t="shared" si="6"/>
        <v>0</v>
      </c>
      <c r="D54" s="87">
        <f t="shared" si="6"/>
        <v>0</v>
      </c>
      <c r="E54" s="87">
        <f t="shared" si="6"/>
        <v>0</v>
      </c>
      <c r="F54" s="87">
        <f t="shared" si="6"/>
        <v>0</v>
      </c>
      <c r="G54" s="87">
        <f t="shared" si="6"/>
        <v>0</v>
      </c>
      <c r="H54" s="87">
        <f t="shared" si="6"/>
        <v>0</v>
      </c>
      <c r="I54" s="134">
        <v>0</v>
      </c>
    </row>
    <row r="55" spans="1:11" s="12" customFormat="1" x14ac:dyDescent="0.35">
      <c r="A55" s="27" t="s">
        <v>20</v>
      </c>
      <c r="B55" s="53">
        <f t="shared" si="6"/>
        <v>0</v>
      </c>
      <c r="C55" s="53">
        <f t="shared" si="6"/>
        <v>0</v>
      </c>
      <c r="D55" s="53">
        <f t="shared" si="6"/>
        <v>0</v>
      </c>
      <c r="E55" s="53">
        <f t="shared" si="6"/>
        <v>0</v>
      </c>
      <c r="F55" s="56">
        <f t="shared" si="6"/>
        <v>0</v>
      </c>
      <c r="G55" s="56">
        <f t="shared" si="6"/>
        <v>0</v>
      </c>
      <c r="H55" s="56">
        <f t="shared" si="6"/>
        <v>0</v>
      </c>
      <c r="I55" s="53">
        <f>SUM(I54)</f>
        <v>0</v>
      </c>
    </row>
    <row r="56" spans="1:11" s="12" customFormat="1" ht="29" x14ac:dyDescent="0.35">
      <c r="A56" s="72" t="s">
        <v>229</v>
      </c>
      <c r="B56" s="73" t="s">
        <v>73</v>
      </c>
      <c r="C56" s="73" t="s">
        <v>74</v>
      </c>
      <c r="D56" s="73" t="s">
        <v>75</v>
      </c>
      <c r="E56" s="73" t="s">
        <v>149</v>
      </c>
      <c r="F56" s="124" t="s">
        <v>161</v>
      </c>
      <c r="G56" s="125" t="s">
        <v>171</v>
      </c>
      <c r="H56" s="125" t="s">
        <v>162</v>
      </c>
      <c r="I56" s="126" t="s">
        <v>170</v>
      </c>
    </row>
    <row r="57" spans="1:11" s="12" customFormat="1" ht="32.5" customHeight="1" x14ac:dyDescent="0.35">
      <c r="A57" s="2" t="s">
        <v>39</v>
      </c>
      <c r="B57" s="52">
        <v>795738.63</v>
      </c>
      <c r="C57" s="52">
        <v>442831.1</v>
      </c>
      <c r="D57" s="52">
        <v>569000</v>
      </c>
      <c r="E57" s="52">
        <v>1375669.41</v>
      </c>
      <c r="F57" s="79">
        <v>0</v>
      </c>
      <c r="G57" s="79">
        <v>0</v>
      </c>
      <c r="H57" s="79">
        <v>1465115</v>
      </c>
      <c r="I57" s="55">
        <v>1000000</v>
      </c>
    </row>
    <row r="58" spans="1:11" s="12" customFormat="1" x14ac:dyDescent="0.35">
      <c r="A58" s="27" t="s">
        <v>21</v>
      </c>
      <c r="B58" s="53">
        <f t="shared" ref="B58:F58" si="7">SUM(B57)</f>
        <v>795738.63</v>
      </c>
      <c r="C58" s="53">
        <f t="shared" si="7"/>
        <v>442831.1</v>
      </c>
      <c r="D58" s="53">
        <f t="shared" si="7"/>
        <v>569000</v>
      </c>
      <c r="E58" s="53">
        <f t="shared" si="7"/>
        <v>1375669.41</v>
      </c>
      <c r="F58" s="80">
        <f t="shared" si="7"/>
        <v>0</v>
      </c>
      <c r="G58" s="80">
        <f>SUM(G57)</f>
        <v>0</v>
      </c>
      <c r="H58" s="80">
        <f>SUM(H57)</f>
        <v>1465115</v>
      </c>
      <c r="I58" s="53">
        <f>SUM(I57)</f>
        <v>1000000</v>
      </c>
    </row>
    <row r="59" spans="1:11" s="13" customFormat="1" ht="29" x14ac:dyDescent="0.35">
      <c r="A59" s="72" t="s">
        <v>37</v>
      </c>
      <c r="B59" s="67" t="s">
        <v>70</v>
      </c>
      <c r="C59" s="68" t="s">
        <v>71</v>
      </c>
      <c r="D59" s="69" t="s">
        <v>72</v>
      </c>
      <c r="E59" s="69" t="s">
        <v>148</v>
      </c>
      <c r="F59" s="68" t="s">
        <v>159</v>
      </c>
      <c r="G59" s="68" t="s">
        <v>171</v>
      </c>
      <c r="H59" s="68" t="s">
        <v>162</v>
      </c>
      <c r="I59" s="69" t="s">
        <v>170</v>
      </c>
    </row>
    <row r="60" spans="1:11" x14ac:dyDescent="0.35">
      <c r="A60" s="25" t="s">
        <v>38</v>
      </c>
      <c r="B60" s="52">
        <v>0</v>
      </c>
      <c r="C60" s="52">
        <v>0</v>
      </c>
      <c r="D60" s="52">
        <v>0</v>
      </c>
      <c r="E60" s="52">
        <v>520944.04</v>
      </c>
      <c r="F60" s="52">
        <v>705000</v>
      </c>
      <c r="G60" s="52">
        <v>336525</v>
      </c>
      <c r="H60" s="147">
        <v>0</v>
      </c>
      <c r="I60" s="148">
        <v>0</v>
      </c>
    </row>
    <row r="61" spans="1:11" s="12" customFormat="1" x14ac:dyDescent="0.35">
      <c r="A61" s="27" t="s">
        <v>158</v>
      </c>
      <c r="B61" s="53">
        <f t="shared" ref="B61:F61" si="8">SUM(B60)</f>
        <v>0</v>
      </c>
      <c r="C61" s="53">
        <f t="shared" si="8"/>
        <v>0</v>
      </c>
      <c r="D61" s="53">
        <f t="shared" si="8"/>
        <v>0</v>
      </c>
      <c r="E61" s="53">
        <f t="shared" si="8"/>
        <v>520944.04</v>
      </c>
      <c r="F61" s="56">
        <f t="shared" si="8"/>
        <v>705000</v>
      </c>
      <c r="G61" s="56">
        <f>SUM(G60)</f>
        <v>336525</v>
      </c>
      <c r="H61" s="152">
        <v>0</v>
      </c>
      <c r="I61" s="151">
        <v>0</v>
      </c>
    </row>
    <row r="62" spans="1:11" s="12" customFormat="1" x14ac:dyDescent="0.35">
      <c r="A62" s="74" t="s">
        <v>9</v>
      </c>
      <c r="B62" s="68" t="s">
        <v>70</v>
      </c>
      <c r="C62" s="68" t="s">
        <v>71</v>
      </c>
      <c r="D62" s="69" t="s">
        <v>72</v>
      </c>
      <c r="E62" s="69" t="s">
        <v>148</v>
      </c>
      <c r="F62" s="68" t="s">
        <v>160</v>
      </c>
      <c r="G62" s="68">
        <v>2022</v>
      </c>
      <c r="H62" s="68" t="s">
        <v>162</v>
      </c>
      <c r="I62" s="69" t="s">
        <v>170</v>
      </c>
    </row>
    <row r="63" spans="1:11" s="12" customFormat="1" x14ac:dyDescent="0.35">
      <c r="A63" s="2" t="s">
        <v>8</v>
      </c>
      <c r="B63" s="52">
        <v>0</v>
      </c>
      <c r="C63" s="52">
        <v>5000</v>
      </c>
      <c r="D63" s="52">
        <v>5000</v>
      </c>
      <c r="E63" s="52">
        <v>2204.5500000000002</v>
      </c>
      <c r="F63" s="52">
        <v>0</v>
      </c>
      <c r="G63" s="55">
        <v>0</v>
      </c>
      <c r="H63" s="52">
        <v>0</v>
      </c>
      <c r="I63" s="55">
        <v>0</v>
      </c>
      <c r="J63" s="150" t="s">
        <v>192</v>
      </c>
      <c r="K63" s="150"/>
    </row>
    <row r="64" spans="1:11" s="12" customFormat="1" x14ac:dyDescent="0.35">
      <c r="A64" s="27" t="s">
        <v>22</v>
      </c>
      <c r="B64" s="53">
        <f t="shared" ref="B64:F64" si="9">SUM(B63:B63)</f>
        <v>0</v>
      </c>
      <c r="C64" s="53">
        <f t="shared" si="9"/>
        <v>5000</v>
      </c>
      <c r="D64" s="53">
        <f t="shared" si="9"/>
        <v>5000</v>
      </c>
      <c r="E64" s="53">
        <f t="shared" si="9"/>
        <v>2204.5500000000002</v>
      </c>
      <c r="F64" s="53">
        <f t="shared" si="9"/>
        <v>0</v>
      </c>
      <c r="G64" s="56">
        <v>0</v>
      </c>
      <c r="H64" s="56">
        <v>0</v>
      </c>
      <c r="I64" s="53">
        <f>SUM(I63)</f>
        <v>0</v>
      </c>
      <c r="J64" s="150"/>
      <c r="K64" s="150"/>
    </row>
    <row r="65" spans="1:9" s="13" customFormat="1" ht="84.5" x14ac:dyDescent="0.35">
      <c r="A65" s="31" t="s">
        <v>156</v>
      </c>
      <c r="B65" s="38"/>
      <c r="C65" s="38"/>
      <c r="D65" s="38"/>
      <c r="E65" s="38"/>
      <c r="F65" s="38"/>
      <c r="G65" s="78"/>
      <c r="H65" s="94"/>
      <c r="I65" s="96"/>
    </row>
    <row r="66" spans="1:9" x14ac:dyDescent="0.35">
      <c r="A66" s="74" t="s">
        <v>31</v>
      </c>
      <c r="B66" s="68" t="s">
        <v>70</v>
      </c>
      <c r="C66" s="68" t="s">
        <v>71</v>
      </c>
      <c r="D66" s="69" t="s">
        <v>72</v>
      </c>
      <c r="E66" s="69" t="s">
        <v>148</v>
      </c>
      <c r="F66" s="69" t="s">
        <v>159</v>
      </c>
      <c r="G66" s="68" t="s">
        <v>171</v>
      </c>
      <c r="H66" s="68" t="s">
        <v>162</v>
      </c>
      <c r="I66" s="69" t="s">
        <v>170</v>
      </c>
    </row>
    <row r="67" spans="1:9" s="12" customFormat="1" ht="58" x14ac:dyDescent="0.35">
      <c r="A67" s="2" t="s">
        <v>166</v>
      </c>
      <c r="B67" s="52">
        <v>0</v>
      </c>
      <c r="C67" s="52">
        <v>0</v>
      </c>
      <c r="D67" s="52">
        <v>0</v>
      </c>
      <c r="E67" s="61">
        <v>0</v>
      </c>
      <c r="F67" s="84">
        <v>0</v>
      </c>
      <c r="G67" s="85">
        <v>0</v>
      </c>
      <c r="H67" s="85">
        <v>3400</v>
      </c>
      <c r="I67" s="55">
        <v>0</v>
      </c>
    </row>
    <row r="68" spans="1:9" s="12" customFormat="1" ht="15.65" customHeight="1" x14ac:dyDescent="0.35">
      <c r="A68" s="27" t="s">
        <v>153</v>
      </c>
      <c r="B68" s="53">
        <f>SUM(B67:B67)</f>
        <v>0</v>
      </c>
      <c r="C68" s="53">
        <f>SUM(C67:C67)</f>
        <v>0</v>
      </c>
      <c r="D68" s="53">
        <f>SUM(D67:D67)</f>
        <v>0</v>
      </c>
      <c r="E68" s="53">
        <f>SUM(E67:E67)</f>
        <v>0</v>
      </c>
      <c r="F68" s="53">
        <f>SUM(F67:F67)</f>
        <v>0</v>
      </c>
      <c r="G68" s="86">
        <f>SUM(G67)</f>
        <v>0</v>
      </c>
      <c r="H68" s="86">
        <f>SUM(H67)</f>
        <v>3400</v>
      </c>
      <c r="I68" s="53">
        <f>SUM(I67)</f>
        <v>0</v>
      </c>
    </row>
    <row r="69" spans="1:9" s="13" customFormat="1" x14ac:dyDescent="0.35">
      <c r="A69" s="74" t="s">
        <v>46</v>
      </c>
      <c r="B69" s="68" t="s">
        <v>70</v>
      </c>
      <c r="C69" s="68" t="s">
        <v>71</v>
      </c>
      <c r="D69" s="69" t="s">
        <v>72</v>
      </c>
      <c r="E69" s="69" t="s">
        <v>148</v>
      </c>
      <c r="F69" s="69" t="s">
        <v>159</v>
      </c>
      <c r="G69" s="68" t="s">
        <v>171</v>
      </c>
      <c r="H69" s="68" t="s">
        <v>162</v>
      </c>
      <c r="I69" s="69" t="s">
        <v>170</v>
      </c>
    </row>
    <row r="70" spans="1:9" ht="14.5" customHeight="1" x14ac:dyDescent="0.35">
      <c r="A70" s="2" t="s">
        <v>47</v>
      </c>
      <c r="B70" s="52">
        <v>0</v>
      </c>
      <c r="C70" s="52">
        <v>40000</v>
      </c>
      <c r="D70" s="52">
        <v>0</v>
      </c>
      <c r="E70" s="52">
        <v>0</v>
      </c>
      <c r="F70" s="52">
        <v>0</v>
      </c>
      <c r="G70" s="52">
        <v>0</v>
      </c>
      <c r="H70" s="52">
        <v>0</v>
      </c>
      <c r="I70" s="134">
        <v>0</v>
      </c>
    </row>
    <row r="71" spans="1:9" ht="17" x14ac:dyDescent="0.4">
      <c r="A71" s="2" t="s">
        <v>58</v>
      </c>
      <c r="B71" s="52"/>
      <c r="C71" s="52"/>
      <c r="D71" s="52">
        <v>5143.5</v>
      </c>
      <c r="E71" s="52">
        <v>0</v>
      </c>
      <c r="F71" s="52">
        <v>0</v>
      </c>
      <c r="G71" s="52">
        <v>0</v>
      </c>
      <c r="H71" s="52">
        <v>0</v>
      </c>
      <c r="I71" s="149">
        <v>0</v>
      </c>
    </row>
    <row r="72" spans="1:9" ht="29" x14ac:dyDescent="0.35">
      <c r="A72" s="2" t="s">
        <v>151</v>
      </c>
      <c r="B72" s="58">
        <v>0</v>
      </c>
      <c r="C72" s="58">
        <v>0</v>
      </c>
      <c r="D72" s="59">
        <v>0</v>
      </c>
      <c r="E72" s="58">
        <v>17006.849999999999</v>
      </c>
      <c r="F72" s="52">
        <v>0</v>
      </c>
      <c r="G72" s="52">
        <v>0</v>
      </c>
      <c r="H72" s="52">
        <v>0</v>
      </c>
      <c r="I72" s="55">
        <v>0</v>
      </c>
    </row>
    <row r="73" spans="1:9" s="12" customFormat="1" x14ac:dyDescent="0.35">
      <c r="A73" s="27" t="s">
        <v>126</v>
      </c>
      <c r="B73" s="53">
        <f>SUM(B70:B70)</f>
        <v>0</v>
      </c>
      <c r="C73" s="53">
        <f>SUM(C70:C72)</f>
        <v>40000</v>
      </c>
      <c r="D73" s="53">
        <f>SUM(D70:D72)</f>
        <v>5143.5</v>
      </c>
      <c r="E73" s="53">
        <f>SUM(E70:E72)</f>
        <v>17006.849999999999</v>
      </c>
      <c r="F73" s="53">
        <f>SUM(F70:F72)</f>
        <v>0</v>
      </c>
      <c r="G73" s="56">
        <v>0</v>
      </c>
      <c r="H73" s="56">
        <v>0</v>
      </c>
      <c r="I73" s="53">
        <f>SUM(I70:I72)</f>
        <v>0</v>
      </c>
    </row>
    <row r="74" spans="1:9" s="15" customFormat="1" ht="26.25" customHeight="1" x14ac:dyDescent="0.4">
      <c r="A74" s="74" t="s">
        <v>163</v>
      </c>
      <c r="B74" s="68" t="s">
        <v>70</v>
      </c>
      <c r="C74" s="68" t="s">
        <v>71</v>
      </c>
      <c r="D74" s="69" t="s">
        <v>72</v>
      </c>
      <c r="E74" s="69" t="s">
        <v>148</v>
      </c>
      <c r="F74" s="69" t="s">
        <v>159</v>
      </c>
      <c r="G74" s="68" t="s">
        <v>171</v>
      </c>
      <c r="H74" s="68" t="s">
        <v>162</v>
      </c>
      <c r="I74" s="69" t="s">
        <v>170</v>
      </c>
    </row>
    <row r="75" spans="1:9" x14ac:dyDescent="0.35">
      <c r="A75" s="81" t="s">
        <v>164</v>
      </c>
      <c r="B75" s="82">
        <v>0</v>
      </c>
      <c r="C75" s="82">
        <v>0</v>
      </c>
      <c r="D75" s="82">
        <v>0</v>
      </c>
      <c r="E75" s="82">
        <v>0</v>
      </c>
      <c r="F75" s="82">
        <v>0</v>
      </c>
      <c r="G75" s="82">
        <v>606.12</v>
      </c>
      <c r="H75" s="82">
        <v>0</v>
      </c>
      <c r="I75" s="55">
        <v>0</v>
      </c>
    </row>
    <row r="76" spans="1:9" x14ac:dyDescent="0.35">
      <c r="A76" s="27" t="s">
        <v>165</v>
      </c>
      <c r="B76" s="83">
        <v>0</v>
      </c>
      <c r="C76" s="83">
        <v>0</v>
      </c>
      <c r="D76" s="83">
        <v>0</v>
      </c>
      <c r="E76" s="83">
        <v>0</v>
      </c>
      <c r="F76" s="83">
        <v>0</v>
      </c>
      <c r="G76" s="83">
        <f>SUM(G75)</f>
        <v>606.12</v>
      </c>
      <c r="H76" s="83">
        <v>0</v>
      </c>
      <c r="I76" s="53">
        <f>SUM(I75)</f>
        <v>0</v>
      </c>
    </row>
    <row r="77" spans="1:9" x14ac:dyDescent="0.35">
      <c r="A77" s="27"/>
      <c r="B77" s="53"/>
      <c r="C77" s="53"/>
      <c r="D77" s="53"/>
      <c r="E77" s="53"/>
      <c r="F77" s="53"/>
      <c r="G77" s="56"/>
      <c r="H77" s="56"/>
      <c r="I77" s="25"/>
    </row>
    <row r="78" spans="1:9" ht="17" x14ac:dyDescent="0.4">
      <c r="A78" s="39" t="s">
        <v>146</v>
      </c>
      <c r="B78" s="54">
        <f>SUM(B17,B25,B30,B36,B40,B48,B52,B55,B58,B61,B64,B68,B73,B73,B76)</f>
        <v>6084349.0599999996</v>
      </c>
      <c r="C78" s="54">
        <f>SUM(C17,C25,C30,C36,C40,C48,C52,C55,C58,C61,C64,C68,C73,C76)</f>
        <v>6596472.3799999999</v>
      </c>
      <c r="D78" s="54">
        <f>SUM(D17,D25,D30,D36,D40,D48,D52,D55,D58,D61,D64,D68,D73,D76)</f>
        <v>6460356.25</v>
      </c>
      <c r="E78" s="54">
        <f>SUM(E17,E25,E30,E36,E40,E48,E52,E55,E58,E61,E64,E68,E73,E76)</f>
        <v>8541461.2200000007</v>
      </c>
      <c r="F78" s="54">
        <f>SUM(F17,F25,F30,F36,F40,F48,F52,F55,F58,F61,F64,F68,F73,F76)</f>
        <v>8750137.6699999999</v>
      </c>
      <c r="G78" s="76">
        <f>SUM(G17,G25,G30,G36,G40,G48,G52,G55,G58,G61,G64,G68,G73,G76)</f>
        <v>14879653.729999999</v>
      </c>
      <c r="H78" s="76">
        <f t="shared" ref="H78" si="10">SUM(H17,H25,H30,H36,H40,H48,H52,H55,H58,H61,H64,H68,H73,H76)</f>
        <v>17292262.960000001</v>
      </c>
      <c r="I78" s="76">
        <f>SUM(I17,I25,I30,I36,I40,I48,I55,I58,I68,I73,I76)</f>
        <v>20011764</v>
      </c>
    </row>
    <row r="79" spans="1:9" x14ac:dyDescent="0.35">
      <c r="H79" s="13"/>
      <c r="I79" s="13"/>
    </row>
    <row r="80" spans="1:9" x14ac:dyDescent="0.35">
      <c r="H80" s="13"/>
      <c r="I80" s="13"/>
    </row>
    <row r="81" spans="1:9" x14ac:dyDescent="0.35">
      <c r="H81" s="10"/>
      <c r="I81" s="10"/>
    </row>
    <row r="82" spans="1:9" s="13" customFormat="1" x14ac:dyDescent="0.35">
      <c r="A82" s="40"/>
      <c r="B82" s="29"/>
      <c r="C82" s="29"/>
      <c r="H82" s="10"/>
      <c r="I82" s="10"/>
    </row>
    <row r="83" spans="1:9" s="13" customFormat="1" x14ac:dyDescent="0.35">
      <c r="B83" s="29"/>
      <c r="C83" s="29"/>
      <c r="H83" s="11"/>
      <c r="I83" s="11"/>
    </row>
    <row r="84" spans="1:9" s="10" customFormat="1" ht="10.5" x14ac:dyDescent="0.25">
      <c r="A84" s="11"/>
      <c r="B84" s="41"/>
      <c r="C84" s="41"/>
      <c r="H84" s="11"/>
      <c r="I84" s="11"/>
    </row>
    <row r="85" spans="1:9" s="10" customFormat="1" ht="10.5" x14ac:dyDescent="0.25">
      <c r="B85" s="41"/>
      <c r="C85" s="41"/>
      <c r="H85" s="11"/>
      <c r="I85" s="11"/>
    </row>
    <row r="86" spans="1:9" s="11" customFormat="1" ht="10.5" x14ac:dyDescent="0.25"/>
    <row r="87" spans="1:9" s="11" customFormat="1" ht="10.5" x14ac:dyDescent="0.25"/>
    <row r="88" spans="1:9" s="11" customFormat="1" ht="10.5" x14ac:dyDescent="0.25"/>
    <row r="89" spans="1:9" s="11" customFormat="1" ht="10.5" x14ac:dyDescent="0.25"/>
    <row r="90" spans="1:9" s="11" customFormat="1" ht="10.5" x14ac:dyDescent="0.25"/>
    <row r="91" spans="1:9" s="11" customFormat="1" ht="10.5" x14ac:dyDescent="0.25"/>
    <row r="92" spans="1:9" s="11" customFormat="1" ht="10.5" x14ac:dyDescent="0.25"/>
    <row r="93" spans="1:9" s="11" customFormat="1" ht="10.5" x14ac:dyDescent="0.25"/>
    <row r="94" spans="1:9" s="11" customFormat="1" ht="10.5" x14ac:dyDescent="0.25"/>
    <row r="95" spans="1:9" s="11" customFormat="1" ht="10.5" x14ac:dyDescent="0.25"/>
    <row r="96" spans="1:9" s="11" customFormat="1" ht="10.5" x14ac:dyDescent="0.25"/>
    <row r="97" spans="1:9" s="11" customFormat="1" ht="10.5" x14ac:dyDescent="0.25"/>
    <row r="98" spans="1:9" s="11" customFormat="1" ht="10.5" x14ac:dyDescent="0.25"/>
    <row r="99" spans="1:9" s="11" customFormat="1" ht="10.5" x14ac:dyDescent="0.25"/>
    <row r="100" spans="1:9" s="11" customFormat="1" ht="10.5" x14ac:dyDescent="0.25"/>
    <row r="101" spans="1:9" s="11" customFormat="1" ht="13" x14ac:dyDescent="0.3">
      <c r="H101" s="14"/>
      <c r="I101" s="14"/>
    </row>
    <row r="102" spans="1:9" s="11" customFormat="1" x14ac:dyDescent="0.35">
      <c r="H102" s="8"/>
      <c r="I102" s="8"/>
    </row>
    <row r="103" spans="1:9" s="11" customFormat="1" x14ac:dyDescent="0.35">
      <c r="H103" s="8"/>
      <c r="I103" s="8"/>
    </row>
    <row r="104" spans="1:9" s="14" customFormat="1" x14ac:dyDescent="0.35">
      <c r="H104" s="8"/>
      <c r="I104" s="8"/>
    </row>
    <row r="105" spans="1:9" x14ac:dyDescent="0.35">
      <c r="A105" s="42"/>
    </row>
    <row r="106" spans="1:9" x14ac:dyDescent="0.35">
      <c r="A106" s="42"/>
    </row>
    <row r="107" spans="1:9" x14ac:dyDescent="0.35">
      <c r="A107" s="42"/>
    </row>
    <row r="108" spans="1:9" x14ac:dyDescent="0.35">
      <c r="A108" s="42"/>
    </row>
  </sheetData>
  <mergeCells count="1">
    <mergeCell ref="A2:G2"/>
  </mergeCells>
  <printOptions gridLines="1"/>
  <pageMargins left="0.25" right="0.25" top="0.75" bottom="0.75" header="0.3" footer="0.3"/>
  <pageSetup paperSize="8" scale="37" fitToHeight="0" orientation="landscape" r:id="rId1"/>
  <rowBreaks count="3" manualBreakCount="3">
    <brk id="30" max="10" man="1"/>
    <brk id="51" max="10" man="1"/>
    <brk id="8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0"/>
  <sheetViews>
    <sheetView zoomScale="85" zoomScaleNormal="85" zoomScaleSheetLayoutView="100" workbookViewId="0">
      <selection activeCell="C11" sqref="C11"/>
    </sheetView>
  </sheetViews>
  <sheetFormatPr defaultColWidth="9.1796875" defaultRowHeight="14.5" x14ac:dyDescent="0.35"/>
  <cols>
    <col min="1" max="1" width="39.1796875" style="8" customWidth="1"/>
    <col min="2" max="2" width="15.453125" style="8" customWidth="1"/>
    <col min="3" max="3" width="15.54296875" style="8" customWidth="1"/>
    <col min="4" max="4" width="15" style="8" bestFit="1" customWidth="1"/>
    <col min="5" max="5" width="16.81640625" style="8" customWidth="1"/>
    <col min="6" max="6" width="18.81640625" style="8" customWidth="1"/>
    <col min="7" max="8" width="19.81640625" style="8" customWidth="1"/>
    <col min="9" max="9" width="18.54296875" style="8" customWidth="1"/>
    <col min="10" max="16384" width="9.1796875" style="8"/>
  </cols>
  <sheetData>
    <row r="1" spans="1:17" ht="33" customHeight="1" x14ac:dyDescent="0.4">
      <c r="A1" s="18" t="s">
        <v>34</v>
      </c>
      <c r="B1" s="19"/>
      <c r="C1" s="19"/>
      <c r="D1" s="19"/>
      <c r="E1" s="19"/>
      <c r="F1" s="19"/>
    </row>
    <row r="2" spans="1:17" ht="20.25" customHeight="1" x14ac:dyDescent="0.35">
      <c r="A2" s="43" t="s">
        <v>35</v>
      </c>
      <c r="B2" s="44"/>
      <c r="C2" s="44"/>
      <c r="D2" s="44"/>
      <c r="E2" s="44"/>
      <c r="F2" s="44"/>
    </row>
    <row r="3" spans="1:17" s="13" customFormat="1" x14ac:dyDescent="0.35">
      <c r="A3" s="35" t="s">
        <v>11</v>
      </c>
      <c r="B3" s="21" t="s">
        <v>70</v>
      </c>
      <c r="C3" s="21" t="s">
        <v>71</v>
      </c>
      <c r="D3" s="22" t="s">
        <v>72</v>
      </c>
      <c r="E3" s="22" t="s">
        <v>150</v>
      </c>
      <c r="F3" s="22" t="s">
        <v>159</v>
      </c>
      <c r="G3" s="21" t="s">
        <v>172</v>
      </c>
      <c r="H3" s="22" t="s">
        <v>162</v>
      </c>
      <c r="I3" s="22" t="s">
        <v>170</v>
      </c>
    </row>
    <row r="4" spans="1:17" ht="69.75" customHeight="1" x14ac:dyDescent="0.35">
      <c r="A4" s="45" t="s">
        <v>24</v>
      </c>
      <c r="B4" s="55">
        <v>434764.71</v>
      </c>
      <c r="C4" s="55">
        <v>291023.81</v>
      </c>
      <c r="D4" s="55">
        <v>391564.88</v>
      </c>
      <c r="E4" s="138">
        <v>437465.12</v>
      </c>
      <c r="F4" s="137">
        <v>401263.62</v>
      </c>
      <c r="G4" s="140">
        <v>306852.14</v>
      </c>
      <c r="H4" s="139" t="s">
        <v>168</v>
      </c>
      <c r="I4" s="139" t="s">
        <v>168</v>
      </c>
    </row>
    <row r="5" spans="1:17" ht="72" customHeight="1" x14ac:dyDescent="0.35">
      <c r="A5" s="46" t="s">
        <v>25</v>
      </c>
      <c r="B5" s="16" t="s">
        <v>69</v>
      </c>
      <c r="C5" s="6" t="s">
        <v>49</v>
      </c>
      <c r="D5" s="55">
        <v>204816.27</v>
      </c>
      <c r="E5" s="5" t="s">
        <v>152</v>
      </c>
      <c r="F5" s="137">
        <v>107981.59</v>
      </c>
      <c r="G5" s="141">
        <v>157108.72</v>
      </c>
      <c r="H5" s="142">
        <v>94845.440000000002</v>
      </c>
      <c r="I5" s="143" t="s">
        <v>184</v>
      </c>
    </row>
    <row r="6" spans="1:17" s="9" customFormat="1" x14ac:dyDescent="0.35">
      <c r="A6" s="35" t="s">
        <v>12</v>
      </c>
      <c r="B6" s="35"/>
      <c r="C6" s="35"/>
      <c r="D6" s="35"/>
      <c r="E6" s="35"/>
      <c r="F6" s="35"/>
      <c r="G6" s="37"/>
      <c r="H6" s="77"/>
      <c r="I6" s="77"/>
    </row>
    <row r="7" spans="1:17" x14ac:dyDescent="0.35">
      <c r="A7" s="47" t="s">
        <v>142</v>
      </c>
      <c r="B7" s="42"/>
      <c r="C7" s="42"/>
      <c r="D7" s="42"/>
      <c r="E7" s="42"/>
      <c r="H7" s="25"/>
      <c r="I7" s="25"/>
    </row>
    <row r="8" spans="1:17" x14ac:dyDescent="0.35">
      <c r="A8" s="28" t="s">
        <v>31</v>
      </c>
      <c r="B8" s="21" t="s">
        <v>70</v>
      </c>
      <c r="C8" s="21" t="s">
        <v>71</v>
      </c>
      <c r="D8" s="22" t="s">
        <v>72</v>
      </c>
      <c r="E8" s="22" t="s">
        <v>150</v>
      </c>
      <c r="F8" s="22" t="s">
        <v>159</v>
      </c>
      <c r="G8" s="21" t="s">
        <v>172</v>
      </c>
      <c r="H8" s="22" t="s">
        <v>162</v>
      </c>
      <c r="I8" s="22" t="s">
        <v>170</v>
      </c>
    </row>
    <row r="9" spans="1:17" ht="44.25" customHeight="1" x14ac:dyDescent="0.35">
      <c r="A9" s="48" t="s">
        <v>32</v>
      </c>
      <c r="B9" s="3">
        <v>21649.119999999999</v>
      </c>
      <c r="C9" s="30"/>
      <c r="D9" s="30"/>
      <c r="E9" s="25"/>
      <c r="F9" s="25"/>
      <c r="H9" s="25"/>
      <c r="I9" s="25"/>
    </row>
    <row r="10" spans="1:17" ht="29" x14ac:dyDescent="0.35">
      <c r="A10" s="49" t="s">
        <v>45</v>
      </c>
      <c r="B10" s="21" t="s">
        <v>70</v>
      </c>
      <c r="C10" s="21" t="s">
        <v>71</v>
      </c>
      <c r="D10" s="22" t="s">
        <v>72</v>
      </c>
      <c r="E10" s="22" t="s">
        <v>150</v>
      </c>
      <c r="F10" s="22" t="s">
        <v>159</v>
      </c>
      <c r="G10" s="21" t="s">
        <v>172</v>
      </c>
      <c r="H10" s="22" t="s">
        <v>162</v>
      </c>
      <c r="I10" s="22" t="s">
        <v>170</v>
      </c>
      <c r="K10" s="10"/>
      <c r="L10" s="10"/>
      <c r="M10" s="10"/>
      <c r="N10" s="10"/>
      <c r="O10" s="10"/>
      <c r="P10" s="10"/>
      <c r="Q10" s="10"/>
    </row>
    <row r="11" spans="1:17" ht="144" customHeight="1" x14ac:dyDescent="0.35">
      <c r="A11" s="4" t="s">
        <v>1</v>
      </c>
      <c r="B11" s="50" t="s">
        <v>154</v>
      </c>
      <c r="C11" s="50" t="s">
        <v>154</v>
      </c>
      <c r="D11" s="50" t="s">
        <v>154</v>
      </c>
      <c r="E11" s="50" t="s">
        <v>154</v>
      </c>
      <c r="F11" s="50" t="s">
        <v>155</v>
      </c>
      <c r="G11" s="104" t="s">
        <v>175</v>
      </c>
      <c r="H11" s="104" t="s">
        <v>175</v>
      </c>
      <c r="I11" s="107" t="s">
        <v>175</v>
      </c>
      <c r="J11" s="108"/>
      <c r="K11" s="10"/>
      <c r="L11" s="10"/>
      <c r="M11" s="10"/>
      <c r="N11" s="10"/>
      <c r="O11" s="10"/>
      <c r="P11" s="10"/>
      <c r="Q11" s="10"/>
    </row>
    <row r="12" spans="1:17" s="13" customFormat="1" ht="301.39999999999998" customHeight="1" x14ac:dyDescent="0.35">
      <c r="A12" s="4" t="s">
        <v>2</v>
      </c>
      <c r="B12" s="50" t="s">
        <v>54</v>
      </c>
      <c r="C12" s="50" t="s">
        <v>54</v>
      </c>
      <c r="D12" s="50" t="s">
        <v>54</v>
      </c>
      <c r="E12" s="50" t="s">
        <v>54</v>
      </c>
      <c r="F12" s="50" t="s">
        <v>54</v>
      </c>
      <c r="G12" s="111" t="s">
        <v>176</v>
      </c>
      <c r="H12" s="111" t="s">
        <v>176</v>
      </c>
      <c r="I12" s="112" t="s">
        <v>176</v>
      </c>
      <c r="J12" s="110"/>
    </row>
    <row r="13" spans="1:17" s="13" customFormat="1" ht="43.5" customHeight="1" x14ac:dyDescent="0.35">
      <c r="A13" s="4" t="s">
        <v>3</v>
      </c>
      <c r="B13" s="50" t="s">
        <v>55</v>
      </c>
      <c r="C13" s="50" t="s">
        <v>55</v>
      </c>
      <c r="D13" s="50" t="s">
        <v>55</v>
      </c>
      <c r="E13" s="50" t="s">
        <v>55</v>
      </c>
      <c r="F13" s="50" t="s">
        <v>55</v>
      </c>
      <c r="G13" s="105" t="s">
        <v>55</v>
      </c>
      <c r="H13" s="105" t="s">
        <v>55</v>
      </c>
      <c r="I13" s="105" t="s">
        <v>55</v>
      </c>
      <c r="J13" s="109"/>
    </row>
    <row r="14" spans="1:17" s="10" customFormat="1" ht="349.75" customHeight="1" x14ac:dyDescent="0.25">
      <c r="A14" s="2" t="s">
        <v>26</v>
      </c>
      <c r="B14" s="51"/>
      <c r="C14" s="51"/>
      <c r="D14" s="51"/>
      <c r="E14" s="106" t="s">
        <v>56</v>
      </c>
      <c r="F14" s="106" t="s">
        <v>56</v>
      </c>
      <c r="G14" s="121" t="s">
        <v>180</v>
      </c>
      <c r="H14" s="120" t="s">
        <v>180</v>
      </c>
      <c r="I14" s="123" t="s">
        <v>180</v>
      </c>
    </row>
    <row r="15" spans="1:17" s="10" customFormat="1" ht="100.4" customHeight="1" x14ac:dyDescent="0.25">
      <c r="A15" s="115" t="s">
        <v>177</v>
      </c>
      <c r="B15" s="119"/>
      <c r="C15" s="119"/>
      <c r="D15" s="119"/>
      <c r="E15" s="106"/>
      <c r="F15" s="50" t="s">
        <v>178</v>
      </c>
      <c r="G15" s="113" t="s">
        <v>178</v>
      </c>
      <c r="H15" s="117" t="s">
        <v>178</v>
      </c>
      <c r="I15" s="114"/>
    </row>
    <row r="16" spans="1:17" s="10" customFormat="1" ht="278.5" customHeight="1" x14ac:dyDescent="0.25">
      <c r="A16" s="104" t="s">
        <v>178</v>
      </c>
      <c r="B16" s="118"/>
      <c r="C16" s="118"/>
      <c r="D16" s="118"/>
      <c r="E16" s="106"/>
      <c r="F16" s="106" t="s">
        <v>179</v>
      </c>
      <c r="G16" s="122" t="s">
        <v>179</v>
      </c>
      <c r="H16" s="120" t="s">
        <v>179</v>
      </c>
      <c r="I16" s="116" t="s">
        <v>179</v>
      </c>
    </row>
    <row r="17" spans="1:9" s="10" customFormat="1" ht="51.65" customHeight="1" x14ac:dyDescent="0.35">
      <c r="A17" s="37" t="s">
        <v>60</v>
      </c>
      <c r="B17" s="21" t="s">
        <v>70</v>
      </c>
      <c r="C17" s="21" t="s">
        <v>71</v>
      </c>
      <c r="D17" s="22" t="s">
        <v>72</v>
      </c>
      <c r="E17" s="22" t="s">
        <v>148</v>
      </c>
      <c r="F17" s="22" t="s">
        <v>160</v>
      </c>
      <c r="G17" s="98" t="s">
        <v>172</v>
      </c>
      <c r="H17" s="22" t="s">
        <v>162</v>
      </c>
      <c r="I17" s="22" t="s">
        <v>170</v>
      </c>
    </row>
    <row r="18" spans="1:9" s="11" customFormat="1" ht="157.5" customHeight="1" x14ac:dyDescent="0.25">
      <c r="A18" s="7" t="s">
        <v>61</v>
      </c>
      <c r="B18" s="7" t="s">
        <v>62</v>
      </c>
      <c r="C18" s="7" t="s">
        <v>62</v>
      </c>
      <c r="D18" s="7" t="s">
        <v>62</v>
      </c>
      <c r="E18" s="5" t="s">
        <v>63</v>
      </c>
      <c r="F18" s="5" t="s">
        <v>64</v>
      </c>
      <c r="G18" s="97"/>
      <c r="H18" s="99"/>
      <c r="I18" s="99"/>
    </row>
    <row r="19" spans="1:9" s="11" customFormat="1" ht="190.5" customHeight="1" x14ac:dyDescent="0.25">
      <c r="A19" s="7" t="s">
        <v>65</v>
      </c>
      <c r="B19" s="7" t="s">
        <v>66</v>
      </c>
      <c r="C19" s="7" t="s">
        <v>66</v>
      </c>
      <c r="D19" s="7" t="s">
        <v>66</v>
      </c>
      <c r="E19" s="5" t="s">
        <v>67</v>
      </c>
      <c r="F19" s="5" t="s">
        <v>68</v>
      </c>
      <c r="G19" s="97"/>
      <c r="H19" s="99"/>
      <c r="I19" s="99"/>
    </row>
    <row r="20" spans="1:9" s="11" customFormat="1" ht="10.5" x14ac:dyDescent="0.25"/>
    <row r="21" spans="1:9" s="11" customFormat="1" ht="10.5" x14ac:dyDescent="0.25"/>
    <row r="22" spans="1:9" s="11" customFormat="1" ht="10.5" x14ac:dyDescent="0.25"/>
    <row r="23" spans="1:9" s="11" customFormat="1" ht="10.5" x14ac:dyDescent="0.25"/>
    <row r="24" spans="1:9" s="11" customFormat="1" ht="10.5" x14ac:dyDescent="0.25"/>
    <row r="25" spans="1:9" s="11" customFormat="1" ht="10.5" x14ac:dyDescent="0.25"/>
    <row r="26" spans="1:9" s="11" customFormat="1" ht="10.5" x14ac:dyDescent="0.25"/>
    <row r="27" spans="1:9" s="11" customFormat="1" ht="10.5" x14ac:dyDescent="0.25"/>
    <row r="28" spans="1:9" s="11" customFormat="1" ht="10.5" x14ac:dyDescent="0.25"/>
    <row r="29" spans="1:9" s="11" customFormat="1" ht="10.5" x14ac:dyDescent="0.25"/>
    <row r="30" spans="1:9" s="11" customFormat="1" ht="10.5" x14ac:dyDescent="0.25"/>
    <row r="31" spans="1:9" s="11" customFormat="1" ht="10.5" x14ac:dyDescent="0.25"/>
    <row r="32" spans="1:9" s="11" customFormat="1" ht="10.5" x14ac:dyDescent="0.25"/>
    <row r="33" spans="1:1" s="11" customFormat="1" ht="10.5" x14ac:dyDescent="0.25"/>
    <row r="34" spans="1:1" s="11" customFormat="1" ht="10.5" x14ac:dyDescent="0.25"/>
    <row r="35" spans="1:1" s="11" customFormat="1" ht="10.5" x14ac:dyDescent="0.25"/>
    <row r="36" spans="1:1" s="14" customFormat="1" ht="13" x14ac:dyDescent="0.3"/>
    <row r="37" spans="1:1" x14ac:dyDescent="0.35">
      <c r="A37" s="42"/>
    </row>
    <row r="38" spans="1:1" x14ac:dyDescent="0.35">
      <c r="A38" s="42"/>
    </row>
    <row r="39" spans="1:1" x14ac:dyDescent="0.35">
      <c r="A39" s="42"/>
    </row>
    <row r="40" spans="1:1" x14ac:dyDescent="0.35">
      <c r="A40" s="42"/>
    </row>
  </sheetData>
  <printOptions gridLines="1"/>
  <pageMargins left="0.7" right="0.7" top="0.75" bottom="0.75" header="0.3" footer="0.3"/>
  <pageSetup paperSize="9" scale="93" fitToHeight="0" orientation="landscape" r:id="rId1"/>
  <rowBreaks count="1" manualBreakCount="1">
    <brk id="1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C4609-F38A-4644-92B5-613E9580E946}">
  <dimension ref="B2:G33"/>
  <sheetViews>
    <sheetView workbookViewId="0">
      <selection activeCell="I10" sqref="I10"/>
    </sheetView>
  </sheetViews>
  <sheetFormatPr defaultRowHeight="14.5" x14ac:dyDescent="0.35"/>
  <cols>
    <col min="2" max="2" width="18.1796875" customWidth="1"/>
    <col min="3" max="3" width="14.54296875" customWidth="1"/>
    <col min="4" max="4" width="13.26953125" customWidth="1"/>
    <col min="5" max="5" width="15" customWidth="1"/>
    <col min="6" max="6" width="15.81640625" customWidth="1"/>
  </cols>
  <sheetData>
    <row r="2" spans="2:7" x14ac:dyDescent="0.35">
      <c r="B2" s="198" t="s">
        <v>194</v>
      </c>
      <c r="C2" s="198"/>
      <c r="D2" s="198"/>
      <c r="E2" s="198"/>
      <c r="F2" s="198"/>
      <c r="G2" s="198"/>
    </row>
    <row r="3" spans="2:7" x14ac:dyDescent="0.35">
      <c r="B3" s="185"/>
      <c r="C3" s="185"/>
      <c r="D3" s="185"/>
      <c r="E3" s="185"/>
      <c r="F3" s="185"/>
      <c r="G3" s="185"/>
    </row>
    <row r="4" spans="2:7" x14ac:dyDescent="0.35">
      <c r="C4" s="186">
        <v>0.25</v>
      </c>
      <c r="D4" s="186">
        <v>0.5</v>
      </c>
      <c r="E4" s="186">
        <v>0.75</v>
      </c>
      <c r="F4" s="186">
        <v>1</v>
      </c>
    </row>
    <row r="5" spans="2:7" x14ac:dyDescent="0.35">
      <c r="B5" s="187" t="s">
        <v>195</v>
      </c>
      <c r="C5" s="191" t="s">
        <v>196</v>
      </c>
      <c r="D5" s="191" t="s">
        <v>197</v>
      </c>
      <c r="E5" s="188" t="s">
        <v>198</v>
      </c>
      <c r="F5" s="188" t="s">
        <v>199</v>
      </c>
    </row>
    <row r="6" spans="2:7" x14ac:dyDescent="0.35">
      <c r="B6" s="187" t="s">
        <v>200</v>
      </c>
      <c r="C6" s="192">
        <v>44067</v>
      </c>
      <c r="D6" s="192">
        <v>179386</v>
      </c>
      <c r="E6" s="189">
        <v>291164</v>
      </c>
      <c r="F6" s="189">
        <v>388218</v>
      </c>
    </row>
    <row r="7" spans="2:7" x14ac:dyDescent="0.35">
      <c r="B7" s="187" t="s">
        <v>201</v>
      </c>
      <c r="C7" s="192">
        <v>143717</v>
      </c>
      <c r="D7" s="192">
        <v>292099</v>
      </c>
      <c r="E7" s="189">
        <v>474047</v>
      </c>
      <c r="F7" s="189">
        <v>632063</v>
      </c>
    </row>
    <row r="8" spans="2:7" x14ac:dyDescent="0.35">
      <c r="B8" s="187" t="s">
        <v>202</v>
      </c>
      <c r="C8" s="192">
        <v>10867</v>
      </c>
      <c r="D8" s="192">
        <v>45092</v>
      </c>
      <c r="E8" s="189">
        <v>73390</v>
      </c>
      <c r="F8" s="189">
        <v>97854</v>
      </c>
    </row>
    <row r="9" spans="2:7" x14ac:dyDescent="0.35">
      <c r="B9" s="187" t="s">
        <v>203</v>
      </c>
      <c r="C9" s="192">
        <v>21777</v>
      </c>
      <c r="D9" s="192">
        <v>88084</v>
      </c>
      <c r="E9" s="189">
        <v>143942</v>
      </c>
      <c r="F9" s="189">
        <v>191922</v>
      </c>
    </row>
    <row r="10" spans="2:7" x14ac:dyDescent="0.35">
      <c r="B10" s="187" t="s">
        <v>204</v>
      </c>
      <c r="C10" s="192">
        <v>85637</v>
      </c>
      <c r="D10" s="192">
        <v>175507</v>
      </c>
      <c r="E10" s="189">
        <v>287892</v>
      </c>
      <c r="F10" s="189">
        <v>383856</v>
      </c>
    </row>
    <row r="11" spans="2:7" x14ac:dyDescent="0.35">
      <c r="B11" s="187" t="s">
        <v>205</v>
      </c>
      <c r="C11" s="192">
        <v>8659</v>
      </c>
      <c r="D11" s="192">
        <v>35628</v>
      </c>
      <c r="E11" s="189">
        <v>56972</v>
      </c>
      <c r="F11" s="189">
        <v>75962</v>
      </c>
    </row>
    <row r="12" spans="2:7" x14ac:dyDescent="0.35">
      <c r="B12" s="187" t="s">
        <v>206</v>
      </c>
      <c r="C12" s="192">
        <v>109350</v>
      </c>
      <c r="D12" s="192">
        <v>223802</v>
      </c>
      <c r="E12" s="189">
        <v>364367</v>
      </c>
      <c r="F12" s="189">
        <v>485822</v>
      </c>
    </row>
    <row r="13" spans="2:7" x14ac:dyDescent="0.35">
      <c r="B13" s="187" t="s">
        <v>207</v>
      </c>
      <c r="C13" s="192">
        <v>101093</v>
      </c>
      <c r="D13" s="192">
        <v>209056</v>
      </c>
      <c r="E13" s="189">
        <v>342780</v>
      </c>
      <c r="F13" s="189">
        <v>457040</v>
      </c>
    </row>
    <row r="14" spans="2:7" x14ac:dyDescent="0.35">
      <c r="B14" s="187" t="s">
        <v>208</v>
      </c>
      <c r="C14" s="192">
        <v>96988</v>
      </c>
      <c r="D14" s="192">
        <v>198450</v>
      </c>
      <c r="E14" s="189">
        <v>321952</v>
      </c>
      <c r="F14" s="189">
        <v>429269</v>
      </c>
    </row>
    <row r="15" spans="2:7" x14ac:dyDescent="0.35">
      <c r="B15" s="187" t="s">
        <v>209</v>
      </c>
      <c r="C15" s="192">
        <v>161441</v>
      </c>
      <c r="D15" s="192">
        <v>329957</v>
      </c>
      <c r="E15" s="189">
        <v>531569</v>
      </c>
      <c r="F15" s="189">
        <v>708759</v>
      </c>
    </row>
    <row r="16" spans="2:7" x14ac:dyDescent="0.35">
      <c r="B16" s="187" t="s">
        <v>210</v>
      </c>
      <c r="C16" s="192">
        <v>10440</v>
      </c>
      <c r="D16" s="192">
        <v>42772</v>
      </c>
      <c r="E16" s="189">
        <v>69784</v>
      </c>
      <c r="F16" s="189">
        <v>93044</v>
      </c>
    </row>
    <row r="17" spans="2:6" x14ac:dyDescent="0.35">
      <c r="B17" s="187" t="s">
        <v>211</v>
      </c>
      <c r="C17" s="192">
        <v>57004</v>
      </c>
      <c r="D17" s="192">
        <v>233186</v>
      </c>
      <c r="E17" s="189">
        <v>388416</v>
      </c>
      <c r="F17" s="189">
        <v>517888</v>
      </c>
    </row>
    <row r="18" spans="2:6" x14ac:dyDescent="0.35">
      <c r="B18" s="187" t="s">
        <v>212</v>
      </c>
      <c r="C18" s="192">
        <v>45746</v>
      </c>
      <c r="D18" s="192">
        <v>94016</v>
      </c>
      <c r="E18" s="189">
        <v>153998</v>
      </c>
      <c r="F18" s="189">
        <v>205331</v>
      </c>
    </row>
    <row r="19" spans="2:6" x14ac:dyDescent="0.35">
      <c r="B19" s="187" t="s">
        <v>213</v>
      </c>
      <c r="C19" s="192">
        <v>91367</v>
      </c>
      <c r="D19" s="192">
        <v>370800</v>
      </c>
      <c r="E19" s="189">
        <v>599326</v>
      </c>
      <c r="F19" s="189">
        <v>799102</v>
      </c>
    </row>
    <row r="20" spans="2:6" x14ac:dyDescent="0.35">
      <c r="B20" s="187" t="s">
        <v>214</v>
      </c>
      <c r="C20" s="192">
        <v>193477</v>
      </c>
      <c r="D20" s="192">
        <v>396410</v>
      </c>
      <c r="E20" s="189">
        <v>646891</v>
      </c>
      <c r="F20" s="189">
        <v>862521</v>
      </c>
    </row>
    <row r="21" spans="2:6" x14ac:dyDescent="0.35">
      <c r="B21" s="187" t="s">
        <v>215</v>
      </c>
      <c r="C21" s="192">
        <v>40921</v>
      </c>
      <c r="D21" s="192">
        <v>167412</v>
      </c>
      <c r="E21" s="189">
        <v>270542</v>
      </c>
      <c r="F21" s="189">
        <v>360722</v>
      </c>
    </row>
    <row r="22" spans="2:6" x14ac:dyDescent="0.35">
      <c r="B22" s="187" t="s">
        <v>216</v>
      </c>
      <c r="C22" s="192">
        <v>55500</v>
      </c>
      <c r="D22" s="192">
        <v>115090</v>
      </c>
      <c r="E22" s="189">
        <v>186164</v>
      </c>
      <c r="F22" s="189">
        <v>248218</v>
      </c>
    </row>
    <row r="23" spans="2:6" x14ac:dyDescent="0.35">
      <c r="B23" s="187" t="s">
        <v>217</v>
      </c>
      <c r="C23" s="192">
        <v>20879</v>
      </c>
      <c r="D23" s="192">
        <v>84252</v>
      </c>
      <c r="E23" s="189">
        <v>137772</v>
      </c>
      <c r="F23" s="189">
        <v>183696</v>
      </c>
    </row>
    <row r="24" spans="2:6" x14ac:dyDescent="0.35">
      <c r="B24" s="187" t="s">
        <v>218</v>
      </c>
      <c r="C24" s="192">
        <v>28046</v>
      </c>
      <c r="D24" s="192">
        <v>57086</v>
      </c>
      <c r="E24" s="189">
        <v>92576</v>
      </c>
      <c r="F24" s="189">
        <v>123435</v>
      </c>
    </row>
    <row r="25" spans="2:6" x14ac:dyDescent="0.35">
      <c r="B25" s="187" t="s">
        <v>219</v>
      </c>
      <c r="C25" s="192">
        <v>11262</v>
      </c>
      <c r="D25" s="192">
        <v>45824</v>
      </c>
      <c r="E25" s="189">
        <v>73306</v>
      </c>
      <c r="F25" s="189">
        <v>97742</v>
      </c>
    </row>
    <row r="26" spans="2:6" x14ac:dyDescent="0.35">
      <c r="B26" s="187" t="s">
        <v>220</v>
      </c>
      <c r="C26" s="192">
        <v>44382</v>
      </c>
      <c r="D26" s="192">
        <v>91457</v>
      </c>
      <c r="E26" s="189">
        <v>149654</v>
      </c>
      <c r="F26" s="189">
        <v>199538</v>
      </c>
    </row>
    <row r="27" spans="2:6" x14ac:dyDescent="0.35">
      <c r="B27" s="187" t="s">
        <v>221</v>
      </c>
      <c r="C27" s="192">
        <v>22673</v>
      </c>
      <c r="D27" s="192">
        <v>46982</v>
      </c>
      <c r="E27" s="189">
        <v>77047</v>
      </c>
      <c r="F27" s="189">
        <v>102729</v>
      </c>
    </row>
    <row r="28" spans="2:6" x14ac:dyDescent="0.35">
      <c r="B28" s="187" t="s">
        <v>222</v>
      </c>
      <c r="C28" s="192">
        <v>21247</v>
      </c>
      <c r="D28" s="192">
        <v>86090</v>
      </c>
      <c r="E28" s="189">
        <v>138116</v>
      </c>
      <c r="F28" s="189">
        <v>184154</v>
      </c>
    </row>
    <row r="29" spans="2:6" x14ac:dyDescent="0.35">
      <c r="B29" s="187" t="s">
        <v>223</v>
      </c>
      <c r="C29" s="192">
        <v>77350</v>
      </c>
      <c r="D29" s="192">
        <v>158667</v>
      </c>
      <c r="E29" s="189">
        <v>261029</v>
      </c>
      <c r="F29" s="189">
        <v>348038</v>
      </c>
    </row>
    <row r="30" spans="2:6" x14ac:dyDescent="0.35">
      <c r="B30" s="187" t="s">
        <v>224</v>
      </c>
      <c r="C30" s="192">
        <v>16795</v>
      </c>
      <c r="D30" s="192">
        <v>69038</v>
      </c>
      <c r="E30" s="189">
        <v>109850</v>
      </c>
      <c r="F30" s="189">
        <v>146466</v>
      </c>
    </row>
    <row r="31" spans="2:6" ht="15.5" x14ac:dyDescent="0.35">
      <c r="B31" s="193" t="s">
        <v>225</v>
      </c>
      <c r="C31" s="194">
        <f>SUM(C6:C30)</f>
        <v>1520685</v>
      </c>
      <c r="D31" s="194">
        <f t="shared" ref="D31:F31" si="0">SUM(D6:D30)</f>
        <v>3836143</v>
      </c>
      <c r="E31" s="195">
        <f t="shared" si="0"/>
        <v>6242546</v>
      </c>
      <c r="F31" s="195">
        <f t="shared" si="0"/>
        <v>8323389</v>
      </c>
    </row>
    <row r="33" spans="2:6" x14ac:dyDescent="0.35">
      <c r="B33" s="187" t="s">
        <v>226</v>
      </c>
      <c r="C33" s="190">
        <v>628.20000000000005</v>
      </c>
      <c r="D33" s="190">
        <v>645</v>
      </c>
      <c r="E33" s="190">
        <v>700</v>
      </c>
      <c r="F33" s="190">
        <v>700</v>
      </c>
    </row>
  </sheetData>
  <mergeCells count="1">
    <mergeCell ref="B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workbookViewId="0">
      <selection activeCell="A3" sqref="A3:XFD3"/>
    </sheetView>
  </sheetViews>
  <sheetFormatPr defaultRowHeight="14.5" x14ac:dyDescent="0.35"/>
  <cols>
    <col min="2" max="2" width="72.54296875" bestFit="1" customWidth="1"/>
  </cols>
  <sheetData>
    <row r="1" spans="1:2" x14ac:dyDescent="0.35">
      <c r="A1" s="1" t="s">
        <v>77</v>
      </c>
      <c r="B1" s="1"/>
    </row>
    <row r="2" spans="1:2" x14ac:dyDescent="0.35">
      <c r="A2" t="s">
        <v>78</v>
      </c>
      <c r="B2" t="s">
        <v>79</v>
      </c>
    </row>
    <row r="3" spans="1:2" x14ac:dyDescent="0.35">
      <c r="A3" t="s">
        <v>80</v>
      </c>
      <c r="B3" t="s">
        <v>81</v>
      </c>
    </row>
    <row r="4" spans="1:2" x14ac:dyDescent="0.35">
      <c r="A4" t="s">
        <v>82</v>
      </c>
      <c r="B4" t="s">
        <v>83</v>
      </c>
    </row>
    <row r="5" spans="1:2" x14ac:dyDescent="0.35">
      <c r="A5" t="s">
        <v>84</v>
      </c>
      <c r="B5" t="s">
        <v>85</v>
      </c>
    </row>
    <row r="6" spans="1:2" x14ac:dyDescent="0.35">
      <c r="A6" t="s">
        <v>86</v>
      </c>
      <c r="B6" t="s">
        <v>87</v>
      </c>
    </row>
    <row r="7" spans="1:2" x14ac:dyDescent="0.35">
      <c r="A7" t="s">
        <v>88</v>
      </c>
      <c r="B7" t="s">
        <v>89</v>
      </c>
    </row>
    <row r="8" spans="1:2" x14ac:dyDescent="0.35">
      <c r="A8" t="s">
        <v>90</v>
      </c>
      <c r="B8" t="s">
        <v>91</v>
      </c>
    </row>
    <row r="9" spans="1:2" x14ac:dyDescent="0.35">
      <c r="A9" t="s">
        <v>93</v>
      </c>
      <c r="B9" t="s">
        <v>94</v>
      </c>
    </row>
    <row r="10" spans="1:2" x14ac:dyDescent="0.35">
      <c r="A10" t="s">
        <v>95</v>
      </c>
      <c r="B10" t="s">
        <v>96</v>
      </c>
    </row>
    <row r="11" spans="1:2" x14ac:dyDescent="0.35">
      <c r="A11" t="s">
        <v>97</v>
      </c>
      <c r="B11" t="s">
        <v>98</v>
      </c>
    </row>
    <row r="12" spans="1:2" x14ac:dyDescent="0.35">
      <c r="A12" t="s">
        <v>99</v>
      </c>
      <c r="B12" t="s">
        <v>100</v>
      </c>
    </row>
    <row r="13" spans="1:2" x14ac:dyDescent="0.35">
      <c r="A13" t="s">
        <v>101</v>
      </c>
      <c r="B13" t="s">
        <v>102</v>
      </c>
    </row>
    <row r="14" spans="1:2" x14ac:dyDescent="0.35">
      <c r="A14" t="s">
        <v>103</v>
      </c>
      <c r="B14" t="s">
        <v>104</v>
      </c>
    </row>
    <row r="15" spans="1:2" x14ac:dyDescent="0.35">
      <c r="A15" t="s">
        <v>105</v>
      </c>
      <c r="B15" t="s">
        <v>106</v>
      </c>
    </row>
    <row r="16" spans="1:2" x14ac:dyDescent="0.35">
      <c r="A16" t="s">
        <v>107</v>
      </c>
      <c r="B16" t="s">
        <v>108</v>
      </c>
    </row>
    <row r="17" spans="1:2" x14ac:dyDescent="0.35">
      <c r="A17" t="s">
        <v>109</v>
      </c>
      <c r="B17" t="s">
        <v>110</v>
      </c>
    </row>
    <row r="18" spans="1:2" x14ac:dyDescent="0.35">
      <c r="A18" t="s">
        <v>111</v>
      </c>
      <c r="B18" t="s">
        <v>112</v>
      </c>
    </row>
    <row r="19" spans="1:2" x14ac:dyDescent="0.35">
      <c r="A19" t="s">
        <v>113</v>
      </c>
      <c r="B19" t="s">
        <v>114</v>
      </c>
    </row>
    <row r="20" spans="1:2" x14ac:dyDescent="0.35">
      <c r="A20" t="s">
        <v>115</v>
      </c>
      <c r="B20" t="s">
        <v>116</v>
      </c>
    </row>
    <row r="21" spans="1:2" x14ac:dyDescent="0.35">
      <c r="A21" t="s">
        <v>117</v>
      </c>
      <c r="B21" t="s">
        <v>118</v>
      </c>
    </row>
    <row r="22" spans="1:2" x14ac:dyDescent="0.35">
      <c r="A22" t="s">
        <v>119</v>
      </c>
      <c r="B22" t="s">
        <v>120</v>
      </c>
    </row>
    <row r="23" spans="1:2" x14ac:dyDescent="0.35">
      <c r="A23" t="s">
        <v>121</v>
      </c>
      <c r="B23" t="s">
        <v>122</v>
      </c>
    </row>
    <row r="24" spans="1:2" x14ac:dyDescent="0.35">
      <c r="A24" t="s">
        <v>123</v>
      </c>
      <c r="B24" t="s">
        <v>124</v>
      </c>
    </row>
    <row r="25" spans="1:2" x14ac:dyDescent="0.35">
      <c r="A25" t="s">
        <v>125</v>
      </c>
      <c r="B25" t="s">
        <v>133</v>
      </c>
    </row>
    <row r="26" spans="1:2" x14ac:dyDescent="0.35">
      <c r="A26" t="s">
        <v>143</v>
      </c>
      <c r="B26" t="s">
        <v>144</v>
      </c>
    </row>
    <row r="27" spans="1:2" x14ac:dyDescent="0.35">
      <c r="A27" t="s">
        <v>127</v>
      </c>
      <c r="B27" t="s">
        <v>128</v>
      </c>
    </row>
    <row r="28" spans="1:2" x14ac:dyDescent="0.35">
      <c r="A28" t="s">
        <v>129</v>
      </c>
      <c r="B28" t="s">
        <v>132</v>
      </c>
    </row>
    <row r="29" spans="1:2" x14ac:dyDescent="0.35">
      <c r="A29" t="s">
        <v>130</v>
      </c>
      <c r="B29" t="s">
        <v>131</v>
      </c>
    </row>
    <row r="30" spans="1:2" x14ac:dyDescent="0.35">
      <c r="A30" t="s">
        <v>134</v>
      </c>
      <c r="B30" t="s">
        <v>135</v>
      </c>
    </row>
    <row r="31" spans="1:2" x14ac:dyDescent="0.35">
      <c r="A31" t="s">
        <v>136</v>
      </c>
      <c r="B31" t="s">
        <v>137</v>
      </c>
    </row>
    <row r="32" spans="1:2" x14ac:dyDescent="0.35">
      <c r="A32" t="s">
        <v>138</v>
      </c>
      <c r="B32" t="s">
        <v>139</v>
      </c>
    </row>
    <row r="33" spans="1:2" x14ac:dyDescent="0.35">
      <c r="A33" t="s">
        <v>140</v>
      </c>
      <c r="B33" t="s">
        <v>141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2</vt:i4>
      </vt:variant>
    </vt:vector>
  </HeadingPairs>
  <TitlesOfParts>
    <vt:vector size="6" baseType="lpstr">
      <vt:lpstr>ROMI-resorji</vt:lpstr>
      <vt:lpstr>dodatno</vt:lpstr>
      <vt:lpstr>20.a člen ZFO-1</vt:lpstr>
      <vt:lpstr>seznam kratic</vt:lpstr>
      <vt:lpstr>dodatno!Področje_tiskanja</vt:lpstr>
      <vt:lpstr>'ROMI-resorji'!Področje_tiskanja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Brezar</dc:creator>
  <cp:lastModifiedBy>Maja Mamlić</cp:lastModifiedBy>
  <cp:lastPrinted>2023-03-22T11:40:44Z</cp:lastPrinted>
  <dcterms:created xsi:type="dcterms:W3CDTF">2010-05-12T06:42:58Z</dcterms:created>
  <dcterms:modified xsi:type="dcterms:W3CDTF">2023-06-16T11:13:30Z</dcterms:modified>
</cp:coreProperties>
</file>