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eterk\Downloads\2024_04_22_GOV_Priloge\"/>
    </mc:Choice>
  </mc:AlternateContent>
  <xr:revisionPtr revIDLastSave="0" documentId="8_{FF20A46C-AAA6-47D1-A595-A4AF6FB020C8}" xr6:coauthVersionLast="47" xr6:coauthVersionMax="47" xr10:uidLastSave="{00000000-0000-0000-0000-000000000000}"/>
  <bookViews>
    <workbookView xWindow="1905" yWindow="1905" windowWidth="21600" windowHeight="12645" tabRatio="659" firstSheet="1" activeTab="6" xr2:uid="{00000000-000D-0000-FFFF-FFFF00000000}"/>
  </bookViews>
  <sheets>
    <sheet name="Priloga 1 – Priloga II „skupaj“" sheetId="1" r:id="rId1"/>
    <sheet name="Priloga 2 – Študije primerov" sheetId="6" r:id="rId2"/>
    <sheet name="Priloga 3 – podrob. pregled." sheetId="4" r:id="rId3"/>
    <sheet name="Priloga 4 Podrob. pregled. – pr" sheetId="5" r:id="rId4"/>
    <sheet name="Priloga 5 – preglednica 50 50" sheetId="2" r:id="rId5"/>
    <sheet name="Priloga 6 – Priloga III" sheetId="3" r:id="rId6"/>
    <sheet name="Priloga 7 – Priloga V" sheetId="7" r:id="rId7"/>
  </sheets>
  <definedNames>
    <definedName name="_xlnm.Print_Area" localSheetId="1">'Priloga 2 – Študije primerov'!$A$1:$AO$57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7" l="1"/>
  <c r="H11" i="7"/>
  <c r="G11" i="7"/>
  <c r="F11" i="7"/>
  <c r="E11" i="7"/>
  <c r="D11" i="7"/>
  <c r="J10" i="7"/>
  <c r="J9" i="7"/>
  <c r="J11" i="7" s="1"/>
  <c r="L23" i="4"/>
  <c r="L19" i="4"/>
  <c r="AJ3" i="6" l="1"/>
  <c r="AM3" i="6" s="1"/>
  <c r="AL3" i="6"/>
  <c r="P16" i="6"/>
  <c r="P17" i="6"/>
  <c r="AL20" i="6"/>
  <c r="U21" i="6" s="1"/>
  <c r="AL21" i="6" s="1"/>
  <c r="AM20" i="6"/>
  <c r="AK20" i="6" s="1"/>
  <c r="AO20" i="6" s="1"/>
  <c r="AG21" i="6"/>
  <c r="AL22" i="6"/>
  <c r="AL23" i="6"/>
  <c r="AL24" i="6"/>
  <c r="AL25" i="6"/>
  <c r="P36" i="6"/>
  <c r="AK40" i="6"/>
  <c r="AK41" i="6"/>
  <c r="AK42" i="6"/>
  <c r="P55" i="6"/>
  <c r="P56" i="6"/>
  <c r="AK3" i="6" l="1"/>
  <c r="V21" i="6"/>
  <c r="AM21" i="6" s="1"/>
  <c r="J13" i="3"/>
  <c r="I13" i="3"/>
  <c r="G13" i="3"/>
  <c r="F13" i="3"/>
  <c r="H13" i="3"/>
  <c r="AK21" i="6" l="1"/>
  <c r="AO21" i="6" s="1"/>
  <c r="V22" i="6"/>
  <c r="AG22" i="6"/>
  <c r="AM22" i="6" l="1"/>
  <c r="AG23" i="6" l="1"/>
  <c r="V23" i="6"/>
  <c r="AK22" i="6"/>
  <c r="AO22" i="6" s="1"/>
  <c r="AM23" i="6" l="1"/>
  <c r="AK23" i="6" l="1"/>
  <c r="AO23" i="6" s="1"/>
  <c r="V24" i="6"/>
  <c r="AG24" i="6"/>
  <c r="AM24" i="6" l="1"/>
  <c r="AG25" i="6" l="1"/>
  <c r="V25" i="6"/>
  <c r="AK24" i="6"/>
  <c r="AN24" i="6" s="1"/>
  <c r="AN25" i="6" l="1"/>
  <c r="AO24" i="6"/>
  <c r="AM25" i="6"/>
  <c r="AK25" i="6" s="1"/>
</calcChain>
</file>

<file path=xl/sharedStrings.xml><?xml version="1.0" encoding="utf-8"?>
<sst xmlns="http://schemas.openxmlformats.org/spreadsheetml/2006/main" count="711" uniqueCount="229">
  <si>
    <t>Država članica[1]:  DČ</t>
  </si>
  <si>
    <t>Plačilna agencija[2]:  DČ99</t>
  </si>
  <si>
    <t>Preglednica z vrstico „skupaj“ preglednice iz Priloge II za posamezno plačilno agencijo, ki jo mora potrditi certifikacijski organ</t>
  </si>
  <si>
    <t>Sklad</t>
  </si>
  <si>
    <t>Valuta</t>
  </si>
  <si>
    <t>Stanje na dan 15. oktobra leta n – 1</t>
  </si>
  <si>
    <t>Novi primeri v proračunskem letu n</t>
  </si>
  <si>
    <t>Popravljeni znesek v proračunskem letu n</t>
  </si>
  <si>
    <t>Obresti v proračunskem letu n</t>
  </si>
  <si>
    <t>Izterjani znesek v proračunskem letu n</t>
  </si>
  <si>
    <t>Znesek, prijavljen kot neizterljiv v proračunskem letu n</t>
  </si>
  <si>
    <t>Znesek, za katerega je izterjava v teku (stanje na dan 15. oktobra leta n)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</si>
  <si>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</si>
  <si>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</si>
  <si>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</si>
  <si>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</si>
  <si>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</si>
  <si>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</si>
  <si>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</si>
  <si>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</si>
  <si>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</si>
  <si>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„Stari“ primeri</t>
  </si>
  <si>
    <t xml:space="preserve">EKJS </t>
  </si>
  <si>
    <t>v EUR</t>
  </si>
  <si>
    <t>EKSRP</t>
  </si>
  <si>
    <t>ZIRP</t>
  </si>
  <si>
    <t>Glavnica</t>
  </si>
  <si>
    <t>Obresti</t>
  </si>
  <si>
    <t>Obresti*</t>
  </si>
  <si>
    <t>„Novi“ primeri</t>
  </si>
  <si>
    <t>EKJS</t>
  </si>
  <si>
    <t>EKSRP (2007–2013)</t>
  </si>
  <si>
    <t>EKSRP (2014–2020)</t>
  </si>
  <si>
    <t>A</t>
  </si>
  <si>
    <t>AA</t>
  </si>
  <si>
    <t>B</t>
  </si>
  <si>
    <t>C</t>
  </si>
  <si>
    <t>D</t>
  </si>
  <si>
    <t>Bal_P</t>
  </si>
  <si>
    <t>Bal_I</t>
  </si>
  <si>
    <t>NewC_P</t>
  </si>
  <si>
    <t>NewC_I</t>
  </si>
  <si>
    <t>R1</t>
  </si>
  <si>
    <t>R2</t>
  </si>
  <si>
    <t>Z</t>
  </si>
  <si>
    <t>S1</t>
  </si>
  <si>
    <t>S2</t>
  </si>
  <si>
    <t>O1</t>
  </si>
  <si>
    <t>O2</t>
  </si>
  <si>
    <t>T1</t>
  </si>
  <si>
    <t>T2</t>
  </si>
  <si>
    <t>X</t>
  </si>
  <si>
    <t>O</t>
  </si>
  <si>
    <t>N</t>
  </si>
  <si>
    <t>DČ99</t>
  </si>
  <si>
    <t>n</t>
  </si>
  <si>
    <t>Končni rezultat:</t>
  </si>
  <si>
    <t>A;AA;B;C;D;Bal_P;Bal_I;NewC_P;NewC_I;R1;R2;Z;S1;S2;O1;O2;T1;T2</t>
  </si>
  <si>
    <t>DČ99;O;3;n;EUR;1500;;;;-100;;;-500;;0;;900;</t>
  </si>
  <si>
    <t>DČ99;O;4;n;EUR;150;;;;0;;;-150;;0;;0;</t>
  </si>
  <si>
    <t>DČ99;N;3;n;EUR;2500;25;250;2.5;0;0;12;-750;-15;0;0;1985;14.5</t>
  </si>
  <si>
    <t>DČ99;N;4;n;EUR;15;3;0;0;0;0;1;0;0;-15;-4;0;0</t>
  </si>
  <si>
    <t>DČ99;N;6;n;EUR;250;2.5;25;0;-50;0;3;-125;-2;0;0;100;3.5</t>
  </si>
  <si>
    <t>Plačilna agencija</t>
  </si>
  <si>
    <t>Primer (star/nov)</t>
  </si>
  <si>
    <t>Proračunsko leto izvirnega odhodka</t>
  </si>
  <si>
    <t>Proračunske kode izvirnega odhodka</t>
  </si>
  <si>
    <t>Proračunsko leto n</t>
  </si>
  <si>
    <t>Denarna enota</t>
  </si>
  <si>
    <t>Identifikacijska številka primera</t>
  </si>
  <si>
    <t>Identifikacija OLAF, če je primerno</t>
  </si>
  <si>
    <t>Primer vključen v knjigo terjatev?</t>
  </si>
  <si>
    <t>Identifikacija upravičenca</t>
  </si>
  <si>
    <t>Program zaključen? (samo za EKSRP)</t>
  </si>
  <si>
    <t>Datum odobritve poročila o kontroli iz člena 54(1) Uredbe (EU) št. 1306/2014</t>
  </si>
  <si>
    <t>Proračunsko leto prve ugotovitve nepravilnosti</t>
  </si>
  <si>
    <t>Datum zahtevka za izterjavo</t>
  </si>
  <si>
    <t>Predmet sodnega postopka?</t>
  </si>
  <si>
    <t>Prvotni znesek, ki ga je treba izterjati</t>
  </si>
  <si>
    <t>Prvotni znesek, ki ga je treba izterjati (glavnica)</t>
  </si>
  <si>
    <t>Prvotni znesek, ki ga je treba izterjati (obresti)</t>
  </si>
  <si>
    <t>Znesek glavnice, za katerega je bila izterjava v teku ob koncu proračunskega leta n – 1</t>
  </si>
  <si>
    <t>Obresti, za katere je bila izterjava v teku ob koncu proračunskega leta n – 1</t>
  </si>
  <si>
    <t>Skupni popravljeni znesek (celotno obdobje izterjave)</t>
  </si>
  <si>
    <t>Skupni izterjani znesek (celotno obdobje izterjave)</t>
  </si>
  <si>
    <t>Znesek, prijavljen kot neizterljiv</t>
  </si>
  <si>
    <t>Znesek (glavnica), prijavljen kot neizterljiv</t>
  </si>
  <si>
    <t>Znesek (obresti), prijavljen kot neizterljiv</t>
  </si>
  <si>
    <t>Proračunsko leto ugotovitve neizterljivosti</t>
  </si>
  <si>
    <t>Vzroki za neizterljivost</t>
  </si>
  <si>
    <t>Popravljeni znesek (v proračunskem letu n)</t>
  </si>
  <si>
    <t>Popravljeni znesek (glavnica) (v proračunskem letu n)</t>
  </si>
  <si>
    <t>Popravljeni znesek (obresti) (v proračunskem letu n)</t>
  </si>
  <si>
    <t>Obresti (v proračunskem letu n)</t>
  </si>
  <si>
    <t>Izterjani znesek (v proračunskem letu n)</t>
  </si>
  <si>
    <t>Izterjani znesek (glavnica) (v proračunskem letu n)</t>
  </si>
  <si>
    <t>Izterjani znesek (obresti) (v proračunskem letu n)</t>
  </si>
  <si>
    <t>Znesek, za katerega je izterjava v teku</t>
  </si>
  <si>
    <t>Znesek (glavnica), za katerega je izterjava v teku</t>
  </si>
  <si>
    <t>Obresti, za katere je izterjava v teku</t>
  </si>
  <si>
    <t>Znesek, za katerega velja pravilo 50/50 v skladu s členom 54(2) Uredbe (EU) št. 1306/2013 ob koncu proračunskega leta n</t>
  </si>
  <si>
    <t>Znesek, ki ga je treba knjižiti v dobro proračuna EU</t>
  </si>
  <si>
    <t>PRIMER 1</t>
  </si>
  <si>
    <t>V1</t>
  </si>
  <si>
    <t>V2</t>
  </si>
  <si>
    <t>E</t>
  </si>
  <si>
    <t>F</t>
  </si>
  <si>
    <t>G</t>
  </si>
  <si>
    <t>H</t>
  </si>
  <si>
    <t>I</t>
  </si>
  <si>
    <t>W</t>
  </si>
  <si>
    <t>J</t>
  </si>
  <si>
    <t>K</t>
  </si>
  <si>
    <t>L</t>
  </si>
  <si>
    <t>L1</t>
  </si>
  <si>
    <t>L2</t>
  </si>
  <si>
    <t>Y1</t>
  </si>
  <si>
    <t>Y2</t>
  </si>
  <si>
    <t>M</t>
  </si>
  <si>
    <t>P</t>
  </si>
  <si>
    <t>Q</t>
  </si>
  <si>
    <t>R</t>
  </si>
  <si>
    <t>S</t>
  </si>
  <si>
    <t>T</t>
  </si>
  <si>
    <t>BB</t>
  </si>
  <si>
    <t>U</t>
  </si>
  <si>
    <t>XX01</t>
  </si>
  <si>
    <t>Y</t>
  </si>
  <si>
    <t>AB12334567</t>
  </si>
  <si>
    <r>
      <rPr>
        <b/>
        <u/>
        <sz val="11"/>
        <color theme="1"/>
        <rFont val="Calibri"/>
        <family val="2"/>
        <scheme val="minor"/>
      </rPr>
      <t>SCENARIJ</t>
    </r>
    <r>
      <rPr>
        <b/>
        <sz val="11"/>
        <color theme="1"/>
        <rFont val="Calibri"/>
        <family val="2"/>
        <scheme val="minor"/>
      </rPr>
      <t>:</t>
    </r>
    <r>
      <rPr>
        <b/>
        <sz val="11"/>
        <color theme="1"/>
        <rFont val="Calibri"/>
        <family val="2"/>
        <scheme val="minor"/>
      </rPr>
      <t xml:space="preserve"> </t>
    </r>
  </si>
  <si>
    <t>Predpostavke:</t>
  </si>
  <si>
    <t>Nov primer (po 16. 10. 2014)</t>
  </si>
  <si>
    <t>Datum plačila upravičencu</t>
  </si>
  <si>
    <t>Datum odobrenega poročila o kontroli</t>
  </si>
  <si>
    <t>Datum (poslanega) zahtevka za izterjavo</t>
  </si>
  <si>
    <t>Končni datum obdobja odloga (+ 60 dni)</t>
  </si>
  <si>
    <t>Izterjava glavnice in obresti</t>
  </si>
  <si>
    <t>Veljavna obrestna mera (v primeru kapitaliziranih obresti)</t>
  </si>
  <si>
    <t>Število dni od plačila do zahtevka za izterjavo</t>
  </si>
  <si>
    <t>Število dni po obdobju odloga (60 dni)</t>
  </si>
  <si>
    <t>PRIMER 2</t>
  </si>
  <si>
    <t>BC12345678</t>
  </si>
  <si>
    <t xml:space="preserve">Izterjava glavnice </t>
  </si>
  <si>
    <t>Vse obresti so bile preklicane.</t>
  </si>
  <si>
    <t>PRIMER 3</t>
  </si>
  <si>
    <t xml:space="preserve">O </t>
  </si>
  <si>
    <t>CD123456</t>
  </si>
  <si>
    <t>Star primer (pred 16. 10. 2014)</t>
  </si>
  <si>
    <t>Datum ugotovitve PACA</t>
  </si>
  <si>
    <t>Datum ugotovitve neizterljivosti glavnice in obresti</t>
  </si>
  <si>
    <r>
      <rPr>
        <sz val="12"/>
        <color theme="1"/>
        <rFont val="Times New Roman"/>
        <family val="1"/>
      </rPr>
      <t>Država članica[1]: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  </t>
    </r>
    <r>
      <rPr>
        <b/>
        <sz val="12"/>
        <color theme="1"/>
        <rFont val="Times New Roman"/>
        <family val="1"/>
      </rPr>
      <t>DČ</t>
    </r>
  </si>
  <si>
    <r>
      <rPr>
        <sz val="12"/>
        <color theme="1"/>
        <rFont val="Times New Roman"/>
        <family val="1"/>
      </rPr>
      <t>Plačilna agencija[2]:</t>
    </r>
    <r>
      <rPr>
        <sz val="12"/>
        <color theme="1"/>
        <rFont val="Times New Roman"/>
        <family val="1"/>
      </rPr>
      <t xml:space="preserve">   </t>
    </r>
    <r>
      <rPr>
        <b/>
        <sz val="12"/>
        <color theme="1"/>
        <rFont val="Times New Roman"/>
        <family val="1"/>
      </rPr>
      <t>DČ99</t>
    </r>
  </si>
  <si>
    <t>Preglednica, ki jo potrdi certifikacijski organ (oddelek 5.3.3 in/ali 18.5.3 poročila)</t>
  </si>
  <si>
    <t>SAMO za prejšnja programska obdobja</t>
  </si>
  <si>
    <t>PL n</t>
  </si>
  <si>
    <t>PL n – 1</t>
  </si>
  <si>
    <t xml:space="preserve">Razlike med nalogom za izterjavo, ki ga Komisija izda za proračunsko leto n – 1, in knjigo terjatev države članice </t>
  </si>
  <si>
    <t xml:space="preserve">Del zneska, ki je bil že izterjan in vrnjen Komisiji po pravilu 50/50 v preteklih proračunskih letih v skladu s členom 54(2) Uredbe (EU) št. 1306/2013 </t>
  </si>
  <si>
    <t>Del zneska, ki je bil že izterjan in vrnjen Komisiji na podlagi člena Article 57(1) Uredbe (EU) 2021/2116 in člena 22(1)(e) Uredbe (EU) 2022/128</t>
  </si>
  <si>
    <t>Skupni znesek, ki se vrne Komisiji za PL n</t>
  </si>
  <si>
    <t>(a)</t>
  </si>
  <si>
    <t>(b)</t>
  </si>
  <si>
    <t>(c)</t>
  </si>
  <si>
    <t>(d)</t>
  </si>
  <si>
    <t>(e) = (a) + (b) – (c) – (d)</t>
  </si>
  <si>
    <t xml:space="preserve">EKSRP </t>
  </si>
  <si>
    <t xml:space="preserve">ZIRP </t>
  </si>
  <si>
    <t>B_21</t>
  </si>
  <si>
    <t>C_21</t>
  </si>
  <si>
    <t>C_21 A</t>
  </si>
  <si>
    <t>D_21</t>
  </si>
  <si>
    <t>MS99</t>
  </si>
  <si>
    <t>A;B;AA;C;S;B_21;C_21;C_21 A;D_21</t>
  </si>
  <si>
    <t>DČ99;4;O;n;1000;0;0;100;1000</t>
  </si>
  <si>
    <t>DČ99;4;N;n;25000;0;0;150;25000</t>
  </si>
  <si>
    <t>(d) = (a) + (b) – (c) – (d)</t>
  </si>
  <si>
    <t>DČ99;5;O;n;5000000;-270000;300000;0;4430000</t>
  </si>
  <si>
    <t>DČ99;5;N;n;0;0;0;0;0</t>
  </si>
  <si>
    <r>
      <rPr>
        <b/>
        <u/>
        <sz val="14"/>
        <color rgb="FF000000"/>
        <rFont val="Times New Roman"/>
        <family val="1"/>
      </rPr>
      <t>Preglednica iz člena 54(2)/člena54(3)</t>
    </r>
    <r>
      <rPr>
        <sz val="14"/>
        <color rgb="FF000000"/>
        <rFont val="Times New Roman"/>
        <family val="1"/>
      </rPr>
      <t xml:space="preserve"> (preglednica 50/50)</t>
    </r>
  </si>
  <si>
    <r>
      <rPr>
        <sz val="12"/>
        <color theme="1"/>
        <rFont val="Times New Roman"/>
        <family val="1"/>
      </rPr>
      <t>Država članica[1]:</t>
    </r>
    <r>
      <rPr>
        <sz val="12"/>
        <color theme="1"/>
        <rFont val="Times New Roman"/>
        <family val="1"/>
      </rPr>
      <t xml:space="preserve"> </t>
    </r>
    <r>
      <rPr>
        <u/>
        <sz val="12"/>
        <color theme="1"/>
        <rFont val="Times New Roman"/>
        <family val="1"/>
      </rPr>
      <t>DČ</t>
    </r>
  </si>
  <si>
    <r>
      <rPr>
        <sz val="12"/>
        <color theme="1"/>
        <rFont val="Times New Roman"/>
        <family val="1"/>
      </rPr>
      <t>Plačilna agencija[2]:</t>
    </r>
    <r>
      <rPr>
        <sz val="12"/>
        <color theme="1"/>
        <rFont val="Times New Roman"/>
        <family val="1"/>
      </rPr>
      <t xml:space="preserve"> </t>
    </r>
    <r>
      <rPr>
        <u/>
        <sz val="12"/>
        <color theme="1"/>
        <rFont val="Times New Roman"/>
        <family val="1"/>
      </rPr>
      <t>DČ99</t>
    </r>
  </si>
  <si>
    <t>Preglednica, ki jo potrdi certifikacijski organ</t>
  </si>
  <si>
    <r>
      <rPr>
        <b/>
        <sz val="11"/>
        <color theme="1"/>
        <rFont val="Times New Roman"/>
        <family val="1"/>
      </rPr>
      <t>Valuta</t>
    </r>
    <r>
      <rPr>
        <sz val="11"/>
        <color rgb="FF000000"/>
        <rFont val="Times New Roman"/>
        <family val="1"/>
      </rPr>
      <t xml:space="preserve"> [3)</t>
    </r>
  </si>
  <si>
    <r>
      <rPr>
        <b/>
        <sz val="11"/>
        <color theme="1"/>
        <rFont val="Times New Roman"/>
        <family val="1"/>
      </rPr>
      <t xml:space="preserve">50 % v breme </t>
    </r>
    <r>
      <rPr>
        <b/>
        <sz val="11"/>
        <color indexed="8"/>
        <rFont val="Times New Roman"/>
        <family val="1"/>
      </rPr>
      <t>DČ (člen 54(2) Uredbe (EU) št. 1306/2013)</t>
    </r>
  </si>
  <si>
    <t>100 % v breme proračuna Skupnosti (člen 54(3) Uredbe (EU) št. 1306/2013</t>
  </si>
  <si>
    <t>EKSRP za obdobje 2007–2013</t>
  </si>
  <si>
    <t>EKSRP za obdobje 2014–2020</t>
  </si>
  <si>
    <t>EU_50</t>
  </si>
  <si>
    <t>EU_100</t>
  </si>
  <si>
    <t>A;B;C;D;EU_50;EU_100</t>
  </si>
  <si>
    <t>DČ99;3;n;EUR;10000;100</t>
  </si>
  <si>
    <t>DČ99;4;n;EUR;0;150</t>
  </si>
  <si>
    <t>DČ99;6;n;EUR;0;10</t>
  </si>
  <si>
    <t>PRILOGA III</t>
  </si>
  <si>
    <t>Vzorčna preglednica iz člena 29(g) Uredbe (EU) št. 908/2014</t>
  </si>
  <si>
    <t>Država članica:</t>
  </si>
  <si>
    <t>DČ</t>
  </si>
  <si>
    <t>Kategorija neporavnanega zneska (sankcija v zvezi z navzkrižno skladnostjo, večletna sankcija ali drugo)</t>
  </si>
  <si>
    <t>Stanje na dan 15. oktobra 2017</t>
  </si>
  <si>
    <t>Novi primeri (proračunsko leto 2018)</t>
  </si>
  <si>
    <t>Skupne izterjave (proračunsko leto 2018)</t>
  </si>
  <si>
    <t>Skupni popravki, vključno z neizterljivimi zneski (proračunsko leto 2018)</t>
  </si>
  <si>
    <t>Znesek, ki ga je treba izterjati na dan 15. oktobra 2018</t>
  </si>
  <si>
    <t>1</t>
  </si>
  <si>
    <t>3</t>
  </si>
  <si>
    <t>Skupaj:</t>
  </si>
  <si>
    <t>C_III</t>
  </si>
  <si>
    <t>I_III</t>
  </si>
  <si>
    <t>D_III</t>
  </si>
  <si>
    <t>E_III</t>
  </si>
  <si>
    <t>F_III</t>
  </si>
  <si>
    <t>G_III</t>
  </si>
  <si>
    <t>H_III</t>
  </si>
  <si>
    <t>A;B;C;C_III;I_III;D_III;E_III;F_III;G_III;H_III</t>
  </si>
  <si>
    <t>DČ99;3;n;EUR;1;300;4000;-1500;-100;2700</t>
  </si>
  <si>
    <t>DČ99;3;n;EUR;3;0;50;0;0;50</t>
  </si>
  <si>
    <t>DČ99;4;n;EUR;1;50;200;-50;0;200</t>
  </si>
  <si>
    <t>PRILOGA V</t>
  </si>
  <si>
    <t>Vzorčna preglednica iz člena 32(1), točka (f), Uredbe (EU) 2022/128</t>
  </si>
  <si>
    <t>PL</t>
  </si>
  <si>
    <t>j</t>
  </si>
  <si>
    <t>Stanje na dan 15. oktobra leta N – 1</t>
  </si>
  <si>
    <t>Skupaj „novi primeri“ (proračunsko leto N)</t>
  </si>
  <si>
    <t>Skupaj „popravki“ (proračunsko leto N)</t>
  </si>
  <si>
    <t>Skupaj „obresti“ (proračunsko leto N)</t>
  </si>
  <si>
    <t>Skupaj „izterjave“ (proračunsko leto N)</t>
  </si>
  <si>
    <t>Skupaj „neizterljivi zneski“ (leto N)</t>
  </si>
  <si>
    <t>Znesek, za katerega je izterjava v teku (stanje na dan 15. oktobra leta N)</t>
  </si>
  <si>
    <t>Skupaj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</si>
</sst>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i/>
      <u/>
      <sz val="14"/>
      <name val="Times New Roman"/>
      <family val="1"/>
    </font>
    <font>
      <b/>
      <sz val="14"/>
      <name val="Times New Roman"/>
      <family val="1"/>
    </font>
    <font>
      <u/>
      <sz val="12"/>
      <color theme="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</font>
    <font>
      <sz val="12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sz val="11"/>
      <name val="Arial"/>
      <family val="2"/>
    </font>
    <font>
      <sz val="12"/>
      <name val="Times New Roman"/>
      <family val="1"/>
    </font>
    <font>
      <b/>
      <sz val="11"/>
      <color rgb="FFFF0000"/>
      <name val="Times New Roman"/>
      <family val="1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charset val="238"/>
      <scheme val="minor"/>
    </font>
    <font>
      <sz val="9"/>
      <name val="Times New Roman"/>
      <family val="1"/>
    </font>
    <font>
      <b/>
      <u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1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65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4" borderId="8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0" fontId="6" fillId="0" borderId="13" xfId="1" applyFont="1" applyBorder="1" applyAlignment="1">
      <alignment horizontal="left" vertical="center" wrapText="1"/>
    </xf>
    <xf numFmtId="0" fontId="6" fillId="0" borderId="19" xfId="1" applyFont="1" applyBorder="1" applyAlignment="1">
      <alignment horizontal="justify" vertical="center" wrapText="1"/>
    </xf>
    <xf numFmtId="4" fontId="6" fillId="4" borderId="11" xfId="1" applyNumberFormat="1" applyFont="1" applyFill="1" applyBorder="1" applyAlignment="1">
      <alignment horizontal="center" vertical="center" wrapText="1"/>
    </xf>
    <xf numFmtId="0" fontId="6" fillId="0" borderId="17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justify" vertical="center" wrapText="1"/>
    </xf>
    <xf numFmtId="0" fontId="6" fillId="4" borderId="25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justify" vertical="center" wrapText="1"/>
    </xf>
    <xf numFmtId="4" fontId="7" fillId="4" borderId="15" xfId="1" applyNumberFormat="1" applyFont="1" applyFill="1" applyBorder="1" applyAlignment="1">
      <alignment horizontal="center" vertical="center" wrapText="1"/>
    </xf>
    <xf numFmtId="4" fontId="7" fillId="4" borderId="9" xfId="1" applyNumberFormat="1" applyFont="1" applyFill="1" applyBorder="1" applyAlignment="1">
      <alignment horizontal="center" vertical="center" wrapText="1"/>
    </xf>
    <xf numFmtId="4" fontId="7" fillId="4" borderId="20" xfId="1" applyNumberFormat="1" applyFont="1" applyFill="1" applyBorder="1" applyAlignment="1">
      <alignment horizontal="center" vertical="center" wrapText="1"/>
    </xf>
    <xf numFmtId="4" fontId="7" fillId="4" borderId="19" xfId="1" applyNumberFormat="1" applyFont="1" applyFill="1" applyBorder="1" applyAlignment="1">
      <alignment horizontal="center" vertical="center" wrapText="1"/>
    </xf>
    <xf numFmtId="4" fontId="5" fillId="4" borderId="19" xfId="1" applyNumberFormat="1" applyFont="1" applyFill="1" applyBorder="1" applyAlignment="1">
      <alignment horizontal="center" vertical="center" wrapText="1"/>
    </xf>
    <xf numFmtId="4" fontId="7" fillId="4" borderId="17" xfId="1" applyNumberFormat="1" applyFont="1" applyFill="1" applyBorder="1" applyAlignment="1">
      <alignment horizontal="center" vertical="center" wrapText="1"/>
    </xf>
    <xf numFmtId="4" fontId="7" fillId="4" borderId="14" xfId="1" applyNumberFormat="1" applyFont="1" applyFill="1" applyBorder="1" applyAlignment="1">
      <alignment horizontal="center" vertical="center" wrapText="1"/>
    </xf>
    <xf numFmtId="0" fontId="6" fillId="0" borderId="22" xfId="1" applyFont="1" applyBorder="1" applyAlignment="1">
      <alignment horizontal="left" vertical="center" wrapText="1"/>
    </xf>
    <xf numFmtId="0" fontId="6" fillId="0" borderId="27" xfId="1" applyFont="1" applyBorder="1" applyAlignment="1">
      <alignment horizontal="left" vertical="center" wrapText="1"/>
    </xf>
    <xf numFmtId="0" fontId="6" fillId="0" borderId="28" xfId="1" applyFont="1" applyBorder="1" applyAlignment="1">
      <alignment horizontal="justify" vertical="center" wrapText="1"/>
    </xf>
    <xf numFmtId="2" fontId="6" fillId="0" borderId="15" xfId="2" applyNumberFormat="1" applyFont="1" applyBorder="1" applyAlignment="1">
      <alignment horizontal="right" vertical="center" wrapText="1"/>
    </xf>
    <xf numFmtId="2" fontId="6" fillId="0" borderId="14" xfId="2" applyNumberFormat="1" applyFont="1" applyBorder="1" applyAlignment="1">
      <alignment horizontal="right" vertical="center" wrapText="1"/>
    </xf>
    <xf numFmtId="2" fontId="8" fillId="0" borderId="21" xfId="2" applyNumberFormat="1" applyFont="1" applyBorder="1" applyAlignment="1">
      <alignment horizontal="right" vertical="center" wrapText="1"/>
    </xf>
    <xf numFmtId="2" fontId="8" fillId="0" borderId="26" xfId="2" applyNumberFormat="1" applyFont="1" applyBorder="1" applyAlignment="1">
      <alignment horizontal="right" vertical="center" wrapText="1"/>
    </xf>
    <xf numFmtId="2" fontId="6" fillId="0" borderId="29" xfId="1" applyNumberFormat="1" applyFont="1" applyBorder="1" applyAlignment="1">
      <alignment horizontal="center" vertical="center" wrapText="1"/>
    </xf>
    <xf numFmtId="2" fontId="6" fillId="0" borderId="28" xfId="1" applyNumberFormat="1" applyFont="1" applyBorder="1" applyAlignment="1">
      <alignment horizontal="justify" vertical="center" wrapText="1"/>
    </xf>
    <xf numFmtId="2" fontId="6" fillId="0" borderId="30" xfId="1" applyNumberFormat="1" applyFont="1" applyBorder="1" applyAlignment="1">
      <alignment horizontal="justify" vertical="center" wrapText="1"/>
    </xf>
    <xf numFmtId="0" fontId="0" fillId="0" borderId="9" xfId="0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/>
    <xf numFmtId="0" fontId="9" fillId="0" borderId="9" xfId="0" applyFont="1" applyBorder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13" fillId="0" borderId="0" xfId="0" applyFont="1"/>
    <xf numFmtId="0" fontId="13" fillId="0" borderId="0" xfId="0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left"/>
    </xf>
    <xf numFmtId="0" fontId="15" fillId="0" borderId="0" xfId="0" applyFont="1"/>
    <xf numFmtId="0" fontId="16" fillId="5" borderId="9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left" vertical="center" wrapText="1"/>
    </xf>
    <xf numFmtId="2" fontId="17" fillId="0" borderId="9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left"/>
    </xf>
    <xf numFmtId="2" fontId="17" fillId="0" borderId="9" xfId="0" applyNumberFormat="1" applyFont="1" applyBorder="1"/>
    <xf numFmtId="0" fontId="17" fillId="0" borderId="9" xfId="0" applyFont="1" applyBorder="1" applyAlignment="1">
      <alignment horizontal="center" vertical="center" wrapText="1"/>
    </xf>
    <xf numFmtId="0" fontId="0" fillId="0" borderId="9" xfId="0" applyBorder="1"/>
    <xf numFmtId="0" fontId="2" fillId="0" borderId="9" xfId="0" applyFont="1" applyBorder="1"/>
    <xf numFmtId="0" fontId="0" fillId="0" borderId="9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21" fillId="0" borderId="0" xfId="0" applyFont="1"/>
    <xf numFmtId="0" fontId="22" fillId="0" borderId="31" xfId="0" applyFont="1" applyBorder="1" applyAlignment="1">
      <alignment horizontal="center"/>
    </xf>
    <xf numFmtId="0" fontId="23" fillId="5" borderId="31" xfId="0" applyFont="1" applyFill="1" applyBorder="1" applyAlignment="1">
      <alignment horizontal="center" wrapText="1"/>
    </xf>
    <xf numFmtId="0" fontId="23" fillId="5" borderId="32" xfId="0" applyFont="1" applyFill="1" applyBorder="1" applyAlignment="1">
      <alignment horizontal="center" wrapText="1"/>
    </xf>
    <xf numFmtId="0" fontId="23" fillId="0" borderId="33" xfId="0" applyFont="1" applyBorder="1" applyAlignment="1">
      <alignment horizontal="left" wrapText="1"/>
    </xf>
    <xf numFmtId="0" fontId="23" fillId="0" borderId="34" xfId="0" applyFont="1" applyBorder="1" applyAlignment="1">
      <alignment horizontal="center" vertical="top" wrapText="1"/>
    </xf>
    <xf numFmtId="4" fontId="23" fillId="0" borderId="34" xfId="0" applyNumberFormat="1" applyFont="1" applyBorder="1" applyAlignment="1">
      <alignment horizontal="right" vertical="top" wrapText="1"/>
    </xf>
    <xf numFmtId="0" fontId="20" fillId="0" borderId="33" xfId="0" applyFont="1" applyBorder="1" applyAlignment="1">
      <alignment horizontal="left" wrapText="1"/>
    </xf>
    <xf numFmtId="49" fontId="23" fillId="0" borderId="34" xfId="0" applyNumberFormat="1" applyFont="1" applyBorder="1" applyAlignment="1">
      <alignment horizontal="center" vertical="top" wrapText="1"/>
    </xf>
    <xf numFmtId="0" fontId="3" fillId="0" borderId="0" xfId="2" applyFont="1"/>
    <xf numFmtId="0" fontId="1" fillId="0" borderId="0" xfId="2"/>
    <xf numFmtId="0" fontId="2" fillId="0" borderId="0" xfId="2" applyFont="1"/>
    <xf numFmtId="0" fontId="4" fillId="0" borderId="0" xfId="2" applyFont="1"/>
    <xf numFmtId="0" fontId="5" fillId="2" borderId="20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6" fillId="0" borderId="9" xfId="2" applyFont="1" applyBorder="1" applyAlignment="1">
      <alignment horizontal="left" vertical="center" wrapText="1"/>
    </xf>
    <xf numFmtId="4" fontId="6" fillId="4" borderId="9" xfId="2" applyNumberFormat="1" applyFont="1" applyFill="1" applyBorder="1" applyAlignment="1">
      <alignment horizontal="right" vertical="center" wrapText="1"/>
    </xf>
    <xf numFmtId="4" fontId="6" fillId="4" borderId="10" xfId="2" applyNumberFormat="1" applyFont="1" applyFill="1" applyBorder="1" applyAlignment="1">
      <alignment horizontal="right" vertical="center" wrapText="1"/>
    </xf>
    <xf numFmtId="4" fontId="6" fillId="4" borderId="23" xfId="2" applyNumberFormat="1" applyFont="1" applyFill="1" applyBorder="1" applyAlignment="1">
      <alignment horizontal="right" vertical="center" wrapText="1"/>
    </xf>
    <xf numFmtId="4" fontId="6" fillId="0" borderId="9" xfId="2" applyNumberFormat="1" applyFont="1" applyBorder="1" applyAlignment="1">
      <alignment horizontal="right" vertical="center" wrapText="1"/>
    </xf>
    <xf numFmtId="4" fontId="6" fillId="0" borderId="17" xfId="2" applyNumberFormat="1" applyFont="1" applyBorder="1" applyAlignment="1">
      <alignment horizontal="right" vertical="center" wrapText="1"/>
    </xf>
    <xf numFmtId="0" fontId="6" fillId="0" borderId="20" xfId="2" applyFont="1" applyBorder="1" applyAlignment="1">
      <alignment horizontal="center" vertical="center" wrapText="1"/>
    </xf>
    <xf numFmtId="4" fontId="6" fillId="0" borderId="20" xfId="2" applyNumberFormat="1" applyFont="1" applyBorder="1" applyAlignment="1">
      <alignment horizontal="right" vertical="center" wrapText="1"/>
    </xf>
    <xf numFmtId="4" fontId="7" fillId="0" borderId="9" xfId="2" applyNumberFormat="1" applyFont="1" applyBorder="1" applyAlignment="1">
      <alignment horizontal="right" vertical="center" wrapText="1"/>
    </xf>
    <xf numFmtId="0" fontId="6" fillId="0" borderId="18" xfId="2" applyFont="1" applyBorder="1" applyAlignment="1">
      <alignment horizontal="left" vertical="center" wrapText="1"/>
    </xf>
    <xf numFmtId="4" fontId="6" fillId="4" borderId="17" xfId="2" applyNumberFormat="1" applyFont="1" applyFill="1" applyBorder="1" applyAlignment="1">
      <alignment vertical="center"/>
    </xf>
    <xf numFmtId="0" fontId="5" fillId="2" borderId="19" xfId="2" applyFont="1" applyFill="1" applyBorder="1" applyAlignment="1">
      <alignment vertical="center" wrapText="1"/>
    </xf>
    <xf numFmtId="0" fontId="5" fillId="2" borderId="18" xfId="2" applyFont="1" applyFill="1" applyBorder="1" applyAlignment="1">
      <alignment vertical="center" wrapText="1"/>
    </xf>
    <xf numFmtId="0" fontId="5" fillId="2" borderId="10" xfId="2" applyFont="1" applyFill="1" applyBorder="1" applyAlignment="1">
      <alignment vertical="center"/>
    </xf>
    <xf numFmtId="0" fontId="5" fillId="2" borderId="0" xfId="2" applyFont="1" applyFill="1" applyAlignment="1">
      <alignment vertical="center"/>
    </xf>
    <xf numFmtId="0" fontId="5" fillId="2" borderId="23" xfId="2" applyFont="1" applyFill="1" applyBorder="1" applyAlignment="1">
      <alignment vertical="center"/>
    </xf>
    <xf numFmtId="2" fontId="6" fillId="0" borderId="9" xfId="2" applyNumberFormat="1" applyFont="1" applyBorder="1" applyAlignment="1">
      <alignment horizontal="right" vertical="center" wrapText="1"/>
    </xf>
    <xf numFmtId="2" fontId="6" fillId="0" borderId="17" xfId="2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26" fillId="0" borderId="0" xfId="0" applyFont="1"/>
    <xf numFmtId="0" fontId="25" fillId="0" borderId="9" xfId="0" applyFont="1" applyBorder="1"/>
    <xf numFmtId="0" fontId="25" fillId="0" borderId="9" xfId="0" applyFont="1" applyBorder="1" applyAlignment="1">
      <alignment horizontal="center"/>
    </xf>
    <xf numFmtId="4" fontId="0" fillId="0" borderId="0" xfId="0" applyNumberFormat="1"/>
    <xf numFmtId="0" fontId="0" fillId="0" borderId="12" xfId="0" applyBorder="1"/>
    <xf numFmtId="0" fontId="0" fillId="0" borderId="13" xfId="0" applyBorder="1"/>
    <xf numFmtId="4" fontId="0" fillId="0" borderId="12" xfId="0" applyNumberFormat="1" applyBorder="1"/>
    <xf numFmtId="1" fontId="0" fillId="0" borderId="12" xfId="0" applyNumberFormat="1" applyBorder="1"/>
    <xf numFmtId="0" fontId="27" fillId="6" borderId="12" xfId="0" applyFont="1" applyFill="1" applyBorder="1"/>
    <xf numFmtId="0" fontId="0" fillId="0" borderId="19" xfId="0" applyBorder="1"/>
    <xf numFmtId="0" fontId="0" fillId="0" borderId="23" xfId="0" applyBorder="1"/>
    <xf numFmtId="1" fontId="0" fillId="0" borderId="0" xfId="0" applyNumberFormat="1"/>
    <xf numFmtId="0" fontId="27" fillId="6" borderId="0" xfId="0" applyFont="1" applyFill="1"/>
    <xf numFmtId="0" fontId="0" fillId="0" borderId="11" xfId="0" applyBorder="1"/>
    <xf numFmtId="10" fontId="0" fillId="0" borderId="0" xfId="0" applyNumberFormat="1"/>
    <xf numFmtId="14" fontId="0" fillId="0" borderId="0" xfId="0" applyNumberFormat="1"/>
    <xf numFmtId="164" fontId="0" fillId="0" borderId="0" xfId="3" applyFont="1" applyBorder="1"/>
    <xf numFmtId="0" fontId="29" fillId="0" borderId="0" xfId="0" applyFont="1"/>
    <xf numFmtId="0" fontId="0" fillId="0" borderId="18" xfId="0" applyBorder="1"/>
    <xf numFmtId="4" fontId="0" fillId="0" borderId="9" xfId="0" applyNumberFormat="1" applyBorder="1" applyAlignment="1">
      <alignment horizontal="right"/>
    </xf>
    <xf numFmtId="4" fontId="0" fillId="4" borderId="9" xfId="0" applyNumberFormat="1" applyFill="1" applyBorder="1" applyAlignment="1">
      <alignment horizontal="right"/>
    </xf>
    <xf numFmtId="4" fontId="0" fillId="0" borderId="15" xfId="0" applyNumberFormat="1" applyBorder="1" applyAlignment="1">
      <alignment horizontal="right"/>
    </xf>
    <xf numFmtId="14" fontId="0" fillId="4" borderId="9" xfId="0" applyNumberFormat="1" applyFill="1" applyBorder="1" applyAlignment="1">
      <alignment horizontal="right"/>
    </xf>
    <xf numFmtId="4" fontId="0" fillId="0" borderId="16" xfId="0" applyNumberFormat="1" applyBorder="1" applyAlignment="1">
      <alignment horizontal="right"/>
    </xf>
    <xf numFmtId="3" fontId="0" fillId="0" borderId="9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4" fontId="0" fillId="4" borderId="17" xfId="0" applyNumberFormat="1" applyFill="1" applyBorder="1" applyAlignment="1">
      <alignment horizontal="right"/>
    </xf>
    <xf numFmtId="4" fontId="0" fillId="0" borderId="13" xfId="0" applyNumberFormat="1" applyBorder="1" applyAlignment="1">
      <alignment horizontal="right"/>
    </xf>
    <xf numFmtId="14" fontId="0" fillId="4" borderId="17" xfId="0" applyNumberFormat="1" applyFill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4" fontId="0" fillId="4" borderId="9" xfId="0" applyNumberForma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14" fontId="0" fillId="4" borderId="16" xfId="0" applyNumberFormat="1" applyFill="1" applyBorder="1" applyAlignment="1">
      <alignment horizontal="center"/>
    </xf>
    <xf numFmtId="0" fontId="0" fillId="0" borderId="19" xfId="0" applyBorder="1" applyAlignment="1">
      <alignment horizontal="center"/>
    </xf>
    <xf numFmtId="4" fontId="0" fillId="4" borderId="15" xfId="0" applyNumberFormat="1" applyFill="1" applyBorder="1" applyAlignment="1">
      <alignment horizontal="right"/>
    </xf>
    <xf numFmtId="14" fontId="0" fillId="4" borderId="13" xfId="0" applyNumberFormat="1" applyFill="1" applyBorder="1" applyAlignment="1">
      <alignment horizontal="right"/>
    </xf>
    <xf numFmtId="3" fontId="0" fillId="0" borderId="9" xfId="0" applyNumberFormat="1" applyBorder="1" applyAlignment="1">
      <alignment horizontal="right"/>
    </xf>
    <xf numFmtId="14" fontId="0" fillId="4" borderId="13" xfId="0" applyNumberFormat="1" applyFill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4" fontId="0" fillId="0" borderId="1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9" fillId="7" borderId="28" xfId="0" applyFont="1" applyFill="1" applyBorder="1" applyAlignment="1">
      <alignment horizontal="center" vertical="center"/>
    </xf>
    <xf numFmtId="4" fontId="9" fillId="7" borderId="29" xfId="0" applyNumberFormat="1" applyFont="1" applyFill="1" applyBorder="1" applyAlignment="1">
      <alignment horizontal="center" vertical="center"/>
    </xf>
    <xf numFmtId="4" fontId="9" fillId="7" borderId="28" xfId="0" applyNumberFormat="1" applyFont="1" applyFill="1" applyBorder="1" applyAlignment="1">
      <alignment horizontal="center" vertical="center"/>
    </xf>
    <xf numFmtId="4" fontId="9" fillId="7" borderId="27" xfId="0" applyNumberFormat="1" applyFont="1" applyFill="1" applyBorder="1" applyAlignment="1">
      <alignment horizontal="center" vertical="center"/>
    </xf>
    <xf numFmtId="0" fontId="9" fillId="7" borderId="27" xfId="0" applyFont="1" applyFill="1" applyBorder="1" applyAlignment="1">
      <alignment horizontal="center" vertical="center"/>
    </xf>
    <xf numFmtId="0" fontId="27" fillId="6" borderId="10" xfId="0" applyFont="1" applyFill="1" applyBorder="1"/>
    <xf numFmtId="0" fontId="28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14" fontId="0" fillId="0" borderId="12" xfId="0" applyNumberFormat="1" applyBorder="1"/>
    <xf numFmtId="0" fontId="27" fillId="6" borderId="20" xfId="0" applyFont="1" applyFill="1" applyBorder="1"/>
    <xf numFmtId="0" fontId="28" fillId="0" borderId="20" xfId="0" applyFont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29" fillId="0" borderId="10" xfId="0" applyFont="1" applyBorder="1"/>
    <xf numFmtId="0" fontId="0" fillId="0" borderId="10" xfId="0" applyBorder="1"/>
    <xf numFmtId="4" fontId="0" fillId="0" borderId="19" xfId="0" applyNumberFormat="1" applyBorder="1" applyAlignment="1">
      <alignment horizontal="right"/>
    </xf>
    <xf numFmtId="4" fontId="0" fillId="0" borderId="20" xfId="0" applyNumberFormat="1" applyBorder="1" applyAlignment="1">
      <alignment horizontal="right"/>
    </xf>
    <xf numFmtId="4" fontId="0" fillId="6" borderId="19" xfId="0" applyNumberFormat="1" applyFill="1" applyBorder="1" applyAlignment="1">
      <alignment horizontal="right"/>
    </xf>
    <xf numFmtId="4" fontId="0" fillId="4" borderId="19" xfId="0" applyNumberFormat="1" applyFill="1" applyBorder="1" applyAlignment="1">
      <alignment horizontal="right"/>
    </xf>
    <xf numFmtId="4" fontId="0" fillId="4" borderId="13" xfId="0" applyNumberFormat="1" applyFill="1" applyBorder="1"/>
    <xf numFmtId="14" fontId="0" fillId="0" borderId="13" xfId="0" applyNumberFormat="1" applyBorder="1"/>
    <xf numFmtId="14" fontId="0" fillId="4" borderId="13" xfId="0" applyNumberFormat="1" applyFill="1" applyBorder="1"/>
    <xf numFmtId="0" fontId="0" fillId="0" borderId="17" xfId="0" applyBorder="1"/>
    <xf numFmtId="0" fontId="25" fillId="0" borderId="13" xfId="0" applyFont="1" applyBorder="1" applyAlignment="1">
      <alignment horizontal="center"/>
    </xf>
    <xf numFmtId="4" fontId="0" fillId="6" borderId="9" xfId="0" applyNumberFormat="1" applyFill="1" applyBorder="1" applyAlignment="1">
      <alignment horizontal="right"/>
    </xf>
    <xf numFmtId="0" fontId="30" fillId="0" borderId="13" xfId="0" applyFont="1" applyBorder="1" applyAlignment="1">
      <alignment horizontal="center"/>
    </xf>
    <xf numFmtId="4" fontId="0" fillId="6" borderId="20" xfId="0" applyNumberFormat="1" applyFill="1" applyBorder="1" applyAlignment="1">
      <alignment horizontal="right"/>
    </xf>
    <xf numFmtId="4" fontId="31" fillId="0" borderId="19" xfId="0" applyNumberFormat="1" applyFont="1" applyBorder="1" applyAlignment="1">
      <alignment horizontal="right"/>
    </xf>
    <xf numFmtId="4" fontId="31" fillId="4" borderId="19" xfId="0" applyNumberFormat="1" applyFont="1" applyFill="1" applyBorder="1" applyAlignment="1">
      <alignment horizontal="right"/>
    </xf>
    <xf numFmtId="4" fontId="31" fillId="6" borderId="19" xfId="0" applyNumberFormat="1" applyFont="1" applyFill="1" applyBorder="1" applyAlignment="1">
      <alignment horizontal="right"/>
    </xf>
    <xf numFmtId="4" fontId="0" fillId="4" borderId="19" xfId="0" applyNumberFormat="1" applyFill="1" applyBorder="1"/>
    <xf numFmtId="0" fontId="28" fillId="0" borderId="0" xfId="0" applyFont="1" applyAlignment="1">
      <alignment horizontal="center" vertical="center"/>
    </xf>
    <xf numFmtId="0" fontId="9" fillId="0" borderId="10" xfId="0" applyFont="1" applyBorder="1"/>
    <xf numFmtId="4" fontId="0" fillId="4" borderId="13" xfId="0" applyNumberForma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 wrapText="1"/>
    </xf>
    <xf numFmtId="0" fontId="0" fillId="7" borderId="9" xfId="0" applyFill="1" applyBorder="1" applyAlignment="1">
      <alignment horizontal="center" wrapText="1"/>
    </xf>
    <xf numFmtId="4" fontId="0" fillId="7" borderId="9" xfId="0" applyNumberFormat="1" applyFill="1" applyBorder="1" applyAlignment="1">
      <alignment horizontal="center" wrapText="1"/>
    </xf>
    <xf numFmtId="49" fontId="25" fillId="0" borderId="0" xfId="0" applyNumberFormat="1" applyFont="1"/>
    <xf numFmtId="0" fontId="25" fillId="0" borderId="0" xfId="0" applyFont="1"/>
    <xf numFmtId="0" fontId="25" fillId="0" borderId="9" xfId="0" applyFont="1" applyBorder="1" applyAlignment="1">
      <alignment horizontal="center" vertical="center"/>
    </xf>
    <xf numFmtId="0" fontId="16" fillId="2" borderId="12" xfId="2" applyFont="1" applyFill="1" applyBorder="1" applyAlignment="1">
      <alignment horizontal="center" vertical="center" wrapText="1"/>
    </xf>
    <xf numFmtId="0" fontId="16" fillId="2" borderId="18" xfId="2" applyFont="1" applyFill="1" applyBorder="1" applyAlignment="1">
      <alignment vertical="center" wrapText="1"/>
    </xf>
    <xf numFmtId="0" fontId="16" fillId="2" borderId="19" xfId="2" applyFont="1" applyFill="1" applyBorder="1" applyAlignment="1">
      <alignment vertical="center" wrapText="1"/>
    </xf>
    <xf numFmtId="0" fontId="14" fillId="4" borderId="9" xfId="2" applyFont="1" applyFill="1" applyBorder="1" applyAlignment="1">
      <alignment horizontal="center" vertical="center" wrapText="1"/>
    </xf>
    <xf numFmtId="4" fontId="14" fillId="4" borderId="0" xfId="2" applyNumberFormat="1" applyFont="1" applyFill="1" applyAlignment="1">
      <alignment horizontal="right" vertical="center" wrapText="1"/>
    </xf>
    <xf numFmtId="4" fontId="14" fillId="0" borderId="17" xfId="2" applyNumberFormat="1" applyFont="1" applyBorder="1" applyAlignment="1">
      <alignment horizontal="right" vertical="center" wrapText="1"/>
    </xf>
    <xf numFmtId="4" fontId="32" fillId="0" borderId="17" xfId="2" applyNumberFormat="1" applyFont="1" applyBorder="1" applyAlignment="1">
      <alignment horizontal="right" vertical="center" wrapText="1"/>
    </xf>
    <xf numFmtId="2" fontId="14" fillId="0" borderId="17" xfId="2" applyNumberFormat="1" applyFont="1" applyBorder="1" applyAlignment="1">
      <alignment horizontal="right" vertical="center" wrapText="1"/>
    </xf>
    <xf numFmtId="0" fontId="20" fillId="0" borderId="0" xfId="2" applyFont="1"/>
    <xf numFmtId="0" fontId="16" fillId="2" borderId="13" xfId="2" applyFont="1" applyFill="1" applyBorder="1" applyAlignment="1">
      <alignment horizontal="center" vertical="center" wrapText="1"/>
    </xf>
    <xf numFmtId="4" fontId="14" fillId="4" borderId="23" xfId="2" applyNumberFormat="1" applyFont="1" applyFill="1" applyBorder="1" applyAlignment="1">
      <alignment horizontal="right" vertical="center" wrapText="1"/>
    </xf>
    <xf numFmtId="164" fontId="0" fillId="0" borderId="9" xfId="4" applyFont="1" applyBorder="1"/>
    <xf numFmtId="0" fontId="9" fillId="8" borderId="19" xfId="0" applyFont="1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8" borderId="36" xfId="0" applyFont="1" applyFill="1" applyBorder="1" applyAlignment="1">
      <alignment wrapText="1"/>
    </xf>
    <xf numFmtId="0" fontId="9" fillId="8" borderId="37" xfId="0" applyFont="1" applyFill="1" applyBorder="1" applyAlignment="1">
      <alignment wrapText="1"/>
    </xf>
    <xf numFmtId="0" fontId="0" fillId="0" borderId="8" xfId="0" applyBorder="1"/>
    <xf numFmtId="164" fontId="0" fillId="0" borderId="14" xfId="4" applyFont="1" applyBorder="1"/>
    <xf numFmtId="0" fontId="0" fillId="0" borderId="38" xfId="0" applyBorder="1"/>
    <xf numFmtId="0" fontId="0" fillId="0" borderId="28" xfId="0" applyBorder="1"/>
    <xf numFmtId="164" fontId="0" fillId="0" borderId="28" xfId="0" applyNumberFormat="1" applyBorder="1"/>
    <xf numFmtId="164" fontId="0" fillId="0" borderId="30" xfId="0" applyNumberFormat="1" applyBorder="1"/>
    <xf numFmtId="1" fontId="0" fillId="0" borderId="0" xfId="4" applyNumberFormat="1" applyFont="1" applyBorder="1"/>
    <xf numFmtId="2" fontId="6" fillId="0" borderId="15" xfId="1" applyNumberFormat="1" applyFont="1" applyBorder="1" applyAlignment="1">
      <alignment horizontal="center" vertical="center" wrapText="1"/>
    </xf>
    <xf numFmtId="2" fontId="6" fillId="0" borderId="17" xfId="1" applyNumberFormat="1" applyFont="1" applyBorder="1" applyAlignment="1">
      <alignment horizontal="center" vertical="center" wrapText="1"/>
    </xf>
    <xf numFmtId="2" fontId="6" fillId="0" borderId="24" xfId="1" applyNumberFormat="1" applyFont="1" applyBorder="1" applyAlignment="1">
      <alignment horizontal="center" vertical="center" wrapText="1"/>
    </xf>
    <xf numFmtId="0" fontId="2" fillId="4" borderId="18" xfId="1" applyFont="1" applyFill="1" applyBorder="1" applyAlignment="1">
      <alignment horizontal="center" vertical="center" textRotation="90" wrapText="1"/>
    </xf>
    <xf numFmtId="0" fontId="2" fillId="4" borderId="11" xfId="1" applyFont="1" applyFill="1" applyBorder="1" applyAlignment="1">
      <alignment horizontal="center" vertical="center" textRotation="90" wrapText="1"/>
    </xf>
    <xf numFmtId="0" fontId="2" fillId="4" borderId="19" xfId="1" applyFont="1" applyFill="1" applyBorder="1" applyAlignment="1">
      <alignment horizontal="center" vertical="center" textRotation="90" wrapText="1"/>
    </xf>
    <xf numFmtId="2" fontId="6" fillId="0" borderId="19" xfId="1" applyNumberFormat="1" applyFont="1" applyBorder="1" applyAlignment="1">
      <alignment horizontal="center" vertical="center" wrapText="1"/>
    </xf>
    <xf numFmtId="2" fontId="6" fillId="0" borderId="20" xfId="1" applyNumberFormat="1" applyFont="1" applyBorder="1" applyAlignment="1">
      <alignment horizontal="center" vertical="center" wrapText="1"/>
    </xf>
    <xf numFmtId="4" fontId="6" fillId="4" borderId="10" xfId="1" applyNumberFormat="1" applyFont="1" applyFill="1" applyBorder="1" applyAlignment="1">
      <alignment horizontal="center" vertical="center" wrapText="1"/>
    </xf>
    <xf numFmtId="4" fontId="6" fillId="4" borderId="23" xfId="1" applyNumberFormat="1" applyFont="1" applyFill="1" applyBorder="1" applyAlignment="1">
      <alignment horizontal="center" vertical="center" wrapText="1"/>
    </xf>
    <xf numFmtId="2" fontId="6" fillId="0" borderId="16" xfId="2" applyNumberFormat="1" applyFont="1" applyBorder="1" applyAlignment="1">
      <alignment horizontal="center" vertical="center" wrapText="1"/>
    </xf>
    <xf numFmtId="2" fontId="6" fillId="0" borderId="17" xfId="2" applyNumberFormat="1" applyFont="1" applyBorder="1" applyAlignment="1">
      <alignment horizontal="center" vertical="center" wrapText="1"/>
    </xf>
    <xf numFmtId="2" fontId="6" fillId="0" borderId="15" xfId="2" applyNumberFormat="1" applyFont="1" applyBorder="1" applyAlignment="1">
      <alignment horizontal="center" vertical="center" wrapText="1"/>
    </xf>
    <xf numFmtId="2" fontId="6" fillId="0" borderId="24" xfId="2" applyNumberFormat="1" applyFont="1" applyBorder="1" applyAlignment="1">
      <alignment horizontal="center" vertical="center" wrapText="1"/>
    </xf>
    <xf numFmtId="4" fontId="6" fillId="4" borderId="21" xfId="1" applyNumberFormat="1" applyFont="1" applyFill="1" applyBorder="1" applyAlignment="1">
      <alignment horizontal="center" vertical="center" wrapText="1"/>
    </xf>
    <xf numFmtId="4" fontId="6" fillId="4" borderId="22" xfId="1" applyNumberFormat="1" applyFont="1" applyFill="1" applyBorder="1" applyAlignment="1">
      <alignment horizontal="center" vertical="center" wrapText="1"/>
    </xf>
    <xf numFmtId="4" fontId="6" fillId="0" borderId="15" xfId="1" applyNumberFormat="1" applyFont="1" applyBorder="1" applyAlignment="1">
      <alignment horizontal="center" vertical="center" wrapText="1"/>
    </xf>
    <xf numFmtId="4" fontId="6" fillId="0" borderId="17" xfId="1" applyNumberFormat="1" applyFont="1" applyBorder="1" applyAlignment="1">
      <alignment horizontal="center" vertical="center" wrapText="1"/>
    </xf>
    <xf numFmtId="2" fontId="6" fillId="0" borderId="16" xfId="1" applyNumberFormat="1" applyFont="1" applyBorder="1" applyAlignment="1">
      <alignment horizontal="center" vertical="center" wrapText="1"/>
    </xf>
    <xf numFmtId="4" fontId="6" fillId="0" borderId="9" xfId="1" applyNumberFormat="1" applyFont="1" applyBorder="1" applyAlignment="1">
      <alignment horizontal="center" vertical="center" wrapText="1"/>
    </xf>
    <xf numFmtId="4" fontId="6" fillId="4" borderId="20" xfId="1" applyNumberFormat="1" applyFont="1" applyFill="1" applyBorder="1" applyAlignment="1">
      <alignment horizontal="center" vertical="center" wrapText="1"/>
    </xf>
    <xf numFmtId="4" fontId="6" fillId="4" borderId="13" xfId="1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0" fontId="6" fillId="4" borderId="16" xfId="1" applyFont="1" applyFill="1" applyBorder="1" applyAlignment="1">
      <alignment horizontal="center" vertical="center" wrapText="1"/>
    </xf>
    <xf numFmtId="0" fontId="6" fillId="4" borderId="17" xfId="1" applyFont="1" applyFill="1" applyBorder="1" applyAlignment="1">
      <alignment horizontal="center" vertical="center" wrapText="1"/>
    </xf>
    <xf numFmtId="0" fontId="6" fillId="4" borderId="14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9" fillId="0" borderId="23" xfId="0" applyFont="1" applyBorder="1" applyAlignment="1">
      <alignment horizontal="left" vertical="top" wrapText="1"/>
    </xf>
    <xf numFmtId="0" fontId="28" fillId="0" borderId="18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" fillId="4" borderId="21" xfId="2" applyFont="1" applyFill="1" applyBorder="1" applyAlignment="1">
      <alignment horizontal="center" vertical="center" textRotation="90" wrapText="1"/>
    </xf>
    <xf numFmtId="0" fontId="2" fillId="4" borderId="10" xfId="2" applyFont="1" applyFill="1" applyBorder="1" applyAlignment="1">
      <alignment horizontal="center" vertical="center" textRotation="90" wrapText="1"/>
    </xf>
    <xf numFmtId="0" fontId="2" fillId="4" borderId="20" xfId="2" applyFont="1" applyFill="1" applyBorder="1" applyAlignment="1">
      <alignment horizontal="center" vertical="center" textRotation="90" wrapText="1"/>
    </xf>
    <xf numFmtId="0" fontId="5" fillId="2" borderId="9" xfId="2" applyFont="1" applyFill="1" applyBorder="1" applyAlignment="1">
      <alignment horizontal="center" vertical="center" wrapText="1"/>
    </xf>
    <xf numFmtId="0" fontId="24" fillId="2" borderId="21" xfId="2" applyFont="1" applyFill="1" applyBorder="1" applyAlignment="1">
      <alignment horizontal="center" vertical="center" wrapText="1"/>
    </xf>
    <xf numFmtId="0" fontId="24" fillId="2" borderId="35" xfId="2" applyFont="1" applyFill="1" applyBorder="1" applyAlignment="1">
      <alignment horizontal="center" vertical="center" wrapText="1"/>
    </xf>
    <xf numFmtId="0" fontId="24" fillId="2" borderId="22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</cellXfs>
  <cellStyles count="5">
    <cellStyle name="Comma" xfId="4" builtinId="3"/>
    <cellStyle name="Comma 2" xfId="3" xr:uid="{00000000-0005-0000-0000-000001000000}"/>
    <cellStyle name="Normal" xfId="0" builtinId="0"/>
    <cellStyle name="Normal 4 2" xfId="2" xr:uid="{00000000-0005-0000-0000-000003000000}"/>
    <cellStyle name="Normal 5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43"/>
  <sheetViews>
    <sheetView zoomScale="80" zoomScaleNormal="80" workbookViewId="0">
      <selection activeCell="F26" sqref="F26"/>
    </sheetView>
  </sheetViews>
  <sheetFormatPr defaultRowHeight="15"/>
  <cols>
    <col min="3" max="3" width="11.42578125" customWidth="1"/>
    <col min="4" max="4" width="11.140625" customWidth="1"/>
    <col min="5" max="5" width="10.140625" customWidth="1"/>
    <col min="7" max="7" width="10.85546875" customWidth="1"/>
    <col min="10" max="10" width="10.42578125" customWidth="1"/>
    <col min="11" max="11" width="12.85546875" customWidth="1"/>
    <col min="12" max="12" width="11.85546875" customWidth="1"/>
    <col min="16" max="16" width="10.5703125" customWidth="1"/>
    <col min="17" max="17" width="14" customWidth="1"/>
  </cols>
  <sheetData>
    <row r="1" spans="3:18" ht="15.75" customHeight="1">
      <c r="C1" s="1"/>
      <c r="D1" s="2" t="s">
        <v>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3:18" ht="15.75" customHeight="1">
      <c r="C2" s="1"/>
      <c r="D2" s="2" t="s">
        <v>1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3:18" ht="15.75" customHeight="1"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3:18" ht="15.75">
      <c r="C4" s="1"/>
      <c r="D4" s="3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3:18" ht="15.75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3:18" ht="24" customHeight="1">
      <c r="C6" s="1"/>
      <c r="D6" s="243" t="s">
        <v>3</v>
      </c>
      <c r="E6" s="232" t="s">
        <v>4</v>
      </c>
      <c r="F6" s="232" t="s">
        <v>5</v>
      </c>
      <c r="G6" s="232"/>
      <c r="H6" s="232" t="s">
        <v>6</v>
      </c>
      <c r="I6" s="245"/>
      <c r="J6" s="247" t="s">
        <v>7</v>
      </c>
      <c r="K6" s="228"/>
      <c r="L6" s="241" t="s">
        <v>8</v>
      </c>
      <c r="M6" s="228" t="s">
        <v>9</v>
      </c>
      <c r="N6" s="229"/>
      <c r="O6" s="232" t="s">
        <v>10</v>
      </c>
      <c r="P6" s="232"/>
      <c r="Q6" s="232" t="s">
        <v>11</v>
      </c>
      <c r="R6" s="234"/>
    </row>
    <row r="7" spans="3:18" ht="35.25" customHeight="1">
      <c r="C7" s="1"/>
      <c r="D7" s="244"/>
      <c r="E7" s="233"/>
      <c r="F7" s="233"/>
      <c r="G7" s="233"/>
      <c r="H7" s="233"/>
      <c r="I7" s="246"/>
      <c r="J7" s="248"/>
      <c r="K7" s="249"/>
      <c r="L7" s="242"/>
      <c r="M7" s="230"/>
      <c r="N7" s="231"/>
      <c r="O7" s="233"/>
      <c r="P7" s="233"/>
      <c r="Q7" s="233"/>
      <c r="R7" s="235"/>
    </row>
    <row r="8" spans="3:18">
      <c r="C8" s="1"/>
      <c r="D8" s="4" t="s">
        <v>12</v>
      </c>
      <c r="E8" s="5" t="s">
        <v>13</v>
      </c>
      <c r="F8" s="236" t="s">
        <v>14</v>
      </c>
      <c r="G8" s="236"/>
      <c r="H8" s="236" t="s">
        <v>15</v>
      </c>
      <c r="I8" s="236"/>
      <c r="J8" s="237" t="s">
        <v>16</v>
      </c>
      <c r="K8" s="238"/>
      <c r="L8" s="5" t="s">
        <v>17</v>
      </c>
      <c r="M8" s="239" t="s">
        <v>18</v>
      </c>
      <c r="N8" s="236"/>
      <c r="O8" s="239" t="s">
        <v>19</v>
      </c>
      <c r="P8" s="236"/>
      <c r="Q8" s="236" t="s">
        <v>20</v>
      </c>
      <c r="R8" s="240"/>
    </row>
    <row r="9" spans="3:18" ht="15" customHeight="1">
      <c r="C9" s="209" t="s">
        <v>21</v>
      </c>
      <c r="D9" s="6" t="s">
        <v>22</v>
      </c>
      <c r="E9" s="7" t="s">
        <v>23</v>
      </c>
      <c r="F9" s="212">
        <v>1500</v>
      </c>
      <c r="G9" s="213"/>
      <c r="H9" s="220"/>
      <c r="I9" s="221"/>
      <c r="J9" s="222">
        <v>-100</v>
      </c>
      <c r="K9" s="223"/>
      <c r="L9" s="8"/>
      <c r="M9" s="206">
        <v>-500</v>
      </c>
      <c r="N9" s="207"/>
      <c r="O9" s="224">
        <v>0</v>
      </c>
      <c r="P9" s="207"/>
      <c r="Q9" s="206">
        <v>900</v>
      </c>
      <c r="R9" s="208"/>
    </row>
    <row r="10" spans="3:18" ht="24" customHeight="1">
      <c r="C10" s="210"/>
      <c r="D10" s="9" t="s">
        <v>24</v>
      </c>
      <c r="E10" s="10" t="s">
        <v>23</v>
      </c>
      <c r="F10" s="212">
        <v>150</v>
      </c>
      <c r="G10" s="213"/>
      <c r="H10" s="214"/>
      <c r="I10" s="215"/>
      <c r="J10" s="216">
        <v>0</v>
      </c>
      <c r="K10" s="217"/>
      <c r="L10" s="8"/>
      <c r="M10" s="218">
        <v>-150</v>
      </c>
      <c r="N10" s="217"/>
      <c r="O10" s="216">
        <v>0</v>
      </c>
      <c r="P10" s="217"/>
      <c r="Q10" s="218">
        <v>0</v>
      </c>
      <c r="R10" s="219"/>
    </row>
    <row r="11" spans="3:18">
      <c r="C11" s="211"/>
      <c r="D11" s="9" t="s">
        <v>25</v>
      </c>
      <c r="E11" s="10"/>
      <c r="F11" s="225"/>
      <c r="G11" s="222"/>
      <c r="H11" s="226"/>
      <c r="I11" s="227"/>
      <c r="J11" s="222"/>
      <c r="K11" s="223"/>
      <c r="L11" s="8"/>
      <c r="M11" s="206"/>
      <c r="N11" s="207"/>
      <c r="O11" s="206"/>
      <c r="P11" s="207"/>
      <c r="Q11" s="206"/>
      <c r="R11" s="208"/>
    </row>
    <row r="12" spans="3:18" ht="15.75" customHeight="1">
      <c r="C12" s="1"/>
      <c r="D12" s="11"/>
      <c r="E12" s="12"/>
      <c r="F12" s="13" t="s">
        <v>26</v>
      </c>
      <c r="G12" s="14" t="s">
        <v>27</v>
      </c>
      <c r="H12" s="15" t="s">
        <v>26</v>
      </c>
      <c r="I12" s="16" t="s">
        <v>27</v>
      </c>
      <c r="J12" s="13" t="s">
        <v>26</v>
      </c>
      <c r="K12" s="14" t="s">
        <v>28</v>
      </c>
      <c r="L12" s="17"/>
      <c r="M12" s="14" t="s">
        <v>26</v>
      </c>
      <c r="N12" s="14" t="s">
        <v>27</v>
      </c>
      <c r="O12" s="18" t="s">
        <v>26</v>
      </c>
      <c r="P12" s="14" t="s">
        <v>27</v>
      </c>
      <c r="Q12" s="14" t="s">
        <v>26</v>
      </c>
      <c r="R12" s="19" t="s">
        <v>27</v>
      </c>
    </row>
    <row r="13" spans="3:18" ht="15" customHeight="1">
      <c r="C13" s="209" t="s">
        <v>29</v>
      </c>
      <c r="D13" s="9" t="s">
        <v>30</v>
      </c>
      <c r="E13" s="10" t="s">
        <v>23</v>
      </c>
      <c r="F13" s="23">
        <v>2500</v>
      </c>
      <c r="G13" s="23">
        <v>25</v>
      </c>
      <c r="H13" s="23">
        <v>250</v>
      </c>
      <c r="I13" s="23">
        <v>2.5</v>
      </c>
      <c r="J13" s="23">
        <v>0</v>
      </c>
      <c r="K13" s="23">
        <v>0</v>
      </c>
      <c r="L13" s="23">
        <v>12</v>
      </c>
      <c r="M13" s="23">
        <v>-750</v>
      </c>
      <c r="N13" s="23">
        <v>-15</v>
      </c>
      <c r="O13" s="23">
        <v>0</v>
      </c>
      <c r="P13" s="23">
        <v>0</v>
      </c>
      <c r="Q13" s="23">
        <v>1985</v>
      </c>
      <c r="R13" s="24">
        <v>14.5</v>
      </c>
    </row>
    <row r="14" spans="3:18" ht="29.25" customHeight="1">
      <c r="C14" s="210"/>
      <c r="D14" s="9" t="s">
        <v>31</v>
      </c>
      <c r="E14" s="10" t="s">
        <v>23</v>
      </c>
      <c r="F14" s="23">
        <v>15</v>
      </c>
      <c r="G14" s="23">
        <v>3</v>
      </c>
      <c r="H14" s="23">
        <v>0</v>
      </c>
      <c r="I14" s="23">
        <v>0</v>
      </c>
      <c r="J14" s="23">
        <v>0</v>
      </c>
      <c r="K14" s="23">
        <v>0</v>
      </c>
      <c r="L14" s="23">
        <v>1</v>
      </c>
      <c r="M14" s="23">
        <v>0</v>
      </c>
      <c r="N14" s="23">
        <v>0</v>
      </c>
      <c r="O14" s="23">
        <v>-15</v>
      </c>
      <c r="P14" s="23">
        <v>-4</v>
      </c>
      <c r="Q14" s="23">
        <v>0</v>
      </c>
      <c r="R14" s="24">
        <v>0</v>
      </c>
    </row>
    <row r="15" spans="3:18" ht="25.5">
      <c r="C15" s="210"/>
      <c r="D15" s="20" t="s">
        <v>32</v>
      </c>
      <c r="E15" s="10" t="s">
        <v>23</v>
      </c>
      <c r="F15" s="25">
        <v>250</v>
      </c>
      <c r="G15" s="25">
        <v>2.5</v>
      </c>
      <c r="H15" s="25">
        <v>25</v>
      </c>
      <c r="I15" s="25">
        <v>0</v>
      </c>
      <c r="J15" s="25">
        <v>-50</v>
      </c>
      <c r="K15" s="25">
        <v>0</v>
      </c>
      <c r="L15" s="25">
        <v>3</v>
      </c>
      <c r="M15" s="25">
        <v>-125</v>
      </c>
      <c r="N15" s="25">
        <v>-2</v>
      </c>
      <c r="O15" s="25">
        <v>0</v>
      </c>
      <c r="P15" s="25">
        <v>0</v>
      </c>
      <c r="Q15" s="25">
        <v>100</v>
      </c>
      <c r="R15" s="26">
        <v>3.5</v>
      </c>
    </row>
    <row r="16" spans="3:18" ht="15.75" thickBot="1">
      <c r="C16" s="211"/>
      <c r="D16" s="21" t="s">
        <v>25</v>
      </c>
      <c r="E16" s="22"/>
      <c r="F16" s="27"/>
      <c r="G16" s="28"/>
      <c r="H16" s="27"/>
      <c r="I16" s="28"/>
      <c r="J16" s="27"/>
      <c r="K16" s="28"/>
      <c r="L16" s="28"/>
      <c r="M16" s="28"/>
      <c r="N16" s="28"/>
      <c r="O16" s="28"/>
      <c r="P16" s="28"/>
      <c r="Q16" s="28"/>
      <c r="R16" s="29"/>
    </row>
    <row r="17" spans="1:20">
      <c r="T17" s="97"/>
    </row>
    <row r="19" spans="1:20">
      <c r="A19" s="30" t="s">
        <v>33</v>
      </c>
      <c r="B19" s="34" t="s">
        <v>34</v>
      </c>
      <c r="C19" s="31" t="s">
        <v>35</v>
      </c>
      <c r="D19" s="31" t="s">
        <v>36</v>
      </c>
      <c r="E19" s="30" t="s">
        <v>37</v>
      </c>
      <c r="F19" s="30" t="s">
        <v>38</v>
      </c>
      <c r="G19" s="30" t="s">
        <v>39</v>
      </c>
      <c r="H19" s="30" t="s">
        <v>40</v>
      </c>
      <c r="I19" s="30" t="s">
        <v>41</v>
      </c>
      <c r="J19" s="30" t="s">
        <v>42</v>
      </c>
      <c r="K19" s="30" t="s">
        <v>43</v>
      </c>
      <c r="L19" s="30" t="s">
        <v>44</v>
      </c>
      <c r="M19" s="30" t="s">
        <v>45</v>
      </c>
      <c r="N19" s="30" t="s">
        <v>46</v>
      </c>
      <c r="O19" s="30" t="s">
        <v>47</v>
      </c>
      <c r="P19" s="30" t="s">
        <v>48</v>
      </c>
      <c r="Q19" s="30" t="s">
        <v>49</v>
      </c>
      <c r="R19" s="30" t="s">
        <v>50</v>
      </c>
    </row>
    <row r="20" spans="1:20">
      <c r="A20" s="30" t="s">
        <v>51</v>
      </c>
      <c r="B20" s="34" t="s">
        <v>52</v>
      </c>
      <c r="C20" s="31" t="s">
        <v>51</v>
      </c>
      <c r="D20" s="31" t="s">
        <v>51</v>
      </c>
      <c r="E20" s="30" t="s">
        <v>51</v>
      </c>
      <c r="F20" s="30" t="s">
        <v>51</v>
      </c>
      <c r="G20" s="30"/>
      <c r="H20" s="30"/>
      <c r="I20" s="30"/>
      <c r="J20" s="30" t="s">
        <v>51</v>
      </c>
      <c r="K20" s="30"/>
      <c r="L20" s="30"/>
      <c r="M20" s="30" t="s">
        <v>51</v>
      </c>
      <c r="N20" s="30"/>
      <c r="O20" s="99" t="s">
        <v>51</v>
      </c>
      <c r="P20" s="30"/>
      <c r="Q20" s="30" t="s">
        <v>51</v>
      </c>
      <c r="R20" s="30"/>
    </row>
    <row r="21" spans="1:20">
      <c r="A21" s="30" t="s">
        <v>51</v>
      </c>
      <c r="B21" s="34" t="s">
        <v>53</v>
      </c>
      <c r="C21" s="31" t="s">
        <v>51</v>
      </c>
      <c r="D21" s="31" t="s">
        <v>51</v>
      </c>
      <c r="E21" s="30" t="s">
        <v>51</v>
      </c>
      <c r="F21" s="30" t="s">
        <v>51</v>
      </c>
      <c r="G21" s="30" t="s">
        <v>51</v>
      </c>
      <c r="H21" s="30" t="s">
        <v>51</v>
      </c>
      <c r="I21" s="30" t="s">
        <v>51</v>
      </c>
      <c r="J21" s="30" t="s">
        <v>51</v>
      </c>
      <c r="K21" s="30" t="s">
        <v>51</v>
      </c>
      <c r="L21" s="30" t="s">
        <v>51</v>
      </c>
      <c r="M21" s="30" t="s">
        <v>51</v>
      </c>
      <c r="N21" s="30" t="s">
        <v>51</v>
      </c>
      <c r="O21" s="30" t="s">
        <v>51</v>
      </c>
      <c r="P21" s="30" t="s">
        <v>51</v>
      </c>
      <c r="Q21" s="30" t="s">
        <v>51</v>
      </c>
      <c r="R21" s="30" t="s">
        <v>51</v>
      </c>
    </row>
    <row r="24" spans="1:20">
      <c r="A24" s="30" t="s">
        <v>33</v>
      </c>
      <c r="B24" s="30" t="s">
        <v>34</v>
      </c>
      <c r="C24" s="31" t="s">
        <v>35</v>
      </c>
      <c r="D24" s="31" t="s">
        <v>36</v>
      </c>
      <c r="E24" s="30" t="s">
        <v>37</v>
      </c>
      <c r="F24" s="30" t="s">
        <v>38</v>
      </c>
      <c r="G24" s="30" t="s">
        <v>39</v>
      </c>
      <c r="H24" s="30" t="s">
        <v>40</v>
      </c>
      <c r="I24" s="30" t="s">
        <v>41</v>
      </c>
      <c r="J24" s="30" t="s">
        <v>42</v>
      </c>
      <c r="K24" s="30" t="s">
        <v>43</v>
      </c>
      <c r="L24" s="30" t="s">
        <v>44</v>
      </c>
      <c r="M24" s="30" t="s">
        <v>45</v>
      </c>
      <c r="N24" s="30" t="s">
        <v>46</v>
      </c>
      <c r="O24" s="30" t="s">
        <v>47</v>
      </c>
      <c r="P24" s="30" t="s">
        <v>48</v>
      </c>
      <c r="Q24" s="30" t="s">
        <v>49</v>
      </c>
      <c r="R24" s="30" t="s">
        <v>50</v>
      </c>
    </row>
    <row r="25" spans="1:20">
      <c r="A25" s="30" t="s">
        <v>54</v>
      </c>
      <c r="B25" s="30" t="s">
        <v>52</v>
      </c>
      <c r="C25" s="30">
        <v>3</v>
      </c>
      <c r="D25" s="30" t="s">
        <v>55</v>
      </c>
      <c r="E25" s="30" t="s">
        <v>23</v>
      </c>
      <c r="F25" s="55">
        <v>1500</v>
      </c>
      <c r="G25" s="55"/>
      <c r="H25" s="55"/>
      <c r="I25" s="55"/>
      <c r="J25" s="55">
        <v>-100</v>
      </c>
      <c r="K25" s="55"/>
      <c r="L25" s="55"/>
      <c r="M25" s="55">
        <v>-500</v>
      </c>
      <c r="N25" s="55"/>
      <c r="O25" s="55">
        <v>0</v>
      </c>
      <c r="P25" s="55"/>
      <c r="Q25" s="55">
        <v>900</v>
      </c>
      <c r="R25" s="55"/>
    </row>
    <row r="26" spans="1:20">
      <c r="A26" s="30" t="s">
        <v>54</v>
      </c>
      <c r="B26" s="30" t="s">
        <v>52</v>
      </c>
      <c r="C26" s="30">
        <v>4</v>
      </c>
      <c r="D26" s="30" t="s">
        <v>55</v>
      </c>
      <c r="E26" s="30" t="s">
        <v>23</v>
      </c>
      <c r="F26" s="55">
        <v>150</v>
      </c>
      <c r="G26" s="55"/>
      <c r="H26" s="55"/>
      <c r="I26" s="55"/>
      <c r="J26" s="55">
        <v>0</v>
      </c>
      <c r="K26" s="55"/>
      <c r="L26" s="55"/>
      <c r="M26" s="55">
        <v>-150</v>
      </c>
      <c r="N26" s="55"/>
      <c r="O26" s="55">
        <v>0</v>
      </c>
      <c r="P26" s="55"/>
      <c r="Q26" s="55">
        <v>0</v>
      </c>
      <c r="R26" s="55"/>
    </row>
    <row r="27" spans="1:20">
      <c r="A27" s="30" t="s">
        <v>54</v>
      </c>
      <c r="B27" s="30" t="s">
        <v>53</v>
      </c>
      <c r="C27" s="30">
        <v>3</v>
      </c>
      <c r="D27" s="30" t="s">
        <v>55</v>
      </c>
      <c r="E27" s="30" t="s">
        <v>23</v>
      </c>
      <c r="F27" s="55">
        <v>2500</v>
      </c>
      <c r="G27" s="55">
        <v>25</v>
      </c>
      <c r="H27" s="55">
        <v>250</v>
      </c>
      <c r="I27" s="55">
        <v>2.5</v>
      </c>
      <c r="J27" s="55">
        <v>0</v>
      </c>
      <c r="K27" s="55">
        <v>0</v>
      </c>
      <c r="L27" s="55">
        <v>12</v>
      </c>
      <c r="M27" s="55">
        <v>-750</v>
      </c>
      <c r="N27" s="55">
        <v>-15</v>
      </c>
      <c r="O27" s="55">
        <v>0</v>
      </c>
      <c r="P27" s="55">
        <v>0</v>
      </c>
      <c r="Q27" s="55">
        <v>1985</v>
      </c>
      <c r="R27" s="55">
        <v>14.5</v>
      </c>
    </row>
    <row r="28" spans="1:20">
      <c r="A28" s="30" t="s">
        <v>54</v>
      </c>
      <c r="B28" s="30" t="s">
        <v>53</v>
      </c>
      <c r="C28" s="30">
        <v>4</v>
      </c>
      <c r="D28" s="30" t="s">
        <v>55</v>
      </c>
      <c r="E28" s="30" t="s">
        <v>23</v>
      </c>
      <c r="F28" s="55">
        <v>15</v>
      </c>
      <c r="G28" s="55">
        <v>3</v>
      </c>
      <c r="H28" s="55">
        <v>0</v>
      </c>
      <c r="I28" s="55">
        <v>0</v>
      </c>
      <c r="J28" s="55">
        <v>0</v>
      </c>
      <c r="K28" s="55">
        <v>0</v>
      </c>
      <c r="L28" s="55">
        <v>1</v>
      </c>
      <c r="M28" s="55">
        <v>0</v>
      </c>
      <c r="N28" s="55">
        <v>0</v>
      </c>
      <c r="O28" s="55">
        <v>-15</v>
      </c>
      <c r="P28" s="55">
        <v>-4</v>
      </c>
      <c r="Q28" s="55">
        <v>0</v>
      </c>
      <c r="R28" s="55">
        <v>0</v>
      </c>
    </row>
    <row r="29" spans="1:20">
      <c r="A29" s="30" t="s">
        <v>54</v>
      </c>
      <c r="B29" s="30" t="s">
        <v>53</v>
      </c>
      <c r="C29" s="30">
        <v>6</v>
      </c>
      <c r="D29" s="30" t="s">
        <v>55</v>
      </c>
      <c r="E29" s="30" t="s">
        <v>23</v>
      </c>
      <c r="F29" s="55">
        <v>250</v>
      </c>
      <c r="G29" s="55">
        <v>2.5</v>
      </c>
      <c r="H29" s="55">
        <v>25</v>
      </c>
      <c r="I29" s="55">
        <v>0</v>
      </c>
      <c r="J29" s="55">
        <v>-50</v>
      </c>
      <c r="K29" s="55">
        <v>0</v>
      </c>
      <c r="L29" s="55">
        <v>3</v>
      </c>
      <c r="M29" s="55">
        <v>-125</v>
      </c>
      <c r="N29" s="55">
        <v>-2</v>
      </c>
      <c r="O29" s="55">
        <v>0</v>
      </c>
      <c r="P29" s="55">
        <v>0</v>
      </c>
      <c r="Q29" s="55">
        <v>100</v>
      </c>
      <c r="R29" s="55">
        <v>3.5</v>
      </c>
    </row>
    <row r="31" spans="1:20">
      <c r="C31" s="35" t="s">
        <v>56</v>
      </c>
    </row>
    <row r="33" spans="1:3">
      <c r="C33" s="33" t="s">
        <v>57</v>
      </c>
    </row>
    <row r="34" spans="1:3">
      <c r="C34" s="33" t="s">
        <v>58</v>
      </c>
    </row>
    <row r="35" spans="1:3">
      <c r="C35" s="33" t="s">
        <v>59</v>
      </c>
    </row>
    <row r="36" spans="1:3">
      <c r="C36" s="33" t="s">
        <v>60</v>
      </c>
    </row>
    <row r="37" spans="1:3">
      <c r="C37" s="33" t="s">
        <v>61</v>
      </c>
    </row>
    <row r="38" spans="1:3">
      <c r="C38" s="33" t="s">
        <v>62</v>
      </c>
    </row>
    <row r="39" spans="1:3">
      <c r="A39" s="33"/>
    </row>
    <row r="40" spans="1:3">
      <c r="A40" s="33"/>
    </row>
    <row r="41" spans="1:3">
      <c r="A41" s="33"/>
    </row>
    <row r="42" spans="1:3">
      <c r="A42" s="33"/>
    </row>
    <row r="43" spans="1:3">
      <c r="A43" s="33"/>
    </row>
  </sheetData>
  <mergeCells count="35">
    <mergeCell ref="D6:D7"/>
    <mergeCell ref="E6:E7"/>
    <mergeCell ref="F6:G7"/>
    <mergeCell ref="H6:I7"/>
    <mergeCell ref="J6:K7"/>
    <mergeCell ref="O6:P7"/>
    <mergeCell ref="Q6:R7"/>
    <mergeCell ref="F8:G8"/>
    <mergeCell ref="H8:I8"/>
    <mergeCell ref="J8:K8"/>
    <mergeCell ref="M8:N8"/>
    <mergeCell ref="O8:P8"/>
    <mergeCell ref="Q8:R8"/>
    <mergeCell ref="L6:L7"/>
    <mergeCell ref="F11:G11"/>
    <mergeCell ref="H11:I11"/>
    <mergeCell ref="J11:K11"/>
    <mergeCell ref="M11:N11"/>
    <mergeCell ref="M6:N7"/>
    <mergeCell ref="O11:P11"/>
    <mergeCell ref="Q11:R11"/>
    <mergeCell ref="C13:C16"/>
    <mergeCell ref="Q9:R9"/>
    <mergeCell ref="F10:G10"/>
    <mergeCell ref="H10:I10"/>
    <mergeCell ref="J10:K10"/>
    <mergeCell ref="M10:N10"/>
    <mergeCell ref="O10:P10"/>
    <mergeCell ref="Q10:R10"/>
    <mergeCell ref="C9:C11"/>
    <mergeCell ref="F9:G9"/>
    <mergeCell ref="H9:I9"/>
    <mergeCell ref="J9:K9"/>
    <mergeCell ref="M9:N9"/>
    <mergeCell ref="O9:P9"/>
  </mergeCell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65"/>
  <sheetViews>
    <sheetView zoomScale="70" zoomScaleNormal="70" workbookViewId="0">
      <pane ySplit="1" topLeftCell="A2" activePane="bottomLeft" state="frozen"/>
      <selection pane="bottomLeft" activeCell="I11" sqref="I11"/>
    </sheetView>
  </sheetViews>
  <sheetFormatPr defaultRowHeight="15" outlineLevelRow="1"/>
  <cols>
    <col min="1" max="2" width="11.5703125" customWidth="1"/>
    <col min="4" max="4" width="10.42578125" customWidth="1"/>
    <col min="5" max="5" width="12" customWidth="1"/>
    <col min="6" max="6" width="12.5703125" customWidth="1"/>
    <col min="7" max="7" width="10.5703125" bestFit="1" customWidth="1"/>
    <col min="8" max="9" width="10.5703125" customWidth="1"/>
    <col min="10" max="10" width="12.42578125" customWidth="1"/>
    <col min="12" max="12" width="12.42578125" customWidth="1"/>
    <col min="14" max="14" width="13.5703125" customWidth="1"/>
    <col min="15" max="15" width="11.5703125" customWidth="1"/>
    <col min="16" max="16" width="11.5703125" bestFit="1" customWidth="1"/>
    <col min="17" max="17" width="10.85546875" bestFit="1" customWidth="1"/>
    <col min="18" max="18" width="10.5703125" style="100" customWidth="1"/>
    <col min="19" max="19" width="10.140625" bestFit="1" customWidth="1"/>
    <col min="21" max="21" width="9.85546875" customWidth="1"/>
    <col min="23" max="23" width="12" customWidth="1"/>
    <col min="24" max="24" width="9.85546875" customWidth="1"/>
    <col min="25" max="25" width="10.42578125" customWidth="1"/>
    <col min="26" max="27" width="9.85546875" customWidth="1"/>
    <col min="28" max="29" width="13.42578125" customWidth="1"/>
    <col min="30" max="30" width="10.42578125" customWidth="1"/>
    <col min="31" max="31" width="10.5703125" customWidth="1"/>
    <col min="32" max="32" width="11" customWidth="1"/>
    <col min="33" max="33" width="15.42578125" customWidth="1"/>
    <col min="34" max="34" width="9.85546875" customWidth="1"/>
    <col min="35" max="35" width="10.42578125" customWidth="1"/>
    <col min="36" max="36" width="8.5703125" customWidth="1"/>
    <col min="37" max="37" width="10.42578125" customWidth="1"/>
    <col min="38" max="38" width="11" customWidth="1"/>
    <col min="39" max="39" width="9.85546875" customWidth="1"/>
    <col min="41" max="41" width="13" customWidth="1"/>
  </cols>
  <sheetData>
    <row r="1" spans="1:41" s="175" customFormat="1" ht="203.45" customHeight="1">
      <c r="B1" s="176" t="s">
        <v>63</v>
      </c>
      <c r="C1" s="176" t="s">
        <v>3</v>
      </c>
      <c r="D1" s="176" t="s">
        <v>64</v>
      </c>
      <c r="E1" s="176" t="s">
        <v>65</v>
      </c>
      <c r="F1" s="176" t="s">
        <v>66</v>
      </c>
      <c r="G1" s="176" t="s">
        <v>67</v>
      </c>
      <c r="H1" s="176" t="s">
        <v>68</v>
      </c>
      <c r="I1" s="176" t="s">
        <v>69</v>
      </c>
      <c r="J1" s="176" t="s">
        <v>70</v>
      </c>
      <c r="K1" s="176" t="s">
        <v>71</v>
      </c>
      <c r="L1" s="176" t="s">
        <v>72</v>
      </c>
      <c r="M1" s="176" t="s">
        <v>73</v>
      </c>
      <c r="N1" s="176" t="s">
        <v>74</v>
      </c>
      <c r="O1" s="176" t="s">
        <v>75</v>
      </c>
      <c r="P1" s="176" t="s">
        <v>76</v>
      </c>
      <c r="Q1" s="176" t="s">
        <v>77</v>
      </c>
      <c r="R1" s="177" t="s">
        <v>78</v>
      </c>
      <c r="S1" s="176" t="s">
        <v>79</v>
      </c>
      <c r="T1" s="176" t="s">
        <v>80</v>
      </c>
      <c r="U1" s="176" t="s">
        <v>81</v>
      </c>
      <c r="V1" s="176" t="s">
        <v>82</v>
      </c>
      <c r="W1" s="176" t="s">
        <v>83</v>
      </c>
      <c r="X1" s="176" t="s">
        <v>84</v>
      </c>
      <c r="Y1" s="176" t="s">
        <v>85</v>
      </c>
      <c r="Z1" s="176" t="s">
        <v>86</v>
      </c>
      <c r="AA1" s="176" t="s">
        <v>87</v>
      </c>
      <c r="AB1" s="176" t="s">
        <v>88</v>
      </c>
      <c r="AC1" s="176" t="s">
        <v>89</v>
      </c>
      <c r="AD1" s="176" t="s">
        <v>90</v>
      </c>
      <c r="AE1" s="176" t="s">
        <v>91</v>
      </c>
      <c r="AF1" s="176" t="s">
        <v>92</v>
      </c>
      <c r="AG1" s="176" t="s">
        <v>93</v>
      </c>
      <c r="AH1" s="176" t="s">
        <v>94</v>
      </c>
      <c r="AI1" s="176" t="s">
        <v>95</v>
      </c>
      <c r="AJ1" s="176" t="s">
        <v>96</v>
      </c>
      <c r="AK1" s="176" t="s">
        <v>97</v>
      </c>
      <c r="AL1" s="176" t="s">
        <v>98</v>
      </c>
      <c r="AM1" s="176" t="s">
        <v>99</v>
      </c>
      <c r="AN1" s="176" t="s">
        <v>100</v>
      </c>
      <c r="AO1" s="176" t="s">
        <v>101</v>
      </c>
    </row>
    <row r="2" spans="1:41" s="174" customFormat="1" ht="15.75" outlineLevel="1" thickBot="1">
      <c r="A2" s="252" t="s">
        <v>102</v>
      </c>
      <c r="B2" s="141" t="s">
        <v>33</v>
      </c>
      <c r="C2" s="141" t="s">
        <v>35</v>
      </c>
      <c r="D2" s="145" t="s">
        <v>34</v>
      </c>
      <c r="E2" s="145" t="s">
        <v>103</v>
      </c>
      <c r="F2" s="145" t="s">
        <v>104</v>
      </c>
      <c r="G2" s="145" t="s">
        <v>36</v>
      </c>
      <c r="H2" s="145" t="s">
        <v>37</v>
      </c>
      <c r="I2" s="145" t="s">
        <v>105</v>
      </c>
      <c r="J2" s="145" t="s">
        <v>106</v>
      </c>
      <c r="K2" s="145" t="s">
        <v>107</v>
      </c>
      <c r="L2" s="145" t="s">
        <v>108</v>
      </c>
      <c r="M2" s="145" t="s">
        <v>109</v>
      </c>
      <c r="N2" s="145" t="s">
        <v>110</v>
      </c>
      <c r="O2" s="145" t="s">
        <v>111</v>
      </c>
      <c r="P2" s="145" t="s">
        <v>51</v>
      </c>
      <c r="Q2" s="145" t="s">
        <v>112</v>
      </c>
      <c r="R2" s="144" t="s">
        <v>113</v>
      </c>
      <c r="S2" s="143" t="s">
        <v>114</v>
      </c>
      <c r="T2" s="143" t="s">
        <v>115</v>
      </c>
      <c r="U2" s="143" t="s">
        <v>116</v>
      </c>
      <c r="V2" s="143" t="s">
        <v>117</v>
      </c>
      <c r="W2" s="143" t="s">
        <v>118</v>
      </c>
      <c r="X2" s="143" t="s">
        <v>53</v>
      </c>
      <c r="Y2" s="143" t="s">
        <v>52</v>
      </c>
      <c r="Z2" s="143" t="s">
        <v>47</v>
      </c>
      <c r="AA2" s="143" t="s">
        <v>48</v>
      </c>
      <c r="AB2" s="143" t="s">
        <v>119</v>
      </c>
      <c r="AC2" s="143" t="s">
        <v>120</v>
      </c>
      <c r="AD2" s="143" t="s">
        <v>121</v>
      </c>
      <c r="AE2" s="143" t="s">
        <v>42</v>
      </c>
      <c r="AF2" s="143" t="s">
        <v>43</v>
      </c>
      <c r="AG2" s="143" t="s">
        <v>44</v>
      </c>
      <c r="AH2" s="143" t="s">
        <v>122</v>
      </c>
      <c r="AI2" s="143" t="s">
        <v>45</v>
      </c>
      <c r="AJ2" s="143" t="s">
        <v>46</v>
      </c>
      <c r="AK2" s="143" t="s">
        <v>123</v>
      </c>
      <c r="AL2" s="143" t="s">
        <v>49</v>
      </c>
      <c r="AM2" s="143" t="s">
        <v>50</v>
      </c>
      <c r="AN2" s="142" t="s">
        <v>124</v>
      </c>
      <c r="AO2" s="141" t="s">
        <v>125</v>
      </c>
    </row>
    <row r="3" spans="1:41" outlineLevel="1">
      <c r="A3" s="253"/>
      <c r="B3" s="140" t="s">
        <v>126</v>
      </c>
      <c r="C3" s="30">
        <v>3</v>
      </c>
      <c r="D3" s="129" t="s">
        <v>53</v>
      </c>
      <c r="E3" s="129">
        <v>2014</v>
      </c>
      <c r="F3" s="128">
        <v>5021304</v>
      </c>
      <c r="G3" s="131">
        <v>2015</v>
      </c>
      <c r="H3" s="131" t="s">
        <v>23</v>
      </c>
      <c r="I3" s="131">
        <v>1234</v>
      </c>
      <c r="J3" s="130"/>
      <c r="K3" s="129" t="s">
        <v>127</v>
      </c>
      <c r="L3" s="128" t="s">
        <v>128</v>
      </c>
      <c r="M3" s="128"/>
      <c r="N3" s="139">
        <v>41953</v>
      </c>
      <c r="O3" s="137"/>
      <c r="P3" s="139">
        <v>41983</v>
      </c>
      <c r="Q3" s="139" t="s">
        <v>53</v>
      </c>
      <c r="R3" s="173"/>
      <c r="S3" s="116">
        <v>10000</v>
      </c>
      <c r="T3" s="116">
        <v>0</v>
      </c>
      <c r="U3" s="116">
        <v>0</v>
      </c>
      <c r="V3" s="157">
        <v>0</v>
      </c>
      <c r="W3" s="117"/>
      <c r="X3" s="117"/>
      <c r="Y3" s="117"/>
      <c r="Z3" s="116">
        <v>0</v>
      </c>
      <c r="AA3" s="116">
        <v>0</v>
      </c>
      <c r="AB3" s="116"/>
      <c r="AC3" s="116"/>
      <c r="AD3" s="117"/>
      <c r="AE3" s="164">
        <v>0</v>
      </c>
      <c r="AF3" s="164">
        <v>0</v>
      </c>
      <c r="AG3" s="116">
        <v>635.63659280000002</v>
      </c>
      <c r="AH3" s="117"/>
      <c r="AI3" s="116">
        <v>-10000</v>
      </c>
      <c r="AJ3" s="116">
        <f>-(AG3)</f>
        <v>-635.63659280000002</v>
      </c>
      <c r="AK3" s="116">
        <f>AL3+AM3</f>
        <v>0</v>
      </c>
      <c r="AL3" s="116">
        <f>S3+AE3+AI3</f>
        <v>0</v>
      </c>
      <c r="AM3" s="116">
        <f>T3+AF3+AG3+AJ3</f>
        <v>0</v>
      </c>
      <c r="AN3" s="118">
        <v>0</v>
      </c>
      <c r="AO3" s="116">
        <v>0</v>
      </c>
    </row>
    <row r="4" spans="1:41" ht="21" outlineLevel="1">
      <c r="A4" s="253"/>
      <c r="B4" s="147"/>
      <c r="C4" s="154"/>
      <c r="AO4" s="107"/>
    </row>
    <row r="5" spans="1:41" ht="21" outlineLevel="1">
      <c r="A5" s="253"/>
      <c r="B5" s="147"/>
      <c r="C5" s="172"/>
      <c r="D5" s="35" t="s">
        <v>129</v>
      </c>
      <c r="AO5" s="107"/>
    </row>
    <row r="6" spans="1:41" ht="21" outlineLevel="1">
      <c r="A6" s="253"/>
      <c r="B6" s="147"/>
      <c r="C6" s="154"/>
      <c r="AO6" s="107"/>
    </row>
    <row r="7" spans="1:41" ht="21" outlineLevel="1">
      <c r="A7" s="253"/>
      <c r="B7" s="147"/>
      <c r="C7" s="153"/>
      <c r="D7" s="114" t="s">
        <v>130</v>
      </c>
      <c r="T7" s="114"/>
      <c r="AK7" s="114"/>
      <c r="AO7" s="107"/>
    </row>
    <row r="8" spans="1:41" ht="13.35" customHeight="1" outlineLevel="1">
      <c r="A8" s="253"/>
      <c r="B8" s="147"/>
      <c r="C8" s="153"/>
      <c r="D8" s="35" t="s">
        <v>131</v>
      </c>
      <c r="AK8" s="35"/>
      <c r="AO8" s="107"/>
    </row>
    <row r="9" spans="1:41" ht="13.35" customHeight="1" outlineLevel="1">
      <c r="A9" s="253"/>
      <c r="B9" s="147"/>
      <c r="C9" s="146"/>
      <c r="D9" s="109" t="s">
        <v>132</v>
      </c>
      <c r="E9" s="100"/>
      <c r="F9" s="100"/>
      <c r="P9" s="112">
        <v>41649</v>
      </c>
      <c r="Q9" s="112"/>
      <c r="AK9" s="35"/>
      <c r="AO9" s="107"/>
    </row>
    <row r="10" spans="1:41" ht="13.35" customHeight="1" outlineLevel="1">
      <c r="A10" s="253"/>
      <c r="B10" s="147"/>
      <c r="C10" s="146"/>
      <c r="D10" s="109" t="s">
        <v>133</v>
      </c>
      <c r="E10" s="100"/>
      <c r="F10" s="112"/>
      <c r="P10" s="112">
        <v>41953</v>
      </c>
      <c r="Q10" s="112"/>
      <c r="AK10" s="35"/>
      <c r="AO10" s="107"/>
    </row>
    <row r="11" spans="1:41" ht="13.35" customHeight="1" outlineLevel="1">
      <c r="A11" s="253"/>
      <c r="B11" s="147"/>
      <c r="C11" s="146"/>
      <c r="D11" s="109" t="s">
        <v>134</v>
      </c>
      <c r="E11" s="100"/>
      <c r="F11" s="100"/>
      <c r="P11" s="112">
        <v>41983</v>
      </c>
      <c r="Q11" s="112"/>
      <c r="AK11" s="35"/>
      <c r="AO11" s="107"/>
    </row>
    <row r="12" spans="1:41" ht="13.35" customHeight="1" outlineLevel="1">
      <c r="A12" s="253"/>
      <c r="B12" s="147"/>
      <c r="C12" s="146"/>
      <c r="D12" s="109" t="s">
        <v>135</v>
      </c>
      <c r="E12" s="100"/>
      <c r="F12" s="100"/>
      <c r="P12" s="112">
        <v>42045</v>
      </c>
      <c r="Q12" s="112"/>
      <c r="AK12" s="35"/>
      <c r="AO12" s="107"/>
    </row>
    <row r="13" spans="1:41" ht="13.35" customHeight="1" outlineLevel="1">
      <c r="A13" s="253"/>
      <c r="B13" s="147"/>
      <c r="C13" s="146"/>
      <c r="D13" s="109" t="s">
        <v>78</v>
      </c>
      <c r="E13" s="100"/>
      <c r="F13" s="100"/>
      <c r="P13" s="100">
        <v>10000</v>
      </c>
      <c r="Q13" s="100"/>
      <c r="AK13" s="35"/>
      <c r="AO13" s="107"/>
    </row>
    <row r="14" spans="1:41" ht="13.35" customHeight="1" outlineLevel="1">
      <c r="A14" s="253"/>
      <c r="B14" s="147"/>
      <c r="C14" s="146"/>
      <c r="D14" s="109" t="s">
        <v>136</v>
      </c>
      <c r="E14" s="100"/>
      <c r="F14" s="100"/>
      <c r="N14" s="113"/>
      <c r="P14" s="112">
        <v>42283</v>
      </c>
      <c r="Q14" s="112"/>
      <c r="AK14" s="35"/>
      <c r="AO14" s="107"/>
    </row>
    <row r="15" spans="1:41" ht="13.35" customHeight="1" outlineLevel="1">
      <c r="A15" s="253"/>
      <c r="B15" s="147"/>
      <c r="C15" s="146"/>
      <c r="D15" s="109" t="s">
        <v>137</v>
      </c>
      <c r="E15" s="100"/>
      <c r="F15" s="100"/>
      <c r="P15" s="111">
        <v>0.1</v>
      </c>
      <c r="Q15" s="111"/>
      <c r="AK15" s="35"/>
      <c r="AO15" s="107"/>
    </row>
    <row r="16" spans="1:41" ht="13.35" customHeight="1" outlineLevel="1">
      <c r="A16" s="253"/>
      <c r="B16" s="147"/>
      <c r="C16" s="146"/>
      <c r="D16" s="109" t="s">
        <v>138</v>
      </c>
      <c r="E16" s="100"/>
      <c r="F16" s="100"/>
      <c r="P16" s="108">
        <f>DAYS360(P9,P11,TRUE)</f>
        <v>330</v>
      </c>
      <c r="Q16" s="108"/>
      <c r="AO16" s="107"/>
    </row>
    <row r="17" spans="1:41" ht="13.35" customHeight="1" outlineLevel="1">
      <c r="A17" s="255"/>
      <c r="B17" s="151"/>
      <c r="C17" s="150"/>
      <c r="D17" s="105" t="s">
        <v>139</v>
      </c>
      <c r="E17" s="103"/>
      <c r="F17" s="103"/>
      <c r="G17" s="101"/>
      <c r="H17" s="101"/>
      <c r="I17" s="101"/>
      <c r="J17" s="101"/>
      <c r="K17" s="101"/>
      <c r="L17" s="101"/>
      <c r="M17" s="101"/>
      <c r="N17" s="101"/>
      <c r="O17" s="101"/>
      <c r="P17" s="104">
        <f>DAYS360(P12,P14,TRUE)</f>
        <v>236</v>
      </c>
      <c r="Q17" s="104"/>
      <c r="R17" s="103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2"/>
    </row>
    <row r="18" spans="1:41" ht="21">
      <c r="A18" s="148"/>
      <c r="B18" s="171"/>
      <c r="C18" s="109"/>
      <c r="D18" s="109"/>
      <c r="E18" s="100"/>
      <c r="F18" s="100"/>
      <c r="P18" s="108"/>
      <c r="Q18" s="108"/>
    </row>
    <row r="19" spans="1:41" ht="15.75" outlineLevel="1" thickBot="1">
      <c r="A19" s="252" t="s">
        <v>140</v>
      </c>
      <c r="B19" s="141" t="s">
        <v>33</v>
      </c>
      <c r="C19" s="141" t="s">
        <v>35</v>
      </c>
      <c r="D19" s="145" t="s">
        <v>34</v>
      </c>
      <c r="E19" s="145" t="s">
        <v>103</v>
      </c>
      <c r="F19" s="145" t="s">
        <v>104</v>
      </c>
      <c r="G19" s="145" t="s">
        <v>36</v>
      </c>
      <c r="H19" s="145" t="s">
        <v>37</v>
      </c>
      <c r="I19" s="145" t="s">
        <v>105</v>
      </c>
      <c r="J19" s="145" t="s">
        <v>106</v>
      </c>
      <c r="K19" s="145" t="s">
        <v>107</v>
      </c>
      <c r="L19" s="145" t="s">
        <v>108</v>
      </c>
      <c r="M19" s="145" t="s">
        <v>109</v>
      </c>
      <c r="N19" s="145" t="s">
        <v>110</v>
      </c>
      <c r="O19" s="145" t="s">
        <v>111</v>
      </c>
      <c r="P19" s="145" t="s">
        <v>51</v>
      </c>
      <c r="Q19" s="145" t="s">
        <v>112</v>
      </c>
      <c r="R19" s="144" t="s">
        <v>113</v>
      </c>
      <c r="S19" s="143" t="s">
        <v>114</v>
      </c>
      <c r="T19" s="143" t="s">
        <v>115</v>
      </c>
      <c r="U19" s="143" t="s">
        <v>116</v>
      </c>
      <c r="V19" s="143" t="s">
        <v>117</v>
      </c>
      <c r="W19" s="143" t="s">
        <v>118</v>
      </c>
      <c r="X19" s="143" t="s">
        <v>53</v>
      </c>
      <c r="Y19" s="143" t="s">
        <v>52</v>
      </c>
      <c r="Z19" s="143" t="s">
        <v>47</v>
      </c>
      <c r="AA19" s="143" t="s">
        <v>48</v>
      </c>
      <c r="AB19" s="143" t="s">
        <v>119</v>
      </c>
      <c r="AC19" s="143" t="s">
        <v>120</v>
      </c>
      <c r="AD19" s="143" t="s">
        <v>121</v>
      </c>
      <c r="AE19" s="143" t="s">
        <v>42</v>
      </c>
      <c r="AF19" s="143" t="s">
        <v>43</v>
      </c>
      <c r="AG19" s="143" t="s">
        <v>44</v>
      </c>
      <c r="AH19" s="143" t="s">
        <v>122</v>
      </c>
      <c r="AI19" s="143" t="s">
        <v>45</v>
      </c>
      <c r="AJ19" s="143" t="s">
        <v>46</v>
      </c>
      <c r="AK19" s="143" t="s">
        <v>123</v>
      </c>
      <c r="AL19" s="143" t="s">
        <v>49</v>
      </c>
      <c r="AM19" s="143" t="s">
        <v>50</v>
      </c>
      <c r="AN19" s="142" t="s">
        <v>124</v>
      </c>
      <c r="AO19" s="141" t="s">
        <v>125</v>
      </c>
    </row>
    <row r="20" spans="1:41" outlineLevel="1">
      <c r="A20" s="253"/>
      <c r="B20" s="140" t="s">
        <v>126</v>
      </c>
      <c r="C20" s="133">
        <v>3</v>
      </c>
      <c r="D20" s="55" t="s">
        <v>53</v>
      </c>
      <c r="E20" s="162">
        <v>2014</v>
      </c>
      <c r="F20" s="102">
        <v>5030102</v>
      </c>
      <c r="G20" s="163">
        <v>2015</v>
      </c>
      <c r="H20" s="163" t="s">
        <v>23</v>
      </c>
      <c r="I20" s="128">
        <v>4567</v>
      </c>
      <c r="J20" s="165"/>
      <c r="K20" s="102" t="s">
        <v>127</v>
      </c>
      <c r="L20" s="102" t="s">
        <v>141</v>
      </c>
      <c r="M20" s="102"/>
      <c r="N20" s="160">
        <v>41953</v>
      </c>
      <c r="O20" s="161"/>
      <c r="P20" s="160">
        <v>41983</v>
      </c>
      <c r="Q20" s="139" t="s">
        <v>53</v>
      </c>
      <c r="R20" s="170"/>
      <c r="S20" s="155">
        <v>10000</v>
      </c>
      <c r="T20" s="155">
        <v>0</v>
      </c>
      <c r="U20" s="155">
        <v>0</v>
      </c>
      <c r="V20" s="155">
        <v>0</v>
      </c>
      <c r="W20" s="117"/>
      <c r="X20" s="117"/>
      <c r="Y20" s="117"/>
      <c r="Z20" s="116">
        <v>0</v>
      </c>
      <c r="AA20" s="116">
        <v>0</v>
      </c>
      <c r="AB20" s="169"/>
      <c r="AC20" s="169"/>
      <c r="AD20" s="117"/>
      <c r="AE20" s="155">
        <v>0</v>
      </c>
      <c r="AF20" s="155">
        <v>0</v>
      </c>
      <c r="AG20" s="155">
        <v>660.66</v>
      </c>
      <c r="AH20" s="158"/>
      <c r="AI20" s="155">
        <v>0</v>
      </c>
      <c r="AJ20" s="155">
        <v>0</v>
      </c>
      <c r="AK20" s="155">
        <f t="shared" ref="AK20:AK25" si="0">AL20+AM20</f>
        <v>10660.66</v>
      </c>
      <c r="AL20" s="155">
        <f>S20+Z20+AE20+AI20</f>
        <v>10000</v>
      </c>
      <c r="AM20" s="155">
        <f>T20+AA20+AF20+AG20+AJ20</f>
        <v>660.66</v>
      </c>
      <c r="AN20" s="156">
        <v>0</v>
      </c>
      <c r="AO20" s="164">
        <f>AK20</f>
        <v>10660.66</v>
      </c>
    </row>
    <row r="21" spans="1:41" outlineLevel="1">
      <c r="A21" s="253"/>
      <c r="B21" s="133" t="s">
        <v>126</v>
      </c>
      <c r="C21" s="30">
        <v>3</v>
      </c>
      <c r="D21" s="55" t="s">
        <v>53</v>
      </c>
      <c r="E21" s="162">
        <v>2014</v>
      </c>
      <c r="F21" s="102">
        <v>5030102</v>
      </c>
      <c r="G21" s="163">
        <v>2016</v>
      </c>
      <c r="H21" s="163" t="s">
        <v>23</v>
      </c>
      <c r="I21" s="128">
        <v>4567</v>
      </c>
      <c r="J21" s="130"/>
      <c r="K21" s="162" t="s">
        <v>127</v>
      </c>
      <c r="L21" s="102" t="s">
        <v>141</v>
      </c>
      <c r="M21" s="102"/>
      <c r="N21" s="160">
        <v>41953</v>
      </c>
      <c r="O21" s="161"/>
      <c r="P21" s="160">
        <v>41983</v>
      </c>
      <c r="Q21" s="139" t="s">
        <v>53</v>
      </c>
      <c r="R21" s="159"/>
      <c r="S21" s="155">
        <v>10000</v>
      </c>
      <c r="T21" s="157">
        <v>0</v>
      </c>
      <c r="U21" s="116">
        <f>AL20</f>
        <v>10000</v>
      </c>
      <c r="V21" s="157">
        <f>AM20</f>
        <v>660.66</v>
      </c>
      <c r="W21" s="117"/>
      <c r="X21" s="117"/>
      <c r="Y21" s="117"/>
      <c r="Z21" s="116">
        <v>0</v>
      </c>
      <c r="AA21" s="116">
        <v>0</v>
      </c>
      <c r="AB21" s="116"/>
      <c r="AC21" s="116"/>
      <c r="AD21" s="117"/>
      <c r="AE21" s="164">
        <v>0</v>
      </c>
      <c r="AF21" s="164">
        <v>0</v>
      </c>
      <c r="AG21" s="116">
        <f>1711.43-AG20</f>
        <v>1050.77</v>
      </c>
      <c r="AH21" s="117"/>
      <c r="AI21" s="116">
        <v>0</v>
      </c>
      <c r="AJ21" s="116">
        <v>0</v>
      </c>
      <c r="AK21" s="116">
        <f t="shared" si="0"/>
        <v>11711.43</v>
      </c>
      <c r="AL21" s="116">
        <f>U21+Z21+AE21+AI21</f>
        <v>10000</v>
      </c>
      <c r="AM21" s="116">
        <f>V21+AA21+AF21+AG21+AJ21</f>
        <v>1711.4299999999998</v>
      </c>
      <c r="AN21" s="118">
        <v>0</v>
      </c>
      <c r="AO21" s="164">
        <f>AK21</f>
        <v>11711.43</v>
      </c>
    </row>
    <row r="22" spans="1:41" outlineLevel="1">
      <c r="A22" s="253"/>
      <c r="B22" s="133" t="s">
        <v>126</v>
      </c>
      <c r="C22" s="133">
        <v>3</v>
      </c>
      <c r="D22" s="106" t="s">
        <v>53</v>
      </c>
      <c r="E22" s="102">
        <v>2014</v>
      </c>
      <c r="F22" s="102">
        <v>5030102</v>
      </c>
      <c r="G22" s="163">
        <v>2017</v>
      </c>
      <c r="H22" s="163" t="s">
        <v>23</v>
      </c>
      <c r="I22" s="128">
        <v>4567</v>
      </c>
      <c r="J22" s="165"/>
      <c r="K22" s="102" t="s">
        <v>127</v>
      </c>
      <c r="L22" s="102" t="s">
        <v>141</v>
      </c>
      <c r="M22" s="102"/>
      <c r="N22" s="160">
        <v>41953</v>
      </c>
      <c r="O22" s="161"/>
      <c r="P22" s="160">
        <v>41983</v>
      </c>
      <c r="Q22" s="139" t="s">
        <v>53</v>
      </c>
      <c r="R22" s="159"/>
      <c r="S22" s="155">
        <v>10000</v>
      </c>
      <c r="T22" s="157">
        <v>0</v>
      </c>
      <c r="U22" s="116">
        <v>10000</v>
      </c>
      <c r="V22" s="116">
        <f>AM21</f>
        <v>1711.4299999999998</v>
      </c>
      <c r="W22" s="158"/>
      <c r="X22" s="168"/>
      <c r="Y22" s="168"/>
      <c r="Z22" s="116">
        <v>0</v>
      </c>
      <c r="AA22" s="116">
        <v>0</v>
      </c>
      <c r="AB22" s="167"/>
      <c r="AC22" s="167"/>
      <c r="AD22" s="158"/>
      <c r="AE22" s="157">
        <v>0</v>
      </c>
      <c r="AF22" s="157">
        <v>0</v>
      </c>
      <c r="AG22" s="116">
        <f>2865.76-AM21</f>
        <v>1154.3300000000004</v>
      </c>
      <c r="AH22" s="117"/>
      <c r="AI22" s="155">
        <v>0</v>
      </c>
      <c r="AJ22" s="155">
        <v>0</v>
      </c>
      <c r="AK22" s="116">
        <f t="shared" si="0"/>
        <v>12865.76</v>
      </c>
      <c r="AL22" s="116">
        <f>U22+Z22+AE22+AI22</f>
        <v>10000</v>
      </c>
      <c r="AM22" s="116">
        <f>V22+AA22+AF22+AG22+AJ22</f>
        <v>2865.76</v>
      </c>
      <c r="AN22" s="166">
        <v>0</v>
      </c>
      <c r="AO22" s="164">
        <f>AK22</f>
        <v>12865.76</v>
      </c>
    </row>
    <row r="23" spans="1:41" outlineLevel="1">
      <c r="A23" s="253"/>
      <c r="B23" s="133" t="s">
        <v>126</v>
      </c>
      <c r="C23" s="30">
        <v>3</v>
      </c>
      <c r="D23" s="55" t="s">
        <v>53</v>
      </c>
      <c r="E23" s="162">
        <v>2014</v>
      </c>
      <c r="F23" s="102">
        <v>5030102</v>
      </c>
      <c r="G23" s="163">
        <v>2018</v>
      </c>
      <c r="H23" s="163" t="s">
        <v>23</v>
      </c>
      <c r="I23" s="128">
        <v>4567</v>
      </c>
      <c r="J23" s="165"/>
      <c r="K23" s="102" t="s">
        <v>127</v>
      </c>
      <c r="L23" s="102" t="s">
        <v>141</v>
      </c>
      <c r="M23" s="102"/>
      <c r="N23" s="160">
        <v>41953</v>
      </c>
      <c r="O23" s="161"/>
      <c r="P23" s="160">
        <v>41983</v>
      </c>
      <c r="Q23" s="139" t="s">
        <v>53</v>
      </c>
      <c r="R23" s="159"/>
      <c r="S23" s="155">
        <v>10000</v>
      </c>
      <c r="T23" s="157">
        <v>0</v>
      </c>
      <c r="U23" s="116">
        <v>10000</v>
      </c>
      <c r="V23" s="116">
        <f>AM22</f>
        <v>2865.76</v>
      </c>
      <c r="W23" s="158"/>
      <c r="X23" s="158"/>
      <c r="Y23" s="158"/>
      <c r="Z23" s="116">
        <v>0</v>
      </c>
      <c r="AA23" s="116">
        <v>0</v>
      </c>
      <c r="AB23" s="155"/>
      <c r="AC23" s="155"/>
      <c r="AD23" s="158"/>
      <c r="AE23" s="164">
        <v>0</v>
      </c>
      <c r="AF23" s="164">
        <v>0</v>
      </c>
      <c r="AG23" s="164">
        <f>4133.87-AM22</f>
        <v>1268.1099999999997</v>
      </c>
      <c r="AH23" s="117"/>
      <c r="AI23" s="116">
        <v>0</v>
      </c>
      <c r="AJ23" s="116">
        <v>0</v>
      </c>
      <c r="AK23" s="116">
        <f t="shared" si="0"/>
        <v>14133.869999999999</v>
      </c>
      <c r="AL23" s="116">
        <f>U23+Z23+AE23+AI23</f>
        <v>10000</v>
      </c>
      <c r="AM23" s="116">
        <f>V23+AA23+AF23+AG23+AJ23</f>
        <v>4133.87</v>
      </c>
      <c r="AN23" s="118">
        <v>0</v>
      </c>
      <c r="AO23" s="164">
        <f>AK23</f>
        <v>14133.869999999999</v>
      </c>
    </row>
    <row r="24" spans="1:41" outlineLevel="1">
      <c r="A24" s="253"/>
      <c r="B24" s="133" t="s">
        <v>126</v>
      </c>
      <c r="C24" s="133">
        <v>3</v>
      </c>
      <c r="D24" s="55" t="s">
        <v>53</v>
      </c>
      <c r="E24" s="102">
        <v>2014</v>
      </c>
      <c r="F24" s="102">
        <v>5030102</v>
      </c>
      <c r="G24" s="163">
        <v>2019</v>
      </c>
      <c r="H24" s="163" t="s">
        <v>23</v>
      </c>
      <c r="I24" s="128">
        <v>4567</v>
      </c>
      <c r="J24" s="130"/>
      <c r="K24" s="162" t="s">
        <v>127</v>
      </c>
      <c r="L24" s="102" t="s">
        <v>141</v>
      </c>
      <c r="M24" s="102"/>
      <c r="N24" s="160">
        <v>41953</v>
      </c>
      <c r="O24" s="161"/>
      <c r="P24" s="160">
        <v>41983</v>
      </c>
      <c r="Q24" s="139" t="s">
        <v>53</v>
      </c>
      <c r="R24" s="159"/>
      <c r="S24" s="155">
        <v>10000</v>
      </c>
      <c r="T24" s="157">
        <v>0</v>
      </c>
      <c r="U24" s="116">
        <v>10000</v>
      </c>
      <c r="V24" s="116">
        <f>AM23</f>
        <v>4133.87</v>
      </c>
      <c r="W24" s="158"/>
      <c r="X24" s="158"/>
      <c r="Y24" s="158"/>
      <c r="Z24" s="116">
        <v>0</v>
      </c>
      <c r="AA24" s="116">
        <v>0</v>
      </c>
      <c r="AB24" s="155"/>
      <c r="AC24" s="155"/>
      <c r="AD24" s="158"/>
      <c r="AE24" s="157">
        <v>0</v>
      </c>
      <c r="AF24" s="157">
        <v>0</v>
      </c>
      <c r="AG24" s="157">
        <f>5526.97-AM23</f>
        <v>1393.1000000000004</v>
      </c>
      <c r="AH24" s="117"/>
      <c r="AI24" s="155">
        <v>0</v>
      </c>
      <c r="AJ24" s="155">
        <v>0</v>
      </c>
      <c r="AK24" s="116">
        <f t="shared" si="0"/>
        <v>15526.970000000001</v>
      </c>
      <c r="AL24" s="116">
        <f>U24+Z24+AE24+AI24</f>
        <v>10000</v>
      </c>
      <c r="AM24" s="116">
        <f>V24+AA24+AF24+AG24+AJ24</f>
        <v>5526.97</v>
      </c>
      <c r="AN24" s="156">
        <f>AK24*50%</f>
        <v>7763.4850000000006</v>
      </c>
      <c r="AO24" s="155">
        <f>AK24-AN24</f>
        <v>7763.4850000000006</v>
      </c>
    </row>
    <row r="25" spans="1:41" outlineLevel="1">
      <c r="A25" s="253"/>
      <c r="B25" s="133" t="s">
        <v>126</v>
      </c>
      <c r="C25" s="133">
        <v>3</v>
      </c>
      <c r="D25" s="55" t="s">
        <v>53</v>
      </c>
      <c r="E25" s="102">
        <v>2014</v>
      </c>
      <c r="F25" s="102">
        <v>5030102</v>
      </c>
      <c r="G25" s="163">
        <v>2020</v>
      </c>
      <c r="H25" s="163" t="s">
        <v>23</v>
      </c>
      <c r="I25" s="128">
        <v>4567</v>
      </c>
      <c r="J25" s="130"/>
      <c r="K25" s="162" t="s">
        <v>127</v>
      </c>
      <c r="L25" s="102" t="s">
        <v>141</v>
      </c>
      <c r="M25" s="102"/>
      <c r="N25" s="160">
        <v>41953</v>
      </c>
      <c r="O25" s="161"/>
      <c r="P25" s="160">
        <v>41983</v>
      </c>
      <c r="Q25" s="139" t="s">
        <v>53</v>
      </c>
      <c r="R25" s="159"/>
      <c r="S25" s="155">
        <v>10000</v>
      </c>
      <c r="T25" s="157">
        <v>0</v>
      </c>
      <c r="U25" s="116">
        <v>10000</v>
      </c>
      <c r="V25" s="116">
        <f>AM24</f>
        <v>5526.97</v>
      </c>
      <c r="W25" s="158"/>
      <c r="X25" s="158"/>
      <c r="Y25" s="158"/>
      <c r="Z25" s="116">
        <v>0</v>
      </c>
      <c r="AA25" s="116">
        <v>0</v>
      </c>
      <c r="AB25" s="155"/>
      <c r="AC25" s="155"/>
      <c r="AD25" s="158"/>
      <c r="AE25" s="157">
        <v>0</v>
      </c>
      <c r="AF25" s="157">
        <v>-7012.9</v>
      </c>
      <c r="AG25" s="157">
        <f>7012.9-AM24</f>
        <v>1485.9299999999994</v>
      </c>
      <c r="AH25" s="117"/>
      <c r="AI25" s="155">
        <v>-10000</v>
      </c>
      <c r="AJ25" s="155">
        <v>0</v>
      </c>
      <c r="AK25" s="116">
        <f t="shared" si="0"/>
        <v>0</v>
      </c>
      <c r="AL25" s="116">
        <f>U25+Z25+AE25+AI25</f>
        <v>0</v>
      </c>
      <c r="AM25" s="116">
        <f>V25+AA25+AF25+AG25+AJ25</f>
        <v>0</v>
      </c>
      <c r="AN25" s="156">
        <f>AN24</f>
        <v>7763.4850000000006</v>
      </c>
      <c r="AO25" s="155">
        <v>0</v>
      </c>
    </row>
    <row r="26" spans="1:41" ht="21" outlineLevel="1">
      <c r="A26" s="253"/>
      <c r="B26" s="147"/>
      <c r="C26" s="154"/>
      <c r="AG26" s="100"/>
      <c r="AO26" s="107"/>
    </row>
    <row r="27" spans="1:41" ht="21" outlineLevel="1">
      <c r="A27" s="253"/>
      <c r="B27" s="147"/>
      <c r="C27" s="154"/>
      <c r="D27" s="35" t="s">
        <v>129</v>
      </c>
      <c r="AG27" s="100"/>
      <c r="AO27" s="107"/>
    </row>
    <row r="28" spans="1:41" ht="21" outlineLevel="1">
      <c r="A28" s="253"/>
      <c r="B28" s="147"/>
      <c r="C28" s="153"/>
      <c r="D28" s="114" t="s">
        <v>130</v>
      </c>
      <c r="T28" s="114"/>
      <c r="AK28" s="114"/>
      <c r="AO28" s="107"/>
    </row>
    <row r="29" spans="1:41" ht="15.6" customHeight="1" outlineLevel="1">
      <c r="A29" s="253"/>
      <c r="B29" s="147"/>
      <c r="C29" s="153"/>
      <c r="D29" s="35" t="s">
        <v>131</v>
      </c>
      <c r="T29" s="114"/>
      <c r="AK29" s="114"/>
      <c r="AO29" s="107"/>
    </row>
    <row r="30" spans="1:41" ht="15.6" customHeight="1" outlineLevel="1">
      <c r="A30" s="253"/>
      <c r="B30" s="147"/>
      <c r="C30" s="146"/>
      <c r="D30" s="109" t="s">
        <v>133</v>
      </c>
      <c r="E30" s="100"/>
      <c r="F30" s="112"/>
      <c r="P30" s="112">
        <v>41953</v>
      </c>
      <c r="Q30" s="112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56"/>
      <c r="AE30" s="256"/>
      <c r="AF30" s="256"/>
      <c r="AG30" s="256"/>
      <c r="AH30" s="256"/>
      <c r="AI30" s="256"/>
      <c r="AK30" s="152"/>
      <c r="AO30" s="107"/>
    </row>
    <row r="31" spans="1:41" ht="15.6" customHeight="1" outlineLevel="1">
      <c r="A31" s="253"/>
      <c r="B31" s="147"/>
      <c r="C31" s="146"/>
      <c r="D31" s="109" t="s">
        <v>134</v>
      </c>
      <c r="E31" s="100"/>
      <c r="F31" s="100"/>
      <c r="P31" s="112">
        <v>41983</v>
      </c>
      <c r="Q31" s="112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6"/>
      <c r="AE31" s="256"/>
      <c r="AF31" s="256"/>
      <c r="AG31" s="256"/>
      <c r="AH31" s="256"/>
      <c r="AI31" s="256"/>
      <c r="AK31" s="250"/>
      <c r="AL31" s="250"/>
      <c r="AM31" s="250"/>
      <c r="AN31" s="250"/>
      <c r="AO31" s="251"/>
    </row>
    <row r="32" spans="1:41" ht="15.6" customHeight="1" outlineLevel="1">
      <c r="A32" s="253"/>
      <c r="B32" s="147"/>
      <c r="C32" s="146"/>
      <c r="D32" s="109" t="s">
        <v>135</v>
      </c>
      <c r="E32" s="100"/>
      <c r="F32" s="100"/>
      <c r="P32" s="112">
        <v>42045</v>
      </c>
      <c r="Q32" s="112"/>
      <c r="AK32" s="250"/>
      <c r="AL32" s="250"/>
      <c r="AM32" s="250"/>
      <c r="AN32" s="250"/>
      <c r="AO32" s="251"/>
    </row>
    <row r="33" spans="1:41" ht="15.6" customHeight="1" outlineLevel="1">
      <c r="A33" s="253"/>
      <c r="B33" s="147"/>
      <c r="C33" s="146"/>
      <c r="D33" s="109" t="s">
        <v>78</v>
      </c>
      <c r="E33" s="100"/>
      <c r="F33" s="100"/>
      <c r="P33" s="100">
        <v>10000</v>
      </c>
      <c r="Q33" s="100"/>
      <c r="AO33" s="107"/>
    </row>
    <row r="34" spans="1:41" ht="15.6" customHeight="1" outlineLevel="1">
      <c r="A34" s="253"/>
      <c r="B34" s="147"/>
      <c r="C34" s="146"/>
      <c r="D34" s="109" t="s">
        <v>142</v>
      </c>
      <c r="E34" s="100"/>
      <c r="F34" s="100"/>
      <c r="P34" s="112">
        <v>44110</v>
      </c>
      <c r="Q34" s="112"/>
      <c r="AO34" s="107"/>
    </row>
    <row r="35" spans="1:41" ht="15.6" customHeight="1" outlineLevel="1">
      <c r="A35" s="253"/>
      <c r="B35" s="147"/>
      <c r="C35" s="146"/>
      <c r="D35" s="109" t="s">
        <v>137</v>
      </c>
      <c r="E35" s="100"/>
      <c r="F35" s="100"/>
      <c r="P35" s="111">
        <v>0.1</v>
      </c>
      <c r="Q35" s="111"/>
      <c r="AO35" s="107"/>
    </row>
    <row r="36" spans="1:41" ht="15.6" customHeight="1" outlineLevel="1">
      <c r="A36" s="253"/>
      <c r="B36" s="147"/>
      <c r="C36" s="146"/>
      <c r="D36" s="109" t="s">
        <v>139</v>
      </c>
      <c r="E36" s="100"/>
      <c r="F36" s="100"/>
      <c r="P36">
        <f>DAYS360(P32,P34,TRUE)</f>
        <v>2036</v>
      </c>
      <c r="R36"/>
      <c r="T36" s="108"/>
      <c r="AO36" s="107"/>
    </row>
    <row r="37" spans="1:41" ht="15.6" customHeight="1" outlineLevel="1">
      <c r="A37" s="255"/>
      <c r="B37" s="151"/>
      <c r="C37" s="150"/>
      <c r="D37" s="105" t="s">
        <v>143</v>
      </c>
      <c r="E37" s="103"/>
      <c r="F37" s="103"/>
      <c r="G37" s="101"/>
      <c r="H37" s="101"/>
      <c r="I37" s="101"/>
      <c r="J37" s="101"/>
      <c r="K37" s="101"/>
      <c r="L37" s="101"/>
      <c r="M37" s="101"/>
      <c r="N37" s="101"/>
      <c r="O37" s="101"/>
      <c r="P37" s="149">
        <v>44110</v>
      </c>
      <c r="Q37" s="149"/>
      <c r="R37" s="103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2"/>
    </row>
    <row r="38" spans="1:41" ht="21" outlineLevel="1">
      <c r="A38" s="148"/>
      <c r="B38" s="147"/>
      <c r="C38" s="146"/>
      <c r="D38" s="109"/>
      <c r="E38" s="100"/>
      <c r="F38" s="100"/>
      <c r="P38" s="112"/>
      <c r="Q38" s="112"/>
      <c r="AO38" s="107"/>
    </row>
    <row r="39" spans="1:41" ht="15.75" thickBot="1">
      <c r="A39" s="252" t="s">
        <v>144</v>
      </c>
      <c r="B39" s="141" t="s">
        <v>33</v>
      </c>
      <c r="C39" s="141" t="s">
        <v>35</v>
      </c>
      <c r="D39" s="145" t="s">
        <v>34</v>
      </c>
      <c r="E39" s="145" t="s">
        <v>103</v>
      </c>
      <c r="F39" s="145" t="s">
        <v>104</v>
      </c>
      <c r="G39" s="145" t="s">
        <v>36</v>
      </c>
      <c r="H39" s="145" t="s">
        <v>37</v>
      </c>
      <c r="I39" s="145" t="s">
        <v>105</v>
      </c>
      <c r="J39" s="145" t="s">
        <v>106</v>
      </c>
      <c r="K39" s="145" t="s">
        <v>107</v>
      </c>
      <c r="L39" s="145" t="s">
        <v>108</v>
      </c>
      <c r="M39" s="145" t="s">
        <v>109</v>
      </c>
      <c r="N39" s="145" t="s">
        <v>110</v>
      </c>
      <c r="O39" s="145" t="s">
        <v>111</v>
      </c>
      <c r="P39" s="145" t="s">
        <v>51</v>
      </c>
      <c r="Q39" s="145" t="s">
        <v>112</v>
      </c>
      <c r="R39" s="144" t="s">
        <v>113</v>
      </c>
      <c r="S39" s="143" t="s">
        <v>114</v>
      </c>
      <c r="T39" s="143" t="s">
        <v>115</v>
      </c>
      <c r="U39" s="143" t="s">
        <v>116</v>
      </c>
      <c r="V39" s="143" t="s">
        <v>117</v>
      </c>
      <c r="W39" s="143" t="s">
        <v>118</v>
      </c>
      <c r="X39" s="143" t="s">
        <v>53</v>
      </c>
      <c r="Y39" s="143" t="s">
        <v>52</v>
      </c>
      <c r="Z39" s="143" t="s">
        <v>47</v>
      </c>
      <c r="AA39" s="143" t="s">
        <v>48</v>
      </c>
      <c r="AB39" s="143" t="s">
        <v>119</v>
      </c>
      <c r="AC39" s="143" t="s">
        <v>120</v>
      </c>
      <c r="AD39" s="143" t="s">
        <v>121</v>
      </c>
      <c r="AE39" s="143" t="s">
        <v>42</v>
      </c>
      <c r="AF39" s="143" t="s">
        <v>43</v>
      </c>
      <c r="AG39" s="143" t="s">
        <v>44</v>
      </c>
      <c r="AH39" s="143" t="s">
        <v>122</v>
      </c>
      <c r="AI39" s="143" t="s">
        <v>45</v>
      </c>
      <c r="AJ39" s="143" t="s">
        <v>46</v>
      </c>
      <c r="AK39" s="143" t="s">
        <v>123</v>
      </c>
      <c r="AL39" s="143" t="s">
        <v>49</v>
      </c>
      <c r="AM39" s="143" t="s">
        <v>50</v>
      </c>
      <c r="AN39" s="142" t="s">
        <v>124</v>
      </c>
      <c r="AO39" s="141" t="s">
        <v>125</v>
      </c>
    </row>
    <row r="40" spans="1:41">
      <c r="A40" s="253"/>
      <c r="B40" s="140" t="s">
        <v>126</v>
      </c>
      <c r="C40" s="30">
        <v>3</v>
      </c>
      <c r="D40" s="129" t="s">
        <v>145</v>
      </c>
      <c r="E40" s="137"/>
      <c r="F40" s="137"/>
      <c r="G40" s="131">
        <v>2014</v>
      </c>
      <c r="H40" s="131" t="s">
        <v>23</v>
      </c>
      <c r="I40" s="131">
        <v>78910</v>
      </c>
      <c r="J40" s="130"/>
      <c r="K40" s="129" t="s">
        <v>53</v>
      </c>
      <c r="L40" s="128" t="s">
        <v>146</v>
      </c>
      <c r="M40" s="128"/>
      <c r="N40" s="137"/>
      <c r="O40" s="138">
        <v>2014</v>
      </c>
      <c r="P40" s="137"/>
      <c r="Q40" s="139" t="s">
        <v>53</v>
      </c>
      <c r="R40" s="124">
        <v>10000</v>
      </c>
      <c r="S40" s="135"/>
      <c r="T40" s="135"/>
      <c r="U40" s="135"/>
      <c r="V40" s="135"/>
      <c r="W40" s="116">
        <v>0</v>
      </c>
      <c r="X40" s="116">
        <v>0</v>
      </c>
      <c r="Y40" s="116">
        <v>0</v>
      </c>
      <c r="Z40" s="135"/>
      <c r="AA40" s="135"/>
      <c r="AB40" s="116"/>
      <c r="AC40" s="116"/>
      <c r="AD40" s="116">
        <v>0</v>
      </c>
      <c r="AE40" s="135"/>
      <c r="AF40" s="135"/>
      <c r="AG40" s="117"/>
      <c r="AH40" s="116">
        <v>0</v>
      </c>
      <c r="AI40" s="117"/>
      <c r="AJ40" s="117"/>
      <c r="AK40" s="116">
        <f>SUM(R40+W40+X40+Y40)</f>
        <v>10000</v>
      </c>
      <c r="AL40" s="117"/>
      <c r="AM40" s="117"/>
      <c r="AN40" s="134"/>
      <c r="AO40" s="116">
        <v>10000</v>
      </c>
    </row>
    <row r="41" spans="1:41">
      <c r="A41" s="253"/>
      <c r="B41" s="133" t="s">
        <v>126</v>
      </c>
      <c r="C41" s="30">
        <v>3</v>
      </c>
      <c r="D41" s="129" t="s">
        <v>145</v>
      </c>
      <c r="E41" s="137"/>
      <c r="F41" s="137"/>
      <c r="G41" s="131">
        <v>2015</v>
      </c>
      <c r="H41" s="131" t="s">
        <v>23</v>
      </c>
      <c r="I41" s="131">
        <v>78910</v>
      </c>
      <c r="J41" s="130"/>
      <c r="K41" s="129" t="s">
        <v>127</v>
      </c>
      <c r="L41" s="128" t="s">
        <v>146</v>
      </c>
      <c r="M41" s="128"/>
      <c r="N41" s="137"/>
      <c r="O41" s="138">
        <v>2014</v>
      </c>
      <c r="P41" s="137"/>
      <c r="Q41" s="30" t="s">
        <v>53</v>
      </c>
      <c r="R41" s="124">
        <v>10000</v>
      </c>
      <c r="S41" s="135"/>
      <c r="T41" s="135"/>
      <c r="U41" s="135"/>
      <c r="V41" s="135"/>
      <c r="W41" s="116">
        <v>413</v>
      </c>
      <c r="X41" s="116">
        <v>0</v>
      </c>
      <c r="Y41" s="116">
        <v>0</v>
      </c>
      <c r="Z41" s="135"/>
      <c r="AA41" s="135"/>
      <c r="AB41" s="136"/>
      <c r="AC41" s="116"/>
      <c r="AD41" s="116">
        <v>413</v>
      </c>
      <c r="AE41" s="135"/>
      <c r="AF41" s="135"/>
      <c r="AG41" s="117"/>
      <c r="AH41" s="116">
        <v>0</v>
      </c>
      <c r="AI41" s="117"/>
      <c r="AJ41" s="117"/>
      <c r="AK41" s="116">
        <f>SUM(R41+W41+X41+Y41)</f>
        <v>10413</v>
      </c>
      <c r="AL41" s="117"/>
      <c r="AM41" s="117"/>
      <c r="AN41" s="134"/>
      <c r="AO41" s="116">
        <v>10413</v>
      </c>
    </row>
    <row r="42" spans="1:41">
      <c r="A42" s="253"/>
      <c r="B42" s="133" t="s">
        <v>126</v>
      </c>
      <c r="C42" s="30">
        <v>3</v>
      </c>
      <c r="D42" s="129" t="s">
        <v>145</v>
      </c>
      <c r="E42" s="127"/>
      <c r="F42" s="132"/>
      <c r="G42" s="99">
        <v>2016</v>
      </c>
      <c r="H42" s="131" t="s">
        <v>23</v>
      </c>
      <c r="I42" s="131">
        <v>78910</v>
      </c>
      <c r="J42" s="130"/>
      <c r="K42" s="129" t="s">
        <v>127</v>
      </c>
      <c r="L42" s="128" t="s">
        <v>146</v>
      </c>
      <c r="M42" s="128"/>
      <c r="N42" s="127"/>
      <c r="O42" s="126">
        <v>2014</v>
      </c>
      <c r="P42" s="125"/>
      <c r="Q42" s="30" t="s">
        <v>53</v>
      </c>
      <c r="R42" s="124">
        <v>10000</v>
      </c>
      <c r="S42" s="119"/>
      <c r="T42" s="119"/>
      <c r="U42" s="119"/>
      <c r="V42" s="123"/>
      <c r="W42" s="116">
        <v>553</v>
      </c>
      <c r="X42" s="116">
        <v>0</v>
      </c>
      <c r="Y42" s="116">
        <v>-10553</v>
      </c>
      <c r="Z42" s="123"/>
      <c r="AA42" s="119"/>
      <c r="AB42" s="122">
        <v>2016</v>
      </c>
      <c r="AC42" s="121">
        <v>2</v>
      </c>
      <c r="AD42" s="120">
        <v>140</v>
      </c>
      <c r="AE42" s="119"/>
      <c r="AF42" s="119"/>
      <c r="AG42" s="117"/>
      <c r="AH42" s="118">
        <v>0</v>
      </c>
      <c r="AI42" s="117"/>
      <c r="AJ42" s="117"/>
      <c r="AK42" s="116">
        <f>SUM(R42+W42+X42+Y42)</f>
        <v>0</v>
      </c>
      <c r="AL42" s="117"/>
      <c r="AM42" s="117"/>
      <c r="AN42" s="117"/>
      <c r="AO42" s="116">
        <v>0</v>
      </c>
    </row>
    <row r="43" spans="1:41">
      <c r="A43" s="253"/>
      <c r="B43" s="115"/>
      <c r="AO43" s="107"/>
    </row>
    <row r="44" spans="1:41">
      <c r="A44" s="253"/>
      <c r="B44" s="110"/>
      <c r="D44" s="35" t="s">
        <v>129</v>
      </c>
      <c r="AO44" s="107"/>
    </row>
    <row r="45" spans="1:41">
      <c r="A45" s="253"/>
      <c r="B45" s="110"/>
      <c r="W45" s="100"/>
      <c r="AO45" s="107"/>
    </row>
    <row r="46" spans="1:41" ht="20.100000000000001" customHeight="1">
      <c r="A46" s="253"/>
      <c r="B46" s="110"/>
      <c r="D46" s="114" t="s">
        <v>130</v>
      </c>
      <c r="AO46" s="107"/>
    </row>
    <row r="47" spans="1:41" ht="14.45" customHeight="1">
      <c r="A47" s="253"/>
      <c r="B47" s="110"/>
      <c r="C47" s="100"/>
      <c r="D47" s="109" t="s">
        <v>147</v>
      </c>
      <c r="AO47" s="107"/>
    </row>
    <row r="48" spans="1:41" ht="14.45" customHeight="1">
      <c r="A48" s="253"/>
      <c r="B48" s="110"/>
      <c r="C48" s="100"/>
      <c r="D48" s="109" t="s">
        <v>132</v>
      </c>
      <c r="P48" s="112">
        <v>41769</v>
      </c>
      <c r="AO48" s="107"/>
    </row>
    <row r="49" spans="1:41" ht="14.45" customHeight="1">
      <c r="A49" s="253"/>
      <c r="B49" s="110"/>
      <c r="C49" s="100"/>
      <c r="D49" s="109" t="s">
        <v>148</v>
      </c>
      <c r="P49" s="112">
        <v>41922</v>
      </c>
      <c r="AO49" s="107"/>
    </row>
    <row r="50" spans="1:41" ht="14.45" customHeight="1">
      <c r="A50" s="253"/>
      <c r="B50" s="110"/>
      <c r="C50" s="100"/>
      <c r="D50" s="109" t="s">
        <v>134</v>
      </c>
      <c r="O50" s="112"/>
      <c r="P50" s="112">
        <v>42073</v>
      </c>
      <c r="AO50" s="107"/>
    </row>
    <row r="51" spans="1:41" ht="14.45" customHeight="1">
      <c r="A51" s="253"/>
      <c r="B51" s="110"/>
      <c r="C51" s="100"/>
      <c r="D51" s="109" t="s">
        <v>135</v>
      </c>
      <c r="P51" s="112">
        <v>42134</v>
      </c>
      <c r="AO51" s="107"/>
    </row>
    <row r="52" spans="1:41" ht="14.45" customHeight="1">
      <c r="A52" s="253"/>
      <c r="B52" s="110"/>
      <c r="C52" s="100"/>
      <c r="D52" s="109" t="s">
        <v>78</v>
      </c>
      <c r="L52" s="113"/>
      <c r="O52" s="112"/>
      <c r="P52" s="100">
        <v>10000</v>
      </c>
      <c r="AO52" s="107"/>
    </row>
    <row r="53" spans="1:41" ht="14.45" customHeight="1">
      <c r="A53" s="253"/>
      <c r="B53" s="110"/>
      <c r="C53" s="100"/>
      <c r="D53" s="109" t="s">
        <v>149</v>
      </c>
      <c r="P53" s="112">
        <v>42344</v>
      </c>
      <c r="AO53" s="107"/>
    </row>
    <row r="54" spans="1:41" ht="14.45" customHeight="1">
      <c r="A54" s="253"/>
      <c r="B54" s="110"/>
      <c r="C54" s="100"/>
      <c r="D54" s="109" t="s">
        <v>137</v>
      </c>
      <c r="P54" s="111">
        <v>0.1</v>
      </c>
      <c r="AO54" s="107"/>
    </row>
    <row r="55" spans="1:41" ht="14.45" customHeight="1">
      <c r="A55" s="254"/>
      <c r="B55" s="110"/>
      <c r="C55" s="100"/>
      <c r="D55" s="109" t="s">
        <v>138</v>
      </c>
      <c r="O55" s="108"/>
      <c r="P55" s="108">
        <f>DAYS360(P48,P50,TRUE)</f>
        <v>300</v>
      </c>
      <c r="AO55" s="107"/>
    </row>
    <row r="56" spans="1:41" ht="14.45" customHeight="1">
      <c r="A56" s="255"/>
      <c r="B56" s="106"/>
      <c r="C56" s="101"/>
      <c r="D56" s="105" t="s">
        <v>139</v>
      </c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4">
        <f>DAYS360(P51,P53,TRUE)</f>
        <v>206</v>
      </c>
      <c r="Q56" s="101"/>
      <c r="R56" s="103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2"/>
    </row>
    <row r="65" spans="17:17" customFormat="1">
      <c r="Q65" s="101"/>
    </row>
  </sheetData>
  <mergeCells count="7">
    <mergeCell ref="AK31:AO31"/>
    <mergeCell ref="AK32:AO32"/>
    <mergeCell ref="A39:A56"/>
    <mergeCell ref="A2:A17"/>
    <mergeCell ref="A19:A37"/>
    <mergeCell ref="T30:AI30"/>
    <mergeCell ref="T31:AI31"/>
  </mergeCells>
  <pageMargins left="0.7" right="0.7" top="0.75" bottom="0.75" header="0.3" footer="0.3"/>
  <pageSetup paperSize="8" scale="4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3:M43"/>
  <sheetViews>
    <sheetView workbookViewId="0">
      <selection activeCell="H5" sqref="H5"/>
    </sheetView>
  </sheetViews>
  <sheetFormatPr defaultRowHeight="15"/>
  <cols>
    <col min="7" max="7" width="22.42578125" customWidth="1"/>
    <col min="8" max="8" width="20.42578125" customWidth="1"/>
    <col min="9" max="9" width="22.42578125" customWidth="1"/>
    <col min="10" max="11" width="24.85546875" customWidth="1"/>
    <col min="12" max="12" width="24.5703125" customWidth="1"/>
    <col min="13" max="13" width="23.140625" customWidth="1"/>
  </cols>
  <sheetData>
    <row r="3" spans="5:13" ht="15.75">
      <c r="E3" s="70" t="s">
        <v>150</v>
      </c>
      <c r="F3" s="71"/>
      <c r="G3" s="71"/>
      <c r="H3" s="71"/>
      <c r="I3" s="71"/>
      <c r="J3" s="72"/>
      <c r="K3" s="72"/>
      <c r="L3" s="72"/>
      <c r="M3" s="72"/>
    </row>
    <row r="4" spans="5:13" ht="15.75">
      <c r="E4" s="70"/>
      <c r="F4" s="71"/>
      <c r="G4" s="71"/>
      <c r="H4" s="71"/>
      <c r="I4" s="71"/>
      <c r="J4" s="72"/>
      <c r="K4" s="72"/>
      <c r="L4" s="72"/>
      <c r="M4" s="72"/>
    </row>
    <row r="5" spans="5:13" ht="15.75">
      <c r="E5" s="70" t="s">
        <v>151</v>
      </c>
      <c r="F5" s="71"/>
      <c r="G5" s="71"/>
      <c r="H5" s="71"/>
      <c r="I5" s="71"/>
      <c r="J5" s="72"/>
      <c r="K5" s="72"/>
      <c r="L5" s="72"/>
      <c r="M5" s="72"/>
    </row>
    <row r="6" spans="5:13" ht="15.75">
      <c r="E6" s="70"/>
      <c r="F6" s="71"/>
      <c r="G6" s="71"/>
      <c r="H6" s="71"/>
      <c r="I6" s="71"/>
      <c r="J6" s="72"/>
      <c r="K6" s="72"/>
      <c r="L6" s="72"/>
      <c r="M6" s="72"/>
    </row>
    <row r="7" spans="5:13" ht="15.75">
      <c r="E7" s="71"/>
      <c r="F7" s="71"/>
      <c r="G7" s="189" t="s">
        <v>152</v>
      </c>
      <c r="H7" s="73"/>
      <c r="I7" s="71"/>
      <c r="J7" s="72"/>
      <c r="K7" s="72"/>
      <c r="L7" s="72"/>
      <c r="M7" s="72"/>
    </row>
    <row r="8" spans="5:13">
      <c r="E8" s="71"/>
      <c r="F8" s="71"/>
      <c r="G8" s="72"/>
      <c r="H8" s="72"/>
      <c r="I8" s="72"/>
      <c r="J8" s="72"/>
      <c r="K8" s="72"/>
      <c r="L8" s="72"/>
      <c r="M8" s="72"/>
    </row>
    <row r="12" spans="5:13" ht="14.45" customHeight="1">
      <c r="F12" s="71"/>
      <c r="G12" s="260" t="s">
        <v>3</v>
      </c>
      <c r="H12" s="261" t="s">
        <v>153</v>
      </c>
      <c r="I12" s="262"/>
      <c r="J12" s="262"/>
      <c r="K12" s="262"/>
      <c r="L12" s="263"/>
    </row>
    <row r="13" spans="5:13">
      <c r="F13" s="71"/>
      <c r="G13" s="260"/>
      <c r="H13" s="91"/>
      <c r="I13" s="92"/>
      <c r="J13" s="92"/>
      <c r="K13" s="92"/>
      <c r="L13" s="93"/>
    </row>
    <row r="14" spans="5:13">
      <c r="F14" s="71"/>
      <c r="G14" s="260"/>
      <c r="H14" s="74" t="s">
        <v>154</v>
      </c>
      <c r="I14" s="75" t="s">
        <v>155</v>
      </c>
      <c r="J14" s="75" t="s">
        <v>154</v>
      </c>
      <c r="K14" s="181" t="s">
        <v>154</v>
      </c>
      <c r="L14" s="190" t="s">
        <v>154</v>
      </c>
    </row>
    <row r="15" spans="5:13" ht="99.75">
      <c r="F15" s="71"/>
      <c r="G15" s="260"/>
      <c r="H15" s="90" t="s">
        <v>9</v>
      </c>
      <c r="I15" s="90" t="s">
        <v>156</v>
      </c>
      <c r="J15" s="90" t="s">
        <v>157</v>
      </c>
      <c r="K15" s="182" t="s">
        <v>158</v>
      </c>
      <c r="L15" s="182" t="s">
        <v>159</v>
      </c>
    </row>
    <row r="16" spans="5:13">
      <c r="F16" s="71"/>
      <c r="G16" s="260"/>
      <c r="H16" s="89"/>
      <c r="I16" s="89"/>
      <c r="J16" s="89"/>
      <c r="K16" s="183"/>
      <c r="L16" s="183"/>
    </row>
    <row r="17" spans="4:12">
      <c r="F17" s="71"/>
      <c r="G17" s="260"/>
      <c r="H17" s="77" t="s">
        <v>160</v>
      </c>
      <c r="I17" s="77" t="s">
        <v>161</v>
      </c>
      <c r="J17" s="77" t="s">
        <v>162</v>
      </c>
      <c r="K17" s="184" t="s">
        <v>163</v>
      </c>
      <c r="L17" s="184" t="s">
        <v>164</v>
      </c>
    </row>
    <row r="18" spans="4:12">
      <c r="F18" s="257" t="s">
        <v>21</v>
      </c>
      <c r="G18" s="78" t="s">
        <v>22</v>
      </c>
      <c r="H18" s="79"/>
      <c r="I18" s="88"/>
      <c r="J18" s="80"/>
      <c r="K18" s="185"/>
      <c r="L18" s="191"/>
    </row>
    <row r="19" spans="4:12">
      <c r="F19" s="258"/>
      <c r="G19" s="78" t="s">
        <v>165</v>
      </c>
      <c r="H19" s="94">
        <v>1000</v>
      </c>
      <c r="I19" s="94">
        <v>0</v>
      </c>
      <c r="J19" s="95">
        <v>0</v>
      </c>
      <c r="K19" s="188">
        <v>100</v>
      </c>
      <c r="L19" s="188">
        <f>H19+I19-J19-K19</f>
        <v>900</v>
      </c>
    </row>
    <row r="20" spans="4:12">
      <c r="F20" s="259"/>
      <c r="G20" s="78" t="s">
        <v>166</v>
      </c>
      <c r="H20" s="94"/>
      <c r="I20" s="94"/>
      <c r="J20" s="95"/>
      <c r="K20" s="188"/>
      <c r="L20" s="188"/>
    </row>
    <row r="21" spans="4:12">
      <c r="F21" s="72"/>
      <c r="G21" s="84"/>
      <c r="H21" s="85"/>
      <c r="I21" s="86"/>
      <c r="J21" s="86"/>
      <c r="K21" s="187"/>
      <c r="L21" s="186"/>
    </row>
    <row r="22" spans="4:12">
      <c r="F22" s="257" t="s">
        <v>29</v>
      </c>
      <c r="G22" s="78" t="s">
        <v>30</v>
      </c>
      <c r="H22" s="79"/>
      <c r="I22" s="88"/>
      <c r="J22" s="80"/>
      <c r="K22" s="185"/>
      <c r="L22" s="191"/>
    </row>
    <row r="23" spans="4:12">
      <c r="F23" s="258"/>
      <c r="G23" s="78" t="s">
        <v>31</v>
      </c>
      <c r="H23" s="94">
        <v>25000</v>
      </c>
      <c r="I23" s="94">
        <v>0</v>
      </c>
      <c r="J23" s="95">
        <v>0</v>
      </c>
      <c r="K23" s="188">
        <v>150</v>
      </c>
      <c r="L23" s="188">
        <f>H23+I23-J23-K23</f>
        <v>24850</v>
      </c>
    </row>
    <row r="24" spans="4:12">
      <c r="F24" s="258"/>
      <c r="G24" s="87" t="s">
        <v>32</v>
      </c>
      <c r="H24" s="79"/>
      <c r="I24" s="88"/>
      <c r="J24" s="80"/>
      <c r="K24" s="185"/>
      <c r="L24" s="191"/>
    </row>
    <row r="25" spans="4:12">
      <c r="F25" s="259"/>
      <c r="G25" s="78" t="s">
        <v>166</v>
      </c>
      <c r="H25" s="94"/>
      <c r="I25" s="94"/>
      <c r="J25" s="95"/>
      <c r="K25" s="188"/>
      <c r="L25" s="188"/>
    </row>
    <row r="26" spans="4:12">
      <c r="K26" s="179"/>
      <c r="L26" s="179"/>
    </row>
    <row r="27" spans="4:12">
      <c r="K27" s="179"/>
      <c r="L27" s="179"/>
    </row>
    <row r="28" spans="4:12">
      <c r="D28" s="57" t="s">
        <v>33</v>
      </c>
      <c r="E28" s="57" t="s">
        <v>35</v>
      </c>
      <c r="F28" s="57" t="s">
        <v>34</v>
      </c>
      <c r="G28" s="57" t="s">
        <v>36</v>
      </c>
      <c r="H28" s="57" t="s">
        <v>122</v>
      </c>
      <c r="I28" s="57" t="s">
        <v>167</v>
      </c>
      <c r="J28" s="57" t="s">
        <v>168</v>
      </c>
      <c r="K28" s="180" t="s">
        <v>169</v>
      </c>
      <c r="L28" s="180" t="s">
        <v>170</v>
      </c>
    </row>
    <row r="29" spans="4:12">
      <c r="D29" s="57" t="s">
        <v>51</v>
      </c>
      <c r="E29" s="57" t="s">
        <v>51</v>
      </c>
      <c r="F29" s="57" t="s">
        <v>51</v>
      </c>
      <c r="G29" s="57" t="s">
        <v>51</v>
      </c>
      <c r="H29" s="57" t="s">
        <v>51</v>
      </c>
      <c r="I29" s="57" t="s">
        <v>51</v>
      </c>
      <c r="J29" s="57" t="s">
        <v>51</v>
      </c>
      <c r="K29" s="180" t="s">
        <v>51</v>
      </c>
      <c r="L29" s="180" t="s">
        <v>51</v>
      </c>
    </row>
    <row r="30" spans="4:12">
      <c r="D30" s="57" t="s">
        <v>51</v>
      </c>
      <c r="E30" s="57" t="s">
        <v>51</v>
      </c>
      <c r="F30" s="57" t="s">
        <v>51</v>
      </c>
      <c r="G30" s="57" t="s">
        <v>51</v>
      </c>
      <c r="H30" s="57" t="s">
        <v>51</v>
      </c>
      <c r="I30" s="57" t="s">
        <v>51</v>
      </c>
      <c r="J30" s="57" t="s">
        <v>51</v>
      </c>
      <c r="K30" s="180" t="s">
        <v>51</v>
      </c>
      <c r="L30" s="180" t="s">
        <v>51</v>
      </c>
    </row>
    <row r="31" spans="4:12">
      <c r="K31" s="179"/>
      <c r="L31" s="179"/>
    </row>
    <row r="32" spans="4:12">
      <c r="K32" s="179"/>
      <c r="L32" s="179"/>
    </row>
    <row r="33" spans="4:12">
      <c r="K33" s="179"/>
      <c r="L33" s="179"/>
    </row>
    <row r="34" spans="4:12">
      <c r="D34" s="57" t="s">
        <v>33</v>
      </c>
      <c r="E34" s="57" t="s">
        <v>35</v>
      </c>
      <c r="F34" s="57" t="s">
        <v>34</v>
      </c>
      <c r="G34" s="57" t="s">
        <v>36</v>
      </c>
      <c r="H34" s="57" t="s">
        <v>122</v>
      </c>
      <c r="I34" s="57" t="s">
        <v>167</v>
      </c>
      <c r="J34" s="57" t="s">
        <v>168</v>
      </c>
      <c r="K34" s="180" t="s">
        <v>169</v>
      </c>
      <c r="L34" s="180" t="s">
        <v>170</v>
      </c>
    </row>
    <row r="35" spans="4:12">
      <c r="D35" s="57" t="s">
        <v>171</v>
      </c>
      <c r="E35" s="57">
        <v>4</v>
      </c>
      <c r="F35" s="57" t="s">
        <v>52</v>
      </c>
      <c r="G35" s="57" t="s">
        <v>55</v>
      </c>
      <c r="H35" s="57">
        <v>1000</v>
      </c>
      <c r="I35" s="57">
        <v>0</v>
      </c>
      <c r="J35" s="57">
        <v>0</v>
      </c>
      <c r="K35" s="180">
        <v>100</v>
      </c>
      <c r="L35" s="180">
        <v>900</v>
      </c>
    </row>
    <row r="36" spans="4:12">
      <c r="D36" s="57" t="s">
        <v>171</v>
      </c>
      <c r="E36" s="57">
        <v>4</v>
      </c>
      <c r="F36" s="57" t="s">
        <v>53</v>
      </c>
      <c r="G36" s="57" t="s">
        <v>55</v>
      </c>
      <c r="H36" s="57">
        <v>25000</v>
      </c>
      <c r="I36" s="57">
        <v>0</v>
      </c>
      <c r="J36" s="57">
        <v>0</v>
      </c>
      <c r="K36" s="180">
        <v>150</v>
      </c>
      <c r="L36" s="180">
        <v>24850</v>
      </c>
    </row>
    <row r="38" spans="4:12">
      <c r="D38" s="96" t="s">
        <v>56</v>
      </c>
    </row>
    <row r="40" spans="4:12">
      <c r="D40" s="178" t="s">
        <v>172</v>
      </c>
    </row>
    <row r="41" spans="4:12">
      <c r="D41" s="178" t="s">
        <v>173</v>
      </c>
    </row>
    <row r="42" spans="4:12">
      <c r="D42" s="178" t="s">
        <v>174</v>
      </c>
    </row>
    <row r="43" spans="4:12">
      <c r="D43" s="33"/>
    </row>
  </sheetData>
  <mergeCells count="4">
    <mergeCell ref="F18:F20"/>
    <mergeCell ref="F22:F25"/>
    <mergeCell ref="G12:G17"/>
    <mergeCell ref="H12:L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41"/>
  <sheetViews>
    <sheetView topLeftCell="A9" zoomScale="85" zoomScaleNormal="85" workbookViewId="0">
      <selection activeCell="C2" sqref="C2:D4"/>
    </sheetView>
  </sheetViews>
  <sheetFormatPr defaultRowHeight="15"/>
  <cols>
    <col min="4" max="4" width="23.5703125" bestFit="1" customWidth="1"/>
    <col min="5" max="5" width="17.5703125" customWidth="1"/>
    <col min="6" max="6" width="19.140625" customWidth="1"/>
    <col min="7" max="9" width="25.85546875" customWidth="1"/>
    <col min="10" max="10" width="20" customWidth="1"/>
  </cols>
  <sheetData>
    <row r="2" spans="3:10" ht="15.75">
      <c r="C2" s="70" t="s">
        <v>150</v>
      </c>
      <c r="D2" s="71"/>
      <c r="E2" s="71"/>
      <c r="F2" s="71"/>
      <c r="G2" s="71"/>
      <c r="H2" s="72"/>
      <c r="I2" s="72"/>
      <c r="J2" s="72"/>
    </row>
    <row r="3" spans="3:10" ht="15.75">
      <c r="C3" s="70"/>
      <c r="D3" s="71"/>
      <c r="E3" s="71"/>
      <c r="F3" s="71"/>
      <c r="G3" s="71"/>
      <c r="H3" s="72"/>
      <c r="I3" s="72"/>
      <c r="J3" s="72"/>
    </row>
    <row r="4" spans="3:10" ht="15.75">
      <c r="C4" s="70" t="s">
        <v>151</v>
      </c>
      <c r="D4" s="71"/>
      <c r="E4" s="71"/>
      <c r="F4" s="71"/>
      <c r="G4" s="71"/>
      <c r="H4" s="72"/>
      <c r="I4" s="72"/>
      <c r="J4" s="72"/>
    </row>
    <row r="5" spans="3:10" ht="15.75">
      <c r="C5" s="70"/>
      <c r="D5" s="71"/>
      <c r="E5" s="71"/>
      <c r="F5" s="71"/>
      <c r="G5" s="71"/>
      <c r="H5" s="72"/>
      <c r="I5" s="72"/>
      <c r="J5" s="72"/>
    </row>
    <row r="6" spans="3:10" ht="15.75">
      <c r="C6" s="71"/>
      <c r="D6" s="71"/>
      <c r="E6" s="189" t="s">
        <v>152</v>
      </c>
      <c r="F6" s="73"/>
      <c r="G6" s="71"/>
      <c r="H6" s="72"/>
      <c r="I6" s="72"/>
      <c r="J6" s="72"/>
    </row>
    <row r="7" spans="3:10">
      <c r="C7" s="71"/>
      <c r="D7" s="71"/>
      <c r="E7" s="72"/>
      <c r="F7" s="72"/>
      <c r="G7" s="72"/>
      <c r="H7" s="72"/>
      <c r="I7" s="72"/>
      <c r="J7" s="72"/>
    </row>
    <row r="11" spans="3:10" ht="15" customHeight="1">
      <c r="D11" s="71"/>
      <c r="E11" s="260" t="s">
        <v>3</v>
      </c>
      <c r="F11" s="261" t="s">
        <v>153</v>
      </c>
      <c r="G11" s="262"/>
      <c r="H11" s="262"/>
      <c r="I11" s="262"/>
      <c r="J11" s="263"/>
    </row>
    <row r="12" spans="3:10">
      <c r="D12" s="71"/>
      <c r="E12" s="260"/>
      <c r="F12" s="91"/>
      <c r="G12" s="92"/>
      <c r="H12" s="92"/>
      <c r="I12" s="92"/>
      <c r="J12" s="93"/>
    </row>
    <row r="13" spans="3:10">
      <c r="D13" s="71"/>
      <c r="E13" s="260"/>
      <c r="F13" s="74" t="s">
        <v>154</v>
      </c>
      <c r="G13" s="75" t="s">
        <v>155</v>
      </c>
      <c r="H13" s="75" t="s">
        <v>154</v>
      </c>
      <c r="I13" s="181" t="s">
        <v>154</v>
      </c>
      <c r="J13" s="76" t="s">
        <v>154</v>
      </c>
    </row>
    <row r="14" spans="3:10" ht="99.75">
      <c r="D14" s="71"/>
      <c r="E14" s="260"/>
      <c r="F14" s="90" t="s">
        <v>9</v>
      </c>
      <c r="G14" s="90" t="s">
        <v>156</v>
      </c>
      <c r="H14" s="90" t="s">
        <v>157</v>
      </c>
      <c r="I14" s="182" t="s">
        <v>158</v>
      </c>
      <c r="J14" s="90" t="s">
        <v>159</v>
      </c>
    </row>
    <row r="15" spans="3:10">
      <c r="D15" s="71"/>
      <c r="E15" s="260"/>
      <c r="F15" s="89"/>
      <c r="G15" s="89"/>
      <c r="H15" s="89"/>
      <c r="I15" s="183"/>
      <c r="J15" s="89"/>
    </row>
    <row r="16" spans="3:10">
      <c r="D16" s="71"/>
      <c r="E16" s="260"/>
      <c r="F16" s="77" t="s">
        <v>160</v>
      </c>
      <c r="G16" s="77" t="s">
        <v>161</v>
      </c>
      <c r="H16" s="77" t="s">
        <v>162</v>
      </c>
      <c r="I16" s="184" t="s">
        <v>163</v>
      </c>
      <c r="J16" s="77" t="s">
        <v>175</v>
      </c>
    </row>
    <row r="17" spans="1:10" ht="15" customHeight="1">
      <c r="D17" s="257" t="s">
        <v>21</v>
      </c>
      <c r="E17" s="78" t="s">
        <v>22</v>
      </c>
      <c r="F17" s="79"/>
      <c r="G17" s="88"/>
      <c r="H17" s="80"/>
      <c r="I17" s="185"/>
      <c r="J17" s="81"/>
    </row>
    <row r="18" spans="1:10">
      <c r="D18" s="258"/>
      <c r="E18" s="78" t="s">
        <v>165</v>
      </c>
      <c r="F18" s="82"/>
      <c r="G18" s="82"/>
      <c r="H18" s="83"/>
      <c r="I18" s="186"/>
      <c r="J18" s="83"/>
    </row>
    <row r="19" spans="1:10">
      <c r="D19" s="259"/>
      <c r="E19" s="78" t="s">
        <v>166</v>
      </c>
      <c r="F19" s="82">
        <v>5000000</v>
      </c>
      <c r="G19" s="82">
        <v>-270000</v>
      </c>
      <c r="H19" s="83">
        <v>300000</v>
      </c>
      <c r="I19" s="186">
        <v>0</v>
      </c>
      <c r="J19" s="83">
        <v>4430000</v>
      </c>
    </row>
    <row r="20" spans="1:10">
      <c r="D20" s="72"/>
      <c r="E20" s="84"/>
      <c r="F20" s="85"/>
      <c r="G20" s="86"/>
      <c r="H20" s="86"/>
      <c r="I20" s="187"/>
      <c r="J20" s="83"/>
    </row>
    <row r="21" spans="1:10" ht="15" customHeight="1">
      <c r="D21" s="257" t="s">
        <v>29</v>
      </c>
      <c r="E21" s="78" t="s">
        <v>30</v>
      </c>
      <c r="F21" s="79"/>
      <c r="G21" s="88"/>
      <c r="H21" s="80"/>
      <c r="I21" s="185"/>
      <c r="J21" s="81"/>
    </row>
    <row r="22" spans="1:10">
      <c r="D22" s="258"/>
      <c r="E22" s="78" t="s">
        <v>31</v>
      </c>
      <c r="F22" s="94"/>
      <c r="G22" s="94"/>
      <c r="H22" s="95"/>
      <c r="I22" s="188"/>
      <c r="J22" s="95"/>
    </row>
    <row r="23" spans="1:10">
      <c r="D23" s="258"/>
      <c r="E23" s="87" t="s">
        <v>32</v>
      </c>
      <c r="F23" s="79"/>
      <c r="G23" s="88"/>
      <c r="H23" s="80"/>
      <c r="I23" s="185"/>
      <c r="J23" s="81"/>
    </row>
    <row r="24" spans="1:10">
      <c r="D24" s="259"/>
      <c r="E24" s="78" t="s">
        <v>166</v>
      </c>
      <c r="F24" s="94">
        <v>0</v>
      </c>
      <c r="G24" s="94">
        <v>0</v>
      </c>
      <c r="H24" s="95">
        <v>0</v>
      </c>
      <c r="I24" s="188">
        <v>0</v>
      </c>
      <c r="J24" s="95">
        <v>0</v>
      </c>
    </row>
    <row r="26" spans="1:10">
      <c r="A26" s="179"/>
      <c r="B26" s="180" t="s">
        <v>33</v>
      </c>
      <c r="C26" s="180" t="s">
        <v>35</v>
      </c>
      <c r="D26" s="180" t="s">
        <v>34</v>
      </c>
      <c r="E26" s="180" t="s">
        <v>36</v>
      </c>
      <c r="F26" s="180" t="s">
        <v>122</v>
      </c>
      <c r="G26" s="180" t="s">
        <v>167</v>
      </c>
      <c r="H26" s="180" t="s">
        <v>168</v>
      </c>
      <c r="I26" s="180" t="s">
        <v>169</v>
      </c>
      <c r="J26" s="180" t="s">
        <v>170</v>
      </c>
    </row>
    <row r="27" spans="1:10">
      <c r="A27" s="179"/>
      <c r="B27" s="180" t="s">
        <v>51</v>
      </c>
      <c r="C27" s="180" t="s">
        <v>51</v>
      </c>
      <c r="D27" s="180" t="s">
        <v>51</v>
      </c>
      <c r="E27" s="180" t="s">
        <v>51</v>
      </c>
      <c r="F27" s="180" t="s">
        <v>51</v>
      </c>
      <c r="G27" s="180" t="s">
        <v>51</v>
      </c>
      <c r="H27" s="180" t="s">
        <v>51</v>
      </c>
      <c r="I27" s="180" t="s">
        <v>51</v>
      </c>
      <c r="J27" s="180" t="s">
        <v>51</v>
      </c>
    </row>
    <row r="28" spans="1:10">
      <c r="A28" s="179"/>
      <c r="B28" s="180" t="s">
        <v>51</v>
      </c>
      <c r="C28" s="180" t="s">
        <v>51</v>
      </c>
      <c r="D28" s="180" t="s">
        <v>51</v>
      </c>
      <c r="E28" s="180" t="s">
        <v>51</v>
      </c>
      <c r="F28" s="180" t="s">
        <v>51</v>
      </c>
      <c r="G28" s="180" t="s">
        <v>51</v>
      </c>
      <c r="H28" s="180" t="s">
        <v>51</v>
      </c>
      <c r="I28" s="180" t="s">
        <v>51</v>
      </c>
      <c r="J28" s="180" t="s">
        <v>51</v>
      </c>
    </row>
    <row r="29" spans="1:10">
      <c r="A29" s="179"/>
      <c r="B29" s="179"/>
      <c r="C29" s="179"/>
      <c r="D29" s="179"/>
      <c r="E29" s="179"/>
      <c r="F29" s="179"/>
      <c r="G29" s="179"/>
      <c r="H29" s="179"/>
      <c r="I29" s="179"/>
      <c r="J29" s="179"/>
    </row>
    <row r="30" spans="1:10">
      <c r="A30" s="179"/>
      <c r="B30" s="179"/>
      <c r="C30" s="179"/>
      <c r="D30" s="179"/>
      <c r="E30" s="179"/>
      <c r="F30" s="179"/>
      <c r="G30" s="179"/>
      <c r="H30" s="179"/>
      <c r="I30" s="179"/>
      <c r="J30" s="179"/>
    </row>
    <row r="31" spans="1:10">
      <c r="A31" s="179"/>
      <c r="B31" s="179"/>
      <c r="C31" s="179"/>
      <c r="D31" s="179"/>
      <c r="E31" s="179"/>
      <c r="F31" s="179"/>
      <c r="G31" s="179"/>
      <c r="H31" s="179"/>
      <c r="I31" s="179"/>
      <c r="J31" s="179"/>
    </row>
    <row r="32" spans="1:10">
      <c r="A32" s="179"/>
      <c r="B32" s="180" t="s">
        <v>33</v>
      </c>
      <c r="C32" s="180" t="s">
        <v>35</v>
      </c>
      <c r="D32" s="180" t="s">
        <v>34</v>
      </c>
      <c r="E32" s="180" t="s">
        <v>36</v>
      </c>
      <c r="F32" s="180" t="s">
        <v>122</v>
      </c>
      <c r="G32" s="180" t="s">
        <v>167</v>
      </c>
      <c r="H32" s="180" t="s">
        <v>168</v>
      </c>
      <c r="I32" s="180" t="s">
        <v>169</v>
      </c>
      <c r="J32" s="180" t="s">
        <v>170</v>
      </c>
    </row>
    <row r="33" spans="1:10">
      <c r="A33" s="179"/>
      <c r="B33" s="180" t="s">
        <v>171</v>
      </c>
      <c r="C33" s="180">
        <v>5</v>
      </c>
      <c r="D33" s="180" t="s">
        <v>52</v>
      </c>
      <c r="E33" s="180" t="s">
        <v>55</v>
      </c>
      <c r="F33" s="180">
        <v>5000000</v>
      </c>
      <c r="G33" s="180">
        <v>-270000</v>
      </c>
      <c r="H33" s="180">
        <v>300000</v>
      </c>
      <c r="I33" s="180">
        <v>0</v>
      </c>
      <c r="J33" s="180">
        <v>4430000</v>
      </c>
    </row>
    <row r="34" spans="1:10">
      <c r="A34" s="179"/>
      <c r="B34" s="180" t="s">
        <v>54</v>
      </c>
      <c r="C34" s="180">
        <v>5</v>
      </c>
      <c r="D34" s="180" t="s">
        <v>53</v>
      </c>
      <c r="E34" s="180" t="s">
        <v>55</v>
      </c>
      <c r="F34" s="180">
        <v>0</v>
      </c>
      <c r="G34" s="180">
        <v>0</v>
      </c>
      <c r="H34" s="180">
        <v>0</v>
      </c>
      <c r="I34" s="180">
        <v>0</v>
      </c>
      <c r="J34" s="180">
        <v>0</v>
      </c>
    </row>
    <row r="36" spans="1:10">
      <c r="B36" s="96" t="s">
        <v>56</v>
      </c>
    </row>
    <row r="38" spans="1:10">
      <c r="B38" s="178" t="s">
        <v>172</v>
      </c>
      <c r="C38" s="179"/>
      <c r="D38" s="179"/>
      <c r="E38" s="179"/>
    </row>
    <row r="39" spans="1:10">
      <c r="B39" s="178" t="s">
        <v>176</v>
      </c>
      <c r="C39" s="179"/>
      <c r="D39" s="179"/>
      <c r="E39" s="179"/>
    </row>
    <row r="40" spans="1:10">
      <c r="B40" s="178" t="s">
        <v>177</v>
      </c>
      <c r="C40" s="179"/>
      <c r="D40" s="179"/>
      <c r="E40" s="179"/>
    </row>
    <row r="41" spans="1:10">
      <c r="B41" s="179"/>
      <c r="C41" s="179"/>
      <c r="D41" s="179"/>
      <c r="E41" s="179"/>
    </row>
  </sheetData>
  <mergeCells count="4">
    <mergeCell ref="E11:E16"/>
    <mergeCell ref="D17:D19"/>
    <mergeCell ref="D21:D24"/>
    <mergeCell ref="F11:J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2:R39"/>
  <sheetViews>
    <sheetView workbookViewId="0"/>
  </sheetViews>
  <sheetFormatPr defaultRowHeight="15"/>
  <cols>
    <col min="3" max="3" width="25" customWidth="1"/>
    <col min="4" max="4" width="30.42578125" customWidth="1"/>
    <col min="5" max="5" width="48.85546875" customWidth="1"/>
    <col min="6" max="6" width="52.42578125" customWidth="1"/>
  </cols>
  <sheetData>
    <row r="2" spans="1:18" ht="18.75">
      <c r="A2" s="32"/>
      <c r="B2" s="32"/>
      <c r="C2" s="264"/>
      <c r="D2" s="264"/>
      <c r="E2" s="264"/>
      <c r="F2" s="264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ht="18.75">
      <c r="C3" s="36"/>
      <c r="D3" s="36"/>
      <c r="E3" s="36"/>
      <c r="F3" s="36"/>
      <c r="R3" s="32"/>
    </row>
    <row r="4" spans="1:18" ht="18.75">
      <c r="C4" s="36"/>
      <c r="D4" s="36"/>
      <c r="E4" s="37" t="s">
        <v>178</v>
      </c>
      <c r="F4" s="36"/>
      <c r="R4" s="32"/>
    </row>
    <row r="5" spans="1:18" ht="18.75">
      <c r="C5" s="36"/>
      <c r="D5" s="36"/>
      <c r="E5" s="36"/>
      <c r="F5" s="36"/>
      <c r="R5" s="32"/>
    </row>
    <row r="6" spans="1:18" ht="15.75">
      <c r="C6" s="38" t="s">
        <v>179</v>
      </c>
      <c r="D6" s="38"/>
      <c r="E6" s="39"/>
      <c r="R6" s="32"/>
    </row>
    <row r="7" spans="1:18" ht="15.75">
      <c r="C7" s="38" t="s">
        <v>180</v>
      </c>
      <c r="D7" s="38"/>
      <c r="E7" s="39"/>
    </row>
    <row r="8" spans="1:18">
      <c r="C8" s="40"/>
      <c r="D8" s="40"/>
      <c r="E8" s="41"/>
    </row>
    <row r="9" spans="1:18">
      <c r="C9" s="42"/>
      <c r="D9" s="42"/>
      <c r="E9" s="43"/>
      <c r="F9" s="42"/>
    </row>
    <row r="10" spans="1:18">
      <c r="C10" s="44" t="s">
        <v>181</v>
      </c>
      <c r="D10" s="44"/>
      <c r="E10" s="43"/>
      <c r="F10" s="42"/>
    </row>
    <row r="11" spans="1:18">
      <c r="C11" s="42"/>
      <c r="D11" s="42"/>
      <c r="E11" s="42"/>
      <c r="F11" s="42"/>
    </row>
    <row r="12" spans="1:18" ht="36" customHeight="1">
      <c r="C12" s="45" t="s">
        <v>3</v>
      </c>
      <c r="D12" s="45" t="s">
        <v>182</v>
      </c>
      <c r="E12" s="45" t="s">
        <v>183</v>
      </c>
      <c r="F12" s="46" t="s">
        <v>184</v>
      </c>
    </row>
    <row r="13" spans="1:18">
      <c r="C13" s="47" t="s">
        <v>12</v>
      </c>
      <c r="D13" s="47" t="s">
        <v>13</v>
      </c>
      <c r="E13" s="47" t="s">
        <v>14</v>
      </c>
      <c r="F13" s="48" t="s">
        <v>15</v>
      </c>
    </row>
    <row r="14" spans="1:18">
      <c r="C14" s="49" t="s">
        <v>30</v>
      </c>
      <c r="D14" s="54" t="s">
        <v>23</v>
      </c>
      <c r="E14" s="50">
        <v>10000</v>
      </c>
      <c r="F14" s="51">
        <v>100</v>
      </c>
    </row>
    <row r="15" spans="1:18" ht="30">
      <c r="C15" s="49" t="s">
        <v>185</v>
      </c>
      <c r="D15" s="54" t="s">
        <v>23</v>
      </c>
      <c r="E15" s="50"/>
      <c r="F15" s="51">
        <v>150</v>
      </c>
    </row>
    <row r="16" spans="1:18">
      <c r="C16" s="52" t="s">
        <v>186</v>
      </c>
      <c r="D16" s="54" t="s">
        <v>23</v>
      </c>
      <c r="E16" s="53"/>
      <c r="F16" s="51">
        <v>10</v>
      </c>
    </row>
    <row r="17" spans="1:6">
      <c r="C17" s="49" t="s">
        <v>25</v>
      </c>
      <c r="D17" s="54" t="s">
        <v>23</v>
      </c>
      <c r="E17" s="53"/>
      <c r="F17" s="53"/>
    </row>
    <row r="18" spans="1:6">
      <c r="C18" s="42"/>
      <c r="D18" s="42"/>
      <c r="E18" s="42"/>
      <c r="F18" s="42"/>
    </row>
    <row r="19" spans="1:6">
      <c r="C19" s="42"/>
      <c r="D19" s="42"/>
      <c r="E19" s="42"/>
      <c r="F19" s="42"/>
    </row>
    <row r="20" spans="1:6">
      <c r="A20" s="34" t="s">
        <v>33</v>
      </c>
      <c r="B20" s="34" t="s">
        <v>35</v>
      </c>
      <c r="C20" s="34" t="s">
        <v>36</v>
      </c>
      <c r="D20" s="34" t="s">
        <v>37</v>
      </c>
      <c r="E20" s="34" t="s">
        <v>187</v>
      </c>
      <c r="F20" s="34" t="s">
        <v>188</v>
      </c>
    </row>
    <row r="21" spans="1:6">
      <c r="A21" s="30" t="s">
        <v>51</v>
      </c>
      <c r="B21" s="30" t="s">
        <v>51</v>
      </c>
      <c r="C21" s="30" t="s">
        <v>51</v>
      </c>
      <c r="D21" s="30" t="s">
        <v>51</v>
      </c>
      <c r="E21" s="30" t="s">
        <v>51</v>
      </c>
      <c r="F21" s="30" t="s">
        <v>51</v>
      </c>
    </row>
    <row r="22" spans="1:6">
      <c r="C22" s="39"/>
      <c r="D22" s="39"/>
      <c r="E22" s="39"/>
      <c r="F22" s="39"/>
    </row>
    <row r="23" spans="1:6">
      <c r="A23" s="30" t="s">
        <v>33</v>
      </c>
      <c r="B23" s="30" t="s">
        <v>35</v>
      </c>
      <c r="C23" s="30" t="s">
        <v>36</v>
      </c>
      <c r="D23" s="30" t="s">
        <v>37</v>
      </c>
      <c r="E23" s="30" t="s">
        <v>187</v>
      </c>
      <c r="F23" s="30" t="s">
        <v>188</v>
      </c>
    </row>
    <row r="24" spans="1:6">
      <c r="A24" s="98" t="s">
        <v>54</v>
      </c>
      <c r="B24" s="57">
        <v>3</v>
      </c>
      <c r="C24" s="58" t="s">
        <v>55</v>
      </c>
      <c r="D24" s="58" t="s">
        <v>23</v>
      </c>
      <c r="E24" s="56">
        <v>10000</v>
      </c>
      <c r="F24" s="56">
        <v>100</v>
      </c>
    </row>
    <row r="25" spans="1:6">
      <c r="A25" s="98" t="s">
        <v>54</v>
      </c>
      <c r="B25" s="57">
        <v>4</v>
      </c>
      <c r="C25" s="58" t="s">
        <v>55</v>
      </c>
      <c r="D25" s="58" t="s">
        <v>23</v>
      </c>
      <c r="E25" s="55">
        <v>0</v>
      </c>
      <c r="F25" s="55">
        <v>150</v>
      </c>
    </row>
    <row r="26" spans="1:6">
      <c r="A26" s="98" t="s">
        <v>54</v>
      </c>
      <c r="B26" s="57">
        <v>6</v>
      </c>
      <c r="C26" s="58" t="s">
        <v>55</v>
      </c>
      <c r="D26" s="58" t="s">
        <v>23</v>
      </c>
      <c r="E26" s="55">
        <v>0</v>
      </c>
      <c r="F26" s="55">
        <v>10</v>
      </c>
    </row>
    <row r="29" spans="1:6">
      <c r="C29" s="35" t="s">
        <v>56</v>
      </c>
    </row>
    <row r="30" spans="1:6">
      <c r="C30" s="33"/>
    </row>
    <row r="31" spans="1:6">
      <c r="C31" s="33" t="s">
        <v>189</v>
      </c>
    </row>
    <row r="32" spans="1:6">
      <c r="C32" s="33" t="s">
        <v>190</v>
      </c>
    </row>
    <row r="33" spans="3:3">
      <c r="C33" s="33" t="s">
        <v>191</v>
      </c>
    </row>
    <row r="34" spans="3:3">
      <c r="C34" s="33" t="s">
        <v>192</v>
      </c>
    </row>
    <row r="35" spans="3:3">
      <c r="C35" s="33"/>
    </row>
    <row r="36" spans="3:3">
      <c r="C36" s="33"/>
    </row>
    <row r="37" spans="3:3">
      <c r="C37" s="33"/>
    </row>
    <row r="38" spans="3:3">
      <c r="C38" s="33"/>
    </row>
    <row r="39" spans="3:3">
      <c r="C39" s="33"/>
    </row>
  </sheetData>
  <mergeCells count="1">
    <mergeCell ref="C2:F2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3:J31"/>
  <sheetViews>
    <sheetView workbookViewId="0">
      <selection activeCell="B28" sqref="B28"/>
    </sheetView>
  </sheetViews>
  <sheetFormatPr defaultRowHeight="15"/>
  <cols>
    <col min="2" max="2" width="14" bestFit="1" customWidth="1"/>
    <col min="3" max="3" width="10" customWidth="1"/>
    <col min="5" max="5" width="27.5703125" customWidth="1"/>
    <col min="6" max="6" width="9" bestFit="1" customWidth="1"/>
    <col min="7" max="7" width="33.85546875" customWidth="1"/>
    <col min="8" max="8" width="15.5703125" customWidth="1"/>
    <col min="9" max="9" width="23.140625" customWidth="1"/>
    <col min="10" max="10" width="16.42578125" customWidth="1"/>
  </cols>
  <sheetData>
    <row r="3" spans="2:10" ht="15.75">
      <c r="B3" s="59"/>
      <c r="C3" s="59"/>
      <c r="D3" s="59"/>
      <c r="E3" s="59"/>
      <c r="F3" s="59"/>
      <c r="G3" s="60" t="s">
        <v>193</v>
      </c>
      <c r="H3" s="59"/>
      <c r="I3" s="59"/>
      <c r="J3" s="59"/>
    </row>
    <row r="4" spans="2:10" ht="15.75">
      <c r="B4" s="59"/>
      <c r="C4" s="59"/>
      <c r="D4" s="59"/>
      <c r="E4" s="59"/>
      <c r="F4" s="59"/>
      <c r="G4" s="60" t="s">
        <v>194</v>
      </c>
      <c r="H4" s="59"/>
      <c r="I4" s="59"/>
      <c r="J4" s="59"/>
    </row>
    <row r="5" spans="2:10" ht="15.75">
      <c r="B5" s="59"/>
      <c r="C5" s="59"/>
      <c r="D5" s="59"/>
      <c r="E5" s="59"/>
      <c r="F5" s="59"/>
      <c r="G5" s="59"/>
      <c r="H5" s="60"/>
      <c r="I5" s="59"/>
      <c r="J5" s="59"/>
    </row>
    <row r="6" spans="2:10" ht="15.75">
      <c r="B6" s="59"/>
      <c r="C6" s="61" t="s">
        <v>195</v>
      </c>
      <c r="D6" s="59"/>
      <c r="E6" s="61" t="s">
        <v>196</v>
      </c>
      <c r="F6" s="59"/>
      <c r="G6" s="59"/>
      <c r="H6" s="60"/>
      <c r="I6" s="59"/>
      <c r="J6" s="59"/>
    </row>
    <row r="7" spans="2:10" ht="16.5" thickBot="1">
      <c r="B7" s="59"/>
      <c r="C7" s="61"/>
      <c r="D7" s="59"/>
      <c r="E7" s="61"/>
      <c r="F7" s="59"/>
      <c r="G7" s="59"/>
      <c r="H7" s="60"/>
      <c r="I7" s="59"/>
      <c r="J7" s="59"/>
    </row>
    <row r="8" spans="2:10" ht="15.75" thickBot="1">
      <c r="B8" s="62" t="s">
        <v>12</v>
      </c>
      <c r="C8" s="62" t="s">
        <v>13</v>
      </c>
      <c r="D8" s="62" t="s">
        <v>14</v>
      </c>
      <c r="E8" s="62" t="s">
        <v>20</v>
      </c>
      <c r="F8" s="62" t="s">
        <v>15</v>
      </c>
      <c r="G8" s="62" t="s">
        <v>16</v>
      </c>
      <c r="H8" s="62" t="s">
        <v>17</v>
      </c>
      <c r="I8" s="62" t="s">
        <v>18</v>
      </c>
      <c r="J8" s="62" t="s">
        <v>19</v>
      </c>
    </row>
    <row r="9" spans="2:10" ht="69" customHeight="1" thickBot="1">
      <c r="B9" s="63" t="s">
        <v>63</v>
      </c>
      <c r="C9" s="63" t="s">
        <v>3</v>
      </c>
      <c r="D9" s="64" t="s">
        <v>68</v>
      </c>
      <c r="E9" s="64" t="s">
        <v>197</v>
      </c>
      <c r="F9" s="64" t="s">
        <v>198</v>
      </c>
      <c r="G9" s="64" t="s">
        <v>199</v>
      </c>
      <c r="H9" s="64" t="s">
        <v>200</v>
      </c>
      <c r="I9" s="64" t="s">
        <v>201</v>
      </c>
      <c r="J9" s="64" t="s">
        <v>202</v>
      </c>
    </row>
    <row r="10" spans="2:10" ht="16.5" thickBot="1">
      <c r="B10" s="65" t="s">
        <v>54</v>
      </c>
      <c r="C10" s="65" t="s">
        <v>30</v>
      </c>
      <c r="D10" s="66" t="s">
        <v>23</v>
      </c>
      <c r="E10" s="69" t="s">
        <v>203</v>
      </c>
      <c r="F10" s="67">
        <v>300</v>
      </c>
      <c r="G10" s="67">
        <v>4000</v>
      </c>
      <c r="H10" s="67">
        <v>-1500</v>
      </c>
      <c r="I10" s="67">
        <v>-100</v>
      </c>
      <c r="J10" s="67">
        <v>2700</v>
      </c>
    </row>
    <row r="11" spans="2:10" ht="16.5" thickBot="1">
      <c r="B11" s="65" t="s">
        <v>54</v>
      </c>
      <c r="C11" s="65" t="s">
        <v>30</v>
      </c>
      <c r="D11" s="66" t="s">
        <v>23</v>
      </c>
      <c r="E11" s="69" t="s">
        <v>204</v>
      </c>
      <c r="F11" s="67">
        <v>0</v>
      </c>
      <c r="G11" s="67">
        <v>50</v>
      </c>
      <c r="H11" s="67">
        <v>0</v>
      </c>
      <c r="I11" s="67">
        <v>0</v>
      </c>
      <c r="J11" s="67">
        <v>50</v>
      </c>
    </row>
    <row r="12" spans="2:10" ht="16.5" thickBot="1">
      <c r="B12" s="65" t="s">
        <v>54</v>
      </c>
      <c r="C12" s="65" t="s">
        <v>24</v>
      </c>
      <c r="D12" s="66" t="s">
        <v>23</v>
      </c>
      <c r="E12" s="69" t="s">
        <v>203</v>
      </c>
      <c r="F12" s="67">
        <v>50</v>
      </c>
      <c r="G12" s="67">
        <v>200</v>
      </c>
      <c r="H12" s="67">
        <v>-50</v>
      </c>
      <c r="I12" s="67">
        <v>0</v>
      </c>
      <c r="J12" s="67">
        <v>200</v>
      </c>
    </row>
    <row r="13" spans="2:10" ht="16.5" thickBot="1">
      <c r="B13" s="68"/>
      <c r="C13" s="68" t="s">
        <v>205</v>
      </c>
      <c r="D13" s="66" t="s">
        <v>23</v>
      </c>
      <c r="E13" s="69"/>
      <c r="F13" s="67">
        <f>SUM(F10:F12)</f>
        <v>350</v>
      </c>
      <c r="G13" s="67">
        <f>SUM(G10:G12)</f>
        <v>4250</v>
      </c>
      <c r="H13" s="67">
        <f>SUM(H10:H12)</f>
        <v>-1550</v>
      </c>
      <c r="I13" s="67">
        <f>SUM(I10:I12)</f>
        <v>-100</v>
      </c>
      <c r="J13" s="67">
        <f>SUM(J10:J12)</f>
        <v>2950</v>
      </c>
    </row>
    <row r="17" spans="1:10">
      <c r="A17" s="57" t="s">
        <v>33</v>
      </c>
      <c r="B17" s="57" t="s">
        <v>35</v>
      </c>
      <c r="C17" s="57" t="s">
        <v>36</v>
      </c>
      <c r="D17" s="57" t="s">
        <v>206</v>
      </c>
      <c r="E17" s="57" t="s">
        <v>207</v>
      </c>
      <c r="F17" s="57" t="s">
        <v>208</v>
      </c>
      <c r="G17" s="57" t="s">
        <v>209</v>
      </c>
      <c r="H17" s="57" t="s">
        <v>210</v>
      </c>
      <c r="I17" s="57" t="s">
        <v>211</v>
      </c>
      <c r="J17" s="57" t="s">
        <v>212</v>
      </c>
    </row>
    <row r="18" spans="1:10">
      <c r="A18" s="57" t="s">
        <v>51</v>
      </c>
      <c r="B18" s="57" t="s">
        <v>51</v>
      </c>
      <c r="C18" s="57" t="s">
        <v>51</v>
      </c>
      <c r="D18" s="57" t="s">
        <v>51</v>
      </c>
      <c r="E18" s="57" t="s">
        <v>51</v>
      </c>
      <c r="F18" s="57" t="s">
        <v>51</v>
      </c>
      <c r="G18" s="57" t="s">
        <v>51</v>
      </c>
      <c r="H18" s="57" t="s">
        <v>51</v>
      </c>
      <c r="I18" s="57" t="s">
        <v>51</v>
      </c>
      <c r="J18" s="57" t="s">
        <v>51</v>
      </c>
    </row>
    <row r="20" spans="1:10">
      <c r="A20" s="57" t="s">
        <v>33</v>
      </c>
      <c r="B20" s="57" t="s">
        <v>35</v>
      </c>
      <c r="C20" s="57" t="s">
        <v>36</v>
      </c>
      <c r="D20" s="57" t="s">
        <v>206</v>
      </c>
      <c r="E20" s="57" t="s">
        <v>207</v>
      </c>
      <c r="F20" s="57" t="s">
        <v>208</v>
      </c>
      <c r="G20" s="57" t="s">
        <v>209</v>
      </c>
      <c r="H20" s="57" t="s">
        <v>210</v>
      </c>
      <c r="I20" s="57" t="s">
        <v>211</v>
      </c>
      <c r="J20" s="57" t="s">
        <v>212</v>
      </c>
    </row>
    <row r="21" spans="1:10">
      <c r="A21" s="57" t="s">
        <v>54</v>
      </c>
      <c r="B21" s="57">
        <v>3</v>
      </c>
      <c r="C21" s="57" t="s">
        <v>55</v>
      </c>
      <c r="D21" s="57" t="s">
        <v>23</v>
      </c>
      <c r="E21" s="57">
        <v>1</v>
      </c>
      <c r="F21" s="55">
        <v>300</v>
      </c>
      <c r="G21" s="55">
        <v>4000</v>
      </c>
      <c r="H21" s="55">
        <v>-1500</v>
      </c>
      <c r="I21" s="55">
        <v>-100</v>
      </c>
      <c r="J21" s="55">
        <v>2700</v>
      </c>
    </row>
    <row r="22" spans="1:10">
      <c r="A22" s="57" t="s">
        <v>54</v>
      </c>
      <c r="B22" s="57">
        <v>3</v>
      </c>
      <c r="C22" s="57" t="s">
        <v>55</v>
      </c>
      <c r="D22" s="57" t="s">
        <v>23</v>
      </c>
      <c r="E22" s="57">
        <v>3</v>
      </c>
      <c r="F22" s="55">
        <v>0</v>
      </c>
      <c r="G22" s="55">
        <v>50</v>
      </c>
      <c r="H22" s="55">
        <v>0</v>
      </c>
      <c r="I22" s="55">
        <v>0</v>
      </c>
      <c r="J22" s="55">
        <v>50</v>
      </c>
    </row>
    <row r="23" spans="1:10">
      <c r="A23" s="57" t="s">
        <v>54</v>
      </c>
      <c r="B23" s="57">
        <v>4</v>
      </c>
      <c r="C23" s="57" t="s">
        <v>55</v>
      </c>
      <c r="D23" s="57" t="s">
        <v>23</v>
      </c>
      <c r="E23" s="57">
        <v>1</v>
      </c>
      <c r="F23" s="55">
        <v>50</v>
      </c>
      <c r="G23" s="55">
        <v>200</v>
      </c>
      <c r="H23" s="55">
        <v>-50</v>
      </c>
      <c r="I23" s="55">
        <v>0</v>
      </c>
      <c r="J23" s="55">
        <v>200</v>
      </c>
    </row>
    <row r="25" spans="1:10">
      <c r="B25" t="s">
        <v>56</v>
      </c>
    </row>
    <row r="26" spans="1:10">
      <c r="B26" s="33"/>
    </row>
    <row r="27" spans="1:10">
      <c r="B27" s="33" t="s">
        <v>213</v>
      </c>
    </row>
    <row r="28" spans="1:10">
      <c r="B28" s="33" t="s">
        <v>214</v>
      </c>
    </row>
    <row r="29" spans="1:10">
      <c r="B29" s="33" t="s">
        <v>215</v>
      </c>
    </row>
    <row r="30" spans="1:10">
      <c r="B30" s="33" t="s">
        <v>216</v>
      </c>
    </row>
    <row r="31" spans="1:10">
      <c r="B31" s="33"/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J28"/>
  <sheetViews>
    <sheetView showGridLines="0" tabSelected="1" zoomScaleNormal="100" workbookViewId="0">
      <selection activeCell="E2" sqref="E2"/>
    </sheetView>
  </sheetViews>
  <sheetFormatPr defaultRowHeight="15"/>
  <cols>
    <col min="1" max="1" width="13.85546875" bestFit="1" customWidth="1"/>
    <col min="2" max="2" width="12.5703125" customWidth="1"/>
    <col min="3" max="3" width="14.28515625" customWidth="1"/>
    <col min="4" max="4" width="16.42578125" customWidth="1"/>
    <col min="5" max="5" width="19.85546875" customWidth="1"/>
    <col min="6" max="6" width="18.42578125" customWidth="1"/>
    <col min="7" max="7" width="19" customWidth="1"/>
    <col min="8" max="8" width="22" customWidth="1"/>
    <col min="9" max="9" width="22.42578125" customWidth="1"/>
    <col min="10" max="10" width="23.5703125" customWidth="1"/>
  </cols>
  <sheetData>
    <row r="2" spans="1:10" ht="15.75">
      <c r="B2" s="59"/>
      <c r="C2" s="59"/>
      <c r="D2" s="59"/>
      <c r="E2" s="59"/>
      <c r="F2" s="59"/>
      <c r="G2" s="60" t="s">
        <v>217</v>
      </c>
      <c r="H2" s="59"/>
      <c r="I2" s="59"/>
      <c r="J2" s="59"/>
    </row>
    <row r="3" spans="1:10" ht="15.75">
      <c r="B3" s="59"/>
      <c r="C3" s="59"/>
      <c r="D3" s="59"/>
      <c r="E3" s="59"/>
      <c r="F3" s="59"/>
      <c r="G3" s="60" t="s">
        <v>218</v>
      </c>
      <c r="H3" s="59"/>
      <c r="I3" s="59"/>
      <c r="J3" s="59"/>
    </row>
    <row r="4" spans="1:10" ht="15.75">
      <c r="B4" s="59"/>
      <c r="C4" s="59"/>
      <c r="D4" s="59"/>
      <c r="E4" s="59"/>
      <c r="F4" s="59"/>
      <c r="G4" s="59"/>
      <c r="H4" s="60"/>
      <c r="I4" s="59"/>
      <c r="J4" s="59"/>
    </row>
    <row r="5" spans="1:10" ht="15.75">
      <c r="A5" s="61" t="s">
        <v>219</v>
      </c>
      <c r="B5" s="59"/>
      <c r="C5" s="61" t="s">
        <v>195</v>
      </c>
      <c r="D5" s="59"/>
      <c r="E5" s="61" t="s">
        <v>196</v>
      </c>
      <c r="F5" s="59"/>
      <c r="G5" s="59"/>
      <c r="H5" s="60"/>
      <c r="I5" s="59"/>
      <c r="J5" s="59"/>
    </row>
    <row r="6" spans="1:10" ht="15.75" thickBot="1"/>
    <row r="7" spans="1:10">
      <c r="A7" s="194" t="s">
        <v>12</v>
      </c>
      <c r="B7" s="195" t="s">
        <v>13</v>
      </c>
      <c r="C7" s="195" t="s">
        <v>14</v>
      </c>
      <c r="D7" s="195" t="s">
        <v>15</v>
      </c>
      <c r="E7" s="195" t="s">
        <v>16</v>
      </c>
      <c r="F7" s="195" t="s">
        <v>17</v>
      </c>
      <c r="G7" s="195" t="s">
        <v>18</v>
      </c>
      <c r="H7" s="195" t="s">
        <v>19</v>
      </c>
      <c r="I7" s="195" t="s">
        <v>20</v>
      </c>
      <c r="J7" s="196" t="s">
        <v>220</v>
      </c>
    </row>
    <row r="8" spans="1:10" ht="60">
      <c r="A8" s="197" t="s">
        <v>63</v>
      </c>
      <c r="B8" s="193" t="s">
        <v>3</v>
      </c>
      <c r="C8" s="193" t="s">
        <v>68</v>
      </c>
      <c r="D8" s="193" t="s">
        <v>221</v>
      </c>
      <c r="E8" s="193" t="s">
        <v>222</v>
      </c>
      <c r="F8" s="193" t="s">
        <v>223</v>
      </c>
      <c r="G8" s="193" t="s">
        <v>224</v>
      </c>
      <c r="H8" s="193" t="s">
        <v>225</v>
      </c>
      <c r="I8" s="193" t="s">
        <v>226</v>
      </c>
      <c r="J8" s="198" t="s">
        <v>227</v>
      </c>
    </row>
    <row r="9" spans="1:10">
      <c r="A9" s="199" t="s">
        <v>54</v>
      </c>
      <c r="B9" s="55" t="s">
        <v>30</v>
      </c>
      <c r="C9" s="55" t="s">
        <v>23</v>
      </c>
      <c r="D9" s="192">
        <v>25000</v>
      </c>
      <c r="E9" s="192">
        <v>15000</v>
      </c>
      <c r="F9" s="192">
        <v>-2800</v>
      </c>
      <c r="G9" s="192">
        <v>2000</v>
      </c>
      <c r="H9" s="192">
        <v>-8500</v>
      </c>
      <c r="I9" s="192">
        <v>-3200</v>
      </c>
      <c r="J9" s="200">
        <f>SUM(D9:I9)</f>
        <v>27500</v>
      </c>
    </row>
    <row r="10" spans="1:10">
      <c r="A10" s="199" t="s">
        <v>54</v>
      </c>
      <c r="B10" s="55" t="s">
        <v>24</v>
      </c>
      <c r="C10" s="55" t="s">
        <v>23</v>
      </c>
      <c r="D10" s="192">
        <v>15000</v>
      </c>
      <c r="E10" s="192">
        <v>7500</v>
      </c>
      <c r="F10" s="192">
        <v>1450</v>
      </c>
      <c r="G10" s="192">
        <v>1200</v>
      </c>
      <c r="H10" s="192">
        <v>-4000</v>
      </c>
      <c r="I10" s="192">
        <v>-1560</v>
      </c>
      <c r="J10" s="200">
        <f>SUM(D10:I10)</f>
        <v>19590</v>
      </c>
    </row>
    <row r="11" spans="1:10" ht="15.75" thickBot="1">
      <c r="A11" s="201"/>
      <c r="B11" s="202" t="s">
        <v>228</v>
      </c>
      <c r="C11" s="202" t="s">
        <v>23</v>
      </c>
      <c r="D11" s="203">
        <f>SUM(D9:D10)</f>
        <v>40000</v>
      </c>
      <c r="E11" s="203">
        <f t="shared" ref="E11:J11" si="0">SUM(E9:E10)</f>
        <v>22500</v>
      </c>
      <c r="F11" s="203">
        <f t="shared" si="0"/>
        <v>-1350</v>
      </c>
      <c r="G11" s="203">
        <f t="shared" si="0"/>
        <v>3200</v>
      </c>
      <c r="H11" s="203">
        <f t="shared" si="0"/>
        <v>-12500</v>
      </c>
      <c r="I11" s="203">
        <f t="shared" si="0"/>
        <v>-4760</v>
      </c>
      <c r="J11" s="204">
        <f t="shared" si="0"/>
        <v>47090</v>
      </c>
    </row>
    <row r="15" spans="1:10">
      <c r="A15" s="174"/>
      <c r="B15" s="174"/>
      <c r="C15" s="174"/>
      <c r="D15" s="174"/>
      <c r="E15" s="174"/>
      <c r="F15" s="174"/>
      <c r="G15" s="174"/>
      <c r="H15" s="174"/>
      <c r="I15" s="174"/>
      <c r="J15" s="174"/>
    </row>
    <row r="16" spans="1:10">
      <c r="A16" s="174"/>
      <c r="B16" s="174"/>
      <c r="C16" s="174"/>
      <c r="D16" s="174"/>
      <c r="E16" s="174"/>
      <c r="F16" s="174"/>
      <c r="G16" s="174"/>
      <c r="H16" s="174"/>
      <c r="I16" s="174"/>
      <c r="J16" s="174"/>
    </row>
    <row r="18" spans="1:10">
      <c r="A18" s="174"/>
      <c r="B18" s="174"/>
      <c r="C18" s="174"/>
      <c r="D18" s="174"/>
      <c r="E18" s="174"/>
      <c r="F18" s="174"/>
      <c r="G18" s="174"/>
      <c r="H18" s="174"/>
      <c r="I18" s="174"/>
      <c r="J18" s="174"/>
    </row>
    <row r="19" spans="1:10">
      <c r="A19" s="174"/>
      <c r="C19" s="174"/>
      <c r="D19" s="205"/>
      <c r="E19" s="205"/>
      <c r="F19" s="205"/>
      <c r="G19" s="205"/>
      <c r="H19" s="205"/>
      <c r="I19" s="205"/>
      <c r="J19" s="205"/>
    </row>
    <row r="20" spans="1:10">
      <c r="A20" s="174"/>
      <c r="C20" s="174"/>
      <c r="D20" s="205"/>
      <c r="E20" s="205"/>
      <c r="F20" s="205"/>
      <c r="G20" s="205"/>
      <c r="H20" s="205"/>
      <c r="I20" s="205"/>
      <c r="J20" s="205"/>
    </row>
    <row r="25" spans="1:10">
      <c r="A25" s="33"/>
    </row>
    <row r="26" spans="1:10">
      <c r="A26" s="33"/>
    </row>
    <row r="27" spans="1:10">
      <c r="A27" s="33"/>
    </row>
    <row r="28" spans="1:10">
      <c r="A28" s="33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Priloga 1 – Priloga II „skupaj“</vt:lpstr>
      <vt:lpstr>Priloga 2 – Študije primerov</vt:lpstr>
      <vt:lpstr>Priloga 3 – podrob. pregled.</vt:lpstr>
      <vt:lpstr>Priloga 4 Podrob. pregled. – pr</vt:lpstr>
      <vt:lpstr>Priloga 5 – preglednica 50 50</vt:lpstr>
      <vt:lpstr>Priloga 6 – Priloga III</vt:lpstr>
      <vt:lpstr>Priloga 7 – Priloga V</vt:lpstr>
      <vt:lpstr>'Priloga 2 – Študije primerov'!Print_Area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GENBRUGGE Rudolf (AGRI)</dc:creator>
  <cp:lastModifiedBy>Peter Kisin</cp:lastModifiedBy>
  <cp:lastPrinted>2019-08-30T10:01:14Z</cp:lastPrinted>
  <dcterms:created xsi:type="dcterms:W3CDTF">2019-08-30T07:18:46Z</dcterms:created>
  <dcterms:modified xsi:type="dcterms:W3CDTF">2024-04-22T13:56:43Z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2023-02-07T14:44:10Z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22ac64cf-4866-46c6-b5ee-47695111baaf</vt:lpwstr>
  </property>
  <property fmtid="{D5CDD505-2E9C-101B-9397-08002B2CF9AE}" pid="8" name="MSIP_Label_6bd9ddd1-4d20-43f6-abfa-fc3c07406f94_ContentBits">
    <vt:lpwstr>0</vt:lpwstr>
  </property>
</Properties>
</file>