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H5" i="24" s="1"/>
  <c r="I5" i="24" s="1"/>
  <c r="E40" i="22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7" i="22"/>
  <c r="F6" i="24" l="1"/>
  <c r="I6" i="24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<sst xmlns="http://schemas.openxmlformats.org/spreadsheetml/2006/main" count="308" uniqueCount="179">
  <si>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</si>
  <si>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</si>
  <si>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</si>
  <si>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</si>
  <si>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</si>
  <si>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</si>
  <si>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</si>
  <si>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</si>
  <si>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</si>
  <si>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</si>
  <si>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</si>
  <si>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</si>
  <si>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</si>
  <si>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</si>
  <si>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</si>
  <si>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</si>
  <si>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</si>
  <si>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</si>
  <si>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</si>
  <si>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</si>
  <si>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</si>
  <si>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</si>
  <si>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</si>
  <si>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</si>
  <si>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</si>
  <si>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</si>
  <si>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</si>
  <si>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</si>
  <si>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</si>
  <si>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</si>
  <si>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</si>
  <si>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</si>
  <si>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</si>
  <si>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</si>
  <si>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</si>
  <si>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</si>
  <si>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</si>
  <si>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</si>
  <si>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</si>
  <si>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</si>
  <si>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</si>
  <si>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</si>
  <si>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</si>
  <si>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</si>
  <si>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</si>
  <si>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</si>
  <si>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</si>
  <si>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</si>
  <si>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</si>
  <si>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</si>
  <si>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</si>
  <si>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</si>
  <si>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</si>
  <si>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</si>
  <si>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</si>
  <si>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</si>
  <si>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</si>
  <si>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</si>
  <si>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</si>
  <si>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</si>
  <si>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</si>
  <si>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</si>
  <si>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</si>
  <si>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</si>
  <si>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</si>
  <si>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</si>
  <si>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</si>
  <si>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</si>
  <si>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</si>
  <si>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</si>
  <si>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</si>
  <si>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</si>
  <si>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</si>
  <si>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</si>
  <si>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</si>
  <si>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</si>
  <si>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</si>
  <si>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</si>
  <si>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</si>
  <si>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</si>
  <si>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</si>
  <si>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</si>
  <si>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</si>
  <si>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</si>
  <si>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</si>
  <si>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</si>
  <si>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</si>
  <si>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</si>
  <si>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</si>
  <si>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</si>
  <si>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</si>
  <si>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</si>
  <si>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</si>
  <si>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</si>
  <si>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</si>
  <si>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</si>
  <si>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</si>
  <si>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</si>
  <si>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</si>
  <si>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</si>
  <si>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</si>
  <si>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</si>
  <si>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</si>
  <si>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</si>
  <si>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</si>
  <si>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</si>
  <si>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</si>
  <si>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</si>
  <si>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</si>
  <si>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</si>
  <si>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</si>
  <si>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</si>
  <si>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</si>
  <si>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</si>
  <si>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</si>
  <si>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</si>
  <si>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</si>
  <si>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</si>
  <si>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</si>
  <si>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</si>
  <si>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</si>
  <si>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</si>
  <si>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</si>
  <si>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</si>
  <si>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</si>
  <si>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</si>
  <si>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</si>
  <si>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</si>
  <si>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</si>
  <si>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</si>
  <si>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</si>
  <si>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</si>
  <si>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</si>
  <si>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</si>
  <si>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</si>
  <si>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</si>
  <si>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</si>
  <si>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</si>
  <si>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</si>
  <si>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</si>
  <si>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</si>
  <si>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</si>
  <si>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</si>
  <si>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</si>
  <si>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</si>
  <si>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</si>
  <si>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</si>
  <si>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</si>
  <si>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</si>
  <si>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</si>
  <si>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</si>
  <si>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</si>
  <si>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</si>
  <si>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</si>
  <si>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</si>
  <si>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</si>
  <si>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</si>
  <si>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</si>
  <si>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</si>
  <si>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</si>
  <si>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</si>
  <si>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</si>
  <si>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</si>
  <si>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</si>
  <si>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</si>
  <si>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</si>
  <si>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</si>
  <si>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</si>
  <si>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</si>
  <si>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</si>
  <si>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</si>
  <si>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</si>
  <si>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 xml:space="preserve"> REALIZACIJA   DECEMBER 2019</t>
  </si>
  <si>
    <t>REALIZACIJA  DECEMBER 2018</t>
  </si>
  <si>
    <t>indeks 2019/2018</t>
  </si>
  <si>
    <t>REALIZACIJA JANUAR - DECEMBER 2019</t>
  </si>
  <si>
    <t>REALIZACIJA JANUAR - DECEMBER 2018</t>
  </si>
  <si>
    <t>DAVKI NA DOHODEK IN DOBIČEK (1.1.+ 1.2.+ 1.3.)</t>
  </si>
  <si>
    <t>DAVKI NA PREMOŽENJE (4.1.+ 4.2.+ 4.3.+ 4.4.)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</si>
</sst>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5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6" fontId="1" fillId="0" borderId="38" xfId="0" applyNumberFormat="1" applyFont="1" applyBorder="1" applyAlignment="1">
      <alignment horizontal="right"/>
    </xf>
    <xf numFmtId="3" fontId="3" fillId="0" borderId="0" xfId="0" applyNumberFormat="1" applyFont="1"/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70224"/>
        <c:axId val="226572184"/>
      </c:barChart>
      <c:catAx>
        <c:axId val="22657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6572184"/>
        <c:crosses val="autoZero"/>
        <c:auto val="1"/>
        <c:lblAlgn val="ctr"/>
        <c:lblOffset val="100"/>
        <c:noMultiLvlLbl val="0"/>
      </c:catAx>
      <c:valAx>
        <c:axId val="2265721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26570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11.897105615023666</c:v>
                </c:pt>
                <c:pt idx="1">
                  <c:v>21.443833625202107</c:v>
                </c:pt>
                <c:pt idx="2">
                  <c:v>14.503991626097179</c:v>
                </c:pt>
                <c:pt idx="3">
                  <c:v>52.155069133677046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10.310260913380063</c:v>
                </c:pt>
                <c:pt idx="1">
                  <c:v>19.948855205256834</c:v>
                </c:pt>
                <c:pt idx="2">
                  <c:v>16.793640947693383</c:v>
                </c:pt>
                <c:pt idx="3">
                  <c:v>52.947242933669727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6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7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8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9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0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1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3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4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19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52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4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5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7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8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9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0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1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3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4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5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6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7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8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49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0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1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2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3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4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5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6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656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6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1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2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29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3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4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73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8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9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0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3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4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5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7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7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8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59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0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1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2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3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4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5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6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7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6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7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8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89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0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1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2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3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4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5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6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7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8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699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0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1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2" name="Text Box 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3" name="Text Box 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4" name="Text Box 14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8705" name="Text Box 15"/>
        <xdr:cNvSpPr txBox="1">
          <a:spLocks noChangeArrowheads="1"/>
        </xdr:cNvSpPr>
      </xdr:nvSpPr>
      <xdr:spPr bwMode="auto">
        <a:xfrm>
          <a:off x="202615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view="pageBreakPreview" zoomScale="60" zoomScaleNormal="100" workbookViewId="0">
      <selection activeCell="G7" sqref="G7"/>
    </sheetView>
  </sheetViews>
  <sheetFormatPr defaultColWidth="11.5546875" defaultRowHeight="14.4" x14ac:dyDescent="0.3"/>
  <cols>
    <col min="1" max="1" width="3.109375" style="126" customWidth="1"/>
    <col min="2" max="2" width="6.88671875" style="126" customWidth="1"/>
    <col min="3" max="3" width="57.109375" style="126" customWidth="1"/>
    <col min="4" max="4" width="20.6640625" style="247" customWidth="1"/>
    <col min="5" max="5" width="20" style="247" customWidth="1"/>
    <col min="6" max="6" width="10.88671875" style="126" customWidth="1"/>
    <col min="7" max="8" width="20.6640625" style="126" customWidth="1"/>
    <col min="9" max="9" width="11.44140625" style="126" customWidth="1"/>
    <col min="10" max="10" width="11.5546875" style="126" customWidth="1"/>
    <col min="11" max="11" width="11.5546875" style="126"/>
    <col min="12" max="12" width="12.109375" style="126" bestFit="1" customWidth="1"/>
    <col min="13" max="16384" width="11.5546875" style="126"/>
  </cols>
  <sheetData>
    <row r="1" spans="1:12" x14ac:dyDescent="0.3">
      <c r="B1" s="6" t="s">
        <v>121</v>
      </c>
      <c r="C1" s="6"/>
      <c r="D1" s="145"/>
      <c r="E1" s="145"/>
      <c r="F1" s="6"/>
      <c r="G1" s="116"/>
      <c r="H1" s="116"/>
      <c r="I1" s="116"/>
    </row>
    <row r="2" spans="1:12" x14ac:dyDescent="0.3">
      <c r="B2" s="6" t="s">
        <v>122</v>
      </c>
      <c r="C2" s="6"/>
      <c r="D2" s="145"/>
      <c r="E2" s="145"/>
      <c r="F2" s="6"/>
      <c r="G2" s="7"/>
      <c r="H2" s="116"/>
      <c r="I2" s="116"/>
    </row>
    <row r="3" spans="1:12" x14ac:dyDescent="0.3">
      <c r="B3" s="6" t="s">
        <v>130</v>
      </c>
      <c r="C3" s="6"/>
      <c r="D3" s="145"/>
      <c r="E3" s="145"/>
      <c r="F3" s="6"/>
      <c r="G3" s="116"/>
      <c r="H3" s="116"/>
      <c r="I3" s="116"/>
    </row>
    <row r="4" spans="1:12" x14ac:dyDescent="0.3">
      <c r="B4" s="116"/>
      <c r="C4" s="6"/>
      <c r="D4" s="145"/>
      <c r="E4" s="145"/>
      <c r="F4" s="6"/>
      <c r="G4" s="116"/>
      <c r="H4" s="116"/>
      <c r="I4" s="116"/>
    </row>
    <row r="5" spans="1:12" x14ac:dyDescent="0.3">
      <c r="B5" s="12"/>
      <c r="C5" s="1"/>
      <c r="D5" s="145"/>
      <c r="E5" s="145"/>
      <c r="F5" s="6"/>
      <c r="G5" s="116"/>
      <c r="H5" s="116"/>
      <c r="I5" s="116"/>
    </row>
    <row r="6" spans="1:12" ht="15" thickBot="1" x14ac:dyDescent="0.35">
      <c r="A6" s="251"/>
      <c r="B6" s="252" t="s">
        <v>105</v>
      </c>
      <c r="C6" s="252"/>
      <c r="D6" s="252"/>
      <c r="E6" s="252"/>
      <c r="F6" s="252"/>
      <c r="G6" s="252"/>
      <c r="H6" s="252"/>
      <c r="I6" s="252"/>
    </row>
    <row r="7" spans="1:12" ht="53.25" customHeight="1" x14ac:dyDescent="0.3">
      <c r="A7" s="251"/>
      <c r="B7" s="8"/>
      <c r="C7" s="19"/>
      <c r="D7" s="123" t="s">
        <v>172</v>
      </c>
      <c r="E7" s="124" t="s">
        <v>173</v>
      </c>
      <c r="F7" s="14" t="s">
        <v>174</v>
      </c>
      <c r="G7" s="124" t="s">
        <v>175</v>
      </c>
      <c r="H7" s="124" t="s">
        <v>176</v>
      </c>
      <c r="I7" s="134" t="s">
        <v>174</v>
      </c>
    </row>
    <row r="8" spans="1:12" s="140" customFormat="1" ht="19.2" customHeight="1" x14ac:dyDescent="0.25">
      <c r="A8" s="251"/>
      <c r="B8" s="9" t="s">
        <v>60</v>
      </c>
      <c r="C8" s="20" t="s">
        <v>123</v>
      </c>
      <c r="D8" s="135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12" s="140" customFormat="1" ht="22.95" customHeight="1" x14ac:dyDescent="0.3">
      <c r="A9" s="251"/>
      <c r="B9" s="119" t="s">
        <v>21</v>
      </c>
      <c r="C9" s="146" t="s">
        <v>97</v>
      </c>
      <c r="D9" s="136">
        <v>1508992196.7999959</v>
      </c>
      <c r="E9" s="120">
        <v>1430479927.3200021</v>
      </c>
      <c r="F9" s="147">
        <v>105.48852647146796</v>
      </c>
      <c r="G9" s="120">
        <v>16955859446.929996</v>
      </c>
      <c r="H9" s="120">
        <v>16007698318.409998</v>
      </c>
      <c r="I9" s="148">
        <v>105.9231571563886</v>
      </c>
    </row>
    <row r="10" spans="1:12" s="140" customFormat="1" ht="31.95" customHeight="1" x14ac:dyDescent="0.3">
      <c r="A10" s="251"/>
      <c r="B10" s="149" t="s">
        <v>22</v>
      </c>
      <c r="C10" s="150" t="s">
        <v>177</v>
      </c>
      <c r="D10" s="151">
        <v>369076739.01999927</v>
      </c>
      <c r="E10" s="152">
        <v>316138503.71999991</v>
      </c>
      <c r="F10" s="153">
        <v>116.74526660848818</v>
      </c>
      <c r="G10" s="141">
        <v>3623744575.2499995</v>
      </c>
      <c r="H10" s="141">
        <v>3301158731.9500003</v>
      </c>
      <c r="I10" s="154">
        <v>109.77189736978951</v>
      </c>
    </row>
    <row r="11" spans="1:12" s="140" customFormat="1" ht="22.95" customHeight="1" x14ac:dyDescent="0.25">
      <c r="A11" s="251"/>
      <c r="B11" s="2" t="s">
        <v>23</v>
      </c>
      <c r="C11" s="155" t="s">
        <v>61</v>
      </c>
      <c r="D11" s="156">
        <v>289578742.17999917</v>
      </c>
      <c r="E11" s="157">
        <v>245038884.88999993</v>
      </c>
      <c r="F11" s="158">
        <v>118.17664870210032</v>
      </c>
      <c r="G11" s="128">
        <v>2601287335.3999996</v>
      </c>
      <c r="H11" s="128">
        <v>2452124506.5300002</v>
      </c>
      <c r="I11" s="159">
        <v>106.08300387981031</v>
      </c>
      <c r="K11" s="250"/>
      <c r="L11" s="250"/>
    </row>
    <row r="12" spans="1:12" s="140" customFormat="1" ht="19.95" customHeight="1" x14ac:dyDescent="0.25">
      <c r="A12" s="251"/>
      <c r="B12" s="160" t="s">
        <v>24</v>
      </c>
      <c r="C12" s="161" t="s">
        <v>62</v>
      </c>
      <c r="D12" s="162">
        <v>722605.68000000715</v>
      </c>
      <c r="E12" s="163">
        <v>1306049.5600000024</v>
      </c>
      <c r="F12" s="164">
        <v>55.327584965459188</v>
      </c>
      <c r="G12" s="165">
        <v>-202525428.12</v>
      </c>
      <c r="H12" s="165">
        <v>-190578739.18000001</v>
      </c>
      <c r="I12" s="166">
        <v>106.26863678047343</v>
      </c>
    </row>
    <row r="13" spans="1:12" s="140" customFormat="1" ht="19.95" customHeight="1" x14ac:dyDescent="0.25">
      <c r="A13" s="251"/>
      <c r="B13" s="167" t="s">
        <v>63</v>
      </c>
      <c r="C13" s="168" t="s">
        <v>0</v>
      </c>
      <c r="D13" s="169">
        <v>2294473.9100000262</v>
      </c>
      <c r="E13" s="170">
        <v>2029355.5399999917</v>
      </c>
      <c r="F13" s="171">
        <v>113.0641656808957</v>
      </c>
      <c r="G13" s="173">
        <v>80301987.670000017</v>
      </c>
      <c r="H13" s="173">
        <v>75974110.049999982</v>
      </c>
      <c r="I13" s="174">
        <v>105.69651637531756</v>
      </c>
    </row>
    <row r="14" spans="1:12" s="140" customFormat="1" ht="19.95" customHeight="1" x14ac:dyDescent="0.25">
      <c r="A14" s="251"/>
      <c r="B14" s="167" t="s">
        <v>25</v>
      </c>
      <c r="C14" s="168" t="s">
        <v>1</v>
      </c>
      <c r="D14" s="169">
        <v>1571868.2300000191</v>
      </c>
      <c r="E14" s="170">
        <v>723305.97999998927</v>
      </c>
      <c r="F14" s="171">
        <v>217.3171898841542</v>
      </c>
      <c r="G14" s="173">
        <v>282827415.79000002</v>
      </c>
      <c r="H14" s="173">
        <v>266552849.22999999</v>
      </c>
      <c r="I14" s="174">
        <v>106.10556841054705</v>
      </c>
    </row>
    <row r="15" spans="1:12" s="140" customFormat="1" ht="19.95" customHeight="1" x14ac:dyDescent="0.25">
      <c r="A15" s="251"/>
      <c r="B15" s="160" t="s">
        <v>26</v>
      </c>
      <c r="C15" s="161" t="s">
        <v>64</v>
      </c>
      <c r="D15" s="162">
        <v>227684986.35999918</v>
      </c>
      <c r="E15" s="163">
        <v>211849693.55999994</v>
      </c>
      <c r="F15" s="164">
        <v>107.47477729794987</v>
      </c>
      <c r="G15" s="165">
        <v>2529834665.3999996</v>
      </c>
      <c r="H15" s="165">
        <v>2415112619.3099999</v>
      </c>
      <c r="I15" s="166">
        <v>104.75017376716684</v>
      </c>
    </row>
    <row r="16" spans="1:12" s="140" customFormat="1" ht="19.95" customHeight="1" x14ac:dyDescent="0.25">
      <c r="A16" s="251"/>
      <c r="B16" s="160" t="s">
        <v>27</v>
      </c>
      <c r="C16" s="161" t="s">
        <v>144</v>
      </c>
      <c r="D16" s="162">
        <v>60720585.590000004</v>
      </c>
      <c r="E16" s="163">
        <v>31569076.729999989</v>
      </c>
      <c r="F16" s="164">
        <v>192.34197474105233</v>
      </c>
      <c r="G16" s="165">
        <v>272794435.06</v>
      </c>
      <c r="H16" s="165">
        <v>222852466.91999999</v>
      </c>
      <c r="I16" s="166">
        <v>122.4103277070423</v>
      </c>
    </row>
    <row r="17" spans="1:9" s="140" customFormat="1" ht="19.95" customHeight="1" x14ac:dyDescent="0.25">
      <c r="A17" s="251"/>
      <c r="B17" s="160" t="s">
        <v>28</v>
      </c>
      <c r="C17" s="161" t="s">
        <v>2</v>
      </c>
      <c r="D17" s="162">
        <v>450564.55000000005</v>
      </c>
      <c r="E17" s="163">
        <v>314065.04000000004</v>
      </c>
      <c r="F17" s="164">
        <v>143.46217904418779</v>
      </c>
      <c r="G17" s="165">
        <v>1183663.06</v>
      </c>
      <c r="H17" s="165">
        <v>4738159.4800000004</v>
      </c>
      <c r="I17" s="166">
        <v>24.981494713217209</v>
      </c>
    </row>
    <row r="18" spans="1:9" s="140" customFormat="1" ht="22.95" customHeight="1" x14ac:dyDescent="0.25">
      <c r="A18" s="251"/>
      <c r="B18" s="2" t="s">
        <v>29</v>
      </c>
      <c r="C18" s="155" t="s">
        <v>3</v>
      </c>
      <c r="D18" s="156">
        <v>79798929.160000086</v>
      </c>
      <c r="E18" s="157">
        <v>70546502.99000001</v>
      </c>
      <c r="F18" s="158">
        <v>113.1153576404937</v>
      </c>
      <c r="G18" s="128">
        <v>997088419.6500001</v>
      </c>
      <c r="H18" s="128">
        <v>845733918.59000003</v>
      </c>
      <c r="I18" s="159">
        <v>117.89623163185141</v>
      </c>
    </row>
    <row r="19" spans="1:9" s="140" customFormat="1" ht="22.95" customHeight="1" x14ac:dyDescent="0.25">
      <c r="A19" s="251"/>
      <c r="B19" s="2" t="s">
        <v>30</v>
      </c>
      <c r="C19" s="155" t="s">
        <v>4</v>
      </c>
      <c r="D19" s="156">
        <v>-300932.31999999657</v>
      </c>
      <c r="E19" s="157">
        <v>553115.83999999985</v>
      </c>
      <c r="F19" s="158">
        <v>-54.406744164115182</v>
      </c>
      <c r="G19" s="128">
        <v>25368820.199999999</v>
      </c>
      <c r="H19" s="128">
        <v>3300306.83</v>
      </c>
      <c r="I19" s="159">
        <v>768.68065627704073</v>
      </c>
    </row>
    <row r="20" spans="1:9" s="140" customFormat="1" ht="34.950000000000003" customHeight="1" x14ac:dyDescent="0.3">
      <c r="A20" s="251"/>
      <c r="B20" s="149" t="s">
        <v>31</v>
      </c>
      <c r="C20" s="150" t="s">
        <v>65</v>
      </c>
      <c r="D20" s="151">
        <v>665239129.79999709</v>
      </c>
      <c r="E20" s="152">
        <v>624518972.67000234</v>
      </c>
      <c r="F20" s="153">
        <v>106.52024340524102</v>
      </c>
      <c r="G20" s="141">
        <v>7011418667.2699966</v>
      </c>
      <c r="H20" s="141">
        <v>6539027050.2399998</v>
      </c>
      <c r="I20" s="154">
        <v>107.2241881460432</v>
      </c>
    </row>
    <row r="21" spans="1:9" s="140" customFormat="1" ht="22.95" customHeight="1" x14ac:dyDescent="0.25">
      <c r="A21" s="251"/>
      <c r="B21" s="2" t="s">
        <v>32</v>
      </c>
      <c r="C21" s="155" t="s">
        <v>5</v>
      </c>
      <c r="D21" s="156">
        <v>3804738.8400000036</v>
      </c>
      <c r="E21" s="157">
        <v>3552720.0700000003</v>
      </c>
      <c r="F21" s="158">
        <v>107.093684980365</v>
      </c>
      <c r="G21" s="128">
        <v>40185837.330000006</v>
      </c>
      <c r="H21" s="128">
        <v>37464857.140000001</v>
      </c>
      <c r="I21" s="159">
        <v>107.26275341136935</v>
      </c>
    </row>
    <row r="22" spans="1:9" s="140" customFormat="1" ht="22.95" customHeight="1" x14ac:dyDescent="0.25">
      <c r="A22" s="251"/>
      <c r="B22" s="2" t="s">
        <v>33</v>
      </c>
      <c r="C22" s="155" t="s">
        <v>6</v>
      </c>
      <c r="D22" s="156">
        <v>3425743.4200000055</v>
      </c>
      <c r="E22" s="157">
        <v>3185255.8299999982</v>
      </c>
      <c r="F22" s="158">
        <v>107.55002432567582</v>
      </c>
      <c r="G22" s="128">
        <v>36032927.240000002</v>
      </c>
      <c r="H22" s="128">
        <v>33560877.32</v>
      </c>
      <c r="I22" s="159">
        <v>107.36586799096229</v>
      </c>
    </row>
    <row r="23" spans="1:9" s="140" customFormat="1" ht="22.95" customHeight="1" x14ac:dyDescent="0.25">
      <c r="A23" s="251"/>
      <c r="B23" s="2" t="s">
        <v>34</v>
      </c>
      <c r="C23" s="155" t="s">
        <v>7</v>
      </c>
      <c r="D23" s="156">
        <v>423727367.80999851</v>
      </c>
      <c r="E23" s="157">
        <v>397884477.97000265</v>
      </c>
      <c r="F23" s="158">
        <v>106.49507363842031</v>
      </c>
      <c r="G23" s="128">
        <v>4468190325.3199987</v>
      </c>
      <c r="H23" s="128">
        <v>4168413609.1900005</v>
      </c>
      <c r="I23" s="159">
        <v>107.19162598138266</v>
      </c>
    </row>
    <row r="24" spans="1:9" s="140" customFormat="1" ht="22.95" customHeight="1" x14ac:dyDescent="0.25">
      <c r="A24" s="251"/>
      <c r="B24" s="2" t="s">
        <v>35</v>
      </c>
      <c r="C24" s="155" t="s">
        <v>8</v>
      </c>
      <c r="D24" s="156">
        <v>234281279.72999859</v>
      </c>
      <c r="E24" s="157">
        <v>219896518.79999971</v>
      </c>
      <c r="F24" s="158">
        <v>106.54160466409297</v>
      </c>
      <c r="G24" s="128">
        <v>2467009577.3799987</v>
      </c>
      <c r="H24" s="128">
        <v>2299587706.5899997</v>
      </c>
      <c r="I24" s="159">
        <v>107.28051686440195</v>
      </c>
    </row>
    <row r="25" spans="1:9" s="140" customFormat="1" ht="31.95" customHeight="1" x14ac:dyDescent="0.3">
      <c r="A25" s="251"/>
      <c r="B25" s="149" t="s">
        <v>36</v>
      </c>
      <c r="C25" s="150" t="s">
        <v>66</v>
      </c>
      <c r="D25" s="151">
        <v>2495141.1800000034</v>
      </c>
      <c r="E25" s="152">
        <v>2318364.9699999988</v>
      </c>
      <c r="F25" s="153">
        <v>107.62503800253695</v>
      </c>
      <c r="G25" s="141">
        <v>23196530.050000001</v>
      </c>
      <c r="H25" s="141">
        <v>21647646.969999999</v>
      </c>
      <c r="I25" s="154">
        <v>107.1549720029456</v>
      </c>
    </row>
    <row r="26" spans="1:9" s="140" customFormat="1" ht="22.95" customHeight="1" x14ac:dyDescent="0.25">
      <c r="A26" s="251"/>
      <c r="B26" s="2" t="s">
        <v>37</v>
      </c>
      <c r="C26" s="155" t="s">
        <v>9</v>
      </c>
      <c r="D26" s="156">
        <v>2495141.1800000034</v>
      </c>
      <c r="E26" s="157">
        <v>2318364.9699999988</v>
      </c>
      <c r="F26" s="158">
        <v>107.62503800253695</v>
      </c>
      <c r="G26" s="128">
        <v>23196530.050000001</v>
      </c>
      <c r="H26" s="128">
        <v>21647646.969999999</v>
      </c>
      <c r="I26" s="159">
        <v>107.1549720029456</v>
      </c>
    </row>
    <row r="27" spans="1:9" s="140" customFormat="1" ht="31.95" customHeight="1" x14ac:dyDescent="0.3">
      <c r="A27" s="251"/>
      <c r="B27" s="149" t="s">
        <v>38</v>
      </c>
      <c r="C27" s="175" t="s">
        <v>178</v>
      </c>
      <c r="D27" s="151">
        <v>15399813.790000031</v>
      </c>
      <c r="E27" s="152">
        <v>15646966.469999952</v>
      </c>
      <c r="F27" s="153">
        <v>98.420443473987191</v>
      </c>
      <c r="G27" s="141">
        <v>296380156.94</v>
      </c>
      <c r="H27" s="141">
        <v>277932823.42999995</v>
      </c>
      <c r="I27" s="154">
        <v>106.63733533964771</v>
      </c>
    </row>
    <row r="28" spans="1:9" s="140" customFormat="1" ht="22.95" customHeight="1" x14ac:dyDescent="0.25">
      <c r="A28" s="251"/>
      <c r="B28" s="2" t="s">
        <v>39</v>
      </c>
      <c r="C28" s="155" t="s">
        <v>10</v>
      </c>
      <c r="D28" s="156">
        <v>10832931.470000029</v>
      </c>
      <c r="E28" s="157">
        <v>11974494.459999949</v>
      </c>
      <c r="F28" s="158">
        <v>90.466712446080791</v>
      </c>
      <c r="G28" s="128">
        <v>235270935.36000001</v>
      </c>
      <c r="H28" s="128">
        <v>227300447.60999998</v>
      </c>
      <c r="I28" s="159">
        <v>103.50658691340358</v>
      </c>
    </row>
    <row r="29" spans="1:9" s="140" customFormat="1" ht="19.95" customHeight="1" x14ac:dyDescent="0.25">
      <c r="A29" s="251"/>
      <c r="B29" s="176" t="s">
        <v>67</v>
      </c>
      <c r="C29" s="177" t="s">
        <v>68</v>
      </c>
      <c r="D29" s="178">
        <v>49.410000000003492</v>
      </c>
      <c r="E29" s="179">
        <v>804.53000000000611</v>
      </c>
      <c r="F29" s="180">
        <v>6.1414739040188824</v>
      </c>
      <c r="G29" s="93">
        <v>38564.67</v>
      </c>
      <c r="H29" s="93">
        <v>47324.12</v>
      </c>
      <c r="I29" s="181">
        <v>81.490516886526351</v>
      </c>
    </row>
    <row r="30" spans="1:9" s="140" customFormat="1" ht="22.95" customHeight="1" x14ac:dyDescent="0.25">
      <c r="A30" s="251"/>
      <c r="B30" s="2" t="s">
        <v>40</v>
      </c>
      <c r="C30" s="155" t="s">
        <v>11</v>
      </c>
      <c r="D30" s="156">
        <v>11305.70000000007</v>
      </c>
      <c r="E30" s="157">
        <v>17111.899999999907</v>
      </c>
      <c r="F30" s="158">
        <v>66.069226678511043</v>
      </c>
      <c r="G30" s="128">
        <v>645812.92000000004</v>
      </c>
      <c r="H30" s="128">
        <v>671593.23</v>
      </c>
      <c r="I30" s="159">
        <v>96.161320744701385</v>
      </c>
    </row>
    <row r="31" spans="1:9" s="140" customFormat="1" ht="19.95" customHeight="1" x14ac:dyDescent="0.25">
      <c r="A31" s="251"/>
      <c r="B31" s="176" t="s">
        <v>69</v>
      </c>
      <c r="C31" s="177" t="s">
        <v>70</v>
      </c>
      <c r="D31" s="178">
        <v>4954.3500000000058</v>
      </c>
      <c r="E31" s="179">
        <v>6690.6499999999942</v>
      </c>
      <c r="F31" s="180">
        <v>74.048859228924101</v>
      </c>
      <c r="G31" s="93">
        <v>253731.1</v>
      </c>
      <c r="H31" s="93">
        <v>262410.26</v>
      </c>
      <c r="I31" s="181">
        <v>96.69252261706535</v>
      </c>
    </row>
    <row r="32" spans="1:9" s="140" customFormat="1" ht="22.95" customHeight="1" x14ac:dyDescent="0.25">
      <c r="A32" s="251"/>
      <c r="B32" s="2" t="s">
        <v>41</v>
      </c>
      <c r="C32" s="182" t="s">
        <v>12</v>
      </c>
      <c r="D32" s="156">
        <v>736732.41999999993</v>
      </c>
      <c r="E32" s="157">
        <v>781607.48000000045</v>
      </c>
      <c r="F32" s="158">
        <v>94.25861942876999</v>
      </c>
      <c r="G32" s="128">
        <v>15973551.16</v>
      </c>
      <c r="H32" s="128">
        <v>9689271.0299999993</v>
      </c>
      <c r="I32" s="159">
        <v>164.85813133457162</v>
      </c>
    </row>
    <row r="33" spans="1:9" s="140" customFormat="1" ht="22.95" customHeight="1" x14ac:dyDescent="0.25">
      <c r="A33" s="251"/>
      <c r="B33" s="2" t="s">
        <v>42</v>
      </c>
      <c r="C33" s="182" t="s">
        <v>13</v>
      </c>
      <c r="D33" s="156">
        <v>3818844.200000003</v>
      </c>
      <c r="E33" s="157">
        <v>2873752.6300000027</v>
      </c>
      <c r="F33" s="158">
        <v>132.88701888025761</v>
      </c>
      <c r="G33" s="128">
        <v>44489857.5</v>
      </c>
      <c r="H33" s="128">
        <v>40271511.560000002</v>
      </c>
      <c r="I33" s="159">
        <v>110.47476435970162</v>
      </c>
    </row>
    <row r="34" spans="1:9" s="140" customFormat="1" ht="26.4" customHeight="1" x14ac:dyDescent="0.25">
      <c r="A34" s="251"/>
      <c r="B34" s="176" t="s">
        <v>71</v>
      </c>
      <c r="C34" s="183" t="s">
        <v>72</v>
      </c>
      <c r="D34" s="178">
        <v>1187.7700000000041</v>
      </c>
      <c r="E34" s="179">
        <v>0</v>
      </c>
      <c r="F34" s="249" t="s">
        <v>168</v>
      </c>
      <c r="G34" s="93">
        <v>106518.81</v>
      </c>
      <c r="H34" s="93">
        <v>182307.54</v>
      </c>
      <c r="I34" s="181">
        <v>58.42808805384572</v>
      </c>
    </row>
    <row r="35" spans="1:9" s="140" customFormat="1" ht="34.950000000000003" customHeight="1" x14ac:dyDescent="0.3">
      <c r="A35" s="251"/>
      <c r="B35" s="149" t="s">
        <v>43</v>
      </c>
      <c r="C35" s="150" t="s">
        <v>128</v>
      </c>
      <c r="D35" s="151">
        <v>449948592.98999965</v>
      </c>
      <c r="E35" s="152">
        <v>464979569.81999993</v>
      </c>
      <c r="F35" s="153">
        <v>96.767389836973067</v>
      </c>
      <c r="G35" s="141">
        <v>5902456377.6000004</v>
      </c>
      <c r="H35" s="141">
        <v>5777670849.6899996</v>
      </c>
      <c r="I35" s="154">
        <v>102.15978949227778</v>
      </c>
    </row>
    <row r="36" spans="1:9" s="140" customFormat="1" ht="22.95" customHeight="1" x14ac:dyDescent="0.25">
      <c r="A36" s="251"/>
      <c r="B36" s="2" t="s">
        <v>44</v>
      </c>
      <c r="C36" s="182" t="s">
        <v>110</v>
      </c>
      <c r="D36" s="133">
        <v>293551680.7899996</v>
      </c>
      <c r="E36" s="131">
        <v>309648687.29999995</v>
      </c>
      <c r="F36" s="184">
        <v>94.801525996974462</v>
      </c>
      <c r="G36" s="129">
        <v>3871520644.1199994</v>
      </c>
      <c r="H36" s="129">
        <v>3756847846.0499992</v>
      </c>
      <c r="I36" s="185">
        <v>103.05236737736314</v>
      </c>
    </row>
    <row r="37" spans="1:9" s="140" customFormat="1" ht="19.95" customHeight="1" x14ac:dyDescent="0.25">
      <c r="A37" s="251"/>
      <c r="B37" s="160" t="s">
        <v>45</v>
      </c>
      <c r="C37" s="161" t="s">
        <v>108</v>
      </c>
      <c r="D37" s="162">
        <v>283384231.93999958</v>
      </c>
      <c r="E37" s="163">
        <v>299337385.28999996</v>
      </c>
      <c r="F37" s="164">
        <v>94.670510890397168</v>
      </c>
      <c r="G37" s="165">
        <v>3748492725.3299994</v>
      </c>
      <c r="H37" s="165">
        <v>3628589354.6799994</v>
      </c>
      <c r="I37" s="166">
        <v>103.30440727593917</v>
      </c>
    </row>
    <row r="38" spans="1:9" s="140" customFormat="1" ht="19.95" customHeight="1" x14ac:dyDescent="0.25">
      <c r="A38" s="251"/>
      <c r="B38" s="167" t="s">
        <v>106</v>
      </c>
      <c r="C38" s="168" t="s">
        <v>103</v>
      </c>
      <c r="D38" s="186">
        <v>488891190.43999958</v>
      </c>
      <c r="E38" s="187">
        <v>499762098.03999996</v>
      </c>
      <c r="F38" s="188">
        <v>97.824783503464019</v>
      </c>
      <c r="G38" s="189">
        <v>5836718008.4799995</v>
      </c>
      <c r="H38" s="189">
        <v>5645985409.9399996</v>
      </c>
      <c r="I38" s="190">
        <v>103.37819857281613</v>
      </c>
    </row>
    <row r="39" spans="1:9" s="140" customFormat="1" ht="19.95" customHeight="1" x14ac:dyDescent="0.25">
      <c r="A39" s="251"/>
      <c r="B39" s="167" t="s">
        <v>107</v>
      </c>
      <c r="C39" s="168" t="s">
        <v>1</v>
      </c>
      <c r="D39" s="186">
        <v>205506958.5</v>
      </c>
      <c r="E39" s="187">
        <v>200424712.75</v>
      </c>
      <c r="F39" s="191">
        <v>102.53573807354752</v>
      </c>
      <c r="G39" s="189">
        <v>2088225283.1500001</v>
      </c>
      <c r="H39" s="189">
        <v>2017396055.26</v>
      </c>
      <c r="I39" s="192">
        <v>103.5109232867451</v>
      </c>
    </row>
    <row r="40" spans="1:9" s="140" customFormat="1" ht="22.95" customHeight="1" x14ac:dyDescent="0.25">
      <c r="A40" s="251"/>
      <c r="B40" s="160" t="s">
        <v>46</v>
      </c>
      <c r="C40" s="161" t="s">
        <v>104</v>
      </c>
      <c r="D40" s="162">
        <v>10167448.849999996</v>
      </c>
      <c r="E40" s="163">
        <v>10311302.009999994</v>
      </c>
      <c r="F40" s="164">
        <v>98.604898199466092</v>
      </c>
      <c r="G40" s="165">
        <v>123027918.79000005</v>
      </c>
      <c r="H40" s="165">
        <v>128258491.37000003</v>
      </c>
      <c r="I40" s="166">
        <v>95.921850846576049</v>
      </c>
    </row>
    <row r="41" spans="1:9" s="140" customFormat="1" ht="22.95" customHeight="1" x14ac:dyDescent="0.25">
      <c r="A41" s="251"/>
      <c r="B41" s="3" t="s">
        <v>47</v>
      </c>
      <c r="C41" s="35" t="s">
        <v>111</v>
      </c>
      <c r="D41" s="193">
        <v>11139350.550000001</v>
      </c>
      <c r="E41" s="194">
        <v>11731605.690000001</v>
      </c>
      <c r="F41" s="195">
        <v>94.951627631801188</v>
      </c>
      <c r="G41" s="130">
        <v>139090841.85000002</v>
      </c>
      <c r="H41" s="130">
        <v>138018520.49000001</v>
      </c>
      <c r="I41" s="196">
        <v>100.77694019338348</v>
      </c>
    </row>
    <row r="42" spans="1:9" s="140" customFormat="1" ht="22.95" customHeight="1" x14ac:dyDescent="0.25">
      <c r="A42" s="251"/>
      <c r="B42" s="2" t="s">
        <v>48</v>
      </c>
      <c r="C42" s="36" t="s">
        <v>113</v>
      </c>
      <c r="D42" s="133">
        <v>117105731.61999999</v>
      </c>
      <c r="E42" s="131">
        <v>121301517.39999996</v>
      </c>
      <c r="F42" s="184">
        <v>96.541027787670558</v>
      </c>
      <c r="G42" s="129">
        <v>1543291624.2300003</v>
      </c>
      <c r="H42" s="129">
        <v>1559767138.3399999</v>
      </c>
      <c r="I42" s="185">
        <v>98.943719629358654</v>
      </c>
    </row>
    <row r="43" spans="1:9" s="140" customFormat="1" ht="19.95" customHeight="1" x14ac:dyDescent="0.25">
      <c r="A43" s="251"/>
      <c r="B43" s="167" t="s">
        <v>76</v>
      </c>
      <c r="C43" s="197" t="s">
        <v>103</v>
      </c>
      <c r="D43" s="198">
        <v>121583440.71999998</v>
      </c>
      <c r="E43" s="199">
        <v>126340512.91999996</v>
      </c>
      <c r="F43" s="191">
        <v>96.234721476069836</v>
      </c>
      <c r="G43" s="200">
        <v>1618211724.9400003</v>
      </c>
      <c r="H43" s="172">
        <v>1646124169.1599998</v>
      </c>
      <c r="I43" s="192">
        <v>98.3043536603777</v>
      </c>
    </row>
    <row r="44" spans="1:9" s="140" customFormat="1" ht="19.95" customHeight="1" x14ac:dyDescent="0.25">
      <c r="A44" s="251"/>
      <c r="B44" s="167" t="s">
        <v>112</v>
      </c>
      <c r="C44" s="197" t="s">
        <v>1</v>
      </c>
      <c r="D44" s="169">
        <v>4477709.0999999987</v>
      </c>
      <c r="E44" s="170">
        <v>5038995.5199999996</v>
      </c>
      <c r="F44" s="171">
        <v>88.861144690995857</v>
      </c>
      <c r="G44" s="173">
        <v>74920100.710000008</v>
      </c>
      <c r="H44" s="201">
        <v>86357030.820000008</v>
      </c>
      <c r="I44" s="174">
        <v>86.756225866729025</v>
      </c>
    </row>
    <row r="45" spans="1:9" s="140" customFormat="1" ht="22.95" customHeight="1" x14ac:dyDescent="0.25">
      <c r="A45" s="251"/>
      <c r="B45" s="2" t="s">
        <v>49</v>
      </c>
      <c r="C45" s="182" t="s">
        <v>73</v>
      </c>
      <c r="D45" s="133">
        <v>19953644.810000002</v>
      </c>
      <c r="E45" s="157">
        <v>17686074.470000058</v>
      </c>
      <c r="F45" s="195">
        <v>112.82121899829328</v>
      </c>
      <c r="G45" s="128">
        <v>244501311.08999997</v>
      </c>
      <c r="H45" s="125">
        <v>239616536.11000004</v>
      </c>
      <c r="I45" s="196">
        <v>102.03858008270244</v>
      </c>
    </row>
    <row r="46" spans="1:9" s="140" customFormat="1" ht="19.95" customHeight="1" x14ac:dyDescent="0.25">
      <c r="A46" s="251"/>
      <c r="B46" s="176" t="s">
        <v>109</v>
      </c>
      <c r="C46" s="177" t="s">
        <v>74</v>
      </c>
      <c r="D46" s="178">
        <v>19796657.549999982</v>
      </c>
      <c r="E46" s="179">
        <v>17608874.420000017</v>
      </c>
      <c r="F46" s="180">
        <v>112.4243212701608</v>
      </c>
      <c r="G46" s="93">
        <v>241329794.61999997</v>
      </c>
      <c r="H46" s="202">
        <v>236498656.38000003</v>
      </c>
      <c r="I46" s="181">
        <v>102.0427761890695</v>
      </c>
    </row>
    <row r="47" spans="1:9" s="140" customFormat="1" ht="22.95" customHeight="1" x14ac:dyDescent="0.25">
      <c r="A47" s="251"/>
      <c r="B47" s="2" t="s">
        <v>90</v>
      </c>
      <c r="C47" s="182" t="s">
        <v>75</v>
      </c>
      <c r="D47" s="156">
        <v>4798662.3600000013</v>
      </c>
      <c r="E47" s="157">
        <v>3014226.0200000028</v>
      </c>
      <c r="F47" s="158">
        <v>159.20048225182518</v>
      </c>
      <c r="G47" s="128">
        <v>58857269.689999998</v>
      </c>
      <c r="H47" s="128">
        <v>41292461.140000001</v>
      </c>
      <c r="I47" s="159">
        <v>142.53756754882545</v>
      </c>
    </row>
    <row r="48" spans="1:9" s="140" customFormat="1" ht="19.95" customHeight="1" x14ac:dyDescent="0.25">
      <c r="A48" s="251"/>
      <c r="B48" s="176" t="s">
        <v>98</v>
      </c>
      <c r="C48" s="177" t="s">
        <v>77</v>
      </c>
      <c r="D48" s="178">
        <v>2772423.1699999985</v>
      </c>
      <c r="E48" s="179">
        <v>1016151.1999999993</v>
      </c>
      <c r="F48" s="180">
        <v>272.83569315275133</v>
      </c>
      <c r="G48" s="93">
        <v>31810646.059999995</v>
      </c>
      <c r="H48" s="93">
        <v>13382027.029999999</v>
      </c>
      <c r="I48" s="181">
        <v>237.71171578630415</v>
      </c>
    </row>
    <row r="49" spans="1:9" s="140" customFormat="1" ht="22.95" customHeight="1" x14ac:dyDescent="0.25">
      <c r="A49" s="251"/>
      <c r="B49" s="2" t="s">
        <v>99</v>
      </c>
      <c r="C49" s="182" t="s">
        <v>14</v>
      </c>
      <c r="D49" s="156">
        <v>3399522.8599999989</v>
      </c>
      <c r="E49" s="157">
        <v>1597458.9400000037</v>
      </c>
      <c r="F49" s="158">
        <v>212.80815267777658</v>
      </c>
      <c r="G49" s="128">
        <v>45194686.620000005</v>
      </c>
      <c r="H49" s="128">
        <v>42128347.560000002</v>
      </c>
      <c r="I49" s="159">
        <v>107.27856476125217</v>
      </c>
    </row>
    <row r="50" spans="1:9" s="140" customFormat="1" ht="31.95" customHeight="1" x14ac:dyDescent="0.3">
      <c r="A50" s="251"/>
      <c r="B50" s="149" t="s">
        <v>50</v>
      </c>
      <c r="C50" s="150" t="s">
        <v>89</v>
      </c>
      <c r="D50" s="151">
        <v>6814190.9000000004</v>
      </c>
      <c r="E50" s="152">
        <v>6869221.0400000019</v>
      </c>
      <c r="F50" s="153">
        <v>99.198888204651496</v>
      </c>
      <c r="G50" s="141">
        <v>98629848.829999983</v>
      </c>
      <c r="H50" s="141">
        <v>89816581.409999982</v>
      </c>
      <c r="I50" s="154">
        <v>109.81251711169978</v>
      </c>
    </row>
    <row r="51" spans="1:9" s="140" customFormat="1" ht="22.95" customHeight="1" x14ac:dyDescent="0.25">
      <c r="A51" s="251"/>
      <c r="B51" s="2" t="s">
        <v>101</v>
      </c>
      <c r="C51" s="36" t="s">
        <v>102</v>
      </c>
      <c r="D51" s="133">
        <v>6814190.9000000004</v>
      </c>
      <c r="E51" s="131">
        <v>6869221.0400000019</v>
      </c>
      <c r="F51" s="195">
        <v>99.198888204651496</v>
      </c>
      <c r="G51" s="129">
        <v>98629848.829999983</v>
      </c>
      <c r="H51" s="129">
        <v>89816581.409999982</v>
      </c>
      <c r="I51" s="196">
        <v>109.81251711169978</v>
      </c>
    </row>
    <row r="52" spans="1:9" s="140" customFormat="1" ht="31.95" customHeight="1" x14ac:dyDescent="0.3">
      <c r="A52" s="251"/>
      <c r="B52" s="149" t="s">
        <v>52</v>
      </c>
      <c r="C52" s="203" t="s">
        <v>15</v>
      </c>
      <c r="D52" s="151">
        <v>18589.120000000006</v>
      </c>
      <c r="E52" s="152">
        <v>8328.6300000000629</v>
      </c>
      <c r="F52" s="153">
        <v>223.19541149024346</v>
      </c>
      <c r="G52" s="141">
        <v>33290.990000000005</v>
      </c>
      <c r="H52" s="141">
        <v>444634.72000000003</v>
      </c>
      <c r="I52" s="154">
        <v>7.4872673011230431</v>
      </c>
    </row>
    <row r="53" spans="1:9" s="140" customFormat="1" ht="22.95" customHeight="1" x14ac:dyDescent="0.3">
      <c r="A53" s="251"/>
      <c r="B53" s="119" t="s">
        <v>51</v>
      </c>
      <c r="C53" s="146" t="s">
        <v>116</v>
      </c>
      <c r="D53" s="136">
        <v>8911734.6499999985</v>
      </c>
      <c r="E53" s="120">
        <v>8319175.0800000038</v>
      </c>
      <c r="F53" s="204">
        <v>107.12281643674693</v>
      </c>
      <c r="G53" s="122">
        <v>108342749.42</v>
      </c>
      <c r="H53" s="121">
        <v>104202395.59</v>
      </c>
      <c r="I53" s="205">
        <v>103.9733768178333</v>
      </c>
    </row>
    <row r="54" spans="1:9" s="140" customFormat="1" ht="33" customHeight="1" x14ac:dyDescent="0.3">
      <c r="A54" s="251"/>
      <c r="B54" s="149" t="s">
        <v>53</v>
      </c>
      <c r="C54" s="206" t="s">
        <v>100</v>
      </c>
      <c r="D54" s="151">
        <v>5800788.2399999974</v>
      </c>
      <c r="E54" s="152">
        <v>5437479.6200000029</v>
      </c>
      <c r="F54" s="207">
        <v>106.68156288188524</v>
      </c>
      <c r="G54" s="141">
        <v>71640113.280000001</v>
      </c>
      <c r="H54" s="141">
        <v>69838514.439999998</v>
      </c>
      <c r="I54" s="154">
        <v>102.57966374921649</v>
      </c>
    </row>
    <row r="55" spans="1:9" s="140" customFormat="1" ht="22.95" customHeight="1" x14ac:dyDescent="0.25">
      <c r="A55" s="251"/>
      <c r="B55" s="2" t="s">
        <v>91</v>
      </c>
      <c r="C55" s="208" t="s">
        <v>78</v>
      </c>
      <c r="D55" s="156">
        <v>3417712.7100000009</v>
      </c>
      <c r="E55" s="157">
        <v>3099148.6099999994</v>
      </c>
      <c r="F55" s="158">
        <v>110.27908435794569</v>
      </c>
      <c r="G55" s="128">
        <v>39086421.810000002</v>
      </c>
      <c r="H55" s="128">
        <v>38034422.539999999</v>
      </c>
      <c r="I55" s="159">
        <v>102.76591361126526</v>
      </c>
    </row>
    <row r="56" spans="1:9" s="140" customFormat="1" ht="28.95" customHeight="1" x14ac:dyDescent="0.25">
      <c r="A56" s="251"/>
      <c r="B56" s="2" t="s">
        <v>92</v>
      </c>
      <c r="C56" s="209" t="s">
        <v>118</v>
      </c>
      <c r="D56" s="156">
        <v>1873182.8399999961</v>
      </c>
      <c r="E56" s="157">
        <v>1888390.9100000039</v>
      </c>
      <c r="F56" s="195">
        <v>99.194654564398022</v>
      </c>
      <c r="G56" s="128">
        <v>26842151.02</v>
      </c>
      <c r="H56" s="128">
        <v>26967923.620000001</v>
      </c>
      <c r="I56" s="132">
        <v>99.533621491323402</v>
      </c>
    </row>
    <row r="57" spans="1:9" s="140" customFormat="1" ht="25.95" customHeight="1" x14ac:dyDescent="0.25">
      <c r="A57" s="251"/>
      <c r="B57" s="2" t="s">
        <v>93</v>
      </c>
      <c r="C57" s="209" t="s">
        <v>79</v>
      </c>
      <c r="D57" s="156">
        <v>509892.69000000041</v>
      </c>
      <c r="E57" s="157">
        <v>449940.09999999963</v>
      </c>
      <c r="F57" s="195">
        <v>113.3245714262856</v>
      </c>
      <c r="G57" s="128">
        <v>5711540.4500000002</v>
      </c>
      <c r="H57" s="128">
        <v>4836168.2799999993</v>
      </c>
      <c r="I57" s="196">
        <v>118.10053164651254</v>
      </c>
    </row>
    <row r="58" spans="1:9" s="140" customFormat="1" ht="21" customHeight="1" x14ac:dyDescent="0.3">
      <c r="A58" s="251"/>
      <c r="B58" s="149" t="s">
        <v>54</v>
      </c>
      <c r="C58" s="203" t="s">
        <v>80</v>
      </c>
      <c r="D58" s="151">
        <v>4928.9000000000033</v>
      </c>
      <c r="E58" s="152">
        <v>4599.0299999999988</v>
      </c>
      <c r="F58" s="153">
        <v>107.1725994394471</v>
      </c>
      <c r="G58" s="141">
        <v>51913.89</v>
      </c>
      <c r="H58" s="142">
        <v>44354.47</v>
      </c>
      <c r="I58" s="154">
        <v>117.04319767545412</v>
      </c>
    </row>
    <row r="59" spans="1:9" s="140" customFormat="1" ht="21" customHeight="1" x14ac:dyDescent="0.3">
      <c r="A59" s="251"/>
      <c r="B59" s="149" t="s">
        <v>55</v>
      </c>
      <c r="C59" s="203" t="s">
        <v>119</v>
      </c>
      <c r="D59" s="151">
        <v>2815716.77</v>
      </c>
      <c r="E59" s="152">
        <v>2500045.8200000008</v>
      </c>
      <c r="F59" s="207">
        <v>112.62660657955456</v>
      </c>
      <c r="G59" s="141">
        <v>32685991.48</v>
      </c>
      <c r="H59" s="142">
        <v>29692361.290000003</v>
      </c>
      <c r="I59" s="154">
        <v>110.08215601568952</v>
      </c>
    </row>
    <row r="60" spans="1:9" s="140" customFormat="1" ht="21" customHeight="1" x14ac:dyDescent="0.3">
      <c r="A60" s="251"/>
      <c r="B60" s="149" t="s">
        <v>57</v>
      </c>
      <c r="C60" s="203" t="s">
        <v>161</v>
      </c>
      <c r="D60" s="151">
        <v>290300.73999999964</v>
      </c>
      <c r="E60" s="152">
        <v>377050.60999999987</v>
      </c>
      <c r="F60" s="207">
        <v>76.992513020997293</v>
      </c>
      <c r="G60" s="141">
        <v>3964730.7699999996</v>
      </c>
      <c r="H60" s="141">
        <v>4627165.3900000006</v>
      </c>
      <c r="I60" s="210">
        <v>85.683792037526445</v>
      </c>
    </row>
    <row r="61" spans="1:9" s="140" customFormat="1" ht="22.95" customHeight="1" x14ac:dyDescent="0.25">
      <c r="A61" s="251"/>
      <c r="B61" s="2" t="s">
        <v>58</v>
      </c>
      <c r="C61" s="155" t="s">
        <v>16</v>
      </c>
      <c r="D61" s="156">
        <v>290300.73999999964</v>
      </c>
      <c r="E61" s="211">
        <v>377050.60999999987</v>
      </c>
      <c r="F61" s="195">
        <v>76.992513020997293</v>
      </c>
      <c r="G61" s="212">
        <v>3964730.7699999996</v>
      </c>
      <c r="H61" s="212">
        <v>4627165.3900000006</v>
      </c>
      <c r="I61" s="159">
        <v>85.683792037526445</v>
      </c>
    </row>
    <row r="62" spans="1:9" s="140" customFormat="1" ht="19.95" customHeight="1" x14ac:dyDescent="0.25">
      <c r="A62" s="251"/>
      <c r="B62" s="176" t="s">
        <v>160</v>
      </c>
      <c r="C62" s="177" t="s">
        <v>81</v>
      </c>
      <c r="D62" s="178">
        <v>290300.73999999964</v>
      </c>
      <c r="E62" s="213">
        <v>377050.60999999987</v>
      </c>
      <c r="F62" s="214">
        <v>76.992513020997293</v>
      </c>
      <c r="G62" s="215">
        <v>3964730.7699999996</v>
      </c>
      <c r="H62" s="215">
        <v>4627165.3900000006</v>
      </c>
      <c r="I62" s="216">
        <v>85.683792037526445</v>
      </c>
    </row>
    <row r="63" spans="1:9" s="140" customFormat="1" ht="22.95" customHeight="1" x14ac:dyDescent="0.3">
      <c r="A63" s="251"/>
      <c r="B63" s="119" t="s">
        <v>56</v>
      </c>
      <c r="C63" s="146" t="s">
        <v>117</v>
      </c>
      <c r="D63" s="136">
        <v>43813839.740000002</v>
      </c>
      <c r="E63" s="120">
        <v>41286612.0499999</v>
      </c>
      <c r="F63" s="147">
        <v>106.12117963794054</v>
      </c>
      <c r="G63" s="121">
        <v>519345886.36000001</v>
      </c>
      <c r="H63" s="121">
        <v>495896684.38999999</v>
      </c>
      <c r="I63" s="217">
        <v>104.72864665325294</v>
      </c>
    </row>
    <row r="64" spans="1:9" s="140" customFormat="1" ht="34.950000000000003" customHeight="1" x14ac:dyDescent="0.3">
      <c r="A64" s="251"/>
      <c r="B64" s="149" t="s">
        <v>94</v>
      </c>
      <c r="C64" s="206" t="s">
        <v>120</v>
      </c>
      <c r="D64" s="151">
        <v>43813839.740000002</v>
      </c>
      <c r="E64" s="152">
        <v>41286612.0499999</v>
      </c>
      <c r="F64" s="207">
        <v>106.12117963794054</v>
      </c>
      <c r="G64" s="144">
        <v>519345886.36000001</v>
      </c>
      <c r="H64" s="141">
        <v>495896684.38999999</v>
      </c>
      <c r="I64" s="210">
        <v>104.72864665325294</v>
      </c>
    </row>
    <row r="65" spans="1:9" ht="22.95" customHeight="1" x14ac:dyDescent="0.3">
      <c r="A65" s="251"/>
      <c r="B65" s="2" t="s">
        <v>95</v>
      </c>
      <c r="C65" s="138" t="s">
        <v>17</v>
      </c>
      <c r="D65" s="133">
        <v>27431.47000000003</v>
      </c>
      <c r="E65" s="131">
        <v>24698.829999999958</v>
      </c>
      <c r="F65" s="195">
        <v>111.063843914874</v>
      </c>
      <c r="G65" s="129">
        <v>328932.19000000006</v>
      </c>
      <c r="H65" s="129">
        <v>306750.88999999996</v>
      </c>
      <c r="I65" s="196">
        <v>107.23104666460792</v>
      </c>
    </row>
    <row r="66" spans="1:9" ht="31.2" customHeight="1" x14ac:dyDescent="0.3">
      <c r="A66" s="251"/>
      <c r="B66" s="2" t="s">
        <v>96</v>
      </c>
      <c r="C66" s="138" t="s">
        <v>18</v>
      </c>
      <c r="D66" s="133">
        <v>45904.709999999963</v>
      </c>
      <c r="E66" s="131">
        <v>41395.670000000042</v>
      </c>
      <c r="F66" s="195">
        <v>110.89254021012323</v>
      </c>
      <c r="G66" s="129">
        <v>550753.03999999992</v>
      </c>
      <c r="H66" s="129">
        <v>514760.17</v>
      </c>
      <c r="I66" s="196">
        <v>106.99216297173884</v>
      </c>
    </row>
    <row r="67" spans="1:9" ht="28.95" customHeight="1" x14ac:dyDescent="0.3">
      <c r="A67" s="251"/>
      <c r="B67" s="2" t="s">
        <v>114</v>
      </c>
      <c r="C67" s="138" t="s">
        <v>19</v>
      </c>
      <c r="D67" s="133">
        <v>39716311</v>
      </c>
      <c r="E67" s="131">
        <v>37561857.849999905</v>
      </c>
      <c r="F67" s="195">
        <v>105.73574704053171</v>
      </c>
      <c r="G67" s="129">
        <v>469856412.94999999</v>
      </c>
      <c r="H67" s="129">
        <v>449547665.85999995</v>
      </c>
      <c r="I67" s="196">
        <v>104.51759593749613</v>
      </c>
    </row>
    <row r="68" spans="1:9" ht="28.95" customHeight="1" x14ac:dyDescent="0.3">
      <c r="A68" s="248"/>
      <c r="B68" s="4" t="s">
        <v>115</v>
      </c>
      <c r="C68" s="138" t="s">
        <v>20</v>
      </c>
      <c r="D68" s="218">
        <v>4024192.5600000024</v>
      </c>
      <c r="E68" s="219">
        <v>3658659.6999999955</v>
      </c>
      <c r="F68" s="195">
        <v>109.99089529971884</v>
      </c>
      <c r="G68" s="220">
        <v>48609788.18</v>
      </c>
      <c r="H68" s="220">
        <v>45527507.469999999</v>
      </c>
      <c r="I68" s="221">
        <v>106.77015035806878</v>
      </c>
    </row>
    <row r="69" spans="1:9" ht="22.95" customHeight="1" x14ac:dyDescent="0.3">
      <c r="B69" s="139" t="s">
        <v>82</v>
      </c>
      <c r="C69" s="146" t="s">
        <v>162</v>
      </c>
      <c r="D69" s="136">
        <v>-21195796.319999997</v>
      </c>
      <c r="E69" s="120">
        <v>-3256870.5200000219</v>
      </c>
      <c r="F69" s="204">
        <v>650.80254771687555</v>
      </c>
      <c r="G69" s="122">
        <v>-20123594.169999994</v>
      </c>
      <c r="H69" s="121">
        <v>-3076591.1300000283</v>
      </c>
      <c r="I69" s="205">
        <v>654.08737526977814</v>
      </c>
    </row>
    <row r="70" spans="1:9" ht="22.95" customHeight="1" x14ac:dyDescent="0.3">
      <c r="B70" s="222" t="s">
        <v>59</v>
      </c>
      <c r="C70" s="223" t="s">
        <v>163</v>
      </c>
      <c r="D70" s="224">
        <v>1540521974.8699961</v>
      </c>
      <c r="E70" s="225">
        <v>1476828843.930002</v>
      </c>
      <c r="F70" s="226">
        <v>104.31283091482015</v>
      </c>
      <c r="G70" s="227">
        <v>17563424488.539997</v>
      </c>
      <c r="H70" s="227">
        <v>16604720807.259998</v>
      </c>
      <c r="I70" s="228">
        <v>105.77368142715673</v>
      </c>
    </row>
    <row r="71" spans="1:9" ht="34.950000000000003" customHeight="1" x14ac:dyDescent="0.3">
      <c r="B71" s="137" t="s">
        <v>83</v>
      </c>
      <c r="C71" s="229" t="s">
        <v>164</v>
      </c>
      <c r="D71" s="230">
        <v>813865.67999999993</v>
      </c>
      <c r="E71" s="231">
        <v>814905.65</v>
      </c>
      <c r="F71" s="232">
        <v>99.872381545029157</v>
      </c>
      <c r="G71" s="143">
        <v>9139574.8100000005</v>
      </c>
      <c r="H71" s="143">
        <v>8902252.3099999987</v>
      </c>
      <c r="I71" s="233">
        <v>102.66587029591842</v>
      </c>
    </row>
    <row r="72" spans="1:9" ht="22.95" customHeight="1" x14ac:dyDescent="0.3">
      <c r="B72" s="234" t="s">
        <v>84</v>
      </c>
      <c r="C72" s="229" t="s">
        <v>165</v>
      </c>
      <c r="D72" s="230">
        <v>0</v>
      </c>
      <c r="E72" s="231">
        <v>0</v>
      </c>
      <c r="F72" s="235" t="s">
        <v>168</v>
      </c>
      <c r="G72" s="143">
        <v>0</v>
      </c>
      <c r="H72" s="143">
        <v>0</v>
      </c>
      <c r="I72" s="236" t="s">
        <v>168</v>
      </c>
    </row>
    <row r="73" spans="1:9" ht="22.95" customHeight="1" x14ac:dyDescent="0.3">
      <c r="B73" s="119" t="s">
        <v>85</v>
      </c>
      <c r="C73" s="146" t="s">
        <v>166</v>
      </c>
      <c r="D73" s="136">
        <v>813865.67999999993</v>
      </c>
      <c r="E73" s="120">
        <v>814905.65</v>
      </c>
      <c r="F73" s="204">
        <v>99.872381545029157</v>
      </c>
      <c r="G73" s="122">
        <v>9139574.8100000005</v>
      </c>
      <c r="H73" s="121">
        <v>8902252.3099999987</v>
      </c>
      <c r="I73" s="205">
        <v>102.66587029591842</v>
      </c>
    </row>
    <row r="74" spans="1:9" ht="32.4" customHeight="1" thickBot="1" x14ac:dyDescent="0.35">
      <c r="B74" s="237" t="s">
        <v>86</v>
      </c>
      <c r="C74" s="238" t="s">
        <v>167</v>
      </c>
      <c r="D74" s="239">
        <v>1541335840.5499961</v>
      </c>
      <c r="E74" s="240">
        <v>1477643749.5800021</v>
      </c>
      <c r="F74" s="241">
        <v>104.31038205170209</v>
      </c>
      <c r="G74" s="242">
        <v>17572564063.349998</v>
      </c>
      <c r="H74" s="243">
        <v>16613623059.569998</v>
      </c>
      <c r="I74" s="244">
        <v>105.77201613604457</v>
      </c>
    </row>
    <row r="75" spans="1:9" x14ac:dyDescent="0.3">
      <c r="A75" s="251"/>
      <c r="B75" s="251"/>
      <c r="C75" s="251"/>
      <c r="D75" s="251"/>
      <c r="E75" s="251"/>
      <c r="F75" s="251"/>
      <c r="G75" s="251"/>
      <c r="H75" s="251"/>
      <c r="I75" s="251"/>
    </row>
    <row r="76" spans="1:9" x14ac:dyDescent="0.3">
      <c r="B76" s="21" t="s">
        <v>149</v>
      </c>
      <c r="C76" s="116"/>
      <c r="D76" s="245"/>
      <c r="E76" s="245"/>
      <c r="F76" s="127"/>
      <c r="G76" s="127"/>
      <c r="H76" s="127"/>
      <c r="I76" s="127"/>
    </row>
    <row r="77" spans="1:9" x14ac:dyDescent="0.3">
      <c r="B77" s="117"/>
      <c r="D77" s="246"/>
    </row>
    <row r="78" spans="1:9" x14ac:dyDescent="0.3">
      <c r="B78" s="116"/>
      <c r="C78" s="116"/>
    </row>
    <row r="79" spans="1:9" x14ac:dyDescent="0.3">
      <c r="B79" s="117"/>
    </row>
    <row r="80" spans="1:9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53"/>
      <c r="C2" s="25"/>
      <c r="D2" s="26" t="s">
        <v>158</v>
      </c>
      <c r="E2" s="26" t="s">
        <v>148</v>
      </c>
    </row>
    <row r="3" spans="1:9" ht="22.95" customHeight="1" x14ac:dyDescent="0.25">
      <c r="B3" s="253"/>
      <c r="C3" s="16"/>
      <c r="D3" s="16"/>
      <c r="E3" s="16"/>
      <c r="F3" s="18" t="s">
        <v>159</v>
      </c>
    </row>
    <row r="4" spans="1:9" ht="20.399999999999999" x14ac:dyDescent="0.35">
      <c r="B4" s="253"/>
      <c r="C4" s="17" t="s">
        <v>126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3"/>
      <c r="C5" s="17" t="s">
        <v>87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3"/>
      <c r="C6" s="17" t="s">
        <v>88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53"/>
      <c r="C7" s="17" t="s">
        <v>127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53"/>
      <c r="C8" s="28" t="s">
        <v>138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145</v>
      </c>
      <c r="D11" s="118" t="s">
        <v>169</v>
      </c>
      <c r="E11" s="118" t="s">
        <v>170</v>
      </c>
      <c r="F11" s="40" t="s">
        <v>146</v>
      </c>
      <c r="G11" s="118" t="s">
        <v>169</v>
      </c>
      <c r="H11" s="118" t="s">
        <v>170</v>
      </c>
    </row>
    <row r="12" spans="1:9" ht="17.399999999999999" x14ac:dyDescent="0.25">
      <c r="C12" s="17" t="s">
        <v>126</v>
      </c>
      <c r="D12" s="39" t="e">
        <f>#REF!</f>
        <v>#REF!</v>
      </c>
      <c r="E12" s="42" t="e">
        <f>#REF!</f>
        <v>#REF!</v>
      </c>
      <c r="F12" s="17" t="s">
        <v>126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7" t="s">
        <v>87</v>
      </c>
      <c r="D13" s="39" t="e">
        <f>#REF!</f>
        <v>#REF!</v>
      </c>
      <c r="E13" s="42" t="e">
        <f>#REF!</f>
        <v>#REF!</v>
      </c>
      <c r="F13" s="17" t="s">
        <v>87</v>
      </c>
      <c r="G13" s="33"/>
      <c r="H13" s="34"/>
    </row>
    <row r="14" spans="1:9" ht="17.399999999999999" x14ac:dyDescent="0.25">
      <c r="C14" s="17" t="s">
        <v>88</v>
      </c>
      <c r="D14" s="39" t="e">
        <f>#REF!</f>
        <v>#REF!</v>
      </c>
      <c r="E14" s="42" t="e">
        <f>#REF!</f>
        <v>#REF!</v>
      </c>
      <c r="F14" s="17" t="s">
        <v>88</v>
      </c>
      <c r="G14" s="33"/>
      <c r="H14" s="34"/>
    </row>
    <row r="15" spans="1:9" ht="17.399999999999999" x14ac:dyDescent="0.25">
      <c r="C15" s="17" t="s">
        <v>127</v>
      </c>
      <c r="D15" s="39" t="e">
        <f>#REF!</f>
        <v>#REF!</v>
      </c>
      <c r="E15" s="42" t="e">
        <f>#REF!</f>
        <v>#REF!</v>
      </c>
      <c r="F15" s="17" t="s">
        <v>127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137</v>
      </c>
      <c r="D16" s="38" t="e">
        <f>SUM(D12:D15)</f>
        <v>#REF!</v>
      </c>
      <c r="E16" s="38" t="e">
        <f>SUM(E12:E15)</f>
        <v>#REF!</v>
      </c>
      <c r="F16" s="41" t="s">
        <v>129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4" t="s">
        <v>151</v>
      </c>
    </row>
    <row r="4" spans="2:5" ht="15" thickBot="1" x14ac:dyDescent="0.35">
      <c r="B4" s="254" t="s">
        <v>105</v>
      </c>
      <c r="C4" s="254"/>
      <c r="D4" s="254"/>
      <c r="E4" s="254"/>
    </row>
    <row r="5" spans="2:5" ht="27" x14ac:dyDescent="0.3">
      <c r="B5" s="54" t="s">
        <v>60</v>
      </c>
      <c r="C5" s="55" t="s">
        <v>131</v>
      </c>
      <c r="D5" s="63" t="s">
        <v>124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136</v>
      </c>
      <c r="D7" s="73">
        <f>+E7/E$11*100</f>
        <v>11.897105615023666</v>
      </c>
      <c r="E7" s="60">
        <f>FURS!D10</f>
        <v>369076739.01999927</v>
      </c>
    </row>
    <row r="8" spans="2:5" x14ac:dyDescent="0.3">
      <c r="B8" s="56" t="s">
        <v>31</v>
      </c>
      <c r="C8" s="43" t="s">
        <v>133</v>
      </c>
      <c r="D8" s="73">
        <f t="shared" ref="D8:D10" si="0">+E8/E$11*100</f>
        <v>21.443833625202107</v>
      </c>
      <c r="E8" s="60">
        <f>FURS!D20</f>
        <v>665239129.79999709</v>
      </c>
    </row>
    <row r="9" spans="2:5" x14ac:dyDescent="0.3">
      <c r="B9" s="56" t="s">
        <v>43</v>
      </c>
      <c r="C9" s="43" t="s">
        <v>134</v>
      </c>
      <c r="D9" s="73">
        <f t="shared" si="0"/>
        <v>14.503991626097179</v>
      </c>
      <c r="E9" s="60">
        <f>FURS!D35</f>
        <v>449948592.98999965</v>
      </c>
    </row>
    <row r="10" spans="2:5" x14ac:dyDescent="0.3">
      <c r="B10" s="56"/>
      <c r="C10" s="43" t="s">
        <v>135</v>
      </c>
      <c r="D10" s="73">
        <f t="shared" si="0"/>
        <v>52.155069133677046</v>
      </c>
      <c r="E10" s="60">
        <f>FURS!D25+FURS!D27+FURS!D50+FURS!D52+FURS!D53+FURS!D63+FURS!D70</f>
        <v>1617975284.2499962</v>
      </c>
    </row>
    <row r="11" spans="2:5" ht="15" thickBot="1" x14ac:dyDescent="0.35">
      <c r="B11" s="58"/>
      <c r="C11" s="57" t="s">
        <v>129</v>
      </c>
      <c r="D11" s="65">
        <f>SUM(D7:D10)</f>
        <v>100</v>
      </c>
      <c r="E11" s="61">
        <f>SUM(E7:E10)</f>
        <v>3102239746.0599923</v>
      </c>
    </row>
    <row r="33" spans="2:5" x14ac:dyDescent="0.3">
      <c r="B33" s="44" t="s">
        <v>152</v>
      </c>
    </row>
    <row r="35" spans="2:5" ht="15" thickBot="1" x14ac:dyDescent="0.35">
      <c r="B35" s="254" t="s">
        <v>105</v>
      </c>
      <c r="C35" s="254"/>
      <c r="D35" s="254"/>
      <c r="E35" s="254"/>
    </row>
    <row r="36" spans="2:5" ht="40.200000000000003" x14ac:dyDescent="0.3">
      <c r="B36" s="54" t="s">
        <v>60</v>
      </c>
      <c r="C36" s="55" t="s">
        <v>131</v>
      </c>
      <c r="D36" s="63" t="s">
        <v>124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132</v>
      </c>
      <c r="D38" s="62">
        <f>+E38/E$42*100</f>
        <v>10.310260913380063</v>
      </c>
      <c r="E38" s="71">
        <f>FURS!G10</f>
        <v>3623744575.2499995</v>
      </c>
    </row>
    <row r="39" spans="2:5" x14ac:dyDescent="0.3">
      <c r="B39" s="56" t="s">
        <v>31</v>
      </c>
      <c r="C39" s="43" t="s">
        <v>133</v>
      </c>
      <c r="D39" s="62">
        <f t="shared" ref="D39:D41" si="1">+E39/E$42*100</f>
        <v>19.948855205256834</v>
      </c>
      <c r="E39" s="71">
        <f>FURS!G20</f>
        <v>7011418667.2699966</v>
      </c>
    </row>
    <row r="40" spans="2:5" x14ac:dyDescent="0.3">
      <c r="B40" s="56" t="s">
        <v>43</v>
      </c>
      <c r="C40" s="43" t="s">
        <v>134</v>
      </c>
      <c r="D40" s="62">
        <f t="shared" si="1"/>
        <v>16.793640947693383</v>
      </c>
      <c r="E40" s="71">
        <f>FURS!G35</f>
        <v>5902456377.6000004</v>
      </c>
    </row>
    <row r="41" spans="2:5" x14ac:dyDescent="0.3">
      <c r="B41" s="56"/>
      <c r="C41" s="43" t="s">
        <v>135</v>
      </c>
      <c r="D41" s="62">
        <f t="shared" si="1"/>
        <v>52.947242933669727</v>
      </c>
      <c r="E41" s="71">
        <f>FURS!G25+FURS!G27+FURS!G50+FURS!G52+FURS!G53+FURS!G63+FURS!G70</f>
        <v>18609352951.129997</v>
      </c>
    </row>
    <row r="42" spans="2:5" ht="15" thickBot="1" x14ac:dyDescent="0.35">
      <c r="B42" s="58"/>
      <c r="C42" s="57" t="s">
        <v>129</v>
      </c>
      <c r="D42" s="59">
        <f>SUM(D38:D41)</f>
        <v>100</v>
      </c>
      <c r="E42" s="72">
        <f>SUM(E38:E41)</f>
        <v>35146972571.249992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7" t="s">
        <v>139</v>
      </c>
    </row>
    <row r="4" spans="2:9" ht="50.25" customHeight="1" x14ac:dyDescent="0.3">
      <c r="B4" s="78"/>
      <c r="C4" s="79" t="s">
        <v>142</v>
      </c>
      <c r="D4" s="79" t="s">
        <v>154</v>
      </c>
      <c r="E4" s="79" t="s">
        <v>155</v>
      </c>
      <c r="F4" s="79" t="s">
        <v>147</v>
      </c>
      <c r="G4" s="79" t="s">
        <v>156</v>
      </c>
      <c r="H4" s="79" t="s">
        <v>157</v>
      </c>
      <c r="I4" s="79" t="s">
        <v>147</v>
      </c>
    </row>
    <row r="5" spans="2:9" x14ac:dyDescent="0.3">
      <c r="B5" s="80" t="s">
        <v>23</v>
      </c>
      <c r="C5" s="81" t="s">
        <v>61</v>
      </c>
      <c r="D5" s="68">
        <f>+D6+D9+D10+D11</f>
        <v>289578742.17999917</v>
      </c>
      <c r="E5" s="68">
        <f>+E6+E9+E10+E11</f>
        <v>245038884.88999993</v>
      </c>
      <c r="F5" s="69">
        <f t="shared" ref="F5:F11" si="0">D5/E5*100</f>
        <v>118.17664870210032</v>
      </c>
      <c r="G5" s="68">
        <f>+G6+G9+G10+G11</f>
        <v>2601287335.3999996</v>
      </c>
      <c r="H5" s="68">
        <f>+H6+H9+H10+H11</f>
        <v>2452124506.5300002</v>
      </c>
      <c r="I5" s="82">
        <f t="shared" ref="I5:I11" si="1">G5/H5*100</f>
        <v>106.08300387981031</v>
      </c>
    </row>
    <row r="6" spans="2:9" x14ac:dyDescent="0.3">
      <c r="B6" s="83" t="s">
        <v>24</v>
      </c>
      <c r="C6" s="84" t="s">
        <v>62</v>
      </c>
      <c r="D6" s="53">
        <f>+D7-D8</f>
        <v>722605.68000000715</v>
      </c>
      <c r="E6" s="53">
        <f>+E7-E8</f>
        <v>1306049.5600000024</v>
      </c>
      <c r="F6" s="52">
        <f t="shared" si="0"/>
        <v>55.327584965459188</v>
      </c>
      <c r="G6" s="53">
        <f>+G7-G8</f>
        <v>-202525428.12</v>
      </c>
      <c r="H6" s="53">
        <f>+H7-H8</f>
        <v>-190578739.18000001</v>
      </c>
      <c r="I6" s="85">
        <f t="shared" si="1"/>
        <v>106.26863678047343</v>
      </c>
    </row>
    <row r="7" spans="2:9" x14ac:dyDescent="0.3">
      <c r="B7" s="105" t="s">
        <v>63</v>
      </c>
      <c r="C7" s="112" t="s">
        <v>0</v>
      </c>
      <c r="D7" s="51">
        <f>FURS!D13</f>
        <v>2294473.9100000262</v>
      </c>
      <c r="E7" s="51">
        <f>FURS!E13</f>
        <v>2029355.5399999917</v>
      </c>
      <c r="F7" s="52">
        <f t="shared" si="0"/>
        <v>113.0641656808957</v>
      </c>
      <c r="G7" s="51">
        <f>FURS!G13</f>
        <v>80301987.670000017</v>
      </c>
      <c r="H7" s="51">
        <f>FURS!H13</f>
        <v>75974110.049999982</v>
      </c>
      <c r="I7" s="85">
        <f t="shared" si="1"/>
        <v>105.69651637531756</v>
      </c>
    </row>
    <row r="8" spans="2:9" x14ac:dyDescent="0.3">
      <c r="B8" s="105" t="s">
        <v>25</v>
      </c>
      <c r="C8" s="112" t="s">
        <v>1</v>
      </c>
      <c r="D8" s="51">
        <f>FURS!D14</f>
        <v>1571868.2300000191</v>
      </c>
      <c r="E8" s="51">
        <f>FURS!E14</f>
        <v>723305.97999998927</v>
      </c>
      <c r="F8" s="52">
        <f t="shared" si="0"/>
        <v>217.3171898841542</v>
      </c>
      <c r="G8" s="51">
        <f>FURS!G14</f>
        <v>282827415.79000002</v>
      </c>
      <c r="H8" s="51">
        <f>FURS!H14</f>
        <v>266552849.22999999</v>
      </c>
      <c r="I8" s="85">
        <f t="shared" si="1"/>
        <v>106.10556841054705</v>
      </c>
    </row>
    <row r="9" spans="2:9" x14ac:dyDescent="0.3">
      <c r="B9" s="86" t="s">
        <v>26</v>
      </c>
      <c r="C9" s="87" t="s">
        <v>64</v>
      </c>
      <c r="D9" s="53">
        <f>FURS!D15</f>
        <v>227684986.35999918</v>
      </c>
      <c r="E9" s="53">
        <f>FURS!E15</f>
        <v>211849693.55999994</v>
      </c>
      <c r="F9" s="67">
        <f t="shared" si="0"/>
        <v>107.47477729794987</v>
      </c>
      <c r="G9" s="53">
        <f>FURS!G15</f>
        <v>2529834665.3999996</v>
      </c>
      <c r="H9" s="53">
        <f>FURS!H15</f>
        <v>2415112619.3099999</v>
      </c>
      <c r="I9" s="88">
        <f t="shared" si="1"/>
        <v>104.75017376716684</v>
      </c>
    </row>
    <row r="10" spans="2:9" ht="24" x14ac:dyDescent="0.3">
      <c r="B10" s="83" t="s">
        <v>27</v>
      </c>
      <c r="C10" s="89" t="s">
        <v>144</v>
      </c>
      <c r="D10" s="51">
        <f>FURS!D16</f>
        <v>60720585.590000004</v>
      </c>
      <c r="E10" s="51">
        <f>FURS!E16</f>
        <v>31569076.729999989</v>
      </c>
      <c r="F10" s="52">
        <f t="shared" si="0"/>
        <v>192.34197474105233</v>
      </c>
      <c r="G10" s="51">
        <f>FURS!G16</f>
        <v>272794435.06</v>
      </c>
      <c r="H10" s="51">
        <f>FURS!H16</f>
        <v>222852466.91999999</v>
      </c>
      <c r="I10" s="85">
        <f t="shared" si="1"/>
        <v>122.4103277070423</v>
      </c>
    </row>
    <row r="11" spans="2:9" x14ac:dyDescent="0.3">
      <c r="B11" s="83" t="s">
        <v>28</v>
      </c>
      <c r="C11" s="90" t="s">
        <v>2</v>
      </c>
      <c r="D11" s="51">
        <f>FURS!D17</f>
        <v>450564.55000000005</v>
      </c>
      <c r="E11" s="51">
        <f>FURS!E17</f>
        <v>314065.04000000004</v>
      </c>
      <c r="F11" s="52">
        <f t="shared" si="0"/>
        <v>143.46217904418779</v>
      </c>
      <c r="G11" s="51">
        <f>FURS!G17</f>
        <v>1183663.06</v>
      </c>
      <c r="H11" s="51">
        <f>FURS!H17</f>
        <v>4738159.4800000004</v>
      </c>
      <c r="I11" s="85">
        <f t="shared" si="1"/>
        <v>24.981494713217209</v>
      </c>
    </row>
    <row r="14" spans="2:9" x14ac:dyDescent="0.3">
      <c r="B14" s="77" t="s">
        <v>140</v>
      </c>
    </row>
    <row r="16" spans="2:9" ht="53.25" customHeight="1" x14ac:dyDescent="0.3">
      <c r="B16" s="78"/>
      <c r="C16" s="79" t="s">
        <v>142</v>
      </c>
      <c r="D16" s="79" t="s">
        <v>154</v>
      </c>
      <c r="E16" s="79" t="s">
        <v>155</v>
      </c>
      <c r="F16" s="79" t="s">
        <v>147</v>
      </c>
      <c r="G16" s="79" t="s">
        <v>156</v>
      </c>
      <c r="H16" s="79" t="s">
        <v>157</v>
      </c>
      <c r="I16" s="79" t="s">
        <v>147</v>
      </c>
    </row>
    <row r="17" spans="2:9" ht="21.75" customHeight="1" x14ac:dyDescent="0.3">
      <c r="B17" s="91" t="s">
        <v>29</v>
      </c>
      <c r="C17" s="92" t="s">
        <v>3</v>
      </c>
      <c r="D17" s="93">
        <f>FURS!D18</f>
        <v>79798929.160000086</v>
      </c>
      <c r="E17" s="93">
        <f>FURS!E18</f>
        <v>70546502.99000001</v>
      </c>
      <c r="F17" s="94">
        <f t="shared" ref="F17" si="2">D17/E17*100</f>
        <v>113.1153576404937</v>
      </c>
      <c r="G17" s="93">
        <f>FURS!G18</f>
        <v>997088419.6500001</v>
      </c>
      <c r="H17" s="93">
        <f>FURS!H18</f>
        <v>845733918.59000003</v>
      </c>
      <c r="I17" s="96">
        <f>G17/H17*100</f>
        <v>117.89623163185141</v>
      </c>
    </row>
    <row r="20" spans="2:9" x14ac:dyDescent="0.3">
      <c r="B20" s="77" t="s">
        <v>141</v>
      </c>
    </row>
    <row r="22" spans="2:9" ht="54" customHeight="1" x14ac:dyDescent="0.3">
      <c r="B22" s="78"/>
      <c r="C22" s="79" t="s">
        <v>142</v>
      </c>
      <c r="D22" s="79" t="s">
        <v>154</v>
      </c>
      <c r="E22" s="79" t="s">
        <v>155</v>
      </c>
      <c r="F22" s="79" t="s">
        <v>147</v>
      </c>
      <c r="G22" s="79" t="s">
        <v>156</v>
      </c>
      <c r="H22" s="79" t="s">
        <v>157</v>
      </c>
      <c r="I22" s="79" t="s">
        <v>147</v>
      </c>
    </row>
    <row r="23" spans="2:9" ht="30" customHeight="1" x14ac:dyDescent="0.3">
      <c r="B23" s="80" t="s">
        <v>43</v>
      </c>
      <c r="C23" s="97" t="s">
        <v>128</v>
      </c>
      <c r="D23" s="70">
        <f>+D24+D33+D35+D37+D29+D30</f>
        <v>449948592.98999965</v>
      </c>
      <c r="E23" s="70">
        <f>+E24+E33+E35+E37+E29+E30</f>
        <v>464979569.81999993</v>
      </c>
      <c r="F23" s="98">
        <f t="shared" ref="F23:F37" si="3">D23/E23*100</f>
        <v>96.767389836973067</v>
      </c>
      <c r="G23" s="68">
        <f>+G24+G33+G35+G37+G29+G30</f>
        <v>5902456377.6000004</v>
      </c>
      <c r="H23" s="68">
        <f>+H24+H33+H35+H37+H29+H30</f>
        <v>5777670849.6899996</v>
      </c>
      <c r="I23" s="99">
        <f t="shared" ref="I23:I37" si="4">G23/H23*100</f>
        <v>102.15978949227778</v>
      </c>
    </row>
    <row r="24" spans="2:9" x14ac:dyDescent="0.3">
      <c r="B24" s="86" t="s">
        <v>44</v>
      </c>
      <c r="C24" s="87" t="s">
        <v>110</v>
      </c>
      <c r="D24" s="45">
        <f>D25+D28</f>
        <v>293551680.7899996</v>
      </c>
      <c r="E24" s="45">
        <f>E25+E28</f>
        <v>309648687.29999995</v>
      </c>
      <c r="F24" s="47">
        <f t="shared" si="3"/>
        <v>94.801525996974462</v>
      </c>
      <c r="G24" s="46">
        <f>G25+G28</f>
        <v>3871520644.1199994</v>
      </c>
      <c r="H24" s="46">
        <f>H25+H28</f>
        <v>3756847846.0499992</v>
      </c>
      <c r="I24" s="100">
        <f t="shared" si="4"/>
        <v>103.05236737736314</v>
      </c>
    </row>
    <row r="25" spans="2:9" ht="24.6" x14ac:dyDescent="0.3">
      <c r="B25" s="86" t="s">
        <v>45</v>
      </c>
      <c r="C25" s="101" t="s">
        <v>108</v>
      </c>
      <c r="D25" s="45">
        <f>D26-D27</f>
        <v>283384231.93999958</v>
      </c>
      <c r="E25" s="45">
        <f>E26-E27</f>
        <v>299337385.28999996</v>
      </c>
      <c r="F25" s="47">
        <f t="shared" si="3"/>
        <v>94.670510890397168</v>
      </c>
      <c r="G25" s="45">
        <f>G26-G27</f>
        <v>3748492725.3299994</v>
      </c>
      <c r="H25" s="45">
        <f>H26-H27</f>
        <v>3628589354.6799994</v>
      </c>
      <c r="I25" s="102">
        <f t="shared" si="4"/>
        <v>103.30440727593917</v>
      </c>
    </row>
    <row r="26" spans="2:9" x14ac:dyDescent="0.3">
      <c r="B26" s="105" t="s">
        <v>106</v>
      </c>
      <c r="C26" s="112" t="s">
        <v>103</v>
      </c>
      <c r="D26" s="48">
        <f>FURS!D38</f>
        <v>488891190.43999958</v>
      </c>
      <c r="E26" s="48">
        <f>FURS!E38</f>
        <v>499762098.03999996</v>
      </c>
      <c r="F26" s="49">
        <f t="shared" si="3"/>
        <v>97.824783503464019</v>
      </c>
      <c r="G26" s="48">
        <f>FURS!G38</f>
        <v>5836718008.4799995</v>
      </c>
      <c r="H26" s="48">
        <f>FURS!H38</f>
        <v>5645985409.9399996</v>
      </c>
      <c r="I26" s="113">
        <f t="shared" si="4"/>
        <v>103.37819857281613</v>
      </c>
    </row>
    <row r="27" spans="2:9" x14ac:dyDescent="0.3">
      <c r="B27" s="105" t="s">
        <v>107</v>
      </c>
      <c r="C27" s="112" t="s">
        <v>1</v>
      </c>
      <c r="D27" s="48">
        <f>FURS!D39</f>
        <v>205506958.5</v>
      </c>
      <c r="E27" s="48">
        <f>FURS!E39</f>
        <v>200424712.75</v>
      </c>
      <c r="F27" s="49">
        <f t="shared" si="3"/>
        <v>102.53573807354752</v>
      </c>
      <c r="G27" s="48">
        <f>FURS!G39</f>
        <v>2088225283.1500001</v>
      </c>
      <c r="H27" s="48">
        <f>FURS!H39</f>
        <v>2017396055.26</v>
      </c>
      <c r="I27" s="107">
        <f t="shared" si="4"/>
        <v>103.5109232867451</v>
      </c>
    </row>
    <row r="28" spans="2:9" x14ac:dyDescent="0.3">
      <c r="B28" s="103" t="s">
        <v>46</v>
      </c>
      <c r="C28" s="104" t="s">
        <v>104</v>
      </c>
      <c r="D28" s="45">
        <f>FURS!D40</f>
        <v>10167448.849999996</v>
      </c>
      <c r="E28" s="45">
        <f>FURS!E40</f>
        <v>10311302.009999994</v>
      </c>
      <c r="F28" s="47">
        <f t="shared" si="3"/>
        <v>98.604898199466092</v>
      </c>
      <c r="G28" s="45">
        <f>FURS!G40</f>
        <v>123027918.79000005</v>
      </c>
      <c r="H28" s="45">
        <f>FURS!H40</f>
        <v>128258491.37000003</v>
      </c>
      <c r="I28" s="100">
        <f t="shared" si="4"/>
        <v>95.921850846576049</v>
      </c>
    </row>
    <row r="29" spans="2:9" x14ac:dyDescent="0.3">
      <c r="B29" s="105" t="s">
        <v>47</v>
      </c>
      <c r="C29" s="106" t="s">
        <v>111</v>
      </c>
      <c r="D29" s="48">
        <f>FURS!D41</f>
        <v>11139350.550000001</v>
      </c>
      <c r="E29" s="48">
        <f>FURS!E41</f>
        <v>11731605.690000001</v>
      </c>
      <c r="F29" s="49">
        <f t="shared" si="3"/>
        <v>94.951627631801188</v>
      </c>
      <c r="G29" s="48">
        <f>FURS!G41</f>
        <v>139090841.85000002</v>
      </c>
      <c r="H29" s="48">
        <f>FURS!H41</f>
        <v>138018520.49000001</v>
      </c>
      <c r="I29" s="107">
        <f t="shared" si="4"/>
        <v>100.77694019338348</v>
      </c>
    </row>
    <row r="30" spans="2:9" x14ac:dyDescent="0.3">
      <c r="B30" s="86" t="s">
        <v>48</v>
      </c>
      <c r="C30" s="108" t="s">
        <v>113</v>
      </c>
      <c r="D30" s="46">
        <f>D31-D32</f>
        <v>117105731.61999999</v>
      </c>
      <c r="E30" s="46">
        <f>E31-E32</f>
        <v>121301517.39999996</v>
      </c>
      <c r="F30" s="47">
        <f t="shared" si="3"/>
        <v>96.541027787670558</v>
      </c>
      <c r="G30" s="46">
        <f>G31-G32</f>
        <v>1543291624.2300003</v>
      </c>
      <c r="H30" s="46">
        <f>H31-H32</f>
        <v>1559767138.3399999</v>
      </c>
      <c r="I30" s="100">
        <f t="shared" si="4"/>
        <v>98.943719629358654</v>
      </c>
    </row>
    <row r="31" spans="2:9" x14ac:dyDescent="0.3">
      <c r="B31" s="105" t="s">
        <v>76</v>
      </c>
      <c r="C31" s="114" t="s">
        <v>103</v>
      </c>
      <c r="D31" s="50">
        <f>FURS!D43</f>
        <v>121583440.71999998</v>
      </c>
      <c r="E31" s="50">
        <f>FURS!E43</f>
        <v>126340512.91999996</v>
      </c>
      <c r="F31" s="49">
        <f t="shared" si="3"/>
        <v>96.234721476069836</v>
      </c>
      <c r="G31" s="50">
        <f>FURS!G43</f>
        <v>1618211724.9400003</v>
      </c>
      <c r="H31" s="50">
        <f>FURS!H43</f>
        <v>1646124169.1599998</v>
      </c>
      <c r="I31" s="107">
        <f t="shared" si="4"/>
        <v>98.3043536603777</v>
      </c>
    </row>
    <row r="32" spans="2:9" x14ac:dyDescent="0.3">
      <c r="B32" s="83" t="s">
        <v>112</v>
      </c>
      <c r="C32" s="114" t="s">
        <v>1</v>
      </c>
      <c r="D32" s="50">
        <f>FURS!D44</f>
        <v>4477709.0999999987</v>
      </c>
      <c r="E32" s="50">
        <f>FURS!E44</f>
        <v>5038995.5199999996</v>
      </c>
      <c r="F32" s="52">
        <f t="shared" si="3"/>
        <v>88.861144690995857</v>
      </c>
      <c r="G32" s="50">
        <f>FURS!G44</f>
        <v>74920100.710000008</v>
      </c>
      <c r="H32" s="50">
        <f>FURS!H44</f>
        <v>86357030.820000008</v>
      </c>
      <c r="I32" s="85">
        <f t="shared" si="4"/>
        <v>86.756225866729025</v>
      </c>
    </row>
    <row r="33" spans="2:9" x14ac:dyDescent="0.3">
      <c r="B33" s="83" t="s">
        <v>49</v>
      </c>
      <c r="C33" s="109" t="s">
        <v>73</v>
      </c>
      <c r="D33" s="50">
        <f>FURS!D45</f>
        <v>19953644.810000002</v>
      </c>
      <c r="E33" s="50">
        <f>FURS!E45</f>
        <v>17686074.470000058</v>
      </c>
      <c r="F33" s="49">
        <f t="shared" si="3"/>
        <v>112.82121899829328</v>
      </c>
      <c r="G33" s="50">
        <f>FURS!G45</f>
        <v>244501311.08999997</v>
      </c>
      <c r="H33" s="50">
        <f>FURS!H45</f>
        <v>239616536.11000004</v>
      </c>
      <c r="I33" s="107">
        <f t="shared" si="4"/>
        <v>102.03858008270244</v>
      </c>
    </row>
    <row r="34" spans="2:9" hidden="1" x14ac:dyDescent="0.3">
      <c r="B34" s="83" t="s">
        <v>109</v>
      </c>
      <c r="C34" s="109" t="s">
        <v>74</v>
      </c>
      <c r="D34" s="50">
        <f>FURS!D46</f>
        <v>19796657.549999982</v>
      </c>
      <c r="E34" s="50">
        <f>FURS!E46</f>
        <v>17608874.420000017</v>
      </c>
      <c r="F34" s="52">
        <f t="shared" si="3"/>
        <v>112.4243212701608</v>
      </c>
      <c r="G34" s="50">
        <f>FURS!G46</f>
        <v>241329794.61999997</v>
      </c>
      <c r="H34" s="50">
        <f>FURS!H46</f>
        <v>236498656.38000003</v>
      </c>
      <c r="I34" s="85">
        <f t="shared" si="4"/>
        <v>102.0427761890695</v>
      </c>
    </row>
    <row r="35" spans="2:9" x14ac:dyDescent="0.3">
      <c r="B35" s="83" t="s">
        <v>90</v>
      </c>
      <c r="C35" s="109" t="s">
        <v>75</v>
      </c>
      <c r="D35" s="50">
        <f>FURS!D47</f>
        <v>4798662.3600000013</v>
      </c>
      <c r="E35" s="50">
        <f>FURS!E47</f>
        <v>3014226.0200000028</v>
      </c>
      <c r="F35" s="52">
        <f t="shared" si="3"/>
        <v>159.20048225182518</v>
      </c>
      <c r="G35" s="50">
        <f>FURS!G47</f>
        <v>58857269.689999998</v>
      </c>
      <c r="H35" s="50">
        <f>FURS!H47</f>
        <v>41292461.140000001</v>
      </c>
      <c r="I35" s="85">
        <f t="shared" si="4"/>
        <v>142.53756754882545</v>
      </c>
    </row>
    <row r="36" spans="2:9" hidden="1" x14ac:dyDescent="0.3">
      <c r="B36" s="83" t="s">
        <v>98</v>
      </c>
      <c r="C36" s="109" t="s">
        <v>77</v>
      </c>
      <c r="D36" s="50">
        <f>FURS!D48</f>
        <v>2772423.1699999985</v>
      </c>
      <c r="E36" s="50">
        <f>FURS!E48</f>
        <v>1016151.1999999993</v>
      </c>
      <c r="F36" s="52">
        <f t="shared" si="3"/>
        <v>272.83569315275133</v>
      </c>
      <c r="G36" s="50">
        <f>FURS!G48</f>
        <v>31810646.059999995</v>
      </c>
      <c r="H36" s="50">
        <f>FURS!H48</f>
        <v>13382027.029999999</v>
      </c>
      <c r="I36" s="85">
        <f t="shared" si="4"/>
        <v>237.71171578630415</v>
      </c>
    </row>
    <row r="37" spans="2:9" x14ac:dyDescent="0.3">
      <c r="B37" s="83" t="s">
        <v>99</v>
      </c>
      <c r="C37" s="109" t="s">
        <v>14</v>
      </c>
      <c r="D37" s="50">
        <f>FURS!D49</f>
        <v>3399522.8599999989</v>
      </c>
      <c r="E37" s="50">
        <f>FURS!E49</f>
        <v>1597458.9400000037</v>
      </c>
      <c r="F37" s="52">
        <f t="shared" si="3"/>
        <v>212.80815267777658</v>
      </c>
      <c r="G37" s="50">
        <f>FURS!G49</f>
        <v>45194686.620000005</v>
      </c>
      <c r="H37" s="50">
        <f>FURS!H49</f>
        <v>42128347.560000002</v>
      </c>
      <c r="I37" s="85">
        <f t="shared" si="4"/>
        <v>107.27856476125217</v>
      </c>
    </row>
    <row r="39" spans="2:9" x14ac:dyDescent="0.3">
      <c r="B39" s="77" t="s">
        <v>143</v>
      </c>
    </row>
    <row r="41" spans="2:9" ht="52.5" customHeight="1" x14ac:dyDescent="0.3">
      <c r="B41" s="78"/>
      <c r="C41" s="79" t="s">
        <v>142</v>
      </c>
      <c r="D41" s="79" t="s">
        <v>154</v>
      </c>
      <c r="E41" s="79" t="s">
        <v>155</v>
      </c>
      <c r="F41" s="79" t="s">
        <v>147</v>
      </c>
      <c r="G41" s="79" t="s">
        <v>156</v>
      </c>
      <c r="H41" s="79" t="s">
        <v>157</v>
      </c>
      <c r="I41" s="79" t="s">
        <v>147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665239129.79999709</v>
      </c>
      <c r="E42" s="70">
        <f>+E43+E44+E45+E46</f>
        <v>624518972.67000234</v>
      </c>
      <c r="F42" s="98">
        <f t="shared" ref="F42:F46" si="5">D42/E42*100</f>
        <v>106.52024340524102</v>
      </c>
      <c r="G42" s="68">
        <f>+G43+G44+G45+G46</f>
        <v>7011418667.2699966</v>
      </c>
      <c r="H42" s="68">
        <f>+H43+H44+H45+H46</f>
        <v>6539027050.2399998</v>
      </c>
      <c r="I42" s="99">
        <f>G42/H42*100</f>
        <v>107.2241881460432</v>
      </c>
    </row>
    <row r="43" spans="2:9" x14ac:dyDescent="0.3">
      <c r="B43" s="86" t="s">
        <v>32</v>
      </c>
      <c r="C43" s="87" t="s">
        <v>5</v>
      </c>
      <c r="D43" s="51">
        <f>FURS!D21</f>
        <v>3804738.8400000036</v>
      </c>
      <c r="E43" s="51">
        <f>FURS!E21</f>
        <v>3552720.0700000003</v>
      </c>
      <c r="F43" s="52">
        <f t="shared" si="5"/>
        <v>107.093684980365</v>
      </c>
      <c r="G43" s="51">
        <f>FURS!G21</f>
        <v>40185837.330000006</v>
      </c>
      <c r="H43" s="51">
        <f>FURS!H21</f>
        <v>37464857.140000001</v>
      </c>
      <c r="I43" s="85">
        <f>G43/H43*100</f>
        <v>107.26275341136935</v>
      </c>
    </row>
    <row r="44" spans="2:9" x14ac:dyDescent="0.3">
      <c r="B44" s="86" t="s">
        <v>33</v>
      </c>
      <c r="C44" s="87" t="s">
        <v>6</v>
      </c>
      <c r="D44" s="51">
        <f>FURS!D22</f>
        <v>3425743.4200000055</v>
      </c>
      <c r="E44" s="51">
        <f>FURS!E22</f>
        <v>3185255.8299999982</v>
      </c>
      <c r="F44" s="52">
        <f t="shared" si="5"/>
        <v>107.55002432567582</v>
      </c>
      <c r="G44" s="51">
        <f>FURS!G22</f>
        <v>36032927.240000002</v>
      </c>
      <c r="H44" s="51">
        <f>FURS!H22</f>
        <v>33560877.32</v>
      </c>
      <c r="I44" s="85">
        <f>G44/H44*100</f>
        <v>107.36586799096229</v>
      </c>
    </row>
    <row r="45" spans="2:9" x14ac:dyDescent="0.3">
      <c r="B45" s="86" t="s">
        <v>34</v>
      </c>
      <c r="C45" s="86" t="s">
        <v>7</v>
      </c>
      <c r="D45" s="51">
        <f>FURS!D23</f>
        <v>423727367.80999851</v>
      </c>
      <c r="E45" s="51">
        <f>FURS!E23</f>
        <v>397884477.97000265</v>
      </c>
      <c r="F45" s="52">
        <f t="shared" si="5"/>
        <v>106.49507363842031</v>
      </c>
      <c r="G45" s="51">
        <f>FURS!G23</f>
        <v>4468190325.3199987</v>
      </c>
      <c r="H45" s="51">
        <f>FURS!H23</f>
        <v>4168413609.1900005</v>
      </c>
      <c r="I45" s="85">
        <f>G45/H45*100</f>
        <v>107.19162598138266</v>
      </c>
    </row>
    <row r="46" spans="2:9" x14ac:dyDescent="0.3">
      <c r="B46" s="86" t="s">
        <v>35</v>
      </c>
      <c r="C46" s="87" t="s">
        <v>8</v>
      </c>
      <c r="D46" s="51">
        <f>FURS!D24</f>
        <v>234281279.72999859</v>
      </c>
      <c r="E46" s="51">
        <f>FURS!E24</f>
        <v>219896518.79999971</v>
      </c>
      <c r="F46" s="52">
        <f t="shared" si="5"/>
        <v>106.54160466409297</v>
      </c>
      <c r="G46" s="51">
        <f>FURS!G24</f>
        <v>2467009577.3799987</v>
      </c>
      <c r="H46" s="51">
        <f>FURS!H24</f>
        <v>2299587706.5899997</v>
      </c>
      <c r="I46" s="85">
        <f>G46/H46*100</f>
        <v>107.28051686440195</v>
      </c>
    </row>
    <row r="49" spans="2:9" ht="52.8" x14ac:dyDescent="0.3">
      <c r="B49" s="78"/>
      <c r="C49" s="79" t="s">
        <v>142</v>
      </c>
      <c r="D49" s="79" t="s">
        <v>154</v>
      </c>
      <c r="E49" s="79" t="s">
        <v>155</v>
      </c>
      <c r="F49" s="79" t="s">
        <v>147</v>
      </c>
      <c r="G49" s="79" t="s">
        <v>156</v>
      </c>
      <c r="H49" s="79" t="s">
        <v>157</v>
      </c>
      <c r="I49" s="79" t="s">
        <v>147</v>
      </c>
    </row>
    <row r="50" spans="2:9" ht="49.5" customHeight="1" x14ac:dyDescent="0.3">
      <c r="B50" s="111" t="s">
        <v>94</v>
      </c>
      <c r="C50" s="110" t="s">
        <v>120</v>
      </c>
      <c r="D50" s="68">
        <f>SUM(D51:D54)</f>
        <v>43813839.740000002</v>
      </c>
      <c r="E50" s="68">
        <f>SUM(E51:E54)</f>
        <v>41286612.0499999</v>
      </c>
      <c r="F50" s="98">
        <f t="shared" ref="F50:F54" si="6">D50/E50*100</f>
        <v>106.12117963794054</v>
      </c>
      <c r="G50" s="68">
        <f>SUM(G51:G54)</f>
        <v>519345886.36000001</v>
      </c>
      <c r="H50" s="68">
        <f>SUM(H51:H54)</f>
        <v>495896684.38999999</v>
      </c>
      <c r="I50" s="99">
        <f>G50/H50*100</f>
        <v>104.72864665325294</v>
      </c>
    </row>
    <row r="51" spans="2:9" ht="16.5" customHeight="1" x14ac:dyDescent="0.3">
      <c r="B51" s="86" t="s">
        <v>95</v>
      </c>
      <c r="C51" s="115" t="s">
        <v>17</v>
      </c>
      <c r="D51" s="37">
        <f>FURS!D65</f>
        <v>27431.47000000003</v>
      </c>
      <c r="E51" s="37">
        <f>FURS!E65</f>
        <v>24698.829999999958</v>
      </c>
      <c r="F51" s="52">
        <f t="shared" si="6"/>
        <v>111.063843914874</v>
      </c>
      <c r="G51" s="95">
        <f>FURS!G65</f>
        <v>328932.19000000006</v>
      </c>
      <c r="H51" s="95">
        <f>FURS!H65</f>
        <v>306750.88999999996</v>
      </c>
      <c r="I51" s="85">
        <f>G51/H51*100</f>
        <v>107.23104666460792</v>
      </c>
    </row>
    <row r="52" spans="2:9" ht="14.25" customHeight="1" x14ac:dyDescent="0.3">
      <c r="B52" s="86" t="s">
        <v>96</v>
      </c>
      <c r="C52" s="115" t="s">
        <v>18</v>
      </c>
      <c r="D52" s="37">
        <f>FURS!D66</f>
        <v>45904.709999999963</v>
      </c>
      <c r="E52" s="37">
        <f>FURS!E66</f>
        <v>41395.670000000042</v>
      </c>
      <c r="F52" s="52">
        <f t="shared" si="6"/>
        <v>110.89254021012323</v>
      </c>
      <c r="G52" s="95">
        <f>FURS!G66</f>
        <v>550753.03999999992</v>
      </c>
      <c r="H52" s="95">
        <f>FURS!H66</f>
        <v>514760.17</v>
      </c>
      <c r="I52" s="85">
        <f>G52/H52*100</f>
        <v>106.99216297173884</v>
      </c>
    </row>
    <row r="53" spans="2:9" ht="21.75" customHeight="1" x14ac:dyDescent="0.3">
      <c r="B53" s="86" t="s">
        <v>114</v>
      </c>
      <c r="C53" s="115" t="s">
        <v>19</v>
      </c>
      <c r="D53" s="37">
        <f>FURS!D67</f>
        <v>39716311</v>
      </c>
      <c r="E53" s="37">
        <f>FURS!E67</f>
        <v>37561857.849999905</v>
      </c>
      <c r="F53" s="52">
        <f t="shared" si="6"/>
        <v>105.73574704053171</v>
      </c>
      <c r="G53" s="95">
        <f>FURS!G67</f>
        <v>469856412.94999999</v>
      </c>
      <c r="H53" s="95">
        <f>FURS!H67</f>
        <v>449547665.85999995</v>
      </c>
      <c r="I53" s="85">
        <f>G53/H53*100</f>
        <v>104.51759593749613</v>
      </c>
    </row>
    <row r="54" spans="2:9" ht="20.25" customHeight="1" x14ac:dyDescent="0.3">
      <c r="B54" s="86" t="s">
        <v>115</v>
      </c>
      <c r="C54" s="115" t="s">
        <v>20</v>
      </c>
      <c r="D54" s="37">
        <f>FURS!D68</f>
        <v>4024192.5600000024</v>
      </c>
      <c r="E54" s="37">
        <f>FURS!E68</f>
        <v>3658659.6999999955</v>
      </c>
      <c r="F54" s="52">
        <f t="shared" si="6"/>
        <v>109.99089529971884</v>
      </c>
      <c r="G54" s="95">
        <f>FURS!G68</f>
        <v>48609788.18</v>
      </c>
      <c r="H54" s="95">
        <f>FURS!H68</f>
        <v>45527507.469999999</v>
      </c>
      <c r="I54" s="85">
        <f>G54/H54*100</f>
        <v>106.77015035806878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oktober</Mesec>
    <Leto xmlns="31846968-95d7-4ba5-b9d7-02992289841a">2019</Leto>
  </documentManagement>
</p:properti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2020-01-30T07:59:07Z</cp:lastPrinted>
  <dcterms:created xsi:type="dcterms:W3CDTF">2013-10-09T08:57:38Z</dcterms:created>
  <dcterms:modified xsi:type="dcterms:W3CDTF">2020-01-30T07:59:29Z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