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11 November\"/>
    </mc:Choice>
  </mc:AlternateContent>
  <bookViews>
    <workbookView xWindow="0" yWindow="0" windowWidth="23040" windowHeight="7968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H6" i="24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<sst xmlns="http://schemas.openxmlformats.org/spreadsheetml/2006/main" count="309" uniqueCount="185">
  <si>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</si>
  <si>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</si>
  <si>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</si>
  <si>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</si>
  <si>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</si>
  <si>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</si>
  <si>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</si>
  <si>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</si>
  <si>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</si>
  <si>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</si>
  <si>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</si>
  <si>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</si>
  <si>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</si>
  <si>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</si>
  <si>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</si>
  <si>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</si>
  <si>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</si>
  <si>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</si>
  <si>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</si>
  <si>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</si>
  <si>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</si>
  <si>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</si>
  <si>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</si>
  <si>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</si>
  <si>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</si>
  <si>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</si>
  <si>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</si>
  <si>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</si>
  <si>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</si>
  <si>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</si>
  <si>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</si>
  <si>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</si>
  <si>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</si>
  <si>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</si>
  <si>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</si>
  <si>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</si>
  <si>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</si>
  <si>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</si>
  <si>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</si>
  <si>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</si>
  <si>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</si>
  <si>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</si>
  <si>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</si>
  <si>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</si>
  <si>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</si>
  <si>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</si>
  <si>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</si>
  <si>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</si>
  <si>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</si>
  <si>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</si>
  <si>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</si>
  <si>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</si>
  <si>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</si>
  <si>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</si>
  <si>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</si>
  <si>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</si>
  <si>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</si>
  <si>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</si>
  <si>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</si>
  <si>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</si>
  <si>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</si>
  <si>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</si>
  <si>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</si>
  <si>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</si>
  <si>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</si>
  <si>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</si>
  <si>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</si>
  <si>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</si>
  <si>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</si>
  <si>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</si>
  <si>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</si>
  <si>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</si>
  <si>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</si>
  <si>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</si>
  <si>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</si>
  <si>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</si>
  <si>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</si>
  <si>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</si>
  <si>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</si>
  <si>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</si>
  <si>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</si>
  <si>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</si>
  <si>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</si>
  <si>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</si>
  <si>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</si>
  <si>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</si>
  <si>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</si>
  <si>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</si>
  <si>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</si>
  <si>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</si>
  <si>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</si>
  <si>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</si>
  <si>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</si>
  <si>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</si>
  <si>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</si>
  <si>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</si>
  <si>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</si>
  <si>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</si>
  <si>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</si>
  <si>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</si>
  <si>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</si>
  <si>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</si>
  <si>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</si>
  <si>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</si>
  <si>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</si>
  <si>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</si>
  <si>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</si>
  <si>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</si>
  <si>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</si>
  <si>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</si>
  <si>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</si>
  <si>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</si>
  <si>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</si>
  <si>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</si>
  <si>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</si>
  <si>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</si>
  <si>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</si>
  <si>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</si>
  <si>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</si>
  <si>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</si>
  <si>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</si>
  <si>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</si>
  <si>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</si>
  <si>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</si>
  <si>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</si>
  <si>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</si>
  <si>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</si>
  <si>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</si>
  <si>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</si>
  <si>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</si>
  <si>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</si>
  <si>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</si>
  <si>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</si>
  <si>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</si>
  <si>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</si>
  <si>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</si>
  <si>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</si>
  <si>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</si>
  <si>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</si>
  <si>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</si>
  <si>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</si>
  <si>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</si>
  <si>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</si>
  <si>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</si>
  <si>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</si>
  <si>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</si>
  <si>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</si>
  <si>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</si>
  <si>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</si>
  <si>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</si>
  <si>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</si>
  <si>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</si>
  <si>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</si>
  <si>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</si>
  <si>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</si>
  <si>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</si>
  <si>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</si>
  <si>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</si>
  <si>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</si>
  <si>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</si>
  <si>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</si>
  <si>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</si>
  <si>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</si>
  <si>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</si>
  <si>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</si>
  <si>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</si>
  <si>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</si>
  <si>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</si>
  <si>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</si>
  <si>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</si>
  <si>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</si>
  <si>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</si>
  <si>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RAZLIKA MESEC 2019/2018</t>
  </si>
  <si>
    <t>Indeks 2019/2018</t>
  </si>
  <si>
    <t>RAZLIKA OBDOBJE 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</si>
  <si>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</si>
  <si>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</si>
  <si>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</si>
  <si>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</si>
  <si>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</si>
  <si>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</si>
  <si>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 xml:space="preserve"> REALIZACIJA  NOVEMBER 2019</t>
  </si>
  <si>
    <t>REALIZACIJA  NOVEMBER 2018</t>
  </si>
  <si>
    <t>REALIZACIJA JANUAR - NOVEMBER 2019</t>
  </si>
  <si>
    <t>REALIZACIJA JANUAR -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</si>
</sst>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6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97112"/>
        <c:axId val="146193584"/>
      </c:barChart>
      <c:catAx>
        <c:axId val="146197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193584"/>
        <c:crosses val="autoZero"/>
        <c:auto val="1"/>
        <c:lblAlgn val="ctr"/>
        <c:lblOffset val="100"/>
        <c:noMultiLvlLbl val="0"/>
      </c:catAx>
      <c:valAx>
        <c:axId val="1461935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6197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10.163970010998371</c:v>
                </c:pt>
                <c:pt idx="1">
                  <c:v>18.999583183924209</c:v>
                </c:pt>
                <c:pt idx="2">
                  <c:v>18.112031387932699</c:v>
                </c:pt>
                <c:pt idx="3">
                  <c:v>52.724415417144712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10.15663901454514</c:v>
                </c:pt>
                <c:pt idx="1">
                  <c:v>19.804126850080461</c:v>
                </c:pt>
                <c:pt idx="2">
                  <c:v>17.015301124070682</c:v>
                </c:pt>
                <c:pt idx="3">
                  <c:v>53.023933011303725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9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3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4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2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1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2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3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4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5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6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7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8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3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44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view="pageBreakPreview" zoomScale="60" zoomScaleNormal="100" workbookViewId="0">
      <selection activeCell="I73" sqref="I73"/>
    </sheetView>
  </sheetViews>
  <sheetFormatPr defaultColWidth="11.5546875" defaultRowHeight="14.4" x14ac:dyDescent="0.3"/>
  <cols>
    <col min="1" max="1" width="3.109375" style="128" customWidth="1"/>
    <col min="2" max="2" width="6.88671875" style="128" customWidth="1"/>
    <col min="3" max="3" width="57.109375" style="128" customWidth="1"/>
    <col min="4" max="4" width="20.6640625" style="250" customWidth="1"/>
    <col min="5" max="5" width="20" style="250" customWidth="1"/>
    <col min="6" max="6" width="10.88671875" style="128" customWidth="1"/>
    <col min="7" max="8" width="20.6640625" style="128" customWidth="1"/>
    <col min="9" max="9" width="11.44140625" style="128" customWidth="1"/>
    <col min="10" max="10" width="17" style="128" hidden="1" customWidth="1"/>
    <col min="11" max="11" width="18.5546875" style="128" hidden="1" customWidth="1"/>
    <col min="12" max="12" width="11.5546875" style="128" customWidth="1"/>
    <col min="13" max="16384" width="11.5546875" style="128"/>
  </cols>
  <sheetData>
    <row r="1" spans="1:14" x14ac:dyDescent="0.3">
      <c r="B1" s="6" t="s">
        <v>121</v>
      </c>
      <c r="C1" s="6"/>
      <c r="D1" s="147"/>
      <c r="E1" s="147"/>
      <c r="F1" s="6"/>
      <c r="G1" s="118"/>
      <c r="H1" s="118"/>
      <c r="I1" s="118"/>
      <c r="J1" s="118"/>
    </row>
    <row r="2" spans="1:14" x14ac:dyDescent="0.3">
      <c r="B2" s="6" t="s">
        <v>122</v>
      </c>
      <c r="C2" s="6"/>
      <c r="D2" s="147"/>
      <c r="E2" s="147"/>
      <c r="F2" s="6"/>
      <c r="G2" s="7"/>
      <c r="H2" s="118"/>
      <c r="I2" s="118"/>
      <c r="J2" s="118"/>
    </row>
    <row r="3" spans="1:14" x14ac:dyDescent="0.3">
      <c r="B3" s="6" t="s">
        <v>130</v>
      </c>
      <c r="C3" s="6"/>
      <c r="D3" s="147"/>
      <c r="E3" s="147"/>
      <c r="F3" s="6"/>
      <c r="G3" s="118"/>
      <c r="H3" s="118"/>
      <c r="I3" s="118"/>
      <c r="J3" s="118"/>
    </row>
    <row r="4" spans="1:14" x14ac:dyDescent="0.3">
      <c r="B4" s="118"/>
      <c r="C4" s="6"/>
      <c r="D4" s="147"/>
      <c r="E4" s="147"/>
      <c r="F4" s="6"/>
      <c r="G4" s="118"/>
      <c r="H4" s="118"/>
      <c r="I4" s="118"/>
      <c r="J4" s="118"/>
    </row>
    <row r="5" spans="1:14" x14ac:dyDescent="0.3">
      <c r="B5" s="12"/>
      <c r="C5" s="1"/>
      <c r="D5" s="147"/>
      <c r="E5" s="147"/>
      <c r="F5" s="6"/>
      <c r="G5" s="118"/>
      <c r="H5" s="118"/>
      <c r="I5" s="118"/>
      <c r="J5" s="118"/>
    </row>
    <row r="6" spans="1:14" ht="15" thickBot="1" x14ac:dyDescent="0.35">
      <c r="A6" s="252"/>
      <c r="B6" s="253" t="s">
        <v>105</v>
      </c>
      <c r="C6" s="253"/>
      <c r="D6" s="253"/>
      <c r="E6" s="253"/>
      <c r="F6" s="253"/>
      <c r="G6" s="253"/>
      <c r="H6" s="253"/>
      <c r="I6" s="253"/>
      <c r="J6" s="19"/>
    </row>
    <row r="7" spans="1:14" ht="53.25" customHeight="1" x14ac:dyDescent="0.3">
      <c r="A7" s="252"/>
      <c r="B7" s="8"/>
      <c r="C7" s="21"/>
      <c r="D7" s="125" t="s">
        <v>181</v>
      </c>
      <c r="E7" s="126" t="s">
        <v>182</v>
      </c>
      <c r="F7" s="14" t="s">
        <v>173</v>
      </c>
      <c r="G7" s="126" t="s">
        <v>183</v>
      </c>
      <c r="H7" s="126" t="s">
        <v>184</v>
      </c>
      <c r="I7" s="136" t="s">
        <v>173</v>
      </c>
      <c r="J7" s="126" t="s">
        <v>172</v>
      </c>
      <c r="K7" s="126" t="s">
        <v>174</v>
      </c>
    </row>
    <row r="8" spans="1:14" s="142" customFormat="1" ht="19.2" customHeight="1" x14ac:dyDescent="0.25">
      <c r="A8" s="252"/>
      <c r="B8" s="9" t="s">
        <v>60</v>
      </c>
      <c r="C8" s="22" t="s">
        <v>123</v>
      </c>
      <c r="D8" s="137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  <c r="J8" s="20"/>
    </row>
    <row r="9" spans="1:14" s="142" customFormat="1" ht="22.95" customHeight="1" x14ac:dyDescent="0.3">
      <c r="A9" s="252"/>
      <c r="B9" s="121" t="s">
        <v>21</v>
      </c>
      <c r="C9" s="148" t="s">
        <v>97</v>
      </c>
      <c r="D9" s="138">
        <v>1496638984.9000015</v>
      </c>
      <c r="E9" s="122">
        <v>1409292450.5399969</v>
      </c>
      <c r="F9" s="149">
        <v>106.19789982743015</v>
      </c>
      <c r="G9" s="122">
        <v>15446867250.130003</v>
      </c>
      <c r="H9" s="122">
        <v>14577218391.089998</v>
      </c>
      <c r="I9" s="150">
        <v>105.965807986876</v>
      </c>
      <c r="J9" s="122">
        <v>87346534.360004663</v>
      </c>
      <c r="K9" s="122">
        <v>869648859.04000473</v>
      </c>
      <c r="M9" s="16"/>
      <c r="N9" s="16"/>
    </row>
    <row r="10" spans="1:14" s="142" customFormat="1" ht="31.95" customHeight="1" x14ac:dyDescent="0.3">
      <c r="A10" s="252"/>
      <c r="B10" s="151" t="s">
        <v>22</v>
      </c>
      <c r="C10" s="152" t="s">
        <v>176</v>
      </c>
      <c r="D10" s="153">
        <v>313214368.02000064</v>
      </c>
      <c r="E10" s="154">
        <v>281003874.40999979</v>
      </c>
      <c r="F10" s="155">
        <v>111.46265106758067</v>
      </c>
      <c r="G10" s="143">
        <v>3254667836.230001</v>
      </c>
      <c r="H10" s="143">
        <v>2985020228.2299995</v>
      </c>
      <c r="I10" s="156">
        <v>109.03335948781465</v>
      </c>
      <c r="J10" s="143">
        <v>32210493.610000849</v>
      </c>
      <c r="K10" s="143">
        <v>269647608.00000143</v>
      </c>
      <c r="M10" s="16"/>
      <c r="N10" s="16"/>
    </row>
    <row r="11" spans="1:14" s="142" customFormat="1" ht="22.95" customHeight="1" x14ac:dyDescent="0.25">
      <c r="A11" s="252"/>
      <c r="B11" s="2" t="s">
        <v>23</v>
      </c>
      <c r="C11" s="157" t="s">
        <v>175</v>
      </c>
      <c r="D11" s="158">
        <v>247438546.35000059</v>
      </c>
      <c r="E11" s="159">
        <v>216182953.96999967</v>
      </c>
      <c r="F11" s="160">
        <v>114.45793565404713</v>
      </c>
      <c r="G11" s="130">
        <v>2311708593.2200007</v>
      </c>
      <c r="H11" s="130">
        <v>2207085621.6399999</v>
      </c>
      <c r="I11" s="161">
        <v>104.74032228537919</v>
      </c>
      <c r="J11" s="130">
        <v>31255592.380000919</v>
      </c>
      <c r="K11" s="130">
        <v>104622971.58000088</v>
      </c>
      <c r="M11" s="16"/>
      <c r="N11" s="16"/>
    </row>
    <row r="12" spans="1:14" s="142" customFormat="1" ht="19.95" customHeight="1" x14ac:dyDescent="0.25">
      <c r="A12" s="252"/>
      <c r="B12" s="162" t="s">
        <v>24</v>
      </c>
      <c r="C12" s="163" t="s">
        <v>62</v>
      </c>
      <c r="D12" s="164">
        <v>1819080.4299999774</v>
      </c>
      <c r="E12" s="165">
        <v>959775.94999998808</v>
      </c>
      <c r="F12" s="166">
        <v>189.5317787448206</v>
      </c>
      <c r="G12" s="167">
        <v>-203248033.80000001</v>
      </c>
      <c r="H12" s="167">
        <v>-191884788.74000001</v>
      </c>
      <c r="I12" s="168">
        <v>105.92191029555605</v>
      </c>
      <c r="J12" s="167">
        <v>859304.47999998927</v>
      </c>
      <c r="K12" s="167">
        <v>-11363245.060000002</v>
      </c>
      <c r="M12" s="16"/>
      <c r="N12" s="16"/>
    </row>
    <row r="13" spans="1:14" s="142" customFormat="1" ht="19.95" customHeight="1" x14ac:dyDescent="0.25">
      <c r="A13" s="252"/>
      <c r="B13" s="169" t="s">
        <v>63</v>
      </c>
      <c r="C13" s="170" t="s">
        <v>0</v>
      </c>
      <c r="D13" s="171">
        <v>2187857.2899999917</v>
      </c>
      <c r="E13" s="172">
        <v>2886417.7399999797</v>
      </c>
      <c r="F13" s="173">
        <v>75.798359318565133</v>
      </c>
      <c r="G13" s="175">
        <v>78007513.75999999</v>
      </c>
      <c r="H13" s="175">
        <v>73944754.50999999</v>
      </c>
      <c r="I13" s="176">
        <v>105.49431704374726</v>
      </c>
      <c r="J13" s="177">
        <v>-698560.44999998808</v>
      </c>
      <c r="K13" s="177">
        <v>4062759.25</v>
      </c>
      <c r="M13" s="16"/>
      <c r="N13" s="16"/>
    </row>
    <row r="14" spans="1:14" s="142" customFormat="1" ht="19.95" customHeight="1" x14ac:dyDescent="0.25">
      <c r="A14" s="252"/>
      <c r="B14" s="169" t="s">
        <v>25</v>
      </c>
      <c r="C14" s="170" t="s">
        <v>1</v>
      </c>
      <c r="D14" s="171">
        <v>368776.86000001431</v>
      </c>
      <c r="E14" s="172">
        <v>1926641.7899999917</v>
      </c>
      <c r="F14" s="173">
        <v>19.140914617035058</v>
      </c>
      <c r="G14" s="175">
        <v>281255547.56</v>
      </c>
      <c r="H14" s="175">
        <v>265829543.25</v>
      </c>
      <c r="I14" s="176">
        <v>105.80296836890419</v>
      </c>
      <c r="J14" s="177">
        <v>-1557864.9299999774</v>
      </c>
      <c r="K14" s="177">
        <v>15426004.310000002</v>
      </c>
      <c r="M14" s="16"/>
      <c r="N14" s="16"/>
    </row>
    <row r="15" spans="1:14" s="142" customFormat="1" ht="19.95" customHeight="1" x14ac:dyDescent="0.25">
      <c r="A15" s="252"/>
      <c r="B15" s="162" t="s">
        <v>26</v>
      </c>
      <c r="C15" s="163" t="s">
        <v>64</v>
      </c>
      <c r="D15" s="164">
        <v>212067149.6200006</v>
      </c>
      <c r="E15" s="165">
        <v>193563809.56999969</v>
      </c>
      <c r="F15" s="166">
        <v>109.55929731446487</v>
      </c>
      <c r="G15" s="167">
        <v>2302149679.0400004</v>
      </c>
      <c r="H15" s="167">
        <v>2203262925.75</v>
      </c>
      <c r="I15" s="168">
        <v>104.48819576339665</v>
      </c>
      <c r="J15" s="167">
        <v>18503340.050000906</v>
      </c>
      <c r="K15" s="167">
        <v>98886753.290000439</v>
      </c>
      <c r="M15" s="16"/>
      <c r="N15" s="16"/>
    </row>
    <row r="16" spans="1:14" s="142" customFormat="1" ht="19.95" customHeight="1" x14ac:dyDescent="0.25">
      <c r="A16" s="252"/>
      <c r="B16" s="162" t="s">
        <v>27</v>
      </c>
      <c r="C16" s="163" t="s">
        <v>144</v>
      </c>
      <c r="D16" s="164">
        <v>33512954.180000007</v>
      </c>
      <c r="E16" s="165">
        <v>21302353.060000002</v>
      </c>
      <c r="F16" s="166">
        <v>157.32043350144346</v>
      </c>
      <c r="G16" s="167">
        <v>212073849.47</v>
      </c>
      <c r="H16" s="167">
        <v>191283390.19</v>
      </c>
      <c r="I16" s="168">
        <v>110.86893078345643</v>
      </c>
      <c r="J16" s="167">
        <v>12210601.120000005</v>
      </c>
      <c r="K16" s="167">
        <v>20790459.280000001</v>
      </c>
      <c r="M16" s="16"/>
      <c r="N16" s="16"/>
    </row>
    <row r="17" spans="1:14" s="142" customFormat="1" ht="19.95" customHeight="1" x14ac:dyDescent="0.25">
      <c r="A17" s="252"/>
      <c r="B17" s="162" t="s">
        <v>28</v>
      </c>
      <c r="C17" s="163" t="s">
        <v>2</v>
      </c>
      <c r="D17" s="164">
        <v>39362.119999999995</v>
      </c>
      <c r="E17" s="165">
        <v>357015.3900000006</v>
      </c>
      <c r="F17" s="166">
        <v>11.025328627989939</v>
      </c>
      <c r="G17" s="167">
        <v>733098.51</v>
      </c>
      <c r="H17" s="167">
        <v>4424094.4400000004</v>
      </c>
      <c r="I17" s="168">
        <v>16.570589076303712</v>
      </c>
      <c r="J17" s="167">
        <v>-317653.2700000006</v>
      </c>
      <c r="K17" s="167">
        <v>-3690995.9300000006</v>
      </c>
      <c r="M17" s="16"/>
      <c r="N17" s="16"/>
    </row>
    <row r="18" spans="1:14" s="142" customFormat="1" ht="22.95" customHeight="1" x14ac:dyDescent="0.25">
      <c r="A18" s="252"/>
      <c r="B18" s="2" t="s">
        <v>29</v>
      </c>
      <c r="C18" s="157" t="s">
        <v>3</v>
      </c>
      <c r="D18" s="158">
        <v>65624320.99000001</v>
      </c>
      <c r="E18" s="159">
        <v>64858932.500000119</v>
      </c>
      <c r="F18" s="160">
        <v>101.18008184917304</v>
      </c>
      <c r="G18" s="130">
        <v>917289490.49000001</v>
      </c>
      <c r="H18" s="130">
        <v>775187415.60000002</v>
      </c>
      <c r="I18" s="161">
        <v>118.33131859861426</v>
      </c>
      <c r="J18" s="130">
        <v>765388.48999989033</v>
      </c>
      <c r="K18" s="130">
        <v>142102074.88999999</v>
      </c>
      <c r="M18" s="16"/>
      <c r="N18" s="16"/>
    </row>
    <row r="19" spans="1:14" s="142" customFormat="1" ht="22.95" customHeight="1" x14ac:dyDescent="0.25">
      <c r="A19" s="252"/>
      <c r="B19" s="2" t="s">
        <v>30</v>
      </c>
      <c r="C19" s="157" t="s">
        <v>4</v>
      </c>
      <c r="D19" s="158">
        <v>151500.67999999598</v>
      </c>
      <c r="E19" s="159">
        <v>-38012.060000000056</v>
      </c>
      <c r="F19" s="160">
        <v>-398.5595097976688</v>
      </c>
      <c r="G19" s="130">
        <v>25669752.519999996</v>
      </c>
      <c r="H19" s="130">
        <v>2747190.99</v>
      </c>
      <c r="I19" s="161">
        <v>934.39999670354177</v>
      </c>
      <c r="J19" s="130">
        <v>189512.73999999603</v>
      </c>
      <c r="K19" s="130">
        <v>22922561.529999994</v>
      </c>
      <c r="M19" s="16"/>
      <c r="N19" s="16"/>
    </row>
    <row r="20" spans="1:14" s="142" customFormat="1" ht="34.950000000000003" customHeight="1" x14ac:dyDescent="0.3">
      <c r="A20" s="252"/>
      <c r="B20" s="151" t="s">
        <v>31</v>
      </c>
      <c r="C20" s="152" t="s">
        <v>177</v>
      </c>
      <c r="D20" s="153">
        <v>585493899.84000099</v>
      </c>
      <c r="E20" s="154">
        <v>548877915.81999731</v>
      </c>
      <c r="F20" s="155">
        <v>106.67106162675559</v>
      </c>
      <c r="G20" s="143">
        <v>6346179537.4700003</v>
      </c>
      <c r="H20" s="143">
        <v>5914508077.5699978</v>
      </c>
      <c r="I20" s="156">
        <v>107.29851839305218</v>
      </c>
      <c r="J20" s="143">
        <v>36615984.020003676</v>
      </c>
      <c r="K20" s="143">
        <v>431671459.90000248</v>
      </c>
      <c r="M20" s="16"/>
      <c r="N20" s="16"/>
    </row>
    <row r="21" spans="1:14" s="142" customFormat="1" ht="22.95" customHeight="1" x14ac:dyDescent="0.25">
      <c r="A21" s="252"/>
      <c r="B21" s="2" t="s">
        <v>32</v>
      </c>
      <c r="C21" s="157" t="s">
        <v>5</v>
      </c>
      <c r="D21" s="158">
        <v>3360957.4800000079</v>
      </c>
      <c r="E21" s="159">
        <v>3152178.820000004</v>
      </c>
      <c r="F21" s="160">
        <v>106.62331269645431</v>
      </c>
      <c r="G21" s="130">
        <v>36381098.490000002</v>
      </c>
      <c r="H21" s="130">
        <v>33912137.07</v>
      </c>
      <c r="I21" s="161">
        <v>107.28046544192622</v>
      </c>
      <c r="J21" s="130">
        <v>208778.66000000387</v>
      </c>
      <c r="K21" s="130">
        <v>2468961.4200000018</v>
      </c>
      <c r="M21" s="16"/>
      <c r="N21" s="16"/>
    </row>
    <row r="22" spans="1:14" s="142" customFormat="1" ht="22.95" customHeight="1" x14ac:dyDescent="0.25">
      <c r="A22" s="252"/>
      <c r="B22" s="2" t="s">
        <v>33</v>
      </c>
      <c r="C22" s="157" t="s">
        <v>6</v>
      </c>
      <c r="D22" s="158">
        <v>3016490.8999999948</v>
      </c>
      <c r="E22" s="159">
        <v>2815689.2100000009</v>
      </c>
      <c r="F22" s="160">
        <v>107.13152890904441</v>
      </c>
      <c r="G22" s="130">
        <v>32607183.819999997</v>
      </c>
      <c r="H22" s="130">
        <v>30375621.490000002</v>
      </c>
      <c r="I22" s="161">
        <v>107.34655694447157</v>
      </c>
      <c r="J22" s="130">
        <v>200801.68999999389</v>
      </c>
      <c r="K22" s="130">
        <v>2231562.3299999945</v>
      </c>
      <c r="M22" s="16"/>
      <c r="N22" s="16"/>
    </row>
    <row r="23" spans="1:14" s="142" customFormat="1" ht="22.95" customHeight="1" x14ac:dyDescent="0.25">
      <c r="A23" s="252"/>
      <c r="B23" s="2" t="s">
        <v>34</v>
      </c>
      <c r="C23" s="157" t="s">
        <v>7</v>
      </c>
      <c r="D23" s="158">
        <v>373027221.22000027</v>
      </c>
      <c r="E23" s="159">
        <v>349633938.44999743</v>
      </c>
      <c r="F23" s="160">
        <v>106.69079291149774</v>
      </c>
      <c r="G23" s="130">
        <v>4044462957.5100002</v>
      </c>
      <c r="H23" s="130">
        <v>3770529131.2199979</v>
      </c>
      <c r="I23" s="161">
        <v>107.26512955494307</v>
      </c>
      <c r="J23" s="130">
        <v>23393282.770002842</v>
      </c>
      <c r="K23" s="130">
        <v>273933826.29000235</v>
      </c>
      <c r="M23" s="16"/>
      <c r="N23" s="16"/>
    </row>
    <row r="24" spans="1:14" s="142" customFormat="1" ht="22.95" customHeight="1" x14ac:dyDescent="0.25">
      <c r="A24" s="252"/>
      <c r="B24" s="2" t="s">
        <v>35</v>
      </c>
      <c r="C24" s="157" t="s">
        <v>8</v>
      </c>
      <c r="D24" s="158">
        <v>206089230.24000072</v>
      </c>
      <c r="E24" s="159">
        <v>193276109.33999991</v>
      </c>
      <c r="F24" s="160">
        <v>106.62943854972822</v>
      </c>
      <c r="G24" s="130">
        <v>2232728297.6500001</v>
      </c>
      <c r="H24" s="130">
        <v>2079691187.79</v>
      </c>
      <c r="I24" s="161">
        <v>107.35864587773851</v>
      </c>
      <c r="J24" s="130">
        <v>12813120.900000811</v>
      </c>
      <c r="K24" s="130">
        <v>153037109.86000013</v>
      </c>
      <c r="M24" s="16"/>
      <c r="N24" s="16"/>
    </row>
    <row r="25" spans="1:14" s="142" customFormat="1" ht="31.95" customHeight="1" x14ac:dyDescent="0.3">
      <c r="A25" s="252"/>
      <c r="B25" s="151" t="s">
        <v>36</v>
      </c>
      <c r="C25" s="152" t="s">
        <v>66</v>
      </c>
      <c r="D25" s="153">
        <v>2091520.2499999963</v>
      </c>
      <c r="E25" s="154">
        <v>1937260.7400000021</v>
      </c>
      <c r="F25" s="155">
        <v>107.96276447536917</v>
      </c>
      <c r="G25" s="143">
        <v>20701388.869999997</v>
      </c>
      <c r="H25" s="143">
        <v>19329282</v>
      </c>
      <c r="I25" s="156">
        <v>107.09859202219718</v>
      </c>
      <c r="J25" s="143">
        <v>154259.50999999419</v>
      </c>
      <c r="K25" s="143">
        <v>1372106.8699999973</v>
      </c>
      <c r="M25" s="16"/>
      <c r="N25" s="16"/>
    </row>
    <row r="26" spans="1:14" s="142" customFormat="1" ht="22.95" customHeight="1" x14ac:dyDescent="0.25">
      <c r="A26" s="252"/>
      <c r="B26" s="2" t="s">
        <v>37</v>
      </c>
      <c r="C26" s="157" t="s">
        <v>9</v>
      </c>
      <c r="D26" s="158">
        <v>2091520.2499999963</v>
      </c>
      <c r="E26" s="159">
        <v>1937260.7400000021</v>
      </c>
      <c r="F26" s="160">
        <v>107.96276447536917</v>
      </c>
      <c r="G26" s="130">
        <v>20701388.869999997</v>
      </c>
      <c r="H26" s="130">
        <v>19329282</v>
      </c>
      <c r="I26" s="161">
        <v>107.09859202219718</v>
      </c>
      <c r="J26" s="130">
        <v>154259.50999999419</v>
      </c>
      <c r="K26" s="130">
        <v>1372106.8699999973</v>
      </c>
      <c r="M26" s="16"/>
      <c r="N26" s="16"/>
    </row>
    <row r="27" spans="1:14" s="142" customFormat="1" ht="31.95" customHeight="1" x14ac:dyDescent="0.3">
      <c r="A27" s="252"/>
      <c r="B27" s="151" t="s">
        <v>38</v>
      </c>
      <c r="C27" s="178" t="s">
        <v>178</v>
      </c>
      <c r="D27" s="153">
        <v>30343595.749999963</v>
      </c>
      <c r="E27" s="154">
        <v>23392540.680000052</v>
      </c>
      <c r="F27" s="155">
        <v>129.71483587476612</v>
      </c>
      <c r="G27" s="143">
        <v>280980343.14999998</v>
      </c>
      <c r="H27" s="143">
        <v>262285856.96000007</v>
      </c>
      <c r="I27" s="156">
        <v>107.12752353736363</v>
      </c>
      <c r="J27" s="143">
        <v>6951055.0699999109</v>
      </c>
      <c r="K27" s="143">
        <v>18694486.189999908</v>
      </c>
      <c r="M27" s="16"/>
      <c r="N27" s="16"/>
    </row>
    <row r="28" spans="1:14" s="142" customFormat="1" ht="22.95" customHeight="1" x14ac:dyDescent="0.25">
      <c r="A28" s="252"/>
      <c r="B28" s="2" t="s">
        <v>39</v>
      </c>
      <c r="C28" s="157" t="s">
        <v>10</v>
      </c>
      <c r="D28" s="158">
        <v>26154178.799999952</v>
      </c>
      <c r="E28" s="159">
        <v>18912623.030000061</v>
      </c>
      <c r="F28" s="160">
        <v>138.28953687974962</v>
      </c>
      <c r="G28" s="130">
        <v>224438003.88999999</v>
      </c>
      <c r="H28" s="130">
        <v>215325953.15000004</v>
      </c>
      <c r="I28" s="161">
        <v>104.23174754677729</v>
      </c>
      <c r="J28" s="130">
        <v>7241555.7699998915</v>
      </c>
      <c r="K28" s="130">
        <v>9112050.7399999499</v>
      </c>
      <c r="M28" s="16"/>
      <c r="N28" s="16"/>
    </row>
    <row r="29" spans="1:14" s="142" customFormat="1" ht="19.95" customHeight="1" x14ac:dyDescent="0.25">
      <c r="A29" s="252"/>
      <c r="B29" s="179" t="s">
        <v>67</v>
      </c>
      <c r="C29" s="180" t="s">
        <v>68</v>
      </c>
      <c r="D29" s="181">
        <v>8177.5299999999952</v>
      </c>
      <c r="E29" s="182">
        <v>17674.699999999997</v>
      </c>
      <c r="F29" s="183">
        <v>46.266867330138538</v>
      </c>
      <c r="G29" s="95">
        <v>38515.259999999995</v>
      </c>
      <c r="H29" s="95">
        <v>46519.59</v>
      </c>
      <c r="I29" s="184">
        <v>82.793635971426227</v>
      </c>
      <c r="J29" s="95">
        <v>-9497.1700000000019</v>
      </c>
      <c r="K29" s="95">
        <v>-8004.3300000000017</v>
      </c>
      <c r="M29" s="16"/>
      <c r="N29" s="16"/>
    </row>
    <row r="30" spans="1:14" s="142" customFormat="1" ht="22.95" customHeight="1" x14ac:dyDescent="0.25">
      <c r="A30" s="252"/>
      <c r="B30" s="2" t="s">
        <v>40</v>
      </c>
      <c r="C30" s="157" t="s">
        <v>11</v>
      </c>
      <c r="D30" s="158">
        <v>8943.8399999999674</v>
      </c>
      <c r="E30" s="159">
        <v>11728.250000000116</v>
      </c>
      <c r="F30" s="160">
        <v>76.258947413295914</v>
      </c>
      <c r="G30" s="130">
        <v>634507.22</v>
      </c>
      <c r="H30" s="130">
        <v>654481.33000000007</v>
      </c>
      <c r="I30" s="161">
        <v>96.948100872487814</v>
      </c>
      <c r="J30" s="130">
        <v>-2784.410000000149</v>
      </c>
      <c r="K30" s="130">
        <v>-19974.110000000102</v>
      </c>
      <c r="M30" s="16"/>
      <c r="N30" s="16"/>
    </row>
    <row r="31" spans="1:14" s="142" customFormat="1" ht="19.95" customHeight="1" x14ac:dyDescent="0.25">
      <c r="A31" s="252"/>
      <c r="B31" s="179" t="s">
        <v>69</v>
      </c>
      <c r="C31" s="180" t="s">
        <v>70</v>
      </c>
      <c r="D31" s="181">
        <v>3290.0599999999977</v>
      </c>
      <c r="E31" s="182">
        <v>4132.8100000000268</v>
      </c>
      <c r="F31" s="183">
        <v>79.608305245099004</v>
      </c>
      <c r="G31" s="95">
        <v>248776.75</v>
      </c>
      <c r="H31" s="95">
        <v>255719.61000000002</v>
      </c>
      <c r="I31" s="184">
        <v>97.284971614026787</v>
      </c>
      <c r="J31" s="95">
        <v>-842.7500000000291</v>
      </c>
      <c r="K31" s="95">
        <v>-6942.8600000000151</v>
      </c>
      <c r="M31" s="16"/>
      <c r="N31" s="16"/>
    </row>
    <row r="32" spans="1:14" s="142" customFormat="1" ht="22.95" customHeight="1" x14ac:dyDescent="0.25">
      <c r="A32" s="252"/>
      <c r="B32" s="2" t="s">
        <v>41</v>
      </c>
      <c r="C32" s="185" t="s">
        <v>12</v>
      </c>
      <c r="D32" s="158">
        <v>768978.01000000164</v>
      </c>
      <c r="E32" s="159">
        <v>1143730.5399999982</v>
      </c>
      <c r="F32" s="160">
        <v>67.234193991182821</v>
      </c>
      <c r="G32" s="130">
        <v>15236818.74</v>
      </c>
      <c r="H32" s="130">
        <v>8907663.5499999989</v>
      </c>
      <c r="I32" s="161">
        <v>171.05292150375396</v>
      </c>
      <c r="J32" s="130">
        <v>-374752.52999999654</v>
      </c>
      <c r="K32" s="130">
        <v>6329155.1900000013</v>
      </c>
      <c r="M32" s="16"/>
      <c r="N32" s="16"/>
    </row>
    <row r="33" spans="1:14" s="142" customFormat="1" ht="22.95" customHeight="1" x14ac:dyDescent="0.25">
      <c r="A33" s="252"/>
      <c r="B33" s="2" t="s">
        <v>42</v>
      </c>
      <c r="C33" s="185" t="s">
        <v>13</v>
      </c>
      <c r="D33" s="158">
        <v>3411495.1000000089</v>
      </c>
      <c r="E33" s="159">
        <v>3324458.859999992</v>
      </c>
      <c r="F33" s="160">
        <v>102.61805736407932</v>
      </c>
      <c r="G33" s="130">
        <v>40671013.299999997</v>
      </c>
      <c r="H33" s="130">
        <v>37397758.93</v>
      </c>
      <c r="I33" s="161">
        <v>108.75254149888174</v>
      </c>
      <c r="J33" s="130">
        <v>87036.240000016987</v>
      </c>
      <c r="K33" s="130">
        <v>3273254.3699999973</v>
      </c>
      <c r="M33" s="16"/>
      <c r="N33" s="16"/>
    </row>
    <row r="34" spans="1:14" s="142" customFormat="1" ht="26.4" customHeight="1" x14ac:dyDescent="0.25">
      <c r="A34" s="252"/>
      <c r="B34" s="179" t="s">
        <v>71</v>
      </c>
      <c r="C34" s="186" t="s">
        <v>72</v>
      </c>
      <c r="D34" s="181">
        <v>4204.5500000000029</v>
      </c>
      <c r="E34" s="182">
        <v>89.660000000003492</v>
      </c>
      <c r="F34" s="183">
        <v>4689.4378764218591</v>
      </c>
      <c r="G34" s="95">
        <v>105331.04</v>
      </c>
      <c r="H34" s="95">
        <v>182307.54</v>
      </c>
      <c r="I34" s="184">
        <v>57.776568100255197</v>
      </c>
      <c r="J34" s="95">
        <v>4114.8899999999994</v>
      </c>
      <c r="K34" s="95">
        <v>-76976.500000000015</v>
      </c>
      <c r="M34" s="16"/>
      <c r="N34" s="16"/>
    </row>
    <row r="35" spans="1:14" s="142" customFormat="1" ht="34.950000000000003" customHeight="1" x14ac:dyDescent="0.3">
      <c r="A35" s="252"/>
      <c r="B35" s="151" t="s">
        <v>43</v>
      </c>
      <c r="C35" s="152" t="s">
        <v>179</v>
      </c>
      <c r="D35" s="153">
        <v>558142975.48999977</v>
      </c>
      <c r="E35" s="154">
        <v>545525096.75999975</v>
      </c>
      <c r="F35" s="155">
        <v>102.31297859712423</v>
      </c>
      <c r="G35" s="143">
        <v>5452507784.6100006</v>
      </c>
      <c r="H35" s="143">
        <v>5312691279.8699989</v>
      </c>
      <c r="I35" s="156">
        <v>102.6317453315944</v>
      </c>
      <c r="J35" s="143">
        <v>12617878.730000019</v>
      </c>
      <c r="K35" s="143">
        <v>139816504.74000168</v>
      </c>
      <c r="M35" s="16"/>
      <c r="N35" s="16"/>
    </row>
    <row r="36" spans="1:14" s="142" customFormat="1" ht="22.95" customHeight="1" x14ac:dyDescent="0.25">
      <c r="A36" s="252"/>
      <c r="B36" s="2" t="s">
        <v>44</v>
      </c>
      <c r="C36" s="185" t="s">
        <v>110</v>
      </c>
      <c r="D36" s="135">
        <v>376274192.07999969</v>
      </c>
      <c r="E36" s="133">
        <v>362094866.7899996</v>
      </c>
      <c r="F36" s="187">
        <v>103.91591447172421</v>
      </c>
      <c r="G36" s="131">
        <v>3577968963.3299999</v>
      </c>
      <c r="H36" s="131">
        <v>3447199158.7499995</v>
      </c>
      <c r="I36" s="188">
        <v>103.79350883304983</v>
      </c>
      <c r="J36" s="131">
        <v>14179325.290000081</v>
      </c>
      <c r="K36" s="131">
        <v>130769804.5800004</v>
      </c>
      <c r="M36" s="16"/>
      <c r="N36" s="16"/>
    </row>
    <row r="37" spans="1:14" s="142" customFormat="1" ht="19.95" customHeight="1" x14ac:dyDescent="0.25">
      <c r="A37" s="252"/>
      <c r="B37" s="162" t="s">
        <v>45</v>
      </c>
      <c r="C37" s="163" t="s">
        <v>108</v>
      </c>
      <c r="D37" s="164">
        <v>366904749.56999969</v>
      </c>
      <c r="E37" s="165">
        <v>348622588.4199996</v>
      </c>
      <c r="F37" s="166">
        <v>105.24411261842128</v>
      </c>
      <c r="G37" s="167">
        <v>3465108493.3899999</v>
      </c>
      <c r="H37" s="167">
        <v>3329251969.3899994</v>
      </c>
      <c r="I37" s="168">
        <v>104.08069215694997</v>
      </c>
      <c r="J37" s="167">
        <v>18282161.150000095</v>
      </c>
      <c r="K37" s="167">
        <v>135856524.00000048</v>
      </c>
      <c r="M37" s="16"/>
      <c r="N37" s="16"/>
    </row>
    <row r="38" spans="1:14" s="142" customFormat="1" ht="19.95" customHeight="1" x14ac:dyDescent="0.25">
      <c r="A38" s="252"/>
      <c r="B38" s="169" t="s">
        <v>106</v>
      </c>
      <c r="C38" s="170" t="s">
        <v>103</v>
      </c>
      <c r="D38" s="189">
        <v>531263388.15999985</v>
      </c>
      <c r="E38" s="190">
        <v>523696399.14999962</v>
      </c>
      <c r="F38" s="191">
        <v>101.44491904513417</v>
      </c>
      <c r="G38" s="192">
        <v>5347826818.04</v>
      </c>
      <c r="H38" s="192">
        <v>5146223311.8999996</v>
      </c>
      <c r="I38" s="193">
        <v>103.91750403978423</v>
      </c>
      <c r="J38" s="192">
        <v>7566989.0100002289</v>
      </c>
      <c r="K38" s="192">
        <v>201603506.14000034</v>
      </c>
      <c r="M38" s="16"/>
      <c r="N38" s="16"/>
    </row>
    <row r="39" spans="1:14" s="142" customFormat="1" ht="19.95" customHeight="1" x14ac:dyDescent="0.25">
      <c r="A39" s="252"/>
      <c r="B39" s="169" t="s">
        <v>107</v>
      </c>
      <c r="C39" s="170" t="s">
        <v>1</v>
      </c>
      <c r="D39" s="189">
        <v>164358638.59000015</v>
      </c>
      <c r="E39" s="190">
        <v>175073810.73000002</v>
      </c>
      <c r="F39" s="194">
        <v>93.879625915880212</v>
      </c>
      <c r="G39" s="192">
        <v>1882718324.6500001</v>
      </c>
      <c r="H39" s="192">
        <v>1816971342.51</v>
      </c>
      <c r="I39" s="195">
        <v>103.61849307150743</v>
      </c>
      <c r="J39" s="192">
        <v>-10715172.139999866</v>
      </c>
      <c r="K39" s="192">
        <v>65746982.140000105</v>
      </c>
      <c r="M39" s="16"/>
      <c r="N39" s="16"/>
    </row>
    <row r="40" spans="1:14" s="142" customFormat="1" ht="22.95" customHeight="1" x14ac:dyDescent="0.25">
      <c r="A40" s="252"/>
      <c r="B40" s="162" t="s">
        <v>46</v>
      </c>
      <c r="C40" s="163" t="s">
        <v>104</v>
      </c>
      <c r="D40" s="164">
        <v>9369442.5099999961</v>
      </c>
      <c r="E40" s="165">
        <v>13472278.370000012</v>
      </c>
      <c r="F40" s="166">
        <v>69.546087548664488</v>
      </c>
      <c r="G40" s="167">
        <v>112860469.94000006</v>
      </c>
      <c r="H40" s="167">
        <v>117947189.36000004</v>
      </c>
      <c r="I40" s="168">
        <v>95.687290686958022</v>
      </c>
      <c r="J40" s="167">
        <v>-4102835.8600000162</v>
      </c>
      <c r="K40" s="167">
        <v>-5086719.4199999869</v>
      </c>
      <c r="M40" s="16"/>
      <c r="N40" s="16"/>
    </row>
    <row r="41" spans="1:14" s="142" customFormat="1" ht="22.95" customHeight="1" x14ac:dyDescent="0.25">
      <c r="A41" s="252"/>
      <c r="B41" s="3" t="s">
        <v>47</v>
      </c>
      <c r="C41" s="37" t="s">
        <v>111</v>
      </c>
      <c r="D41" s="196">
        <v>12534741.930000002</v>
      </c>
      <c r="E41" s="197">
        <v>16184658.439999999</v>
      </c>
      <c r="F41" s="198">
        <v>77.448294484983904</v>
      </c>
      <c r="G41" s="132">
        <v>127951491.30000001</v>
      </c>
      <c r="H41" s="132">
        <v>126286914.80000001</v>
      </c>
      <c r="I41" s="199">
        <v>101.3180910331337</v>
      </c>
      <c r="J41" s="132">
        <v>-3649916.5099999979</v>
      </c>
      <c r="K41" s="132">
        <v>1664576.5</v>
      </c>
      <c r="M41" s="16"/>
      <c r="N41" s="16"/>
    </row>
    <row r="42" spans="1:14" s="142" customFormat="1" ht="22.95" customHeight="1" x14ac:dyDescent="0.25">
      <c r="A42" s="252"/>
      <c r="B42" s="2" t="s">
        <v>48</v>
      </c>
      <c r="C42" s="38" t="s">
        <v>180</v>
      </c>
      <c r="D42" s="135">
        <v>141684970.89000005</v>
      </c>
      <c r="E42" s="133">
        <v>140168559.82000005</v>
      </c>
      <c r="F42" s="187">
        <v>101.08184822041927</v>
      </c>
      <c r="G42" s="131">
        <v>1426185892.6100001</v>
      </c>
      <c r="H42" s="131">
        <v>1438465620.9400001</v>
      </c>
      <c r="I42" s="188">
        <v>99.146331469362792</v>
      </c>
      <c r="J42" s="131">
        <v>1516411.0699999928</v>
      </c>
      <c r="K42" s="131">
        <v>-12279728.329999924</v>
      </c>
      <c r="M42" s="16"/>
      <c r="N42" s="16"/>
    </row>
    <row r="43" spans="1:14" s="142" customFormat="1" ht="19.95" customHeight="1" x14ac:dyDescent="0.25">
      <c r="A43" s="252"/>
      <c r="B43" s="169" t="s">
        <v>76</v>
      </c>
      <c r="C43" s="200" t="s">
        <v>103</v>
      </c>
      <c r="D43" s="201">
        <v>144923886.43000004</v>
      </c>
      <c r="E43" s="202">
        <v>142899947.49000004</v>
      </c>
      <c r="F43" s="194">
        <v>101.41633287873786</v>
      </c>
      <c r="G43" s="203">
        <v>1496628284.2200003</v>
      </c>
      <c r="H43" s="174">
        <v>1519783656.24</v>
      </c>
      <c r="I43" s="195">
        <v>98.476403406173802</v>
      </c>
      <c r="J43" s="174">
        <v>2023938.9399999976</v>
      </c>
      <c r="K43" s="174">
        <v>-23155372.019999743</v>
      </c>
      <c r="M43" s="16"/>
      <c r="N43" s="16"/>
    </row>
    <row r="44" spans="1:14" s="142" customFormat="1" ht="19.95" customHeight="1" x14ac:dyDescent="0.25">
      <c r="A44" s="252"/>
      <c r="B44" s="169" t="s">
        <v>112</v>
      </c>
      <c r="C44" s="200" t="s">
        <v>1</v>
      </c>
      <c r="D44" s="171">
        <v>3238915.5400000014</v>
      </c>
      <c r="E44" s="172">
        <v>2731387.6700000009</v>
      </c>
      <c r="F44" s="173">
        <v>118.58131950928812</v>
      </c>
      <c r="G44" s="175">
        <v>70442391.610000014</v>
      </c>
      <c r="H44" s="204">
        <v>81318035.300000012</v>
      </c>
      <c r="I44" s="176">
        <v>86.625791375950769</v>
      </c>
      <c r="J44" s="204">
        <v>507527.87000000058</v>
      </c>
      <c r="K44" s="204">
        <v>-10875643.689999998</v>
      </c>
      <c r="M44" s="16"/>
      <c r="N44" s="16"/>
    </row>
    <row r="45" spans="1:14" s="142" customFormat="1" ht="22.95" customHeight="1" x14ac:dyDescent="0.25">
      <c r="A45" s="252"/>
      <c r="B45" s="2" t="s">
        <v>49</v>
      </c>
      <c r="C45" s="185" t="s">
        <v>73</v>
      </c>
      <c r="D45" s="135">
        <v>18758059.419999987</v>
      </c>
      <c r="E45" s="159">
        <v>19233186.819999993</v>
      </c>
      <c r="F45" s="198">
        <v>97.529648079402335</v>
      </c>
      <c r="G45" s="130">
        <v>224547666.27999997</v>
      </c>
      <c r="H45" s="127">
        <v>221930461.63999999</v>
      </c>
      <c r="I45" s="199">
        <v>101.17929040504833</v>
      </c>
      <c r="J45" s="127">
        <v>-475127.40000000596</v>
      </c>
      <c r="K45" s="127">
        <v>2617204.6399999857</v>
      </c>
      <c r="M45" s="16"/>
      <c r="N45" s="16"/>
    </row>
    <row r="46" spans="1:14" s="142" customFormat="1" ht="19.95" customHeight="1" x14ac:dyDescent="0.25">
      <c r="A46" s="252"/>
      <c r="B46" s="179" t="s">
        <v>109</v>
      </c>
      <c r="C46" s="180" t="s">
        <v>74</v>
      </c>
      <c r="D46" s="181">
        <v>18330354.650000006</v>
      </c>
      <c r="E46" s="182">
        <v>18937546.890000015</v>
      </c>
      <c r="F46" s="183">
        <v>96.793712282129647</v>
      </c>
      <c r="G46" s="95">
        <v>221533137.06999999</v>
      </c>
      <c r="H46" s="205">
        <v>218889781.96000001</v>
      </c>
      <c r="I46" s="184">
        <v>101.20761923481794</v>
      </c>
      <c r="J46" s="205">
        <v>-607192.24000000954</v>
      </c>
      <c r="K46" s="205">
        <v>2643355.1099999845</v>
      </c>
      <c r="M46" s="16"/>
      <c r="N46" s="16"/>
    </row>
    <row r="47" spans="1:14" s="142" customFormat="1" ht="22.95" customHeight="1" x14ac:dyDescent="0.25">
      <c r="A47" s="252"/>
      <c r="B47" s="2" t="s">
        <v>90</v>
      </c>
      <c r="C47" s="185" t="s">
        <v>75</v>
      </c>
      <c r="D47" s="158">
        <v>5246827.7600000016</v>
      </c>
      <c r="E47" s="159">
        <v>3655135.0999999973</v>
      </c>
      <c r="F47" s="160">
        <v>143.54675316926057</v>
      </c>
      <c r="G47" s="130">
        <v>54058607.329999998</v>
      </c>
      <c r="H47" s="130">
        <v>38278235.119999997</v>
      </c>
      <c r="I47" s="161">
        <v>141.22544354652055</v>
      </c>
      <c r="J47" s="130">
        <v>1591692.6600000043</v>
      </c>
      <c r="K47" s="130">
        <v>15780372.210000001</v>
      </c>
      <c r="M47" s="16"/>
      <c r="N47" s="16"/>
    </row>
    <row r="48" spans="1:14" s="142" customFormat="1" ht="19.95" customHeight="1" x14ac:dyDescent="0.25">
      <c r="A48" s="252"/>
      <c r="B48" s="179" t="s">
        <v>98</v>
      </c>
      <c r="C48" s="180" t="s">
        <v>77</v>
      </c>
      <c r="D48" s="181">
        <v>2820080.9199999981</v>
      </c>
      <c r="E48" s="182">
        <v>950489.53000000096</v>
      </c>
      <c r="F48" s="183">
        <v>296.6977363759068</v>
      </c>
      <c r="G48" s="95">
        <v>29038222.889999997</v>
      </c>
      <c r="H48" s="95">
        <v>12365875.83</v>
      </c>
      <c r="I48" s="184">
        <v>234.82544454758605</v>
      </c>
      <c r="J48" s="95">
        <v>1869591.3899999971</v>
      </c>
      <c r="K48" s="95">
        <v>16672347.059999997</v>
      </c>
      <c r="M48" s="16"/>
      <c r="N48" s="16"/>
    </row>
    <row r="49" spans="1:14" s="142" customFormat="1" ht="22.95" customHeight="1" x14ac:dyDescent="0.25">
      <c r="A49" s="252"/>
      <c r="B49" s="2" t="s">
        <v>99</v>
      </c>
      <c r="C49" s="185" t="s">
        <v>14</v>
      </c>
      <c r="D49" s="158">
        <v>3644183.4100000025</v>
      </c>
      <c r="E49" s="159">
        <v>4188689.7899999982</v>
      </c>
      <c r="F49" s="160">
        <v>87.000556085582176</v>
      </c>
      <c r="G49" s="130">
        <v>41795163.760000005</v>
      </c>
      <c r="H49" s="130">
        <v>40530888.619999997</v>
      </c>
      <c r="I49" s="161">
        <v>103.11928798762173</v>
      </c>
      <c r="J49" s="130">
        <v>-544506.3799999957</v>
      </c>
      <c r="K49" s="130">
        <v>1264275.140000008</v>
      </c>
      <c r="M49" s="16"/>
      <c r="N49" s="16"/>
    </row>
    <row r="50" spans="1:14" s="142" customFormat="1" ht="31.95" customHeight="1" x14ac:dyDescent="0.3">
      <c r="A50" s="252"/>
      <c r="B50" s="151" t="s">
        <v>50</v>
      </c>
      <c r="C50" s="152" t="s">
        <v>89</v>
      </c>
      <c r="D50" s="153">
        <v>7352625.1300000139</v>
      </c>
      <c r="E50" s="154">
        <v>8555757.5599999838</v>
      </c>
      <c r="F50" s="155">
        <v>85.937745178464681</v>
      </c>
      <c r="G50" s="143">
        <v>91815657.929999977</v>
      </c>
      <c r="H50" s="143">
        <v>82947360.369999975</v>
      </c>
      <c r="I50" s="156">
        <v>110.69147652250963</v>
      </c>
      <c r="J50" s="143">
        <v>-1203132.4299999699</v>
      </c>
      <c r="K50" s="143">
        <v>8868297.5600000024</v>
      </c>
      <c r="M50" s="16"/>
      <c r="N50" s="16"/>
    </row>
    <row r="51" spans="1:14" s="142" customFormat="1" ht="22.95" customHeight="1" x14ac:dyDescent="0.25">
      <c r="A51" s="252"/>
      <c r="B51" s="2" t="s">
        <v>101</v>
      </c>
      <c r="C51" s="38" t="s">
        <v>102</v>
      </c>
      <c r="D51" s="135">
        <v>7352625.1300000139</v>
      </c>
      <c r="E51" s="133">
        <v>8555757.5599999838</v>
      </c>
      <c r="F51" s="198">
        <v>85.937745178464681</v>
      </c>
      <c r="G51" s="131">
        <v>91815657.929999977</v>
      </c>
      <c r="H51" s="131">
        <v>82947360.369999975</v>
      </c>
      <c r="I51" s="199">
        <v>110.69147652250963</v>
      </c>
      <c r="J51" s="131">
        <v>-1203132.4299999699</v>
      </c>
      <c r="K51" s="131">
        <v>8868297.5600000024</v>
      </c>
      <c r="M51" s="16"/>
      <c r="N51" s="16"/>
    </row>
    <row r="52" spans="1:14" s="142" customFormat="1" ht="31.95" customHeight="1" x14ac:dyDescent="0.3">
      <c r="A52" s="252"/>
      <c r="B52" s="151" t="s">
        <v>52</v>
      </c>
      <c r="C52" s="206" t="s">
        <v>15</v>
      </c>
      <c r="D52" s="153">
        <v>0.41999999999825377</v>
      </c>
      <c r="E52" s="154">
        <v>4.5700000000069849</v>
      </c>
      <c r="F52" s="155">
        <v>9.1903719911950059</v>
      </c>
      <c r="G52" s="143">
        <v>14701.869999999999</v>
      </c>
      <c r="H52" s="143">
        <v>436306.08999999997</v>
      </c>
      <c r="I52" s="156">
        <v>3.3696229177089871</v>
      </c>
      <c r="J52" s="143">
        <v>-4.1500000000087311</v>
      </c>
      <c r="K52" s="143">
        <v>-421604.22</v>
      </c>
      <c r="M52" s="16"/>
      <c r="N52" s="16"/>
    </row>
    <row r="53" spans="1:14" s="142" customFormat="1" ht="22.95" customHeight="1" x14ac:dyDescent="0.3">
      <c r="A53" s="252"/>
      <c r="B53" s="121" t="s">
        <v>51</v>
      </c>
      <c r="C53" s="148" t="s">
        <v>116</v>
      </c>
      <c r="D53" s="138">
        <v>9047333.6000000108</v>
      </c>
      <c r="E53" s="122">
        <v>8801512.1999999955</v>
      </c>
      <c r="F53" s="207">
        <v>102.7929450577824</v>
      </c>
      <c r="G53" s="124">
        <v>99431014.770000011</v>
      </c>
      <c r="H53" s="123">
        <v>95883220.510000005</v>
      </c>
      <c r="I53" s="208">
        <v>103.70012004303715</v>
      </c>
      <c r="J53" s="123">
        <v>245821.40000001527</v>
      </c>
      <c r="K53" s="123">
        <v>3547794.2600000054</v>
      </c>
      <c r="M53" s="16"/>
      <c r="N53" s="16"/>
    </row>
    <row r="54" spans="1:14" s="142" customFormat="1" ht="33" customHeight="1" x14ac:dyDescent="0.3">
      <c r="A54" s="252"/>
      <c r="B54" s="151" t="s">
        <v>53</v>
      </c>
      <c r="C54" s="209" t="s">
        <v>100</v>
      </c>
      <c r="D54" s="153">
        <v>6180428.9300000081</v>
      </c>
      <c r="E54" s="154">
        <v>6072136.0199999977</v>
      </c>
      <c r="F54" s="210">
        <v>101.78344012129048</v>
      </c>
      <c r="G54" s="143">
        <v>65839325.039999999</v>
      </c>
      <c r="H54" s="143">
        <v>64401034.82</v>
      </c>
      <c r="I54" s="156">
        <v>102.23333402020636</v>
      </c>
      <c r="J54" s="143">
        <v>108292.91000001039</v>
      </c>
      <c r="K54" s="143">
        <v>1438290.2199999988</v>
      </c>
      <c r="M54" s="16"/>
      <c r="N54" s="16"/>
    </row>
    <row r="55" spans="1:14" s="142" customFormat="1" ht="22.95" customHeight="1" x14ac:dyDescent="0.25">
      <c r="A55" s="252"/>
      <c r="B55" s="2" t="s">
        <v>91</v>
      </c>
      <c r="C55" s="211" t="s">
        <v>78</v>
      </c>
      <c r="D55" s="158">
        <v>3218994.7500000037</v>
      </c>
      <c r="E55" s="159">
        <v>3180636.3200000003</v>
      </c>
      <c r="F55" s="160">
        <v>101.20599861602545</v>
      </c>
      <c r="G55" s="130">
        <v>35668709.100000001</v>
      </c>
      <c r="H55" s="130">
        <v>34935273.93</v>
      </c>
      <c r="I55" s="161">
        <v>102.09941153308139</v>
      </c>
      <c r="J55" s="130">
        <v>38358.430000003427</v>
      </c>
      <c r="K55" s="130">
        <v>733435.17000000179</v>
      </c>
      <c r="M55" s="16"/>
      <c r="N55" s="16"/>
    </row>
    <row r="56" spans="1:14" s="142" customFormat="1" ht="28.95" customHeight="1" x14ac:dyDescent="0.25">
      <c r="A56" s="252"/>
      <c r="B56" s="2" t="s">
        <v>92</v>
      </c>
      <c r="C56" s="212" t="s">
        <v>118</v>
      </c>
      <c r="D56" s="158">
        <v>2461064.0500000045</v>
      </c>
      <c r="E56" s="159">
        <v>2459555.1899999976</v>
      </c>
      <c r="F56" s="198">
        <v>100.06134686491856</v>
      </c>
      <c r="G56" s="130">
        <v>24968968.180000003</v>
      </c>
      <c r="H56" s="130">
        <v>25079532.709999997</v>
      </c>
      <c r="I56" s="134">
        <v>99.559144377694452</v>
      </c>
      <c r="J56" s="130">
        <v>1508.8600000068545</v>
      </c>
      <c r="K56" s="130">
        <v>-110564.52999999374</v>
      </c>
      <c r="M56" s="16"/>
      <c r="N56" s="16"/>
    </row>
    <row r="57" spans="1:14" s="142" customFormat="1" ht="25.95" customHeight="1" x14ac:dyDescent="0.25">
      <c r="A57" s="252"/>
      <c r="B57" s="2" t="s">
        <v>93</v>
      </c>
      <c r="C57" s="212" t="s">
        <v>79</v>
      </c>
      <c r="D57" s="158">
        <v>500370.12999999989</v>
      </c>
      <c r="E57" s="159">
        <v>431944.50999999931</v>
      </c>
      <c r="F57" s="198">
        <v>115.84129868903779</v>
      </c>
      <c r="G57" s="130">
        <v>5201647.76</v>
      </c>
      <c r="H57" s="130">
        <v>4386228.18</v>
      </c>
      <c r="I57" s="199">
        <v>118.59045053146325</v>
      </c>
      <c r="J57" s="130">
        <v>68425.620000000577</v>
      </c>
      <c r="K57" s="130">
        <v>815419.58000000007</v>
      </c>
      <c r="M57" s="16"/>
      <c r="N57" s="16"/>
    </row>
    <row r="58" spans="1:14" s="142" customFormat="1" ht="21" customHeight="1" x14ac:dyDescent="0.3">
      <c r="A58" s="252"/>
      <c r="B58" s="151" t="s">
        <v>54</v>
      </c>
      <c r="C58" s="206" t="s">
        <v>80</v>
      </c>
      <c r="D58" s="153">
        <v>4373.57</v>
      </c>
      <c r="E58" s="154">
        <v>4744.0499999999984</v>
      </c>
      <c r="F58" s="155">
        <v>92.190638800181304</v>
      </c>
      <c r="G58" s="143">
        <v>46984.99</v>
      </c>
      <c r="H58" s="144">
        <v>39755.440000000002</v>
      </c>
      <c r="I58" s="156">
        <v>118.18505844734706</v>
      </c>
      <c r="J58" s="144">
        <v>-370.47999999999865</v>
      </c>
      <c r="K58" s="144">
        <v>7229.5499999999956</v>
      </c>
      <c r="M58" s="16"/>
      <c r="N58" s="16"/>
    </row>
    <row r="59" spans="1:14" s="142" customFormat="1" ht="21" customHeight="1" x14ac:dyDescent="0.3">
      <c r="A59" s="252"/>
      <c r="B59" s="151" t="s">
        <v>55</v>
      </c>
      <c r="C59" s="206" t="s">
        <v>119</v>
      </c>
      <c r="D59" s="153">
        <v>2544532.2200000016</v>
      </c>
      <c r="E59" s="154">
        <v>2296500.8699999987</v>
      </c>
      <c r="F59" s="210">
        <v>110.80040304970593</v>
      </c>
      <c r="G59" s="143">
        <v>29870274.710000001</v>
      </c>
      <c r="H59" s="144">
        <v>27192315.470000003</v>
      </c>
      <c r="I59" s="156">
        <v>109.84822069659519</v>
      </c>
      <c r="J59" s="144">
        <v>248031.35000000289</v>
      </c>
      <c r="K59" s="144">
        <v>2677959.2399999984</v>
      </c>
      <c r="M59" s="16"/>
      <c r="N59" s="16"/>
    </row>
    <row r="60" spans="1:14" s="142" customFormat="1" ht="21" customHeight="1" x14ac:dyDescent="0.3">
      <c r="A60" s="252"/>
      <c r="B60" s="151" t="s">
        <v>57</v>
      </c>
      <c r="C60" s="206" t="s">
        <v>161</v>
      </c>
      <c r="D60" s="153">
        <v>317998.87999999995</v>
      </c>
      <c r="E60" s="154">
        <v>428131.25999999989</v>
      </c>
      <c r="F60" s="210">
        <v>74.276024600492846</v>
      </c>
      <c r="G60" s="143">
        <v>3674430.03</v>
      </c>
      <c r="H60" s="143">
        <v>4250114.78</v>
      </c>
      <c r="I60" s="213">
        <v>86.454842285459392</v>
      </c>
      <c r="J60" s="143">
        <v>-110132.37999999995</v>
      </c>
      <c r="K60" s="143">
        <v>-575684.75000000047</v>
      </c>
      <c r="M60" s="16"/>
      <c r="N60" s="16"/>
    </row>
    <row r="61" spans="1:14" s="142" customFormat="1" ht="22.95" customHeight="1" x14ac:dyDescent="0.25">
      <c r="A61" s="252"/>
      <c r="B61" s="2" t="s">
        <v>58</v>
      </c>
      <c r="C61" s="157" t="s">
        <v>16</v>
      </c>
      <c r="D61" s="158">
        <v>317998.87999999995</v>
      </c>
      <c r="E61" s="214">
        <v>428131.25999999989</v>
      </c>
      <c r="F61" s="198">
        <v>74.276024600492846</v>
      </c>
      <c r="G61" s="215">
        <v>3674430.03</v>
      </c>
      <c r="H61" s="215">
        <v>4250114.78</v>
      </c>
      <c r="I61" s="161">
        <v>86.454842285459392</v>
      </c>
      <c r="J61" s="215">
        <v>-110132.37999999995</v>
      </c>
      <c r="K61" s="215">
        <v>-575684.75000000047</v>
      </c>
      <c r="M61" s="16"/>
      <c r="N61" s="16"/>
    </row>
    <row r="62" spans="1:14" s="142" customFormat="1" ht="19.95" customHeight="1" x14ac:dyDescent="0.25">
      <c r="A62" s="252"/>
      <c r="B62" s="179" t="s">
        <v>160</v>
      </c>
      <c r="C62" s="180" t="s">
        <v>81</v>
      </c>
      <c r="D62" s="181">
        <v>317998.87999999995</v>
      </c>
      <c r="E62" s="216">
        <v>428131.25999999989</v>
      </c>
      <c r="F62" s="217">
        <v>74.276024600492846</v>
      </c>
      <c r="G62" s="218">
        <v>3674430.03</v>
      </c>
      <c r="H62" s="218">
        <v>4250114.78</v>
      </c>
      <c r="I62" s="219">
        <v>86.454842285459392</v>
      </c>
      <c r="J62" s="218">
        <v>-110132.37999999995</v>
      </c>
      <c r="K62" s="218">
        <v>-575684.75000000047</v>
      </c>
      <c r="M62" s="16"/>
      <c r="N62" s="16"/>
    </row>
    <row r="63" spans="1:14" s="142" customFormat="1" ht="22.95" customHeight="1" x14ac:dyDescent="0.3">
      <c r="A63" s="252"/>
      <c r="B63" s="121" t="s">
        <v>56</v>
      </c>
      <c r="C63" s="148" t="s">
        <v>117</v>
      </c>
      <c r="D63" s="138">
        <v>43262690.160000034</v>
      </c>
      <c r="E63" s="122">
        <v>41303589.690000094</v>
      </c>
      <c r="F63" s="149">
        <v>104.74317240875133</v>
      </c>
      <c r="G63" s="123">
        <v>475532046.62</v>
      </c>
      <c r="H63" s="123">
        <v>454610072.34000003</v>
      </c>
      <c r="I63" s="220">
        <v>104.6021800995981</v>
      </c>
      <c r="J63" s="123">
        <v>1959100.4699999392</v>
      </c>
      <c r="K63" s="123">
        <v>20921974.279999971</v>
      </c>
      <c r="M63" s="16"/>
      <c r="N63" s="16"/>
    </row>
    <row r="64" spans="1:14" s="142" customFormat="1" ht="34.950000000000003" customHeight="1" x14ac:dyDescent="0.3">
      <c r="A64" s="252"/>
      <c r="B64" s="151" t="s">
        <v>94</v>
      </c>
      <c r="C64" s="209" t="s">
        <v>120</v>
      </c>
      <c r="D64" s="153">
        <v>43262690.160000034</v>
      </c>
      <c r="E64" s="154">
        <v>41303589.690000094</v>
      </c>
      <c r="F64" s="210">
        <v>104.74317240875133</v>
      </c>
      <c r="G64" s="146">
        <v>475532046.62</v>
      </c>
      <c r="H64" s="143">
        <v>454610072.34000003</v>
      </c>
      <c r="I64" s="213">
        <v>104.6021800995981</v>
      </c>
      <c r="J64" s="143">
        <v>1959100.4699999392</v>
      </c>
      <c r="K64" s="143">
        <v>20921974.279999971</v>
      </c>
      <c r="M64" s="16"/>
      <c r="N64" s="16"/>
    </row>
    <row r="65" spans="1:14" ht="22.95" customHeight="1" x14ac:dyDescent="0.3">
      <c r="A65" s="252"/>
      <c r="B65" s="2" t="s">
        <v>95</v>
      </c>
      <c r="C65" s="140" t="s">
        <v>17</v>
      </c>
      <c r="D65" s="135">
        <v>27001.930000000051</v>
      </c>
      <c r="E65" s="133">
        <v>24920.649999999994</v>
      </c>
      <c r="F65" s="198">
        <v>108.35162806748644</v>
      </c>
      <c r="G65" s="131">
        <v>301500.72000000003</v>
      </c>
      <c r="H65" s="131">
        <v>282052.06</v>
      </c>
      <c r="I65" s="199">
        <v>106.89541498119178</v>
      </c>
      <c r="J65" s="131">
        <v>2081.280000000057</v>
      </c>
      <c r="K65" s="131">
        <v>19448.660000000033</v>
      </c>
      <c r="M65" s="16"/>
      <c r="N65" s="16"/>
    </row>
    <row r="66" spans="1:14" ht="31.2" customHeight="1" x14ac:dyDescent="0.3">
      <c r="A66" s="252"/>
      <c r="B66" s="2" t="s">
        <v>96</v>
      </c>
      <c r="C66" s="140" t="s">
        <v>18</v>
      </c>
      <c r="D66" s="135">
        <v>45200.479999999923</v>
      </c>
      <c r="E66" s="133">
        <v>41798.549999999988</v>
      </c>
      <c r="F66" s="198">
        <v>108.1388708459981</v>
      </c>
      <c r="G66" s="131">
        <v>504848.32999999996</v>
      </c>
      <c r="H66" s="131">
        <v>473364.49999999994</v>
      </c>
      <c r="I66" s="199">
        <v>106.65107543975098</v>
      </c>
      <c r="J66" s="131">
        <v>3401.9299999999348</v>
      </c>
      <c r="K66" s="131">
        <v>31483.830000000016</v>
      </c>
      <c r="M66" s="16"/>
      <c r="N66" s="16"/>
    </row>
    <row r="67" spans="1:14" ht="28.95" customHeight="1" x14ac:dyDescent="0.3">
      <c r="A67" s="252"/>
      <c r="B67" s="2" t="s">
        <v>114</v>
      </c>
      <c r="C67" s="140" t="s">
        <v>19</v>
      </c>
      <c r="D67" s="135">
        <v>39178408.270000041</v>
      </c>
      <c r="E67" s="133">
        <v>37543635.220000088</v>
      </c>
      <c r="F67" s="198">
        <v>104.35432807830256</v>
      </c>
      <c r="G67" s="131">
        <v>430140101.94999999</v>
      </c>
      <c r="H67" s="131">
        <v>411985808.01000005</v>
      </c>
      <c r="I67" s="199">
        <v>104.4065338142811</v>
      </c>
      <c r="J67" s="131">
        <v>1634773.0499999523</v>
      </c>
      <c r="K67" s="131">
        <v>18154293.939999938</v>
      </c>
      <c r="M67" s="16"/>
      <c r="N67" s="16"/>
    </row>
    <row r="68" spans="1:14" ht="28.95" customHeight="1" x14ac:dyDescent="0.3">
      <c r="A68" s="251"/>
      <c r="B68" s="4" t="s">
        <v>115</v>
      </c>
      <c r="C68" s="140" t="s">
        <v>20</v>
      </c>
      <c r="D68" s="221">
        <v>4012079.4799999967</v>
      </c>
      <c r="E68" s="222">
        <v>3693235.2700000033</v>
      </c>
      <c r="F68" s="198">
        <v>108.63319519852827</v>
      </c>
      <c r="G68" s="223">
        <v>44585595.619999997</v>
      </c>
      <c r="H68" s="223">
        <v>41868847.770000003</v>
      </c>
      <c r="I68" s="224">
        <v>106.48870937390976</v>
      </c>
      <c r="J68" s="223">
        <v>318844.20999999344</v>
      </c>
      <c r="K68" s="223">
        <v>2716747.849999994</v>
      </c>
      <c r="M68" s="16"/>
      <c r="N68" s="16"/>
    </row>
    <row r="69" spans="1:14" ht="22.95" customHeight="1" x14ac:dyDescent="0.3">
      <c r="B69" s="141" t="s">
        <v>82</v>
      </c>
      <c r="C69" s="148" t="s">
        <v>162</v>
      </c>
      <c r="D69" s="138">
        <v>-16283572.560000006</v>
      </c>
      <c r="E69" s="122">
        <v>9188181.5499999896</v>
      </c>
      <c r="F69" s="207">
        <v>-177.22301710505519</v>
      </c>
      <c r="G69" s="124">
        <v>1072202.1500000041</v>
      </c>
      <c r="H69" s="123">
        <v>180279.38999999338</v>
      </c>
      <c r="I69" s="208">
        <v>594.74471818439338</v>
      </c>
      <c r="J69" s="123">
        <v>-25471754.109999996</v>
      </c>
      <c r="K69" s="123">
        <v>891922.76000001072</v>
      </c>
      <c r="M69" s="16"/>
      <c r="N69" s="16"/>
    </row>
    <row r="70" spans="1:14" ht="22.95" customHeight="1" x14ac:dyDescent="0.3">
      <c r="B70" s="225" t="s">
        <v>59</v>
      </c>
      <c r="C70" s="226" t="s">
        <v>163</v>
      </c>
      <c r="D70" s="227">
        <v>1532665436.1000016</v>
      </c>
      <c r="E70" s="228">
        <v>1468585733.9799969</v>
      </c>
      <c r="F70" s="229">
        <v>104.36336133719229</v>
      </c>
      <c r="G70" s="230">
        <v>16022902513.670004</v>
      </c>
      <c r="H70" s="230">
        <v>15127891963.329998</v>
      </c>
      <c r="I70" s="231">
        <v>105.91629390604793</v>
      </c>
      <c r="J70" s="230">
        <v>64079702.120004654</v>
      </c>
      <c r="K70" s="230">
        <v>895010550.34000587</v>
      </c>
      <c r="M70" s="16"/>
      <c r="N70" s="16"/>
    </row>
    <row r="71" spans="1:14" ht="34.950000000000003" customHeight="1" x14ac:dyDescent="0.3">
      <c r="B71" s="139" t="s">
        <v>83</v>
      </c>
      <c r="C71" s="232" t="s">
        <v>164</v>
      </c>
      <c r="D71" s="233">
        <v>717146.35999999987</v>
      </c>
      <c r="E71" s="234">
        <v>755459.6599999998</v>
      </c>
      <c r="F71" s="235">
        <v>94.928478378316058</v>
      </c>
      <c r="G71" s="145">
        <v>8325709.1300000008</v>
      </c>
      <c r="H71" s="145">
        <v>8087346.6599999992</v>
      </c>
      <c r="I71" s="236">
        <v>102.94735071984663</v>
      </c>
      <c r="J71" s="145">
        <v>-38313.29999999993</v>
      </c>
      <c r="K71" s="145">
        <v>238362.4700000016</v>
      </c>
      <c r="M71" s="16"/>
      <c r="N71" s="16"/>
    </row>
    <row r="72" spans="1:14" ht="22.95" customHeight="1" x14ac:dyDescent="0.3">
      <c r="B72" s="237" t="s">
        <v>84</v>
      </c>
      <c r="C72" s="232" t="s">
        <v>165</v>
      </c>
      <c r="D72" s="233">
        <v>0</v>
      </c>
      <c r="E72" s="234">
        <v>0</v>
      </c>
      <c r="F72" s="238" t="s">
        <v>168</v>
      </c>
      <c r="G72" s="145">
        <v>0</v>
      </c>
      <c r="H72" s="145">
        <v>0</v>
      </c>
      <c r="I72" s="239" t="s">
        <v>168</v>
      </c>
      <c r="J72" s="145">
        <v>0</v>
      </c>
      <c r="K72" s="145">
        <v>0</v>
      </c>
      <c r="M72" s="16"/>
      <c r="N72" s="16"/>
    </row>
    <row r="73" spans="1:14" ht="22.95" customHeight="1" x14ac:dyDescent="0.3">
      <c r="B73" s="121" t="s">
        <v>85</v>
      </c>
      <c r="C73" s="148" t="s">
        <v>166</v>
      </c>
      <c r="D73" s="138">
        <v>717146.35999999987</v>
      </c>
      <c r="E73" s="122">
        <v>755459.6599999998</v>
      </c>
      <c r="F73" s="207">
        <v>94.928478378316058</v>
      </c>
      <c r="G73" s="124">
        <v>8325709.1300000008</v>
      </c>
      <c r="H73" s="123">
        <v>8087346.6599999992</v>
      </c>
      <c r="I73" s="208">
        <v>102.94735071984663</v>
      </c>
      <c r="J73" s="123">
        <v>-38313.29999999993</v>
      </c>
      <c r="K73" s="123">
        <v>238362.4700000016</v>
      </c>
      <c r="M73" s="16"/>
      <c r="N73" s="16"/>
    </row>
    <row r="74" spans="1:14" ht="32.4" customHeight="1" thickBot="1" x14ac:dyDescent="0.35">
      <c r="B74" s="240" t="s">
        <v>86</v>
      </c>
      <c r="C74" s="241" t="s">
        <v>167</v>
      </c>
      <c r="D74" s="242">
        <v>1533382582.4600015</v>
      </c>
      <c r="E74" s="243">
        <v>1469341193.639997</v>
      </c>
      <c r="F74" s="244">
        <v>104.35851040569786</v>
      </c>
      <c r="G74" s="245">
        <v>16031228222.800003</v>
      </c>
      <c r="H74" s="246">
        <v>15135979309.989998</v>
      </c>
      <c r="I74" s="247">
        <v>105.91470756186305</v>
      </c>
      <c r="J74" s="246">
        <v>64041388.820004463</v>
      </c>
      <c r="K74" s="246">
        <v>895248912.81000519</v>
      </c>
      <c r="M74" s="16"/>
      <c r="N74" s="16"/>
    </row>
    <row r="75" spans="1:14" x14ac:dyDescent="0.3">
      <c r="A75" s="252"/>
      <c r="B75" s="252"/>
      <c r="C75" s="252"/>
      <c r="D75" s="252"/>
      <c r="E75" s="252"/>
      <c r="F75" s="252"/>
      <c r="G75" s="252"/>
      <c r="H75" s="252"/>
      <c r="I75" s="252"/>
    </row>
    <row r="76" spans="1:14" x14ac:dyDescent="0.3">
      <c r="B76" s="23" t="s">
        <v>149</v>
      </c>
      <c r="C76" s="118"/>
      <c r="D76" s="248"/>
      <c r="E76" s="248"/>
      <c r="F76" s="129"/>
      <c r="G76" s="129"/>
      <c r="H76" s="129"/>
      <c r="I76" s="129"/>
    </row>
    <row r="77" spans="1:14" x14ac:dyDescent="0.3">
      <c r="B77" s="119"/>
      <c r="D77" s="249"/>
    </row>
    <row r="78" spans="1:14" x14ac:dyDescent="0.3">
      <c r="B78" s="118"/>
      <c r="C78" s="118"/>
    </row>
    <row r="79" spans="1:14" x14ac:dyDescent="0.3">
      <c r="B79" s="119"/>
    </row>
    <row r="80" spans="1:14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3"/>
      <c r="B1" s="23"/>
      <c r="C1" s="23"/>
      <c r="D1" s="24"/>
      <c r="E1" s="24"/>
      <c r="F1" s="25"/>
      <c r="G1" s="26"/>
      <c r="H1" s="24"/>
      <c r="I1" s="23"/>
    </row>
    <row r="2" spans="1:9" ht="69.75" customHeight="1" x14ac:dyDescent="0.2">
      <c r="B2" s="254"/>
      <c r="C2" s="27"/>
      <c r="D2" s="28" t="s">
        <v>158</v>
      </c>
      <c r="E2" s="28" t="s">
        <v>148</v>
      </c>
    </row>
    <row r="3" spans="1:9" ht="22.95" customHeight="1" x14ac:dyDescent="0.25">
      <c r="B3" s="254"/>
      <c r="C3" s="17"/>
      <c r="D3" s="17"/>
      <c r="E3" s="17"/>
      <c r="F3" s="19" t="s">
        <v>159</v>
      </c>
    </row>
    <row r="4" spans="1:9" ht="20.399999999999999" x14ac:dyDescent="0.35">
      <c r="B4" s="254"/>
      <c r="C4" s="18" t="s">
        <v>126</v>
      </c>
      <c r="D4" s="29" t="e">
        <f>D12+G12</f>
        <v>#REF!</v>
      </c>
      <c r="E4" s="29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4"/>
      <c r="C5" s="18" t="s">
        <v>87</v>
      </c>
      <c r="D5" s="29" t="e">
        <f t="shared" si="0"/>
        <v>#REF!</v>
      </c>
      <c r="E5" s="29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4"/>
      <c r="C6" s="18" t="s">
        <v>88</v>
      </c>
      <c r="D6" s="29" t="e">
        <f t="shared" si="0"/>
        <v>#REF!</v>
      </c>
      <c r="E6" s="29" t="e">
        <f t="shared" si="0"/>
        <v>#REF!</v>
      </c>
      <c r="F6" s="5" t="e">
        <f t="shared" si="1"/>
        <v>#REF!</v>
      </c>
    </row>
    <row r="7" spans="1:9" ht="20.399999999999999" x14ac:dyDescent="0.35">
      <c r="B7" s="254"/>
      <c r="C7" s="18" t="s">
        <v>127</v>
      </c>
      <c r="D7" s="29" t="e">
        <f t="shared" si="0"/>
        <v>#REF!</v>
      </c>
      <c r="E7" s="29" t="e">
        <f t="shared" si="0"/>
        <v>#REF!</v>
      </c>
      <c r="F7" s="5" t="e">
        <f t="shared" si="1"/>
        <v>#REF!</v>
      </c>
    </row>
    <row r="8" spans="1:9" ht="20.25" customHeight="1" x14ac:dyDescent="0.4">
      <c r="B8" s="254"/>
      <c r="C8" s="30" t="s">
        <v>138</v>
      </c>
      <c r="D8" s="31" t="e">
        <f>SUM(D4:D7)</f>
        <v>#REF!</v>
      </c>
      <c r="E8" s="31" t="e">
        <f>SUM(E4:E7)</f>
        <v>#REF!</v>
      </c>
      <c r="F8" s="5" t="e">
        <f t="shared" si="1"/>
        <v>#REF!</v>
      </c>
    </row>
    <row r="9" spans="1:9" ht="14.4" x14ac:dyDescent="0.2">
      <c r="G9" s="32"/>
    </row>
    <row r="10" spans="1:9" ht="15" thickBot="1" x14ac:dyDescent="0.25">
      <c r="G10" s="32"/>
    </row>
    <row r="11" spans="1:9" ht="31.2" x14ac:dyDescent="0.3">
      <c r="C11" s="34" t="s">
        <v>145</v>
      </c>
      <c r="D11" s="120" t="s">
        <v>169</v>
      </c>
      <c r="E11" s="120" t="s">
        <v>170</v>
      </c>
      <c r="F11" s="42" t="s">
        <v>146</v>
      </c>
      <c r="G11" s="120" t="s">
        <v>169</v>
      </c>
      <c r="H11" s="120" t="s">
        <v>170</v>
      </c>
    </row>
    <row r="12" spans="1:9" ht="17.399999999999999" x14ac:dyDescent="0.25">
      <c r="C12" s="18" t="s">
        <v>126</v>
      </c>
      <c r="D12" s="41" t="e">
        <f>#REF!</f>
        <v>#REF!</v>
      </c>
      <c r="E12" s="44" t="e">
        <f>#REF!</f>
        <v>#REF!</v>
      </c>
      <c r="F12" s="18" t="s">
        <v>126</v>
      </c>
      <c r="G12" s="35" t="e">
        <f>#REF!</f>
        <v>#REF!</v>
      </c>
      <c r="H12" s="36" t="e">
        <f>#REF!</f>
        <v>#REF!</v>
      </c>
    </row>
    <row r="13" spans="1:9" ht="17.399999999999999" x14ac:dyDescent="0.25">
      <c r="C13" s="18" t="s">
        <v>87</v>
      </c>
      <c r="D13" s="41" t="e">
        <f>#REF!</f>
        <v>#REF!</v>
      </c>
      <c r="E13" s="44" t="e">
        <f>#REF!</f>
        <v>#REF!</v>
      </c>
      <c r="F13" s="18" t="s">
        <v>87</v>
      </c>
      <c r="G13" s="35"/>
      <c r="H13" s="36"/>
    </row>
    <row r="14" spans="1:9" ht="17.399999999999999" x14ac:dyDescent="0.25">
      <c r="C14" s="18" t="s">
        <v>88</v>
      </c>
      <c r="D14" s="41" t="e">
        <f>#REF!</f>
        <v>#REF!</v>
      </c>
      <c r="E14" s="44" t="e">
        <f>#REF!</f>
        <v>#REF!</v>
      </c>
      <c r="F14" s="18" t="s">
        <v>88</v>
      </c>
      <c r="G14" s="35"/>
      <c r="H14" s="36"/>
    </row>
    <row r="15" spans="1:9" ht="17.399999999999999" x14ac:dyDescent="0.25">
      <c r="C15" s="18" t="s">
        <v>127</v>
      </c>
      <c r="D15" s="41" t="e">
        <f>#REF!</f>
        <v>#REF!</v>
      </c>
      <c r="E15" s="44" t="e">
        <f>#REF!</f>
        <v>#REF!</v>
      </c>
      <c r="F15" s="18" t="s">
        <v>127</v>
      </c>
      <c r="G15" s="35" t="e">
        <f>#REF!</f>
        <v>#REF!</v>
      </c>
      <c r="H15" s="36" t="e">
        <f>#REF!</f>
        <v>#REF!</v>
      </c>
    </row>
    <row r="16" spans="1:9" ht="15" thickBot="1" x14ac:dyDescent="0.3">
      <c r="C16" s="33" t="s">
        <v>137</v>
      </c>
      <c r="D16" s="40" t="e">
        <f>SUM(D12:D15)</f>
        <v>#REF!</v>
      </c>
      <c r="E16" s="40" t="e">
        <f>SUM(E12:E15)</f>
        <v>#REF!</v>
      </c>
      <c r="F16" s="43" t="s">
        <v>129</v>
      </c>
      <c r="G16" s="40" t="e">
        <f>SUM(G12:G15)</f>
        <v>#REF!</v>
      </c>
      <c r="H16" s="40" t="e">
        <f>SUM(H12:H15)</f>
        <v>#REF!</v>
      </c>
    </row>
    <row r="18" spans="3:3" ht="13.2" x14ac:dyDescent="0.25">
      <c r="C18" s="68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6" t="s">
        <v>151</v>
      </c>
    </row>
    <row r="4" spans="2:5" ht="15" thickBot="1" x14ac:dyDescent="0.35">
      <c r="B4" s="255" t="s">
        <v>105</v>
      </c>
      <c r="C4" s="255"/>
      <c r="D4" s="255"/>
      <c r="E4" s="255"/>
    </row>
    <row r="5" spans="2:5" ht="27" x14ac:dyDescent="0.3">
      <c r="B5" s="56" t="s">
        <v>60</v>
      </c>
      <c r="C5" s="57" t="s">
        <v>131</v>
      </c>
      <c r="D5" s="65" t="s">
        <v>124</v>
      </c>
      <c r="E5" s="66" t="s">
        <v>150</v>
      </c>
    </row>
    <row r="6" spans="2:5" x14ac:dyDescent="0.3">
      <c r="B6" s="78">
        <v>1</v>
      </c>
      <c r="C6" s="76">
        <v>2</v>
      </c>
      <c r="D6" s="76">
        <v>3</v>
      </c>
      <c r="E6" s="77">
        <v>4</v>
      </c>
    </row>
    <row r="7" spans="2:5" x14ac:dyDescent="0.3">
      <c r="B7" s="58" t="s">
        <v>22</v>
      </c>
      <c r="C7" s="45" t="s">
        <v>136</v>
      </c>
      <c r="D7" s="75">
        <f>+E7/E$11*100</f>
        <v>10.163970010998371</v>
      </c>
      <c r="E7" s="62">
        <f>FURS!D10</f>
        <v>313214368.02000064</v>
      </c>
    </row>
    <row r="8" spans="2:5" x14ac:dyDescent="0.3">
      <c r="B8" s="58" t="s">
        <v>31</v>
      </c>
      <c r="C8" s="45" t="s">
        <v>133</v>
      </c>
      <c r="D8" s="75">
        <f t="shared" ref="D8:D10" si="0">+E8/E$11*100</f>
        <v>18.999583183924209</v>
      </c>
      <c r="E8" s="62">
        <f>FURS!D20</f>
        <v>585493899.84000099</v>
      </c>
    </row>
    <row r="9" spans="2:5" x14ac:dyDescent="0.3">
      <c r="B9" s="58" t="s">
        <v>43</v>
      </c>
      <c r="C9" s="45" t="s">
        <v>134</v>
      </c>
      <c r="D9" s="75">
        <f t="shared" si="0"/>
        <v>18.112031387932699</v>
      </c>
      <c r="E9" s="62">
        <f>FURS!D35</f>
        <v>558142975.48999977</v>
      </c>
    </row>
    <row r="10" spans="2:5" x14ac:dyDescent="0.3">
      <c r="B10" s="58"/>
      <c r="C10" s="45" t="s">
        <v>135</v>
      </c>
      <c r="D10" s="75">
        <f t="shared" si="0"/>
        <v>52.724415417144712</v>
      </c>
      <c r="E10" s="62">
        <f>FURS!D25+FURS!D27+FURS!D50+FURS!D52+FURS!D53+FURS!D63+FURS!D70</f>
        <v>1624763201.4100015</v>
      </c>
    </row>
    <row r="11" spans="2:5" ht="15" thickBot="1" x14ac:dyDescent="0.35">
      <c r="B11" s="60"/>
      <c r="C11" s="59" t="s">
        <v>129</v>
      </c>
      <c r="D11" s="67">
        <f>SUM(D7:D10)</f>
        <v>99.999999999999986</v>
      </c>
      <c r="E11" s="63">
        <f>SUM(E7:E10)</f>
        <v>3081614444.7600031</v>
      </c>
    </row>
    <row r="33" spans="2:5" x14ac:dyDescent="0.3">
      <c r="B33" s="46" t="s">
        <v>152</v>
      </c>
    </row>
    <row r="35" spans="2:5" ht="15" thickBot="1" x14ac:dyDescent="0.35">
      <c r="B35" s="255" t="s">
        <v>105</v>
      </c>
      <c r="C35" s="255"/>
      <c r="D35" s="255"/>
      <c r="E35" s="255"/>
    </row>
    <row r="36" spans="2:5" ht="40.200000000000003" x14ac:dyDescent="0.3">
      <c r="B36" s="56" t="s">
        <v>60</v>
      </c>
      <c r="C36" s="57" t="s">
        <v>131</v>
      </c>
      <c r="D36" s="65" t="s">
        <v>124</v>
      </c>
      <c r="E36" s="66" t="s">
        <v>153</v>
      </c>
    </row>
    <row r="37" spans="2:5" x14ac:dyDescent="0.3">
      <c r="B37" s="78">
        <v>1</v>
      </c>
      <c r="C37" s="76">
        <v>2</v>
      </c>
      <c r="D37" s="76">
        <v>3</v>
      </c>
      <c r="E37" s="77">
        <v>4</v>
      </c>
    </row>
    <row r="38" spans="2:5" x14ac:dyDescent="0.3">
      <c r="B38" s="58" t="s">
        <v>22</v>
      </c>
      <c r="C38" s="45" t="s">
        <v>132</v>
      </c>
      <c r="D38" s="64">
        <f>+E38/E$42*100</f>
        <v>10.15663901454514</v>
      </c>
      <c r="E38" s="73">
        <f>FURS!G10</f>
        <v>3254667836.230001</v>
      </c>
    </row>
    <row r="39" spans="2:5" x14ac:dyDescent="0.3">
      <c r="B39" s="58" t="s">
        <v>31</v>
      </c>
      <c r="C39" s="45" t="s">
        <v>133</v>
      </c>
      <c r="D39" s="64">
        <f t="shared" ref="D39:D41" si="1">+E39/E$42*100</f>
        <v>19.804126850080461</v>
      </c>
      <c r="E39" s="73">
        <f>FURS!G20</f>
        <v>6346179537.4700003</v>
      </c>
    </row>
    <row r="40" spans="2:5" x14ac:dyDescent="0.3">
      <c r="B40" s="58" t="s">
        <v>43</v>
      </c>
      <c r="C40" s="45" t="s">
        <v>134</v>
      </c>
      <c r="D40" s="64">
        <f t="shared" si="1"/>
        <v>17.015301124070682</v>
      </c>
      <c r="E40" s="73">
        <f>FURS!G35</f>
        <v>5452507784.6100006</v>
      </c>
    </row>
    <row r="41" spans="2:5" x14ac:dyDescent="0.3">
      <c r="B41" s="58"/>
      <c r="C41" s="45" t="s">
        <v>135</v>
      </c>
      <c r="D41" s="64">
        <f t="shared" si="1"/>
        <v>53.023933011303725</v>
      </c>
      <c r="E41" s="73">
        <f>FURS!G25+FURS!G27+FURS!G50+FURS!G52+FURS!G53+FURS!G63+FURS!G70</f>
        <v>16991377666.880003</v>
      </c>
    </row>
    <row r="42" spans="2:5" ht="15" thickBot="1" x14ac:dyDescent="0.35">
      <c r="B42" s="60"/>
      <c r="C42" s="59" t="s">
        <v>129</v>
      </c>
      <c r="D42" s="61">
        <f>SUM(D38:D41)</f>
        <v>100</v>
      </c>
      <c r="E42" s="74">
        <f>SUM(E38:E41)</f>
        <v>32044732825.190002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9" t="s">
        <v>139</v>
      </c>
    </row>
    <row r="4" spans="2:9" ht="50.25" customHeight="1" x14ac:dyDescent="0.3">
      <c r="B4" s="80"/>
      <c r="C4" s="81" t="s">
        <v>142</v>
      </c>
      <c r="D4" s="81" t="s">
        <v>154</v>
      </c>
      <c r="E4" s="81" t="s">
        <v>155</v>
      </c>
      <c r="F4" s="81" t="s">
        <v>147</v>
      </c>
      <c r="G4" s="81" t="s">
        <v>156</v>
      </c>
      <c r="H4" s="81" t="s">
        <v>157</v>
      </c>
      <c r="I4" s="81" t="s">
        <v>147</v>
      </c>
    </row>
    <row r="5" spans="2:9" x14ac:dyDescent="0.3">
      <c r="B5" s="82" t="s">
        <v>23</v>
      </c>
      <c r="C5" s="83" t="s">
        <v>61</v>
      </c>
      <c r="D5" s="70">
        <f>+D6+D9+D10+D11</f>
        <v>247438546.35000059</v>
      </c>
      <c r="E5" s="70">
        <f>+E6+E9+E10+E11</f>
        <v>216182953.96999967</v>
      </c>
      <c r="F5" s="71">
        <f t="shared" ref="F5:F11" si="0">D5/E5*100</f>
        <v>114.45793565404713</v>
      </c>
      <c r="G5" s="70">
        <f>+G6+G9+G10+G11</f>
        <v>2311708593.2200007</v>
      </c>
      <c r="H5" s="70">
        <f>+H6+H9+H10+H11</f>
        <v>2207085621.6399999</v>
      </c>
      <c r="I5" s="84">
        <f t="shared" ref="I5:I11" si="1">G5/H5*100</f>
        <v>104.74032228537919</v>
      </c>
    </row>
    <row r="6" spans="2:9" x14ac:dyDescent="0.3">
      <c r="B6" s="85" t="s">
        <v>24</v>
      </c>
      <c r="C6" s="86" t="s">
        <v>62</v>
      </c>
      <c r="D6" s="55">
        <f>+D7-D8</f>
        <v>1819080.4299999774</v>
      </c>
      <c r="E6" s="55">
        <f>+E7-E8</f>
        <v>959775.94999998808</v>
      </c>
      <c r="F6" s="54">
        <f t="shared" si="0"/>
        <v>189.5317787448206</v>
      </c>
      <c r="G6" s="55">
        <f>+G7-G8</f>
        <v>-203248033.80000001</v>
      </c>
      <c r="H6" s="55">
        <f>+H7-H8</f>
        <v>-191884788.74000001</v>
      </c>
      <c r="I6" s="87">
        <f t="shared" si="1"/>
        <v>105.92191029555605</v>
      </c>
    </row>
    <row r="7" spans="2:9" x14ac:dyDescent="0.3">
      <c r="B7" s="107" t="s">
        <v>63</v>
      </c>
      <c r="C7" s="114" t="s">
        <v>0</v>
      </c>
      <c r="D7" s="53">
        <f>FURS!D13</f>
        <v>2187857.2899999917</v>
      </c>
      <c r="E7" s="53">
        <f>FURS!E13</f>
        <v>2886417.7399999797</v>
      </c>
      <c r="F7" s="54">
        <f t="shared" si="0"/>
        <v>75.798359318565133</v>
      </c>
      <c r="G7" s="53">
        <f>FURS!G13</f>
        <v>78007513.75999999</v>
      </c>
      <c r="H7" s="53">
        <f>FURS!H13</f>
        <v>73944754.50999999</v>
      </c>
      <c r="I7" s="87">
        <f t="shared" si="1"/>
        <v>105.49431704374726</v>
      </c>
    </row>
    <row r="8" spans="2:9" x14ac:dyDescent="0.3">
      <c r="B8" s="107" t="s">
        <v>25</v>
      </c>
      <c r="C8" s="114" t="s">
        <v>1</v>
      </c>
      <c r="D8" s="53">
        <f>FURS!D14</f>
        <v>368776.86000001431</v>
      </c>
      <c r="E8" s="53">
        <f>FURS!E14</f>
        <v>1926641.7899999917</v>
      </c>
      <c r="F8" s="54">
        <f t="shared" si="0"/>
        <v>19.140914617035058</v>
      </c>
      <c r="G8" s="53">
        <f>FURS!G14</f>
        <v>281255547.56</v>
      </c>
      <c r="H8" s="53">
        <f>FURS!H14</f>
        <v>265829543.25</v>
      </c>
      <c r="I8" s="87">
        <f t="shared" si="1"/>
        <v>105.80296836890419</v>
      </c>
    </row>
    <row r="9" spans="2:9" x14ac:dyDescent="0.3">
      <c r="B9" s="88" t="s">
        <v>26</v>
      </c>
      <c r="C9" s="89" t="s">
        <v>64</v>
      </c>
      <c r="D9" s="55">
        <f>FURS!D15</f>
        <v>212067149.6200006</v>
      </c>
      <c r="E9" s="55">
        <f>FURS!E15</f>
        <v>193563809.56999969</v>
      </c>
      <c r="F9" s="69">
        <f t="shared" si="0"/>
        <v>109.55929731446487</v>
      </c>
      <c r="G9" s="55">
        <f>FURS!G15</f>
        <v>2302149679.0400004</v>
      </c>
      <c r="H9" s="55">
        <f>FURS!H15</f>
        <v>2203262925.75</v>
      </c>
      <c r="I9" s="90">
        <f t="shared" si="1"/>
        <v>104.48819576339665</v>
      </c>
    </row>
    <row r="10" spans="2:9" ht="24" x14ac:dyDescent="0.3">
      <c r="B10" s="85" t="s">
        <v>27</v>
      </c>
      <c r="C10" s="91" t="s">
        <v>144</v>
      </c>
      <c r="D10" s="53">
        <f>FURS!D16</f>
        <v>33512954.180000007</v>
      </c>
      <c r="E10" s="53">
        <f>FURS!E16</f>
        <v>21302353.060000002</v>
      </c>
      <c r="F10" s="54">
        <f t="shared" si="0"/>
        <v>157.32043350144346</v>
      </c>
      <c r="G10" s="53">
        <f>FURS!G16</f>
        <v>212073849.47</v>
      </c>
      <c r="H10" s="53">
        <f>FURS!H16</f>
        <v>191283390.19</v>
      </c>
      <c r="I10" s="87">
        <f t="shared" si="1"/>
        <v>110.86893078345643</v>
      </c>
    </row>
    <row r="11" spans="2:9" x14ac:dyDescent="0.3">
      <c r="B11" s="85" t="s">
        <v>28</v>
      </c>
      <c r="C11" s="92" t="s">
        <v>2</v>
      </c>
      <c r="D11" s="53">
        <f>FURS!D17</f>
        <v>39362.119999999995</v>
      </c>
      <c r="E11" s="53">
        <f>FURS!E17</f>
        <v>357015.3900000006</v>
      </c>
      <c r="F11" s="54">
        <f t="shared" si="0"/>
        <v>11.025328627989939</v>
      </c>
      <c r="G11" s="53">
        <f>FURS!G17</f>
        <v>733098.51</v>
      </c>
      <c r="H11" s="53">
        <f>FURS!H17</f>
        <v>4424094.4400000004</v>
      </c>
      <c r="I11" s="87">
        <f t="shared" si="1"/>
        <v>16.570589076303712</v>
      </c>
    </row>
    <row r="14" spans="2:9" x14ac:dyDescent="0.3">
      <c r="B14" s="79" t="s">
        <v>140</v>
      </c>
    </row>
    <row r="16" spans="2:9" ht="53.25" customHeight="1" x14ac:dyDescent="0.3">
      <c r="B16" s="80"/>
      <c r="C16" s="81" t="s">
        <v>142</v>
      </c>
      <c r="D16" s="81" t="s">
        <v>154</v>
      </c>
      <c r="E16" s="81" t="s">
        <v>155</v>
      </c>
      <c r="F16" s="81" t="s">
        <v>147</v>
      </c>
      <c r="G16" s="81" t="s">
        <v>156</v>
      </c>
      <c r="H16" s="81" t="s">
        <v>157</v>
      </c>
      <c r="I16" s="81" t="s">
        <v>147</v>
      </c>
    </row>
    <row r="17" spans="2:9" ht="21.75" customHeight="1" x14ac:dyDescent="0.3">
      <c r="B17" s="93" t="s">
        <v>29</v>
      </c>
      <c r="C17" s="94" t="s">
        <v>3</v>
      </c>
      <c r="D17" s="95">
        <f>FURS!D18</f>
        <v>65624320.99000001</v>
      </c>
      <c r="E17" s="95">
        <f>FURS!E18</f>
        <v>64858932.500000119</v>
      </c>
      <c r="F17" s="96">
        <f t="shared" ref="F17" si="2">D17/E17*100</f>
        <v>101.18008184917304</v>
      </c>
      <c r="G17" s="95">
        <f>FURS!G18</f>
        <v>917289490.49000001</v>
      </c>
      <c r="H17" s="95">
        <f>FURS!H18</f>
        <v>775187415.60000002</v>
      </c>
      <c r="I17" s="98">
        <f>G17/H17*100</f>
        <v>118.33131859861426</v>
      </c>
    </row>
    <row r="20" spans="2:9" x14ac:dyDescent="0.3">
      <c r="B20" s="79" t="s">
        <v>141</v>
      </c>
    </row>
    <row r="22" spans="2:9" ht="54" customHeight="1" x14ac:dyDescent="0.3">
      <c r="B22" s="80"/>
      <c r="C22" s="81" t="s">
        <v>142</v>
      </c>
      <c r="D22" s="81" t="s">
        <v>154</v>
      </c>
      <c r="E22" s="81" t="s">
        <v>155</v>
      </c>
      <c r="F22" s="81" t="s">
        <v>147</v>
      </c>
      <c r="G22" s="81" t="s">
        <v>156</v>
      </c>
      <c r="H22" s="81" t="s">
        <v>157</v>
      </c>
      <c r="I22" s="81" t="s">
        <v>147</v>
      </c>
    </row>
    <row r="23" spans="2:9" ht="30" customHeight="1" x14ac:dyDescent="0.3">
      <c r="B23" s="82" t="s">
        <v>43</v>
      </c>
      <c r="C23" s="99" t="s">
        <v>128</v>
      </c>
      <c r="D23" s="72">
        <f>+D24+D33+D35+D37+D29+D30</f>
        <v>558142975.48999977</v>
      </c>
      <c r="E23" s="72">
        <f>+E24+E33+E35+E37+E29+E30</f>
        <v>545525096.75999975</v>
      </c>
      <c r="F23" s="100">
        <f t="shared" ref="F23:F37" si="3">D23/E23*100</f>
        <v>102.31297859712423</v>
      </c>
      <c r="G23" s="70">
        <f>+G24+G33+G35+G37+G29+G30</f>
        <v>5452507784.6100006</v>
      </c>
      <c r="H23" s="70">
        <f>+H24+H33+H35+H37+H29+H30</f>
        <v>5312691279.8699989</v>
      </c>
      <c r="I23" s="101">
        <f t="shared" ref="I23:I37" si="4">G23/H23*100</f>
        <v>102.6317453315944</v>
      </c>
    </row>
    <row r="24" spans="2:9" x14ac:dyDescent="0.3">
      <c r="B24" s="88" t="s">
        <v>44</v>
      </c>
      <c r="C24" s="89" t="s">
        <v>110</v>
      </c>
      <c r="D24" s="47">
        <f>D25+D28</f>
        <v>376274192.07999969</v>
      </c>
      <c r="E24" s="47">
        <f>E25+E28</f>
        <v>362094866.7899996</v>
      </c>
      <c r="F24" s="49">
        <f t="shared" si="3"/>
        <v>103.91591447172421</v>
      </c>
      <c r="G24" s="48">
        <f>G25+G28</f>
        <v>3577968963.3299999</v>
      </c>
      <c r="H24" s="48">
        <f>H25+H28</f>
        <v>3447199158.7499995</v>
      </c>
      <c r="I24" s="102">
        <f t="shared" si="4"/>
        <v>103.79350883304983</v>
      </c>
    </row>
    <row r="25" spans="2:9" ht="24.6" x14ac:dyDescent="0.3">
      <c r="B25" s="88" t="s">
        <v>45</v>
      </c>
      <c r="C25" s="103" t="s">
        <v>108</v>
      </c>
      <c r="D25" s="47">
        <f>D26-D27</f>
        <v>366904749.56999969</v>
      </c>
      <c r="E25" s="47">
        <f>E26-E27</f>
        <v>348622588.4199996</v>
      </c>
      <c r="F25" s="49">
        <f t="shared" si="3"/>
        <v>105.24411261842128</v>
      </c>
      <c r="G25" s="47">
        <f>G26-G27</f>
        <v>3465108493.3899999</v>
      </c>
      <c r="H25" s="47">
        <f>H26-H27</f>
        <v>3329251969.3899994</v>
      </c>
      <c r="I25" s="104">
        <f t="shared" si="4"/>
        <v>104.08069215694997</v>
      </c>
    </row>
    <row r="26" spans="2:9" x14ac:dyDescent="0.3">
      <c r="B26" s="107" t="s">
        <v>106</v>
      </c>
      <c r="C26" s="114" t="s">
        <v>103</v>
      </c>
      <c r="D26" s="50">
        <f>FURS!D38</f>
        <v>531263388.15999985</v>
      </c>
      <c r="E26" s="50">
        <f>FURS!E38</f>
        <v>523696399.14999962</v>
      </c>
      <c r="F26" s="51">
        <f t="shared" si="3"/>
        <v>101.44491904513417</v>
      </c>
      <c r="G26" s="50">
        <f>FURS!G38</f>
        <v>5347826818.04</v>
      </c>
      <c r="H26" s="50">
        <f>FURS!H38</f>
        <v>5146223311.8999996</v>
      </c>
      <c r="I26" s="115">
        <f t="shared" si="4"/>
        <v>103.91750403978423</v>
      </c>
    </row>
    <row r="27" spans="2:9" x14ac:dyDescent="0.3">
      <c r="B27" s="107" t="s">
        <v>107</v>
      </c>
      <c r="C27" s="114" t="s">
        <v>1</v>
      </c>
      <c r="D27" s="50">
        <f>FURS!D39</f>
        <v>164358638.59000015</v>
      </c>
      <c r="E27" s="50">
        <f>FURS!E39</f>
        <v>175073810.73000002</v>
      </c>
      <c r="F27" s="51">
        <f t="shared" si="3"/>
        <v>93.879625915880212</v>
      </c>
      <c r="G27" s="50">
        <f>FURS!G39</f>
        <v>1882718324.6500001</v>
      </c>
      <c r="H27" s="50">
        <f>FURS!H39</f>
        <v>1816971342.51</v>
      </c>
      <c r="I27" s="109">
        <f t="shared" si="4"/>
        <v>103.61849307150743</v>
      </c>
    </row>
    <row r="28" spans="2:9" x14ac:dyDescent="0.3">
      <c r="B28" s="105" t="s">
        <v>46</v>
      </c>
      <c r="C28" s="106" t="s">
        <v>104</v>
      </c>
      <c r="D28" s="47">
        <f>FURS!D40</f>
        <v>9369442.5099999961</v>
      </c>
      <c r="E28" s="47">
        <f>FURS!E40</f>
        <v>13472278.370000012</v>
      </c>
      <c r="F28" s="49">
        <f t="shared" si="3"/>
        <v>69.546087548664488</v>
      </c>
      <c r="G28" s="47">
        <f>FURS!G40</f>
        <v>112860469.94000006</v>
      </c>
      <c r="H28" s="47">
        <f>FURS!H40</f>
        <v>117947189.36000004</v>
      </c>
      <c r="I28" s="102">
        <f t="shared" si="4"/>
        <v>95.687290686958022</v>
      </c>
    </row>
    <row r="29" spans="2:9" x14ac:dyDescent="0.3">
      <c r="B29" s="107" t="s">
        <v>47</v>
      </c>
      <c r="C29" s="108" t="s">
        <v>111</v>
      </c>
      <c r="D29" s="50">
        <f>FURS!D41</f>
        <v>12534741.930000002</v>
      </c>
      <c r="E29" s="50">
        <f>FURS!E41</f>
        <v>16184658.439999999</v>
      </c>
      <c r="F29" s="51">
        <f t="shared" si="3"/>
        <v>77.448294484983904</v>
      </c>
      <c r="G29" s="50">
        <f>FURS!G41</f>
        <v>127951491.30000001</v>
      </c>
      <c r="H29" s="50">
        <f>FURS!H41</f>
        <v>126286914.80000001</v>
      </c>
      <c r="I29" s="109">
        <f t="shared" si="4"/>
        <v>101.3180910331337</v>
      </c>
    </row>
    <row r="30" spans="2:9" x14ac:dyDescent="0.3">
      <c r="B30" s="88" t="s">
        <v>48</v>
      </c>
      <c r="C30" s="110" t="s">
        <v>113</v>
      </c>
      <c r="D30" s="48">
        <f>D31-D32</f>
        <v>141684970.89000005</v>
      </c>
      <c r="E30" s="48">
        <f>E31-E32</f>
        <v>140168559.82000005</v>
      </c>
      <c r="F30" s="49">
        <f t="shared" si="3"/>
        <v>101.08184822041927</v>
      </c>
      <c r="G30" s="48">
        <f>G31-G32</f>
        <v>1426185892.6100001</v>
      </c>
      <c r="H30" s="48">
        <f>H31-H32</f>
        <v>1438465620.9400001</v>
      </c>
      <c r="I30" s="102">
        <f t="shared" si="4"/>
        <v>99.146331469362792</v>
      </c>
    </row>
    <row r="31" spans="2:9" x14ac:dyDescent="0.3">
      <c r="B31" s="107" t="s">
        <v>76</v>
      </c>
      <c r="C31" s="116" t="s">
        <v>103</v>
      </c>
      <c r="D31" s="52">
        <f>FURS!D43</f>
        <v>144923886.43000004</v>
      </c>
      <c r="E31" s="52">
        <f>FURS!E43</f>
        <v>142899947.49000004</v>
      </c>
      <c r="F31" s="51">
        <f t="shared" si="3"/>
        <v>101.41633287873786</v>
      </c>
      <c r="G31" s="52">
        <f>FURS!G43</f>
        <v>1496628284.2200003</v>
      </c>
      <c r="H31" s="52">
        <f>FURS!H43</f>
        <v>1519783656.24</v>
      </c>
      <c r="I31" s="109">
        <f t="shared" si="4"/>
        <v>98.476403406173802</v>
      </c>
    </row>
    <row r="32" spans="2:9" x14ac:dyDescent="0.3">
      <c r="B32" s="85" t="s">
        <v>112</v>
      </c>
      <c r="C32" s="116" t="s">
        <v>1</v>
      </c>
      <c r="D32" s="52">
        <f>FURS!D44</f>
        <v>3238915.5400000014</v>
      </c>
      <c r="E32" s="52">
        <f>FURS!E44</f>
        <v>2731387.6700000009</v>
      </c>
      <c r="F32" s="54">
        <f t="shared" si="3"/>
        <v>118.58131950928812</v>
      </c>
      <c r="G32" s="52">
        <f>FURS!G44</f>
        <v>70442391.610000014</v>
      </c>
      <c r="H32" s="52">
        <f>FURS!H44</f>
        <v>81318035.300000012</v>
      </c>
      <c r="I32" s="87">
        <f t="shared" si="4"/>
        <v>86.625791375950769</v>
      </c>
    </row>
    <row r="33" spans="2:9" x14ac:dyDescent="0.3">
      <c r="B33" s="85" t="s">
        <v>49</v>
      </c>
      <c r="C33" s="111" t="s">
        <v>73</v>
      </c>
      <c r="D33" s="52">
        <f>FURS!D45</f>
        <v>18758059.419999987</v>
      </c>
      <c r="E33" s="52">
        <f>FURS!E45</f>
        <v>19233186.819999993</v>
      </c>
      <c r="F33" s="51">
        <f t="shared" si="3"/>
        <v>97.529648079402335</v>
      </c>
      <c r="G33" s="52">
        <f>FURS!G45</f>
        <v>224547666.27999997</v>
      </c>
      <c r="H33" s="52">
        <f>FURS!H45</f>
        <v>221930461.63999999</v>
      </c>
      <c r="I33" s="109">
        <f t="shared" si="4"/>
        <v>101.17929040504833</v>
      </c>
    </row>
    <row r="34" spans="2:9" hidden="1" x14ac:dyDescent="0.3">
      <c r="B34" s="85" t="s">
        <v>109</v>
      </c>
      <c r="C34" s="111" t="s">
        <v>74</v>
      </c>
      <c r="D34" s="52">
        <f>FURS!D46</f>
        <v>18330354.650000006</v>
      </c>
      <c r="E34" s="52">
        <f>FURS!E46</f>
        <v>18937546.890000015</v>
      </c>
      <c r="F34" s="54">
        <f t="shared" si="3"/>
        <v>96.793712282129647</v>
      </c>
      <c r="G34" s="52">
        <f>FURS!G46</f>
        <v>221533137.06999999</v>
      </c>
      <c r="H34" s="52">
        <f>FURS!H46</f>
        <v>218889781.96000001</v>
      </c>
      <c r="I34" s="87">
        <f t="shared" si="4"/>
        <v>101.20761923481794</v>
      </c>
    </row>
    <row r="35" spans="2:9" x14ac:dyDescent="0.3">
      <c r="B35" s="85" t="s">
        <v>90</v>
      </c>
      <c r="C35" s="111" t="s">
        <v>75</v>
      </c>
      <c r="D35" s="52">
        <f>FURS!D47</f>
        <v>5246827.7600000016</v>
      </c>
      <c r="E35" s="52">
        <f>FURS!E47</f>
        <v>3655135.0999999973</v>
      </c>
      <c r="F35" s="54">
        <f t="shared" si="3"/>
        <v>143.54675316926057</v>
      </c>
      <c r="G35" s="52">
        <f>FURS!G47</f>
        <v>54058607.329999998</v>
      </c>
      <c r="H35" s="52">
        <f>FURS!H47</f>
        <v>38278235.119999997</v>
      </c>
      <c r="I35" s="87">
        <f t="shared" si="4"/>
        <v>141.22544354652055</v>
      </c>
    </row>
    <row r="36" spans="2:9" hidden="1" x14ac:dyDescent="0.3">
      <c r="B36" s="85" t="s">
        <v>98</v>
      </c>
      <c r="C36" s="111" t="s">
        <v>77</v>
      </c>
      <c r="D36" s="52">
        <f>FURS!D48</f>
        <v>2820080.9199999981</v>
      </c>
      <c r="E36" s="52">
        <f>FURS!E48</f>
        <v>950489.53000000096</v>
      </c>
      <c r="F36" s="54">
        <f t="shared" si="3"/>
        <v>296.6977363759068</v>
      </c>
      <c r="G36" s="52">
        <f>FURS!G48</f>
        <v>29038222.889999997</v>
      </c>
      <c r="H36" s="52">
        <f>FURS!H48</f>
        <v>12365875.83</v>
      </c>
      <c r="I36" s="87">
        <f t="shared" si="4"/>
        <v>234.82544454758605</v>
      </c>
    </row>
    <row r="37" spans="2:9" x14ac:dyDescent="0.3">
      <c r="B37" s="85" t="s">
        <v>99</v>
      </c>
      <c r="C37" s="111" t="s">
        <v>14</v>
      </c>
      <c r="D37" s="52">
        <f>FURS!D49</f>
        <v>3644183.4100000025</v>
      </c>
      <c r="E37" s="52">
        <f>FURS!E49</f>
        <v>4188689.7899999982</v>
      </c>
      <c r="F37" s="54">
        <f t="shared" si="3"/>
        <v>87.000556085582176</v>
      </c>
      <c r="G37" s="52">
        <f>FURS!G49</f>
        <v>41795163.760000005</v>
      </c>
      <c r="H37" s="52">
        <f>FURS!H49</f>
        <v>40530888.619999997</v>
      </c>
      <c r="I37" s="87">
        <f t="shared" si="4"/>
        <v>103.11928798762173</v>
      </c>
    </row>
    <row r="39" spans="2:9" x14ac:dyDescent="0.3">
      <c r="B39" s="79" t="s">
        <v>143</v>
      </c>
    </row>
    <row r="41" spans="2:9" ht="52.5" customHeight="1" x14ac:dyDescent="0.3">
      <c r="B41" s="80"/>
      <c r="C41" s="81" t="s">
        <v>142</v>
      </c>
      <c r="D41" s="81" t="s">
        <v>154</v>
      </c>
      <c r="E41" s="81" t="s">
        <v>155</v>
      </c>
      <c r="F41" s="81" t="s">
        <v>147</v>
      </c>
      <c r="G41" s="81" t="s">
        <v>156</v>
      </c>
      <c r="H41" s="81" t="s">
        <v>157</v>
      </c>
      <c r="I41" s="81" t="s">
        <v>147</v>
      </c>
    </row>
    <row r="42" spans="2:9" ht="30" customHeight="1" x14ac:dyDescent="0.3">
      <c r="B42" s="82" t="s">
        <v>31</v>
      </c>
      <c r="C42" s="99" t="s">
        <v>65</v>
      </c>
      <c r="D42" s="72">
        <f>+D43+D44+D45+D46</f>
        <v>585493899.84000099</v>
      </c>
      <c r="E42" s="72">
        <f>+E43+E44+E45+E46</f>
        <v>548877915.81999731</v>
      </c>
      <c r="F42" s="100">
        <f t="shared" ref="F42:F46" si="5">D42/E42*100</f>
        <v>106.67106162675559</v>
      </c>
      <c r="G42" s="70">
        <f>+G43+G44+G45+G46</f>
        <v>6346179537.4700003</v>
      </c>
      <c r="H42" s="70">
        <f>+H43+H44+H45+H46</f>
        <v>5914508077.5699978</v>
      </c>
      <c r="I42" s="101">
        <f>G42/H42*100</f>
        <v>107.29851839305218</v>
      </c>
    </row>
    <row r="43" spans="2:9" x14ac:dyDescent="0.3">
      <c r="B43" s="88" t="s">
        <v>32</v>
      </c>
      <c r="C43" s="89" t="s">
        <v>5</v>
      </c>
      <c r="D43" s="53">
        <f>FURS!D21</f>
        <v>3360957.4800000079</v>
      </c>
      <c r="E43" s="53">
        <f>FURS!E21</f>
        <v>3152178.820000004</v>
      </c>
      <c r="F43" s="54">
        <f t="shared" si="5"/>
        <v>106.62331269645431</v>
      </c>
      <c r="G43" s="53">
        <f>FURS!G21</f>
        <v>36381098.490000002</v>
      </c>
      <c r="H43" s="53">
        <f>FURS!H21</f>
        <v>33912137.07</v>
      </c>
      <c r="I43" s="87">
        <f>G43/H43*100</f>
        <v>107.28046544192622</v>
      </c>
    </row>
    <row r="44" spans="2:9" x14ac:dyDescent="0.3">
      <c r="B44" s="88" t="s">
        <v>33</v>
      </c>
      <c r="C44" s="89" t="s">
        <v>6</v>
      </c>
      <c r="D44" s="53">
        <f>FURS!D22</f>
        <v>3016490.8999999948</v>
      </c>
      <c r="E44" s="53">
        <f>FURS!E22</f>
        <v>2815689.2100000009</v>
      </c>
      <c r="F44" s="54">
        <f t="shared" si="5"/>
        <v>107.13152890904441</v>
      </c>
      <c r="G44" s="53">
        <f>FURS!G22</f>
        <v>32607183.819999997</v>
      </c>
      <c r="H44" s="53">
        <f>FURS!H22</f>
        <v>30375621.490000002</v>
      </c>
      <c r="I44" s="87">
        <f>G44/H44*100</f>
        <v>107.34655694447157</v>
      </c>
    </row>
    <row r="45" spans="2:9" x14ac:dyDescent="0.3">
      <c r="B45" s="88" t="s">
        <v>34</v>
      </c>
      <c r="C45" s="88" t="s">
        <v>7</v>
      </c>
      <c r="D45" s="53">
        <f>FURS!D23</f>
        <v>373027221.22000027</v>
      </c>
      <c r="E45" s="53">
        <f>FURS!E23</f>
        <v>349633938.44999743</v>
      </c>
      <c r="F45" s="54">
        <f t="shared" si="5"/>
        <v>106.69079291149774</v>
      </c>
      <c r="G45" s="53">
        <f>FURS!G23</f>
        <v>4044462957.5100002</v>
      </c>
      <c r="H45" s="53">
        <f>FURS!H23</f>
        <v>3770529131.2199979</v>
      </c>
      <c r="I45" s="87">
        <f>G45/H45*100</f>
        <v>107.26512955494307</v>
      </c>
    </row>
    <row r="46" spans="2:9" x14ac:dyDescent="0.3">
      <c r="B46" s="88" t="s">
        <v>35</v>
      </c>
      <c r="C46" s="89" t="s">
        <v>8</v>
      </c>
      <c r="D46" s="53">
        <f>FURS!D24</f>
        <v>206089230.24000072</v>
      </c>
      <c r="E46" s="53">
        <f>FURS!E24</f>
        <v>193276109.33999991</v>
      </c>
      <c r="F46" s="54">
        <f t="shared" si="5"/>
        <v>106.62943854972822</v>
      </c>
      <c r="G46" s="53">
        <f>FURS!G24</f>
        <v>2232728297.6500001</v>
      </c>
      <c r="H46" s="53">
        <f>FURS!H24</f>
        <v>2079691187.79</v>
      </c>
      <c r="I46" s="87">
        <f>G46/H46*100</f>
        <v>107.35864587773851</v>
      </c>
    </row>
    <row r="49" spans="2:9" ht="52.8" x14ac:dyDescent="0.3">
      <c r="B49" s="80"/>
      <c r="C49" s="81" t="s">
        <v>142</v>
      </c>
      <c r="D49" s="81" t="s">
        <v>154</v>
      </c>
      <c r="E49" s="81" t="s">
        <v>155</v>
      </c>
      <c r="F49" s="81" t="s">
        <v>147</v>
      </c>
      <c r="G49" s="81" t="s">
        <v>156</v>
      </c>
      <c r="H49" s="81" t="s">
        <v>157</v>
      </c>
      <c r="I49" s="81" t="s">
        <v>147</v>
      </c>
    </row>
    <row r="50" spans="2:9" ht="49.5" customHeight="1" x14ac:dyDescent="0.3">
      <c r="B50" s="113" t="s">
        <v>94</v>
      </c>
      <c r="C50" s="112" t="s">
        <v>120</v>
      </c>
      <c r="D50" s="70">
        <f>SUM(D51:D54)</f>
        <v>43262690.160000034</v>
      </c>
      <c r="E50" s="70">
        <f>SUM(E51:E54)</f>
        <v>41303589.690000094</v>
      </c>
      <c r="F50" s="100">
        <f t="shared" ref="F50:F54" si="6">D50/E50*100</f>
        <v>104.74317240875133</v>
      </c>
      <c r="G50" s="70">
        <f>SUM(G51:G54)</f>
        <v>475532046.62</v>
      </c>
      <c r="H50" s="70">
        <f>SUM(H51:H54)</f>
        <v>454610072.34000003</v>
      </c>
      <c r="I50" s="101">
        <f>G50/H50*100</f>
        <v>104.6021800995981</v>
      </c>
    </row>
    <row r="51" spans="2:9" ht="16.5" customHeight="1" x14ac:dyDescent="0.3">
      <c r="B51" s="88" t="s">
        <v>95</v>
      </c>
      <c r="C51" s="117" t="s">
        <v>17</v>
      </c>
      <c r="D51" s="39">
        <f>FURS!D65</f>
        <v>27001.930000000051</v>
      </c>
      <c r="E51" s="39">
        <f>FURS!E65</f>
        <v>24920.649999999994</v>
      </c>
      <c r="F51" s="54">
        <f t="shared" si="6"/>
        <v>108.35162806748644</v>
      </c>
      <c r="G51" s="97">
        <f>FURS!G65</f>
        <v>301500.72000000003</v>
      </c>
      <c r="H51" s="97">
        <f>FURS!H65</f>
        <v>282052.06</v>
      </c>
      <c r="I51" s="87">
        <f>G51/H51*100</f>
        <v>106.89541498119178</v>
      </c>
    </row>
    <row r="52" spans="2:9" ht="14.25" customHeight="1" x14ac:dyDescent="0.3">
      <c r="B52" s="88" t="s">
        <v>96</v>
      </c>
      <c r="C52" s="117" t="s">
        <v>18</v>
      </c>
      <c r="D52" s="39">
        <f>FURS!D66</f>
        <v>45200.479999999923</v>
      </c>
      <c r="E52" s="39">
        <f>FURS!E66</f>
        <v>41798.549999999988</v>
      </c>
      <c r="F52" s="54">
        <f t="shared" si="6"/>
        <v>108.1388708459981</v>
      </c>
      <c r="G52" s="97">
        <f>FURS!G66</f>
        <v>504848.32999999996</v>
      </c>
      <c r="H52" s="97">
        <f>FURS!H66</f>
        <v>473364.49999999994</v>
      </c>
      <c r="I52" s="87">
        <f>G52/H52*100</f>
        <v>106.65107543975098</v>
      </c>
    </row>
    <row r="53" spans="2:9" ht="21.75" customHeight="1" x14ac:dyDescent="0.3">
      <c r="B53" s="88" t="s">
        <v>114</v>
      </c>
      <c r="C53" s="117" t="s">
        <v>19</v>
      </c>
      <c r="D53" s="39">
        <f>FURS!D67</f>
        <v>39178408.270000041</v>
      </c>
      <c r="E53" s="39">
        <f>FURS!E67</f>
        <v>37543635.220000088</v>
      </c>
      <c r="F53" s="54">
        <f t="shared" si="6"/>
        <v>104.35432807830256</v>
      </c>
      <c r="G53" s="97">
        <f>FURS!G67</f>
        <v>430140101.94999999</v>
      </c>
      <c r="H53" s="97">
        <f>FURS!H67</f>
        <v>411985808.01000005</v>
      </c>
      <c r="I53" s="87">
        <f>G53/H53*100</f>
        <v>104.4065338142811</v>
      </c>
    </row>
    <row r="54" spans="2:9" ht="20.25" customHeight="1" x14ac:dyDescent="0.3">
      <c r="B54" s="88" t="s">
        <v>115</v>
      </c>
      <c r="C54" s="117" t="s">
        <v>20</v>
      </c>
      <c r="D54" s="39">
        <f>FURS!D68</f>
        <v>4012079.4799999967</v>
      </c>
      <c r="E54" s="39">
        <f>FURS!E68</f>
        <v>3693235.2700000033</v>
      </c>
      <c r="F54" s="54">
        <f t="shared" si="6"/>
        <v>108.63319519852827</v>
      </c>
      <c r="G54" s="97">
        <f>FURS!G68</f>
        <v>44585595.619999997</v>
      </c>
      <c r="H54" s="97">
        <f>FURS!H68</f>
        <v>41868847.770000003</v>
      </c>
      <c r="I54" s="87">
        <f>G54/H54*100</f>
        <v>106.48870937390976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oktober</Mesec>
    <Leto xmlns="31846968-95d7-4ba5-b9d7-02992289841a">2019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1846968-95d7-4ba5-b9d7-02992289841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2019-12-13T09:36:54Z</cp:lastPrinted>
  <dcterms:created xsi:type="dcterms:W3CDTF">2013-10-09T08:57:38Z</dcterms:created>
  <dcterms:modified xsi:type="dcterms:W3CDTF">2019-12-13T09:40:21Z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