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9\JAVNA OBJAVA_internet\7 Julij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FURS!$A$1:$K$77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6" i="24" s="1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H6" i="24" l="1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<sst xmlns="http://schemas.openxmlformats.org/spreadsheetml/2006/main" count="309" uniqueCount="185">
  <si>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</si>
  <si>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</si>
  <si>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</si>
  <si>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</si>
  <si>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</si>
  <si>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</si>
  <si>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</si>
  <si>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</si>
  <si>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</si>
  <si>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</si>
  <si>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</si>
  <si>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</si>
  <si>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</si>
  <si>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</si>
  <si>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</si>
  <si>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</si>
  <si>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</si>
  <si>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</si>
  <si>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</si>
  <si>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</si>
  <si>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</si>
  <si>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</si>
  <si>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</si>
  <si>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</si>
  <si>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</si>
  <si>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</si>
  <si>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</si>
  <si>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</si>
  <si>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</si>
  <si>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</si>
  <si>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</si>
  <si>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</si>
  <si>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</si>
  <si>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</si>
  <si>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</si>
  <si>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</si>
  <si>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</si>
  <si>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</si>
  <si>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</si>
  <si>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</si>
  <si>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</si>
  <si>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</si>
  <si>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</si>
  <si>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</si>
  <si>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</si>
  <si>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</si>
  <si>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</si>
  <si>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</si>
  <si>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</si>
  <si>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</si>
  <si>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</si>
  <si>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</si>
  <si>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</si>
  <si>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</si>
  <si>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</si>
  <si>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</si>
  <si>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</si>
  <si>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</si>
  <si>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</si>
  <si>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</si>
  <si>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</si>
  <si>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</si>
  <si>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</si>
  <si>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</si>
  <si>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</si>
  <si>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</si>
  <si>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</si>
  <si>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</si>
  <si>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</si>
  <si>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</si>
  <si>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</si>
  <si>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</si>
  <si>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</si>
  <si>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</si>
  <si>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</si>
  <si>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</si>
  <si>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</si>
  <si>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</si>
  <si>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</si>
  <si>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</si>
  <si>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</si>
  <si>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</si>
  <si>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</si>
  <si>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</si>
  <si>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</si>
  <si>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</si>
  <si>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</si>
  <si>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</si>
  <si>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</si>
  <si>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</si>
  <si>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</si>
  <si>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</si>
  <si>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</si>
  <si>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</si>
  <si>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</si>
  <si>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</si>
  <si>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</si>
  <si>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</si>
  <si>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</si>
  <si>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</si>
  <si>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</si>
  <si>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</si>
  <si>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</si>
  <si>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</si>
  <si>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</si>
  <si>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</si>
  <si>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</si>
  <si>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</si>
  <si>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</si>
  <si>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</si>
  <si>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</si>
  <si>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</si>
  <si>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</si>
  <si>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</si>
  <si>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</si>
  <si>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</si>
  <si>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</si>
  <si>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</si>
  <si>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</si>
  <si>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</si>
  <si>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</si>
  <si>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</si>
  <si>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</si>
  <si>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</si>
  <si>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</si>
  <si>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</si>
  <si>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</si>
  <si>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</si>
  <si>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</si>
  <si>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</si>
  <si>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</si>
  <si>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</si>
  <si>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</si>
  <si>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</si>
  <si>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</si>
  <si>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</si>
  <si>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</si>
  <si>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</si>
  <si>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</si>
  <si>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</si>
  <si>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</si>
  <si>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</si>
  <si>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</si>
  <si>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</si>
  <si>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</si>
  <si>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</si>
  <si>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</si>
  <si>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</si>
  <si>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</si>
  <si>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</si>
  <si>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</si>
  <si>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</si>
  <si>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</si>
  <si>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</si>
  <si>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</si>
  <si>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</si>
  <si>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</si>
  <si>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</si>
  <si>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</si>
  <si>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</si>
  <si>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</si>
  <si>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</si>
  <si>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</si>
  <si>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</si>
  <si>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</si>
  <si>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</si>
  <si>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</si>
  <si>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</si>
  <si>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</si>
  <si>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</si>
  <si>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</si>
  <si>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</si>
  <si>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RAZLIKA MESEC 2019/2018</t>
  </si>
  <si>
    <t>Indeks 2019/2018</t>
  </si>
  <si>
    <t>RAZLIKA OBDOBJE 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</si>
  <si>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</si>
  <si>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</si>
  <si>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</si>
  <si>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</si>
  <si>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</si>
  <si>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</si>
  <si>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>REALIZACIJA  JULIJ 2018</t>
  </si>
  <si>
    <t>REALIZACIJA JANUAR - JULIJ 2019</t>
  </si>
  <si>
    <t>REALIZACIJA JANUAR - JULIJ 2018</t>
  </si>
  <si>
    <t xml:space="preserve"> REALIZACIJA  JULIJ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</si>
</sst>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3" borderId="0"/>
    <xf numFmtId="0" fontId="66" fillId="44" borderId="0" applyNumberFormat="0" applyBorder="0" applyAlignment="0" applyProtection="0"/>
    <xf numFmtId="0" fontId="67" fillId="45" borderId="0" applyNumberFormat="0" applyBorder="0" applyAlignment="0" applyProtection="0"/>
    <xf numFmtId="0" fontId="67" fillId="46" borderId="0" applyNumberFormat="0" applyBorder="0" applyAlignment="0" applyProtection="0"/>
    <xf numFmtId="0" fontId="66" fillId="47" borderId="0" applyNumberFormat="0" applyBorder="0" applyAlignment="0" applyProtection="0"/>
    <xf numFmtId="0" fontId="66" fillId="48" borderId="0" applyNumberFormat="0" applyBorder="0" applyAlignment="0" applyProtection="0"/>
    <xf numFmtId="0" fontId="67" fillId="49" borderId="0" applyNumberFormat="0" applyBorder="0" applyAlignment="0" applyProtection="0"/>
    <xf numFmtId="0" fontId="67" fillId="50" borderId="0" applyNumberFormat="0" applyBorder="0" applyAlignment="0" applyProtection="0"/>
    <xf numFmtId="0" fontId="66" fillId="51" borderId="0" applyNumberFormat="0" applyBorder="0" applyAlignment="0" applyProtection="0"/>
    <xf numFmtId="0" fontId="66" fillId="52" borderId="0" applyNumberFormat="0" applyBorder="0" applyAlignment="0" applyProtection="0"/>
    <xf numFmtId="0" fontId="67" fillId="53" borderId="0" applyNumberFormat="0" applyBorder="0" applyAlignment="0" applyProtection="0"/>
    <xf numFmtId="0" fontId="67" fillId="54" borderId="0" applyNumberFormat="0" applyBorder="0" applyAlignment="0" applyProtection="0"/>
    <xf numFmtId="0" fontId="66" fillId="55" borderId="0" applyNumberFormat="0" applyBorder="0" applyAlignment="0" applyProtection="0"/>
    <xf numFmtId="0" fontId="66" fillId="56" borderId="0" applyNumberFormat="0" applyBorder="0" applyAlignment="0" applyProtection="0"/>
    <xf numFmtId="0" fontId="67" fillId="49" borderId="0" applyNumberFormat="0" applyBorder="0" applyAlignment="0" applyProtection="0"/>
    <xf numFmtId="0" fontId="67" fillId="57" borderId="0" applyNumberFormat="0" applyBorder="0" applyAlignment="0" applyProtection="0"/>
    <xf numFmtId="0" fontId="66" fillId="50" borderId="0" applyNumberFormat="0" applyBorder="0" applyAlignment="0" applyProtection="0"/>
    <xf numFmtId="0" fontId="66" fillId="47" borderId="0" applyNumberFormat="0" applyBorder="0" applyAlignment="0" applyProtection="0"/>
    <xf numFmtId="0" fontId="67" fillId="58" borderId="0" applyNumberFormat="0" applyBorder="0" applyAlignment="0" applyProtection="0"/>
    <xf numFmtId="0" fontId="67" fillId="59" borderId="0" applyNumberFormat="0" applyBorder="0" applyAlignment="0" applyProtection="0"/>
    <xf numFmtId="0" fontId="66" fillId="47" borderId="0" applyNumberFormat="0" applyBorder="0" applyAlignment="0" applyProtection="0"/>
    <xf numFmtId="0" fontId="66" fillId="60" borderId="0" applyNumberFormat="0" applyBorder="0" applyAlignment="0" applyProtection="0"/>
    <xf numFmtId="0" fontId="67" fillId="61" borderId="0" applyNumberFormat="0" applyBorder="0" applyAlignment="0" applyProtection="0"/>
    <xf numFmtId="0" fontId="67" fillId="62" borderId="0" applyNumberFormat="0" applyBorder="0" applyAlignment="0" applyProtection="0"/>
    <xf numFmtId="0" fontId="66" fillId="63" borderId="0" applyNumberFormat="0" applyBorder="0" applyAlignment="0" applyProtection="0"/>
    <xf numFmtId="0" fontId="68" fillId="61" borderId="0" applyNumberFormat="0" applyBorder="0" applyAlignment="0" applyProtection="0"/>
    <xf numFmtId="0" fontId="69" fillId="64" borderId="45" applyNumberFormat="0" applyAlignment="0" applyProtection="0"/>
    <xf numFmtId="0" fontId="70" fillId="56" borderId="46" applyNumberFormat="0" applyAlignment="0" applyProtection="0"/>
    <xf numFmtId="0" fontId="71" fillId="65" borderId="0" applyNumberFormat="0" applyBorder="0" applyAlignment="0" applyProtection="0"/>
    <xf numFmtId="0" fontId="71" fillId="66" borderId="0" applyNumberFormat="0" applyBorder="0" applyAlignment="0" applyProtection="0"/>
    <xf numFmtId="0" fontId="71" fillId="67" borderId="0" applyNumberFormat="0" applyBorder="0" applyAlignment="0" applyProtection="0"/>
    <xf numFmtId="0" fontId="67" fillId="54" borderId="0" applyNumberFormat="0" applyBorder="0" applyAlignment="0" applyProtection="0"/>
    <xf numFmtId="0" fontId="72" fillId="0" borderId="47" applyNumberFormat="0" applyFill="0" applyAlignment="0" applyProtection="0"/>
    <xf numFmtId="0" fontId="73" fillId="0" borderId="48" applyNumberFormat="0" applyFill="0" applyAlignment="0" applyProtection="0"/>
    <xf numFmtId="0" fontId="74" fillId="0" borderId="49" applyNumberFormat="0" applyFill="0" applyAlignment="0" applyProtection="0"/>
    <xf numFmtId="0" fontId="74" fillId="0" borderId="0" applyNumberFormat="0" applyFill="0" applyBorder="0" applyAlignment="0" applyProtection="0"/>
    <xf numFmtId="0" fontId="75" fillId="62" borderId="45" applyNumberFormat="0" applyAlignment="0" applyProtection="0"/>
    <xf numFmtId="0" fontId="76" fillId="0" borderId="50" applyNumberFormat="0" applyFill="0" applyAlignment="0" applyProtection="0"/>
    <xf numFmtId="0" fontId="76" fillId="62" borderId="0" applyNumberFormat="0" applyBorder="0" applyAlignment="0" applyProtection="0"/>
    <xf numFmtId="0" fontId="59" fillId="61" borderId="45" applyNumberFormat="0" applyFont="0" applyAlignment="0" applyProtection="0"/>
    <xf numFmtId="0" fontId="77" fillId="64" borderId="51" applyNumberFormat="0" applyAlignment="0" applyProtection="0"/>
    <xf numFmtId="4" fontId="59" fillId="68" borderId="45" applyNumberFormat="0" applyProtection="0">
      <alignment vertical="center"/>
    </xf>
    <xf numFmtId="4" fontId="80" fillId="69" borderId="45" applyNumberFormat="0" applyProtection="0">
      <alignment vertical="center"/>
    </xf>
    <xf numFmtId="4" fontId="59" fillId="69" borderId="45" applyNumberFormat="0" applyProtection="0">
      <alignment horizontal="left" vertical="center" indent="1"/>
    </xf>
    <xf numFmtId="0" fontId="63" fillId="68" borderId="52" applyNumberFormat="0" applyProtection="0">
      <alignment horizontal="left" vertical="top" indent="1"/>
    </xf>
    <xf numFmtId="4" fontId="59" fillId="70" borderId="45" applyNumberFormat="0" applyProtection="0">
      <alignment horizontal="left" vertical="center" indent="1"/>
    </xf>
    <xf numFmtId="4" fontId="59" fillId="71" borderId="45" applyNumberFormat="0" applyProtection="0">
      <alignment horizontal="right" vertical="center"/>
    </xf>
    <xf numFmtId="4" fontId="59" fillId="72" borderId="45" applyNumberFormat="0" applyProtection="0">
      <alignment horizontal="right" vertical="center"/>
    </xf>
    <xf numFmtId="4" fontId="59" fillId="73" borderId="53" applyNumberFormat="0" applyProtection="0">
      <alignment horizontal="right" vertical="center"/>
    </xf>
    <xf numFmtId="4" fontId="59" fillId="74" borderId="45" applyNumberFormat="0" applyProtection="0">
      <alignment horizontal="right" vertical="center"/>
    </xf>
    <xf numFmtId="4" fontId="59" fillId="75" borderId="45" applyNumberFormat="0" applyProtection="0">
      <alignment horizontal="right" vertical="center"/>
    </xf>
    <xf numFmtId="4" fontId="59" fillId="76" borderId="45" applyNumberFormat="0" applyProtection="0">
      <alignment horizontal="right" vertical="center"/>
    </xf>
    <xf numFmtId="4" fontId="59" fillId="77" borderId="45" applyNumberFormat="0" applyProtection="0">
      <alignment horizontal="right" vertical="center"/>
    </xf>
    <xf numFmtId="4" fontId="59" fillId="78" borderId="45" applyNumberFormat="0" applyProtection="0">
      <alignment horizontal="right" vertical="center"/>
    </xf>
    <xf numFmtId="4" fontId="59" fillId="79" borderId="45" applyNumberFormat="0" applyProtection="0">
      <alignment horizontal="right" vertical="center"/>
    </xf>
    <xf numFmtId="4" fontId="59" fillId="80" borderId="53" applyNumberFormat="0" applyProtection="0">
      <alignment horizontal="left" vertical="center" indent="1"/>
    </xf>
    <xf numFmtId="4" fontId="62" fillId="81" borderId="53" applyNumberFormat="0" applyProtection="0">
      <alignment horizontal="left" vertical="center" indent="1"/>
    </xf>
    <xf numFmtId="4" fontId="62" fillId="81" borderId="53" applyNumberFormat="0" applyProtection="0">
      <alignment horizontal="left" vertical="center" indent="1"/>
    </xf>
    <xf numFmtId="4" fontId="59" fillId="82" borderId="45" applyNumberFormat="0" applyProtection="0">
      <alignment horizontal="right" vertical="center"/>
    </xf>
    <xf numFmtId="4" fontId="59" fillId="83" borderId="53" applyNumberFormat="0" applyProtection="0">
      <alignment horizontal="left" vertical="center" indent="1"/>
    </xf>
    <xf numFmtId="4" fontId="59" fillId="82" borderId="53" applyNumberFormat="0" applyProtection="0">
      <alignment horizontal="left" vertical="center" indent="1"/>
    </xf>
    <xf numFmtId="0" fontId="59" fillId="84" borderId="45" applyNumberFormat="0" applyProtection="0">
      <alignment horizontal="left" vertical="center" indent="1"/>
    </xf>
    <xf numFmtId="0" fontId="59" fillId="81" borderId="52" applyNumberFormat="0" applyProtection="0">
      <alignment horizontal="left" vertical="top" indent="1"/>
    </xf>
    <xf numFmtId="0" fontId="59" fillId="85" borderId="45" applyNumberFormat="0" applyProtection="0">
      <alignment horizontal="left" vertical="center" indent="1"/>
    </xf>
    <xf numFmtId="0" fontId="59" fillId="82" borderId="52" applyNumberFormat="0" applyProtection="0">
      <alignment horizontal="left" vertical="top" indent="1"/>
    </xf>
    <xf numFmtId="0" fontId="59" fillId="86" borderId="45" applyNumberFormat="0" applyProtection="0">
      <alignment horizontal="left" vertical="center" indent="1"/>
    </xf>
    <xf numFmtId="0" fontId="59" fillId="86" borderId="52" applyNumberFormat="0" applyProtection="0">
      <alignment horizontal="left" vertical="top" indent="1"/>
    </xf>
    <xf numFmtId="0" fontId="59" fillId="83" borderId="45" applyNumberFormat="0" applyProtection="0">
      <alignment horizontal="left" vertical="center" indent="1"/>
    </xf>
    <xf numFmtId="0" fontId="59" fillId="83" borderId="52" applyNumberFormat="0" applyProtection="0">
      <alignment horizontal="left" vertical="top" indent="1"/>
    </xf>
    <xf numFmtId="0" fontId="59" fillId="87" borderId="54" applyNumberFormat="0">
      <protection locked="0"/>
    </xf>
    <xf numFmtId="0" fontId="60" fillId="81" borderId="55" applyBorder="0"/>
    <xf numFmtId="4" fontId="61" fillId="88" borderId="52" applyNumberFormat="0" applyProtection="0">
      <alignment vertical="center"/>
    </xf>
    <xf numFmtId="4" fontId="80" fillId="89" borderId="1" applyNumberFormat="0" applyProtection="0">
      <alignment vertical="center"/>
    </xf>
    <xf numFmtId="4" fontId="61" fillId="84" borderId="52" applyNumberFormat="0" applyProtection="0">
      <alignment horizontal="left" vertical="center" indent="1"/>
    </xf>
    <xf numFmtId="0" fontId="61" fillId="88" borderId="52" applyNumberFormat="0" applyProtection="0">
      <alignment horizontal="left" vertical="top" indent="1"/>
    </xf>
    <xf numFmtId="4" fontId="59" fillId="0" borderId="45" applyNumberFormat="0" applyProtection="0">
      <alignment horizontal="right" vertical="center"/>
    </xf>
    <xf numFmtId="4" fontId="80" fillId="36" borderId="45" applyNumberFormat="0" applyProtection="0">
      <alignment horizontal="right" vertical="center"/>
    </xf>
    <xf numFmtId="4" fontId="59" fillId="70" borderId="45" applyNumberFormat="0" applyProtection="0">
      <alignment horizontal="left" vertical="center" indent="1"/>
    </xf>
    <xf numFmtId="0" fontId="61" fillId="82" borderId="52" applyNumberFormat="0" applyProtection="0">
      <alignment horizontal="left" vertical="top" indent="1"/>
    </xf>
    <xf numFmtId="4" fontId="64" fillId="90" borderId="53" applyNumberFormat="0" applyProtection="0">
      <alignment horizontal="left" vertical="center" indent="1"/>
    </xf>
    <xf numFmtId="0" fontId="59" fillId="91" borderId="1"/>
    <xf numFmtId="4" fontId="65" fillId="87" borderId="45" applyNumberFormat="0" applyProtection="0">
      <alignment horizontal="right" vertical="center"/>
    </xf>
    <xf numFmtId="0" fontId="78" fillId="0" borderId="0" applyNumberFormat="0" applyFill="0" applyBorder="0" applyAlignment="0" applyProtection="0"/>
    <xf numFmtId="0" fontId="71" fillId="0" borderId="56" applyNumberFormat="0" applyFill="0" applyAlignment="0" applyProtection="0"/>
    <xf numFmtId="0" fontId="79" fillId="0" borderId="0" applyNumberFormat="0" applyFill="0" applyBorder="0" applyAlignment="0" applyProtection="0"/>
  </cellStyleXfs>
  <cellXfs count="256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3" fontId="49" fillId="0" borderId="1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21" xfId="711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mba 4" xfId="750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625616"/>
        <c:axId val="521628360"/>
      </c:barChart>
      <c:catAx>
        <c:axId val="521625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1628360"/>
        <c:crosses val="autoZero"/>
        <c:auto val="1"/>
        <c:lblAlgn val="ctr"/>
        <c:lblOffset val="100"/>
        <c:noMultiLvlLbl val="0"/>
      </c:catAx>
      <c:valAx>
        <c:axId val="52162836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521625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4.7204424021650198</c:v>
                </c:pt>
                <c:pt idx="1">
                  <c:v>21.625841825010514</c:v>
                </c:pt>
                <c:pt idx="2">
                  <c:v>20.222282459892096</c:v>
                </c:pt>
                <c:pt idx="3">
                  <c:v>53.431433312932363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10.220192053454223</c:v>
                </c:pt>
                <c:pt idx="1">
                  <c:v>20.144952303720451</c:v>
                </c:pt>
                <c:pt idx="2">
                  <c:v>16.766497477912861</c:v>
                </c:pt>
                <c:pt idx="3">
                  <c:v>52.868358164912465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view="pageBreakPreview" zoomScale="60" zoomScaleNormal="100" workbookViewId="0">
      <selection activeCell="I9" sqref="I9"/>
    </sheetView>
  </sheetViews>
  <sheetFormatPr defaultColWidth="11.5546875" defaultRowHeight="14.4" x14ac:dyDescent="0.3"/>
  <cols>
    <col min="1" max="1" width="3.109375" style="128" customWidth="1"/>
    <col min="2" max="2" width="6.88671875" style="128" customWidth="1"/>
    <col min="3" max="3" width="57.109375" style="128" customWidth="1"/>
    <col min="4" max="4" width="20.6640625" style="251" customWidth="1"/>
    <col min="5" max="5" width="20" style="251" customWidth="1"/>
    <col min="6" max="6" width="10.88671875" style="128" customWidth="1"/>
    <col min="7" max="8" width="20.6640625" style="128" customWidth="1"/>
    <col min="9" max="9" width="11.44140625" style="128" customWidth="1"/>
    <col min="10" max="10" width="17" style="128" hidden="1" customWidth="1"/>
    <col min="11" max="11" width="18.5546875" style="128" hidden="1" customWidth="1"/>
    <col min="12" max="12" width="11.5546875" style="128" customWidth="1"/>
    <col min="13" max="16384" width="11.5546875" style="128"/>
  </cols>
  <sheetData>
    <row r="1" spans="1:13" x14ac:dyDescent="0.3">
      <c r="B1" s="6" t="s">
        <v>121</v>
      </c>
      <c r="C1" s="6"/>
      <c r="D1" s="148"/>
      <c r="E1" s="148"/>
      <c r="F1" s="6"/>
      <c r="G1" s="118"/>
      <c r="H1" s="118"/>
      <c r="I1" s="118"/>
      <c r="J1" s="118"/>
    </row>
    <row r="2" spans="1:13" x14ac:dyDescent="0.3">
      <c r="B2" s="6" t="s">
        <v>122</v>
      </c>
      <c r="C2" s="6"/>
      <c r="D2" s="148"/>
      <c r="E2" s="148"/>
      <c r="F2" s="6"/>
      <c r="G2" s="7"/>
      <c r="H2" s="118"/>
      <c r="I2" s="118"/>
      <c r="J2" s="118"/>
    </row>
    <row r="3" spans="1:13" x14ac:dyDescent="0.3">
      <c r="B3" s="6" t="s">
        <v>130</v>
      </c>
      <c r="C3" s="6"/>
      <c r="D3" s="148"/>
      <c r="E3" s="148"/>
      <c r="F3" s="6"/>
      <c r="G3" s="118"/>
      <c r="H3" s="118"/>
      <c r="I3" s="118"/>
      <c r="J3" s="118"/>
    </row>
    <row r="4" spans="1:13" x14ac:dyDescent="0.3">
      <c r="B4" s="118"/>
      <c r="C4" s="6"/>
      <c r="D4" s="148"/>
      <c r="E4" s="148"/>
      <c r="F4" s="6"/>
      <c r="G4" s="118"/>
      <c r="H4" s="118"/>
      <c r="I4" s="118"/>
      <c r="J4" s="118"/>
    </row>
    <row r="5" spans="1:13" x14ac:dyDescent="0.3">
      <c r="B5" s="12"/>
      <c r="C5" s="1"/>
      <c r="D5" s="148"/>
      <c r="E5" s="148"/>
      <c r="F5" s="6"/>
      <c r="G5" s="118"/>
      <c r="H5" s="118"/>
      <c r="I5" s="118"/>
      <c r="J5" s="118"/>
    </row>
    <row r="6" spans="1:13" ht="15" thickBot="1" x14ac:dyDescent="0.35">
      <c r="A6" s="252"/>
      <c r="B6" s="253" t="s">
        <v>105</v>
      </c>
      <c r="C6" s="253"/>
      <c r="D6" s="253"/>
      <c r="E6" s="253"/>
      <c r="F6" s="253"/>
      <c r="G6" s="253"/>
      <c r="H6" s="253"/>
      <c r="I6" s="253"/>
      <c r="J6" s="19"/>
    </row>
    <row r="7" spans="1:13" ht="53.25" customHeight="1" x14ac:dyDescent="0.3">
      <c r="A7" s="252"/>
      <c r="B7" s="8"/>
      <c r="C7" s="21"/>
      <c r="D7" s="125" t="s">
        <v>184</v>
      </c>
      <c r="E7" s="126" t="s">
        <v>181</v>
      </c>
      <c r="F7" s="14" t="s">
        <v>173</v>
      </c>
      <c r="G7" s="126" t="s">
        <v>182</v>
      </c>
      <c r="H7" s="126" t="s">
        <v>183</v>
      </c>
      <c r="I7" s="136" t="s">
        <v>173</v>
      </c>
      <c r="J7" s="126" t="s">
        <v>172</v>
      </c>
      <c r="K7" s="126" t="s">
        <v>174</v>
      </c>
    </row>
    <row r="8" spans="1:13" s="142" customFormat="1" ht="19.2" customHeight="1" x14ac:dyDescent="0.25">
      <c r="A8" s="252"/>
      <c r="B8" s="9" t="s">
        <v>60</v>
      </c>
      <c r="C8" s="22" t="s">
        <v>123</v>
      </c>
      <c r="D8" s="137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  <c r="J8" s="20"/>
    </row>
    <row r="9" spans="1:13" s="142" customFormat="1" ht="22.95" customHeight="1" x14ac:dyDescent="0.3">
      <c r="A9" s="252"/>
      <c r="B9" s="121" t="s">
        <v>21</v>
      </c>
      <c r="C9" s="149" t="s">
        <v>97</v>
      </c>
      <c r="D9" s="138">
        <v>1302499482.5799999</v>
      </c>
      <c r="E9" s="122">
        <v>1213694351.7399991</v>
      </c>
      <c r="F9" s="150">
        <v>107.31692709228533</v>
      </c>
      <c r="G9" s="122">
        <v>9615137093.1099987</v>
      </c>
      <c r="H9" s="122">
        <v>9088971951.6200008</v>
      </c>
      <c r="I9" s="151">
        <v>105.78905011799729</v>
      </c>
      <c r="J9" s="122">
        <v>88805130.840000868</v>
      </c>
      <c r="K9" s="122">
        <v>526165141.48999786</v>
      </c>
      <c r="M9" s="16"/>
    </row>
    <row r="10" spans="1:13" s="142" customFormat="1" ht="31.95" customHeight="1" x14ac:dyDescent="0.3">
      <c r="A10" s="252"/>
      <c r="B10" s="152" t="s">
        <v>22</v>
      </c>
      <c r="C10" s="153" t="s">
        <v>176</v>
      </c>
      <c r="D10" s="154">
        <v>127149045.29000019</v>
      </c>
      <c r="E10" s="155">
        <v>115607437.96000023</v>
      </c>
      <c r="F10" s="156">
        <v>109.98344702872258</v>
      </c>
      <c r="G10" s="144">
        <v>2040689791.1500001</v>
      </c>
      <c r="H10" s="144">
        <v>1891860006.6600001</v>
      </c>
      <c r="I10" s="157">
        <v>107.86684976510247</v>
      </c>
      <c r="J10" s="144">
        <v>11541607.329999954</v>
      </c>
      <c r="K10" s="144">
        <v>148829784.49000001</v>
      </c>
      <c r="M10" s="16"/>
    </row>
    <row r="11" spans="1:13" s="142" customFormat="1" ht="22.95" customHeight="1" x14ac:dyDescent="0.25">
      <c r="A11" s="252"/>
      <c r="B11" s="2" t="s">
        <v>23</v>
      </c>
      <c r="C11" s="158" t="s">
        <v>175</v>
      </c>
      <c r="D11" s="159">
        <v>48555567.210000232</v>
      </c>
      <c r="E11" s="160">
        <v>53629606.520000175</v>
      </c>
      <c r="F11" s="161">
        <v>90.538734778694163</v>
      </c>
      <c r="G11" s="130">
        <v>1382300678.7200003</v>
      </c>
      <c r="H11" s="130">
        <v>1375359588.0200002</v>
      </c>
      <c r="I11" s="162">
        <v>100.50467461458517</v>
      </c>
      <c r="J11" s="130">
        <v>-5074039.3099999428</v>
      </c>
      <c r="K11" s="130">
        <v>6941090.7000000477</v>
      </c>
      <c r="M11" s="16"/>
    </row>
    <row r="12" spans="1:13" s="142" customFormat="1" ht="19.95" customHeight="1" x14ac:dyDescent="0.25">
      <c r="A12" s="252"/>
      <c r="B12" s="163" t="s">
        <v>24</v>
      </c>
      <c r="C12" s="164" t="s">
        <v>62</v>
      </c>
      <c r="D12" s="165">
        <v>-185132207.58000001</v>
      </c>
      <c r="E12" s="166">
        <v>-177099605.63999999</v>
      </c>
      <c r="F12" s="167">
        <v>104.5356407830339</v>
      </c>
      <c r="G12" s="168">
        <v>-205595651.06</v>
      </c>
      <c r="H12" s="168">
        <v>-198343100.75</v>
      </c>
      <c r="I12" s="169">
        <v>103.65656797870749</v>
      </c>
      <c r="J12" s="168">
        <v>-8032601.9400000274</v>
      </c>
      <c r="K12" s="168">
        <v>-7252550.3100000024</v>
      </c>
      <c r="M12" s="16"/>
    </row>
    <row r="13" spans="1:13" s="142" customFormat="1" ht="19.95" customHeight="1" x14ac:dyDescent="0.25">
      <c r="A13" s="252"/>
      <c r="B13" s="170" t="s">
        <v>63</v>
      </c>
      <c r="C13" s="171" t="s">
        <v>0</v>
      </c>
      <c r="D13" s="172">
        <v>17843877.849999994</v>
      </c>
      <c r="E13" s="173">
        <v>9080541.2599999979</v>
      </c>
      <c r="F13" s="174">
        <v>196.50676473001346</v>
      </c>
      <c r="G13" s="176">
        <v>61644663.07</v>
      </c>
      <c r="H13" s="176">
        <v>50823383.600000001</v>
      </c>
      <c r="I13" s="177">
        <v>121.29193041370037</v>
      </c>
      <c r="J13" s="178">
        <v>8763336.5899999961</v>
      </c>
      <c r="K13" s="178">
        <v>10821279.469999999</v>
      </c>
      <c r="M13" s="16"/>
    </row>
    <row r="14" spans="1:13" s="142" customFormat="1" ht="19.95" customHeight="1" x14ac:dyDescent="0.25">
      <c r="A14" s="252"/>
      <c r="B14" s="170" t="s">
        <v>25</v>
      </c>
      <c r="C14" s="171" t="s">
        <v>1</v>
      </c>
      <c r="D14" s="172">
        <v>202976085.43000001</v>
      </c>
      <c r="E14" s="173">
        <v>186180146.89999998</v>
      </c>
      <c r="F14" s="174">
        <v>109.02133702742289</v>
      </c>
      <c r="G14" s="176">
        <v>267240314.13</v>
      </c>
      <c r="H14" s="176">
        <v>249166484.34999999</v>
      </c>
      <c r="I14" s="177">
        <v>107.25371625608039</v>
      </c>
      <c r="J14" s="178">
        <v>16795938.530000031</v>
      </c>
      <c r="K14" s="178">
        <v>18073829.780000001</v>
      </c>
      <c r="M14" s="16"/>
    </row>
    <row r="15" spans="1:13" s="142" customFormat="1" ht="19.95" customHeight="1" x14ac:dyDescent="0.25">
      <c r="A15" s="252"/>
      <c r="B15" s="163" t="s">
        <v>26</v>
      </c>
      <c r="C15" s="164" t="s">
        <v>64</v>
      </c>
      <c r="D15" s="165">
        <v>200402272.00000024</v>
      </c>
      <c r="E15" s="166">
        <v>199437050.32000017</v>
      </c>
      <c r="F15" s="167">
        <v>100.48397310251598</v>
      </c>
      <c r="G15" s="168">
        <v>1467370026.28</v>
      </c>
      <c r="H15" s="168">
        <v>1443503433.1600001</v>
      </c>
      <c r="I15" s="169">
        <v>101.6533797268326</v>
      </c>
      <c r="J15" s="168">
        <v>965221.68000006676</v>
      </c>
      <c r="K15" s="168">
        <v>23866593.119999886</v>
      </c>
      <c r="M15" s="16"/>
    </row>
    <row r="16" spans="1:13" s="142" customFormat="1" ht="19.95" customHeight="1" x14ac:dyDescent="0.25">
      <c r="A16" s="252"/>
      <c r="B16" s="163" t="s">
        <v>27</v>
      </c>
      <c r="C16" s="164" t="s">
        <v>144</v>
      </c>
      <c r="D16" s="165">
        <v>33195713.99000001</v>
      </c>
      <c r="E16" s="166">
        <v>31234656.199999988</v>
      </c>
      <c r="F16" s="167">
        <v>106.27846766566947</v>
      </c>
      <c r="G16" s="168">
        <v>119940259.37</v>
      </c>
      <c r="H16" s="168">
        <v>126783097.16999999</v>
      </c>
      <c r="I16" s="169">
        <v>94.602720746895301</v>
      </c>
      <c r="J16" s="168">
        <v>1961057.7900000215</v>
      </c>
      <c r="K16" s="168">
        <v>-6842837.7999999821</v>
      </c>
      <c r="M16" s="16"/>
    </row>
    <row r="17" spans="1:13" s="142" customFormat="1" ht="19.95" customHeight="1" x14ac:dyDescent="0.25">
      <c r="A17" s="252"/>
      <c r="B17" s="163" t="s">
        <v>28</v>
      </c>
      <c r="C17" s="164" t="s">
        <v>2</v>
      </c>
      <c r="D17" s="165">
        <v>89788.799999999988</v>
      </c>
      <c r="E17" s="166">
        <v>57505.64000000013</v>
      </c>
      <c r="F17" s="167">
        <v>156.13911957157555</v>
      </c>
      <c r="G17" s="168">
        <v>586044.13</v>
      </c>
      <c r="H17" s="168">
        <v>3416158.44</v>
      </c>
      <c r="I17" s="169">
        <v>17.155062925008828</v>
      </c>
      <c r="J17" s="168">
        <v>32283.159999999858</v>
      </c>
      <c r="K17" s="168">
        <v>-2830114.31</v>
      </c>
      <c r="M17" s="16"/>
    </row>
    <row r="18" spans="1:13" s="142" customFormat="1" ht="22.95" customHeight="1" x14ac:dyDescent="0.25">
      <c r="A18" s="252"/>
      <c r="B18" s="2" t="s">
        <v>29</v>
      </c>
      <c r="C18" s="158" t="s">
        <v>3</v>
      </c>
      <c r="D18" s="159">
        <v>75157539.049999952</v>
      </c>
      <c r="E18" s="160">
        <v>61796494.01000005</v>
      </c>
      <c r="F18" s="161">
        <v>121.62104056880281</v>
      </c>
      <c r="G18" s="130">
        <v>630702416.62</v>
      </c>
      <c r="H18" s="130">
        <v>514857629.61000001</v>
      </c>
      <c r="I18" s="162">
        <v>122.50035356332415</v>
      </c>
      <c r="J18" s="130">
        <v>13361045.039999902</v>
      </c>
      <c r="K18" s="130">
        <v>115844787.00999999</v>
      </c>
      <c r="M18" s="16"/>
    </row>
    <row r="19" spans="1:13" s="142" customFormat="1" ht="22.95" customHeight="1" x14ac:dyDescent="0.25">
      <c r="A19" s="252"/>
      <c r="B19" s="2" t="s">
        <v>30</v>
      </c>
      <c r="C19" s="158" t="s">
        <v>4</v>
      </c>
      <c r="D19" s="159">
        <v>3435939.0300000012</v>
      </c>
      <c r="E19" s="160">
        <v>181337.42999999993</v>
      </c>
      <c r="F19" s="161">
        <v>1894.7765113909479</v>
      </c>
      <c r="G19" s="130">
        <v>27686695.810000002</v>
      </c>
      <c r="H19" s="130">
        <v>1642789.0299999998</v>
      </c>
      <c r="I19" s="162">
        <v>1685.3470107479357</v>
      </c>
      <c r="J19" s="130">
        <v>3254601.6000000015</v>
      </c>
      <c r="K19" s="130">
        <v>26043906.780000001</v>
      </c>
      <c r="M19" s="16"/>
    </row>
    <row r="20" spans="1:13" s="142" customFormat="1" ht="34.950000000000003" customHeight="1" x14ac:dyDescent="0.3">
      <c r="A20" s="252"/>
      <c r="B20" s="152" t="s">
        <v>31</v>
      </c>
      <c r="C20" s="153" t="s">
        <v>177</v>
      </c>
      <c r="D20" s="154">
        <v>582510050.40999889</v>
      </c>
      <c r="E20" s="155">
        <v>540360578.24999905</v>
      </c>
      <c r="F20" s="156">
        <v>107.80024928844816</v>
      </c>
      <c r="G20" s="144">
        <v>4022390019.1299992</v>
      </c>
      <c r="H20" s="144">
        <v>3746219685.2699995</v>
      </c>
      <c r="I20" s="157">
        <v>107.37197380457668</v>
      </c>
      <c r="J20" s="144">
        <v>42149472.159999847</v>
      </c>
      <c r="K20" s="144">
        <v>276170333.85999966</v>
      </c>
      <c r="M20" s="16"/>
    </row>
    <row r="21" spans="1:13" s="142" customFormat="1" ht="22.95" customHeight="1" x14ac:dyDescent="0.25">
      <c r="A21" s="252"/>
      <c r="B21" s="2" t="s">
        <v>32</v>
      </c>
      <c r="C21" s="158" t="s">
        <v>5</v>
      </c>
      <c r="D21" s="159">
        <v>3346298.6999999993</v>
      </c>
      <c r="E21" s="160">
        <v>3098911.2599999979</v>
      </c>
      <c r="F21" s="161">
        <v>107.98304369644976</v>
      </c>
      <c r="G21" s="130">
        <v>23102116.66</v>
      </c>
      <c r="H21" s="130">
        <v>21496443.579999998</v>
      </c>
      <c r="I21" s="162">
        <v>107.46948244729143</v>
      </c>
      <c r="J21" s="130">
        <v>247387.44000000134</v>
      </c>
      <c r="K21" s="130">
        <v>1605673.0800000019</v>
      </c>
      <c r="M21" s="16"/>
    </row>
    <row r="22" spans="1:13" s="142" customFormat="1" ht="22.95" customHeight="1" x14ac:dyDescent="0.25">
      <c r="A22" s="252"/>
      <c r="B22" s="2" t="s">
        <v>33</v>
      </c>
      <c r="C22" s="158" t="s">
        <v>6</v>
      </c>
      <c r="D22" s="159">
        <v>2989174.5</v>
      </c>
      <c r="E22" s="160">
        <v>2770068.3100000005</v>
      </c>
      <c r="F22" s="161">
        <v>107.90977569791409</v>
      </c>
      <c r="G22" s="130">
        <v>20703741.629999999</v>
      </c>
      <c r="H22" s="130">
        <v>19275524.350000001</v>
      </c>
      <c r="I22" s="162">
        <v>107.40948600965035</v>
      </c>
      <c r="J22" s="130">
        <v>219106.18999999948</v>
      </c>
      <c r="K22" s="130">
        <v>1428217.2799999975</v>
      </c>
      <c r="M22" s="16"/>
    </row>
    <row r="23" spans="1:13" s="142" customFormat="1" ht="22.95" customHeight="1" x14ac:dyDescent="0.25">
      <c r="A23" s="252"/>
      <c r="B23" s="2" t="s">
        <v>34</v>
      </c>
      <c r="C23" s="158" t="s">
        <v>7</v>
      </c>
      <c r="D23" s="159">
        <v>371111412.71999884</v>
      </c>
      <c r="E23" s="160">
        <v>344436999.82999945</v>
      </c>
      <c r="F23" s="161">
        <v>107.74435176916674</v>
      </c>
      <c r="G23" s="130">
        <v>2562442342.5099993</v>
      </c>
      <c r="H23" s="130">
        <v>2387265099.7099996</v>
      </c>
      <c r="I23" s="162">
        <v>107.33798868090854</v>
      </c>
      <c r="J23" s="130">
        <v>26674412.88999939</v>
      </c>
      <c r="K23" s="130">
        <v>175177242.79999971</v>
      </c>
      <c r="M23" s="16"/>
    </row>
    <row r="24" spans="1:13" s="142" customFormat="1" ht="22.95" customHeight="1" x14ac:dyDescent="0.25">
      <c r="A24" s="252"/>
      <c r="B24" s="2" t="s">
        <v>35</v>
      </c>
      <c r="C24" s="158" t="s">
        <v>8</v>
      </c>
      <c r="D24" s="159">
        <v>205063164.49000001</v>
      </c>
      <c r="E24" s="160">
        <v>190054598.84999967</v>
      </c>
      <c r="F24" s="161">
        <v>107.89697578002088</v>
      </c>
      <c r="G24" s="130">
        <v>1416141818.3300002</v>
      </c>
      <c r="H24" s="130">
        <v>1318182617.6299999</v>
      </c>
      <c r="I24" s="162">
        <v>107.43138313234051</v>
      </c>
      <c r="J24" s="130">
        <v>15008565.640000343</v>
      </c>
      <c r="K24" s="130">
        <v>97959200.700000286</v>
      </c>
      <c r="M24" s="16"/>
    </row>
    <row r="25" spans="1:13" s="142" customFormat="1" ht="31.95" customHeight="1" x14ac:dyDescent="0.3">
      <c r="A25" s="252"/>
      <c r="B25" s="152" t="s">
        <v>36</v>
      </c>
      <c r="C25" s="153" t="s">
        <v>66</v>
      </c>
      <c r="D25" s="154">
        <v>2143026.7300000004</v>
      </c>
      <c r="E25" s="155">
        <v>1948491.4000000004</v>
      </c>
      <c r="F25" s="156">
        <v>109.98389471978167</v>
      </c>
      <c r="G25" s="144">
        <v>13318965.380000001</v>
      </c>
      <c r="H25" s="144">
        <v>12521730.460000001</v>
      </c>
      <c r="I25" s="157">
        <v>106.36681106135231</v>
      </c>
      <c r="J25" s="144">
        <v>194535.33000000007</v>
      </c>
      <c r="K25" s="144">
        <v>797234.91999999993</v>
      </c>
      <c r="M25" s="16"/>
    </row>
    <row r="26" spans="1:13" s="142" customFormat="1" ht="22.95" customHeight="1" x14ac:dyDescent="0.25">
      <c r="A26" s="252"/>
      <c r="B26" s="2" t="s">
        <v>37</v>
      </c>
      <c r="C26" s="158" t="s">
        <v>9</v>
      </c>
      <c r="D26" s="159">
        <v>2143026.7300000004</v>
      </c>
      <c r="E26" s="160">
        <v>1948491.4000000004</v>
      </c>
      <c r="F26" s="161">
        <v>109.98389471978167</v>
      </c>
      <c r="G26" s="130">
        <v>13318965.380000001</v>
      </c>
      <c r="H26" s="130">
        <v>12521730.460000001</v>
      </c>
      <c r="I26" s="162">
        <v>106.36681106135231</v>
      </c>
      <c r="J26" s="130">
        <v>194535.33000000007</v>
      </c>
      <c r="K26" s="130">
        <v>797234.91999999993</v>
      </c>
      <c r="M26" s="16"/>
    </row>
    <row r="27" spans="1:13" s="142" customFormat="1" ht="31.95" customHeight="1" x14ac:dyDescent="0.3">
      <c r="A27" s="252"/>
      <c r="B27" s="152" t="s">
        <v>38</v>
      </c>
      <c r="C27" s="179" t="s">
        <v>178</v>
      </c>
      <c r="D27" s="154">
        <v>35817520.740000017</v>
      </c>
      <c r="E27" s="155">
        <v>33164524.429999989</v>
      </c>
      <c r="F27" s="156">
        <v>107.999500537388</v>
      </c>
      <c r="G27" s="144">
        <v>129739286.56000002</v>
      </c>
      <c r="H27" s="144">
        <v>126207220.57999998</v>
      </c>
      <c r="I27" s="157">
        <v>102.79862432891558</v>
      </c>
      <c r="J27" s="144">
        <v>2652996.3100000285</v>
      </c>
      <c r="K27" s="144">
        <v>3532065.980000034</v>
      </c>
      <c r="M27" s="16"/>
    </row>
    <row r="28" spans="1:13" s="142" customFormat="1" ht="22.95" customHeight="1" x14ac:dyDescent="0.25">
      <c r="A28" s="252"/>
      <c r="B28" s="2" t="s">
        <v>39</v>
      </c>
      <c r="C28" s="158" t="s">
        <v>10</v>
      </c>
      <c r="D28" s="159">
        <v>30157449.500000015</v>
      </c>
      <c r="E28" s="160">
        <v>27694318.429999992</v>
      </c>
      <c r="F28" s="161">
        <v>108.89399418232956</v>
      </c>
      <c r="G28" s="130">
        <v>96870176.960000008</v>
      </c>
      <c r="H28" s="130">
        <v>95924716.529999986</v>
      </c>
      <c r="I28" s="162">
        <v>100.98562754647737</v>
      </c>
      <c r="J28" s="130">
        <v>2463131.0700000226</v>
      </c>
      <c r="K28" s="130">
        <v>945460.43000002205</v>
      </c>
      <c r="M28" s="16"/>
    </row>
    <row r="29" spans="1:13" s="142" customFormat="1" ht="19.95" customHeight="1" x14ac:dyDescent="0.25">
      <c r="A29" s="252"/>
      <c r="B29" s="180" t="s">
        <v>67</v>
      </c>
      <c r="C29" s="181" t="s">
        <v>68</v>
      </c>
      <c r="D29" s="182">
        <v>163.79000000000087</v>
      </c>
      <c r="E29" s="183">
        <v>2043.4900000000016</v>
      </c>
      <c r="F29" s="184">
        <v>8.0152092743297381</v>
      </c>
      <c r="G29" s="95">
        <v>27341.230000000003</v>
      </c>
      <c r="H29" s="95">
        <v>14759.04</v>
      </c>
      <c r="I29" s="185">
        <v>185.25073446511428</v>
      </c>
      <c r="J29" s="95">
        <v>-1879.7000000000007</v>
      </c>
      <c r="K29" s="95">
        <v>12582.190000000002</v>
      </c>
      <c r="M29" s="16"/>
    </row>
    <row r="30" spans="1:13" s="142" customFormat="1" ht="22.95" customHeight="1" x14ac:dyDescent="0.25">
      <c r="A30" s="252"/>
      <c r="B30" s="2" t="s">
        <v>40</v>
      </c>
      <c r="C30" s="158" t="s">
        <v>11</v>
      </c>
      <c r="D30" s="159">
        <v>24810.789999999921</v>
      </c>
      <c r="E30" s="160">
        <v>33092.739999999991</v>
      </c>
      <c r="F30" s="161">
        <v>74.97351382810831</v>
      </c>
      <c r="G30" s="130">
        <v>601536.65</v>
      </c>
      <c r="H30" s="130">
        <v>605597.18000000005</v>
      </c>
      <c r="I30" s="162">
        <v>99.329499850048833</v>
      </c>
      <c r="J30" s="130">
        <v>-8281.9500000000698</v>
      </c>
      <c r="K30" s="130">
        <v>-4060.5300000000279</v>
      </c>
      <c r="M30" s="16"/>
    </row>
    <row r="31" spans="1:13" s="142" customFormat="1" ht="19.95" customHeight="1" x14ac:dyDescent="0.25">
      <c r="A31" s="252"/>
      <c r="B31" s="180" t="s">
        <v>69</v>
      </c>
      <c r="C31" s="181" t="s">
        <v>70</v>
      </c>
      <c r="D31" s="182">
        <v>8393.3800000000047</v>
      </c>
      <c r="E31" s="183">
        <v>12515.319999999978</v>
      </c>
      <c r="F31" s="184">
        <v>67.064845325569138</v>
      </c>
      <c r="G31" s="95">
        <v>235445.66</v>
      </c>
      <c r="H31" s="95">
        <v>235789.88</v>
      </c>
      <c r="I31" s="185">
        <v>99.854014090850711</v>
      </c>
      <c r="J31" s="95">
        <v>-4121.9399999999732</v>
      </c>
      <c r="K31" s="95">
        <v>-344.22000000000116</v>
      </c>
      <c r="M31" s="16"/>
    </row>
    <row r="32" spans="1:13" s="142" customFormat="1" ht="22.95" customHeight="1" x14ac:dyDescent="0.25">
      <c r="A32" s="252"/>
      <c r="B32" s="2" t="s">
        <v>41</v>
      </c>
      <c r="C32" s="186" t="s">
        <v>12</v>
      </c>
      <c r="D32" s="159">
        <v>1023736.2700000005</v>
      </c>
      <c r="E32" s="160">
        <v>888074.97999999952</v>
      </c>
      <c r="F32" s="161">
        <v>115.27588244857445</v>
      </c>
      <c r="G32" s="130">
        <v>7250884.0499999998</v>
      </c>
      <c r="H32" s="130">
        <v>5376394.2400000002</v>
      </c>
      <c r="I32" s="162">
        <v>134.86518522123853</v>
      </c>
      <c r="J32" s="130">
        <v>135661.29000000097</v>
      </c>
      <c r="K32" s="130">
        <v>1874489.8099999996</v>
      </c>
      <c r="M32" s="16"/>
    </row>
    <row r="33" spans="1:13" s="142" customFormat="1" ht="22.95" customHeight="1" x14ac:dyDescent="0.25">
      <c r="A33" s="252"/>
      <c r="B33" s="2" t="s">
        <v>42</v>
      </c>
      <c r="C33" s="186" t="s">
        <v>13</v>
      </c>
      <c r="D33" s="159">
        <v>4611524.1800000034</v>
      </c>
      <c r="E33" s="160">
        <v>4549038.2799999975</v>
      </c>
      <c r="F33" s="161">
        <v>101.37360681871435</v>
      </c>
      <c r="G33" s="130">
        <v>25016688.900000002</v>
      </c>
      <c r="H33" s="130">
        <v>24300512.629999999</v>
      </c>
      <c r="I33" s="162">
        <v>102.94716527550062</v>
      </c>
      <c r="J33" s="130">
        <v>62485.90000000596</v>
      </c>
      <c r="K33" s="130">
        <v>716176.27000000328</v>
      </c>
      <c r="M33" s="16"/>
    </row>
    <row r="34" spans="1:13" s="142" customFormat="1" ht="26.4" customHeight="1" x14ac:dyDescent="0.25">
      <c r="A34" s="252"/>
      <c r="B34" s="180" t="s">
        <v>71</v>
      </c>
      <c r="C34" s="187" t="s">
        <v>72</v>
      </c>
      <c r="D34" s="182">
        <v>4130.7899999999936</v>
      </c>
      <c r="E34" s="183">
        <v>43539.859999999986</v>
      </c>
      <c r="F34" s="184">
        <v>9.4873754761728559</v>
      </c>
      <c r="G34" s="95">
        <v>90447.86</v>
      </c>
      <c r="H34" s="95">
        <v>142286.84</v>
      </c>
      <c r="I34" s="185">
        <v>63.567270170593424</v>
      </c>
      <c r="J34" s="95">
        <v>-39409.069999999992</v>
      </c>
      <c r="K34" s="95">
        <v>-51838.979999999996</v>
      </c>
      <c r="M34" s="16"/>
    </row>
    <row r="35" spans="1:13" s="142" customFormat="1" ht="34.950000000000003" customHeight="1" x14ac:dyDescent="0.3">
      <c r="A35" s="252"/>
      <c r="B35" s="152" t="s">
        <v>43</v>
      </c>
      <c r="C35" s="153" t="s">
        <v>179</v>
      </c>
      <c r="D35" s="154">
        <v>544704010.62000072</v>
      </c>
      <c r="E35" s="155">
        <v>515130237.63999993</v>
      </c>
      <c r="F35" s="156">
        <v>105.74102834954691</v>
      </c>
      <c r="G35" s="144">
        <v>3347805995.9699998</v>
      </c>
      <c r="H35" s="144">
        <v>3260321084.6899996</v>
      </c>
      <c r="I35" s="157">
        <v>102.68332194920362</v>
      </c>
      <c r="J35" s="144">
        <v>29573772.980000794</v>
      </c>
      <c r="K35" s="144">
        <v>87484911.28000021</v>
      </c>
      <c r="M35" s="16"/>
    </row>
    <row r="36" spans="1:13" s="142" customFormat="1" ht="22.95" customHeight="1" x14ac:dyDescent="0.25">
      <c r="A36" s="252"/>
      <c r="B36" s="2" t="s">
        <v>44</v>
      </c>
      <c r="C36" s="186" t="s">
        <v>110</v>
      </c>
      <c r="D36" s="135">
        <v>368775618.01000077</v>
      </c>
      <c r="E36" s="133">
        <v>344306082.55999988</v>
      </c>
      <c r="F36" s="188">
        <v>107.1069134962891</v>
      </c>
      <c r="G36" s="131">
        <v>2194371631.1799998</v>
      </c>
      <c r="H36" s="131">
        <v>2096548881.01</v>
      </c>
      <c r="I36" s="189">
        <v>104.66589408222499</v>
      </c>
      <c r="J36" s="131">
        <v>24469535.450000882</v>
      </c>
      <c r="K36" s="131">
        <v>97822750.169999838</v>
      </c>
      <c r="M36" s="16"/>
    </row>
    <row r="37" spans="1:13" s="142" customFormat="1" ht="19.95" customHeight="1" x14ac:dyDescent="0.25">
      <c r="A37" s="252"/>
      <c r="B37" s="163" t="s">
        <v>45</v>
      </c>
      <c r="C37" s="164" t="s">
        <v>108</v>
      </c>
      <c r="D37" s="165">
        <v>357276561.69000077</v>
      </c>
      <c r="E37" s="166">
        <v>332922427.9799999</v>
      </c>
      <c r="F37" s="167">
        <v>107.31525774871014</v>
      </c>
      <c r="G37" s="168">
        <v>2118799212.28</v>
      </c>
      <c r="H37" s="168">
        <v>2023866573.24</v>
      </c>
      <c r="I37" s="169">
        <v>104.6906569976114</v>
      </c>
      <c r="J37" s="168">
        <v>24354133.710000873</v>
      </c>
      <c r="K37" s="168">
        <v>94932639.039999962</v>
      </c>
      <c r="M37" s="16"/>
    </row>
    <row r="38" spans="1:13" s="142" customFormat="1" ht="19.95" customHeight="1" x14ac:dyDescent="0.25">
      <c r="A38" s="252"/>
      <c r="B38" s="170" t="s">
        <v>106</v>
      </c>
      <c r="C38" s="171" t="s">
        <v>103</v>
      </c>
      <c r="D38" s="190">
        <v>544575138.62000084</v>
      </c>
      <c r="E38" s="191">
        <v>511063692.76999998</v>
      </c>
      <c r="F38" s="192">
        <v>106.55719557544121</v>
      </c>
      <c r="G38" s="193">
        <v>3360480268.9400001</v>
      </c>
      <c r="H38" s="193">
        <v>3184703656.9000001</v>
      </c>
      <c r="I38" s="194">
        <v>105.51940246180085</v>
      </c>
      <c r="J38" s="193">
        <v>33511445.850000858</v>
      </c>
      <c r="K38" s="193">
        <v>175776612.03999996</v>
      </c>
      <c r="M38" s="16"/>
    </row>
    <row r="39" spans="1:13" s="142" customFormat="1" ht="19.95" customHeight="1" x14ac:dyDescent="0.25">
      <c r="A39" s="252"/>
      <c r="B39" s="170" t="s">
        <v>107</v>
      </c>
      <c r="C39" s="171" t="s">
        <v>1</v>
      </c>
      <c r="D39" s="190">
        <v>187298576.93000007</v>
      </c>
      <c r="E39" s="191">
        <v>178141264.79000008</v>
      </c>
      <c r="F39" s="195">
        <v>105.14047778362581</v>
      </c>
      <c r="G39" s="193">
        <v>1241681056.6600001</v>
      </c>
      <c r="H39" s="193">
        <v>1160837083.6600001</v>
      </c>
      <c r="I39" s="196">
        <v>106.96428242498139</v>
      </c>
      <c r="J39" s="193">
        <v>9157312.1399999857</v>
      </c>
      <c r="K39" s="193">
        <v>80843973</v>
      </c>
      <c r="M39" s="16"/>
    </row>
    <row r="40" spans="1:13" s="142" customFormat="1" ht="22.95" customHeight="1" x14ac:dyDescent="0.25">
      <c r="A40" s="252"/>
      <c r="B40" s="163" t="s">
        <v>46</v>
      </c>
      <c r="C40" s="164" t="s">
        <v>104</v>
      </c>
      <c r="D40" s="165">
        <v>11499056.320000021</v>
      </c>
      <c r="E40" s="166">
        <v>11383654.58</v>
      </c>
      <c r="F40" s="167">
        <v>101.01374948782065</v>
      </c>
      <c r="G40" s="168">
        <v>75572418.900000051</v>
      </c>
      <c r="H40" s="168">
        <v>72682307.770000011</v>
      </c>
      <c r="I40" s="169">
        <v>103.97636126132053</v>
      </c>
      <c r="J40" s="168">
        <v>115401.74000002071</v>
      </c>
      <c r="K40" s="168">
        <v>2890111.1300000399</v>
      </c>
      <c r="M40" s="16"/>
    </row>
    <row r="41" spans="1:13" s="142" customFormat="1" ht="22.95" customHeight="1" x14ac:dyDescent="0.25">
      <c r="A41" s="252"/>
      <c r="B41" s="3" t="s">
        <v>47</v>
      </c>
      <c r="C41" s="37" t="s">
        <v>111</v>
      </c>
      <c r="D41" s="197">
        <v>10739512.199999999</v>
      </c>
      <c r="E41" s="198">
        <v>10577593.17</v>
      </c>
      <c r="F41" s="199">
        <v>101.53077384805489</v>
      </c>
      <c r="G41" s="132">
        <v>80493206.890000001</v>
      </c>
      <c r="H41" s="132">
        <v>79263711.950000003</v>
      </c>
      <c r="I41" s="200">
        <v>101.55114479217875</v>
      </c>
      <c r="J41" s="132">
        <v>161919.02999999933</v>
      </c>
      <c r="K41" s="132">
        <v>1229494.9399999976</v>
      </c>
      <c r="M41" s="16"/>
    </row>
    <row r="42" spans="1:13" s="142" customFormat="1" ht="22.95" customHeight="1" x14ac:dyDescent="0.25">
      <c r="A42" s="252"/>
      <c r="B42" s="2" t="s">
        <v>48</v>
      </c>
      <c r="C42" s="38" t="s">
        <v>180</v>
      </c>
      <c r="D42" s="135">
        <v>133970173.30999997</v>
      </c>
      <c r="E42" s="133">
        <v>128896946.61999999</v>
      </c>
      <c r="F42" s="188">
        <v>103.93587809721849</v>
      </c>
      <c r="G42" s="131">
        <v>862939067.44999993</v>
      </c>
      <c r="H42" s="131">
        <v>884045786.72000003</v>
      </c>
      <c r="I42" s="189">
        <v>97.612485734668724</v>
      </c>
      <c r="J42" s="131">
        <v>5073226.6899999827</v>
      </c>
      <c r="K42" s="131">
        <v>-21106719.2700001</v>
      </c>
      <c r="M42" s="16"/>
    </row>
    <row r="43" spans="1:13" s="142" customFormat="1" ht="19.95" customHeight="1" x14ac:dyDescent="0.25">
      <c r="A43" s="252"/>
      <c r="B43" s="170" t="s">
        <v>76</v>
      </c>
      <c r="C43" s="201" t="s">
        <v>103</v>
      </c>
      <c r="D43" s="202">
        <v>142713754.20999998</v>
      </c>
      <c r="E43" s="203">
        <v>138251653.94999999</v>
      </c>
      <c r="F43" s="195">
        <v>103.22752034605949</v>
      </c>
      <c r="G43" s="204">
        <v>915228793.06999993</v>
      </c>
      <c r="H43" s="175">
        <v>945409686</v>
      </c>
      <c r="I43" s="196">
        <v>96.80763870130265</v>
      </c>
      <c r="J43" s="175">
        <v>4462100.2599999905</v>
      </c>
      <c r="K43" s="175">
        <v>-30180892.930000067</v>
      </c>
      <c r="M43" s="16"/>
    </row>
    <row r="44" spans="1:13" s="142" customFormat="1" ht="19.95" customHeight="1" x14ac:dyDescent="0.25">
      <c r="A44" s="252"/>
      <c r="B44" s="170" t="s">
        <v>112</v>
      </c>
      <c r="C44" s="201" t="s">
        <v>1</v>
      </c>
      <c r="D44" s="172">
        <v>8743580.8999999985</v>
      </c>
      <c r="E44" s="173">
        <v>9354707.3300000038</v>
      </c>
      <c r="F44" s="174">
        <v>93.467177449366503</v>
      </c>
      <c r="G44" s="176">
        <v>52289725.620000012</v>
      </c>
      <c r="H44" s="205">
        <v>61363899.280000001</v>
      </c>
      <c r="I44" s="177">
        <v>85.212521097143707</v>
      </c>
      <c r="J44" s="205">
        <v>-611126.43000000529</v>
      </c>
      <c r="K44" s="205">
        <v>-9074173.659999989</v>
      </c>
      <c r="M44" s="16"/>
    </row>
    <row r="45" spans="1:13" s="142" customFormat="1" ht="22.95" customHeight="1" x14ac:dyDescent="0.25">
      <c r="A45" s="252"/>
      <c r="B45" s="2" t="s">
        <v>49</v>
      </c>
      <c r="C45" s="186" t="s">
        <v>73</v>
      </c>
      <c r="D45" s="135">
        <v>21352165.049999982</v>
      </c>
      <c r="E45" s="160">
        <v>20648910.070000038</v>
      </c>
      <c r="F45" s="199">
        <v>103.40577288397257</v>
      </c>
      <c r="G45" s="130">
        <v>146758063.69</v>
      </c>
      <c r="H45" s="127">
        <v>147997490.96000001</v>
      </c>
      <c r="I45" s="200">
        <v>99.162534944369426</v>
      </c>
      <c r="J45" s="127">
        <v>703254.97999994457</v>
      </c>
      <c r="K45" s="127">
        <v>-1239427.2700000107</v>
      </c>
      <c r="M45" s="16"/>
    </row>
    <row r="46" spans="1:13" s="142" customFormat="1" ht="19.95" customHeight="1" x14ac:dyDescent="0.25">
      <c r="A46" s="252"/>
      <c r="B46" s="180" t="s">
        <v>109</v>
      </c>
      <c r="C46" s="181" t="s">
        <v>74</v>
      </c>
      <c r="D46" s="182">
        <v>21266958.649999991</v>
      </c>
      <c r="E46" s="183">
        <v>20183186.210000008</v>
      </c>
      <c r="F46" s="184">
        <v>105.36967963691983</v>
      </c>
      <c r="G46" s="95">
        <v>145265788.91</v>
      </c>
      <c r="H46" s="206">
        <v>146305132.68000001</v>
      </c>
      <c r="I46" s="185">
        <v>99.28960539458771</v>
      </c>
      <c r="J46" s="206">
        <v>1083772.4399999827</v>
      </c>
      <c r="K46" s="206">
        <v>-1039343.7700000107</v>
      </c>
      <c r="M46" s="16"/>
    </row>
    <row r="47" spans="1:13" s="142" customFormat="1" ht="22.95" customHeight="1" x14ac:dyDescent="0.25">
      <c r="A47" s="252"/>
      <c r="B47" s="2" t="s">
        <v>90</v>
      </c>
      <c r="C47" s="186" t="s">
        <v>75</v>
      </c>
      <c r="D47" s="159">
        <v>5860793.3300000001</v>
      </c>
      <c r="E47" s="160">
        <v>5133718.6499999994</v>
      </c>
      <c r="F47" s="161">
        <v>114.16272938915344</v>
      </c>
      <c r="G47" s="130">
        <v>33517749.839999996</v>
      </c>
      <c r="H47" s="130">
        <v>24629874.779999997</v>
      </c>
      <c r="I47" s="162">
        <v>136.08575008760153</v>
      </c>
      <c r="J47" s="130">
        <v>727074.68000000063</v>
      </c>
      <c r="K47" s="130">
        <v>8887875.0599999987</v>
      </c>
      <c r="M47" s="16"/>
    </row>
    <row r="48" spans="1:13" s="142" customFormat="1" ht="19.95" customHeight="1" x14ac:dyDescent="0.25">
      <c r="A48" s="252"/>
      <c r="B48" s="180" t="s">
        <v>98</v>
      </c>
      <c r="C48" s="181" t="s">
        <v>77</v>
      </c>
      <c r="D48" s="182">
        <v>3218786.0900000012</v>
      </c>
      <c r="E48" s="183">
        <v>1444265.4399999997</v>
      </c>
      <c r="F48" s="184">
        <v>222.8666560074997</v>
      </c>
      <c r="G48" s="95">
        <v>17833096.43</v>
      </c>
      <c r="H48" s="95">
        <v>8395336.1799999997</v>
      </c>
      <c r="I48" s="185">
        <v>212.41670431832546</v>
      </c>
      <c r="J48" s="95">
        <v>1774520.6500000015</v>
      </c>
      <c r="K48" s="95">
        <v>9437760.25</v>
      </c>
      <c r="M48" s="16"/>
    </row>
    <row r="49" spans="1:13" s="142" customFormat="1" ht="22.95" customHeight="1" x14ac:dyDescent="0.25">
      <c r="A49" s="252"/>
      <c r="B49" s="2" t="s">
        <v>99</v>
      </c>
      <c r="C49" s="186" t="s">
        <v>14</v>
      </c>
      <c r="D49" s="159">
        <v>4005748.720000003</v>
      </c>
      <c r="E49" s="160">
        <v>5566986.5699999994</v>
      </c>
      <c r="F49" s="161">
        <v>71.955422734206508</v>
      </c>
      <c r="G49" s="130">
        <v>29726276.919999998</v>
      </c>
      <c r="H49" s="130">
        <v>27835339.27</v>
      </c>
      <c r="I49" s="162">
        <v>106.79329837390554</v>
      </c>
      <c r="J49" s="130">
        <v>-1561237.8499999964</v>
      </c>
      <c r="K49" s="130">
        <v>1890937.6499999985</v>
      </c>
      <c r="M49" s="16"/>
    </row>
    <row r="50" spans="1:13" s="142" customFormat="1" ht="31.95" customHeight="1" x14ac:dyDescent="0.3">
      <c r="A50" s="252"/>
      <c r="B50" s="152" t="s">
        <v>50</v>
      </c>
      <c r="C50" s="153" t="s">
        <v>89</v>
      </c>
      <c r="D50" s="154">
        <v>10165898.78999999</v>
      </c>
      <c r="E50" s="155">
        <v>7482436.2800000049</v>
      </c>
      <c r="F50" s="156">
        <v>135.86348629754028</v>
      </c>
      <c r="G50" s="144">
        <v>61181529.399999961</v>
      </c>
      <c r="H50" s="144">
        <v>51432668.280000001</v>
      </c>
      <c r="I50" s="157">
        <v>118.95460890134468</v>
      </c>
      <c r="J50" s="144">
        <v>2683462.5099999849</v>
      </c>
      <c r="K50" s="144">
        <v>9748861.1199999601</v>
      </c>
      <c r="M50" s="16"/>
    </row>
    <row r="51" spans="1:13" s="142" customFormat="1" ht="22.95" customHeight="1" x14ac:dyDescent="0.25">
      <c r="A51" s="252"/>
      <c r="B51" s="2" t="s">
        <v>101</v>
      </c>
      <c r="C51" s="38" t="s">
        <v>102</v>
      </c>
      <c r="D51" s="135">
        <v>10165898.78999999</v>
      </c>
      <c r="E51" s="133">
        <v>7482436.2800000049</v>
      </c>
      <c r="F51" s="199">
        <v>135.86348629754028</v>
      </c>
      <c r="G51" s="131">
        <v>61181529.399999961</v>
      </c>
      <c r="H51" s="131">
        <v>51432668.280000001</v>
      </c>
      <c r="I51" s="200">
        <v>118.95460890134468</v>
      </c>
      <c r="J51" s="131">
        <v>2683462.5099999849</v>
      </c>
      <c r="K51" s="131">
        <v>9748861.1199999601</v>
      </c>
      <c r="M51" s="16"/>
    </row>
    <row r="52" spans="1:13" s="142" customFormat="1" ht="31.95" customHeight="1" x14ac:dyDescent="0.3">
      <c r="A52" s="252"/>
      <c r="B52" s="152" t="s">
        <v>52</v>
      </c>
      <c r="C52" s="207" t="s">
        <v>15</v>
      </c>
      <c r="D52" s="154">
        <v>9929.9999999999982</v>
      </c>
      <c r="E52" s="155">
        <v>645.77999999996973</v>
      </c>
      <c r="F52" s="156">
        <v>1537.6753693208932</v>
      </c>
      <c r="G52" s="144">
        <v>11505.519999999999</v>
      </c>
      <c r="H52" s="144">
        <v>409555.68</v>
      </c>
      <c r="I52" s="157">
        <v>2.8092688154147925</v>
      </c>
      <c r="J52" s="144">
        <v>9284.2200000000284</v>
      </c>
      <c r="K52" s="144">
        <v>-398050.16</v>
      </c>
      <c r="M52" s="16"/>
    </row>
    <row r="53" spans="1:13" s="142" customFormat="1" ht="22.95" customHeight="1" x14ac:dyDescent="0.3">
      <c r="A53" s="252"/>
      <c r="B53" s="121" t="s">
        <v>51</v>
      </c>
      <c r="C53" s="149" t="s">
        <v>116</v>
      </c>
      <c r="D53" s="138">
        <v>8979302.3699999992</v>
      </c>
      <c r="E53" s="122">
        <v>8719724.8799999971</v>
      </c>
      <c r="F53" s="208">
        <v>102.97690000054224</v>
      </c>
      <c r="G53" s="124">
        <v>61398909.380000003</v>
      </c>
      <c r="H53" s="123">
        <v>58864904.88000001</v>
      </c>
      <c r="I53" s="209">
        <v>104.3047797412834</v>
      </c>
      <c r="J53" s="123">
        <v>259577.49000000209</v>
      </c>
      <c r="K53" s="123">
        <v>2534004.4999999925</v>
      </c>
      <c r="M53" s="16"/>
    </row>
    <row r="54" spans="1:13" s="142" customFormat="1" ht="33" customHeight="1" x14ac:dyDescent="0.3">
      <c r="A54" s="252"/>
      <c r="B54" s="152" t="s">
        <v>53</v>
      </c>
      <c r="C54" s="210" t="s">
        <v>100</v>
      </c>
      <c r="D54" s="154">
        <v>5447918.3099999987</v>
      </c>
      <c r="E54" s="155">
        <v>5415497.6999999974</v>
      </c>
      <c r="F54" s="211">
        <v>100.59866353557867</v>
      </c>
      <c r="G54" s="144">
        <v>39122276.109999999</v>
      </c>
      <c r="H54" s="144">
        <v>37953639.850000001</v>
      </c>
      <c r="I54" s="157">
        <v>103.07911511153785</v>
      </c>
      <c r="J54" s="144">
        <v>32420.610000001267</v>
      </c>
      <c r="K54" s="144">
        <v>1168636.2599999979</v>
      </c>
      <c r="M54" s="16"/>
    </row>
    <row r="55" spans="1:13" s="142" customFormat="1" ht="22.95" customHeight="1" x14ac:dyDescent="0.25">
      <c r="A55" s="252"/>
      <c r="B55" s="2" t="s">
        <v>91</v>
      </c>
      <c r="C55" s="212" t="s">
        <v>78</v>
      </c>
      <c r="D55" s="159">
        <v>2995633.879999999</v>
      </c>
      <c r="E55" s="160">
        <v>2861329.3599999994</v>
      </c>
      <c r="F55" s="161">
        <v>104.69378051606053</v>
      </c>
      <c r="G55" s="130">
        <v>22858626.52</v>
      </c>
      <c r="H55" s="130">
        <v>21949885.460000001</v>
      </c>
      <c r="I55" s="162">
        <v>104.14007199106359</v>
      </c>
      <c r="J55" s="130">
        <v>134304.51999999955</v>
      </c>
      <c r="K55" s="130">
        <v>908741.05999999866</v>
      </c>
      <c r="M55" s="16"/>
    </row>
    <row r="56" spans="1:13" s="142" customFormat="1" ht="28.95" customHeight="1" x14ac:dyDescent="0.25">
      <c r="A56" s="252"/>
      <c r="B56" s="2" t="s">
        <v>92</v>
      </c>
      <c r="C56" s="213" t="s">
        <v>118</v>
      </c>
      <c r="D56" s="159">
        <v>1952267.9299999997</v>
      </c>
      <c r="E56" s="160">
        <v>2114047.9699999988</v>
      </c>
      <c r="F56" s="199">
        <v>92.347380840180321</v>
      </c>
      <c r="G56" s="130">
        <v>12993607.08</v>
      </c>
      <c r="H56" s="130">
        <v>13280072.629999999</v>
      </c>
      <c r="I56" s="134">
        <v>97.842891692076549</v>
      </c>
      <c r="J56" s="130">
        <v>-161780.03999999911</v>
      </c>
      <c r="K56" s="130">
        <v>-286465.54999999888</v>
      </c>
      <c r="M56" s="16"/>
    </row>
    <row r="57" spans="1:13" s="142" customFormat="1" ht="25.95" customHeight="1" x14ac:dyDescent="0.25">
      <c r="A57" s="252"/>
      <c r="B57" s="2" t="s">
        <v>93</v>
      </c>
      <c r="C57" s="213" t="s">
        <v>79</v>
      </c>
      <c r="D57" s="159">
        <v>500016.50000000047</v>
      </c>
      <c r="E57" s="160">
        <v>440120.36999999965</v>
      </c>
      <c r="F57" s="199">
        <v>113.6090338195437</v>
      </c>
      <c r="G57" s="130">
        <v>3270042.5100000002</v>
      </c>
      <c r="H57" s="130">
        <v>2723681.76</v>
      </c>
      <c r="I57" s="200">
        <v>120.05963978699188</v>
      </c>
      <c r="J57" s="130">
        <v>59896.13000000082</v>
      </c>
      <c r="K57" s="130">
        <v>546360.75000000047</v>
      </c>
      <c r="M57" s="16"/>
    </row>
    <row r="58" spans="1:13" s="142" customFormat="1" ht="21" customHeight="1" x14ac:dyDescent="0.3">
      <c r="A58" s="252"/>
      <c r="B58" s="152" t="s">
        <v>54</v>
      </c>
      <c r="C58" s="207" t="s">
        <v>80</v>
      </c>
      <c r="D58" s="154">
        <v>2570.7299999999977</v>
      </c>
      <c r="E58" s="155">
        <v>5299.09</v>
      </c>
      <c r="F58" s="156">
        <v>48.512669156402282</v>
      </c>
      <c r="G58" s="144">
        <v>25423.96</v>
      </c>
      <c r="H58" s="145">
        <v>27324.77</v>
      </c>
      <c r="I58" s="157">
        <v>93.043637695761021</v>
      </c>
      <c r="J58" s="145">
        <v>-2728.3600000000024</v>
      </c>
      <c r="K58" s="145">
        <v>-1900.8100000000013</v>
      </c>
      <c r="M58" s="16"/>
    </row>
    <row r="59" spans="1:13" s="142" customFormat="1" ht="21" customHeight="1" x14ac:dyDescent="0.3">
      <c r="A59" s="252"/>
      <c r="B59" s="152" t="s">
        <v>55</v>
      </c>
      <c r="C59" s="207" t="s">
        <v>119</v>
      </c>
      <c r="D59" s="154">
        <v>3133997.1600000006</v>
      </c>
      <c r="E59" s="155">
        <v>2877045.7600000002</v>
      </c>
      <c r="F59" s="211">
        <v>108.93108491955306</v>
      </c>
      <c r="G59" s="144">
        <v>19777437.310000002</v>
      </c>
      <c r="H59" s="145">
        <v>18135360.520000003</v>
      </c>
      <c r="I59" s="157">
        <v>109.0545582933909</v>
      </c>
      <c r="J59" s="145">
        <v>256951.40000000037</v>
      </c>
      <c r="K59" s="145">
        <v>1642076.7899999991</v>
      </c>
      <c r="M59" s="16"/>
    </row>
    <row r="60" spans="1:13" s="142" customFormat="1" ht="21" customHeight="1" x14ac:dyDescent="0.3">
      <c r="A60" s="252"/>
      <c r="B60" s="152" t="s">
        <v>57</v>
      </c>
      <c r="C60" s="207" t="s">
        <v>161</v>
      </c>
      <c r="D60" s="154">
        <v>394816.16999999993</v>
      </c>
      <c r="E60" s="155">
        <v>421882.33000000019</v>
      </c>
      <c r="F60" s="211">
        <v>93.584429098985908</v>
      </c>
      <c r="G60" s="144">
        <v>2473772</v>
      </c>
      <c r="H60" s="144">
        <v>2748579.74</v>
      </c>
      <c r="I60" s="214">
        <v>90.001827634806034</v>
      </c>
      <c r="J60" s="144">
        <v>-27066.160000000265</v>
      </c>
      <c r="K60" s="144">
        <v>-274807.74000000022</v>
      </c>
      <c r="M60" s="16"/>
    </row>
    <row r="61" spans="1:13" s="142" customFormat="1" ht="22.95" customHeight="1" x14ac:dyDescent="0.25">
      <c r="A61" s="252"/>
      <c r="B61" s="2" t="s">
        <v>58</v>
      </c>
      <c r="C61" s="158" t="s">
        <v>16</v>
      </c>
      <c r="D61" s="159">
        <v>394816.16999999993</v>
      </c>
      <c r="E61" s="215">
        <v>421882.33000000019</v>
      </c>
      <c r="F61" s="199">
        <v>93.584429098985908</v>
      </c>
      <c r="G61" s="216">
        <v>2473772</v>
      </c>
      <c r="H61" s="216">
        <v>2748579.74</v>
      </c>
      <c r="I61" s="162">
        <v>90.001827634806034</v>
      </c>
      <c r="J61" s="216">
        <v>-27066.160000000265</v>
      </c>
      <c r="K61" s="216">
        <v>-274807.74000000022</v>
      </c>
      <c r="M61" s="16"/>
    </row>
    <row r="62" spans="1:13" s="142" customFormat="1" ht="19.95" customHeight="1" x14ac:dyDescent="0.25">
      <c r="A62" s="252"/>
      <c r="B62" s="180" t="s">
        <v>160</v>
      </c>
      <c r="C62" s="181" t="s">
        <v>81</v>
      </c>
      <c r="D62" s="182">
        <v>394816.16999999993</v>
      </c>
      <c r="E62" s="217">
        <v>421882.33000000019</v>
      </c>
      <c r="F62" s="218">
        <v>93.584429098985908</v>
      </c>
      <c r="G62" s="219">
        <v>2473772</v>
      </c>
      <c r="H62" s="219">
        <v>2748579.74</v>
      </c>
      <c r="I62" s="220">
        <v>90.001827634806034</v>
      </c>
      <c r="J62" s="219">
        <v>-27066.160000000265</v>
      </c>
      <c r="K62" s="219">
        <v>-274807.74000000022</v>
      </c>
      <c r="M62" s="16"/>
    </row>
    <row r="63" spans="1:13" s="142" customFormat="1" ht="22.95" customHeight="1" x14ac:dyDescent="0.3">
      <c r="A63" s="252"/>
      <c r="B63" s="121" t="s">
        <v>56</v>
      </c>
      <c r="C63" s="149" t="s">
        <v>117</v>
      </c>
      <c r="D63" s="138">
        <v>42845433.819999948</v>
      </c>
      <c r="E63" s="122">
        <v>41185761.830000013</v>
      </c>
      <c r="F63" s="150">
        <v>104.0297226911826</v>
      </c>
      <c r="G63" s="123">
        <v>302210121.67999995</v>
      </c>
      <c r="H63" s="123">
        <v>289133079.70999998</v>
      </c>
      <c r="I63" s="221">
        <v>104.52284532199367</v>
      </c>
      <c r="J63" s="123">
        <v>1659671.989999935</v>
      </c>
      <c r="K63" s="123">
        <v>13077041.969999969</v>
      </c>
      <c r="M63" s="16"/>
    </row>
    <row r="64" spans="1:13" s="142" customFormat="1" ht="34.950000000000003" customHeight="1" x14ac:dyDescent="0.3">
      <c r="A64" s="252"/>
      <c r="B64" s="152" t="s">
        <v>94</v>
      </c>
      <c r="C64" s="210" t="s">
        <v>120</v>
      </c>
      <c r="D64" s="154">
        <v>42845433.819999948</v>
      </c>
      <c r="E64" s="155">
        <v>41185761.830000013</v>
      </c>
      <c r="F64" s="211">
        <v>104.0297226911826</v>
      </c>
      <c r="G64" s="147">
        <v>302210121.67999995</v>
      </c>
      <c r="H64" s="144">
        <v>289133079.70999998</v>
      </c>
      <c r="I64" s="214">
        <v>104.52284532199367</v>
      </c>
      <c r="J64" s="144">
        <v>1659671.989999935</v>
      </c>
      <c r="K64" s="144">
        <v>13077041.969999969</v>
      </c>
      <c r="M64" s="16"/>
    </row>
    <row r="65" spans="1:13" ht="22.95" customHeight="1" x14ac:dyDescent="0.3">
      <c r="A65" s="252"/>
      <c r="B65" s="2" t="s">
        <v>95</v>
      </c>
      <c r="C65" s="140" t="s">
        <v>17</v>
      </c>
      <c r="D65" s="135">
        <v>26211.419999999984</v>
      </c>
      <c r="E65" s="133">
        <v>25191.209999999992</v>
      </c>
      <c r="F65" s="199">
        <v>104.04986501243883</v>
      </c>
      <c r="G65" s="131">
        <v>190303.93</v>
      </c>
      <c r="H65" s="131">
        <v>180232.19</v>
      </c>
      <c r="I65" s="200">
        <v>105.588202640161</v>
      </c>
      <c r="J65" s="131">
        <v>1020.2099999999919</v>
      </c>
      <c r="K65" s="131">
        <v>10071.739999999991</v>
      </c>
      <c r="M65" s="16"/>
    </row>
    <row r="66" spans="1:13" ht="31.2" customHeight="1" x14ac:dyDescent="0.3">
      <c r="A66" s="252"/>
      <c r="B66" s="2" t="s">
        <v>96</v>
      </c>
      <c r="C66" s="140" t="s">
        <v>18</v>
      </c>
      <c r="D66" s="135">
        <v>43850.48000000004</v>
      </c>
      <c r="E66" s="133">
        <v>42275.680000000051</v>
      </c>
      <c r="F66" s="199">
        <v>103.72507313897728</v>
      </c>
      <c r="G66" s="131">
        <v>318722.71000000002</v>
      </c>
      <c r="H66" s="131">
        <v>302520.53000000003</v>
      </c>
      <c r="I66" s="200">
        <v>105.35572908060158</v>
      </c>
      <c r="J66" s="131">
        <v>1574.7999999999884</v>
      </c>
      <c r="K66" s="131">
        <v>16202.179999999993</v>
      </c>
      <c r="M66" s="16"/>
    </row>
    <row r="67" spans="1:13" ht="28.95" customHeight="1" x14ac:dyDescent="0.3">
      <c r="A67" s="252"/>
      <c r="B67" s="2" t="s">
        <v>114</v>
      </c>
      <c r="C67" s="140" t="s">
        <v>19</v>
      </c>
      <c r="D67" s="135">
        <v>38899386.649999946</v>
      </c>
      <c r="E67" s="133">
        <v>37373010.980000019</v>
      </c>
      <c r="F67" s="199">
        <v>104.08416563176235</v>
      </c>
      <c r="G67" s="131">
        <v>273547648.18999994</v>
      </c>
      <c r="H67" s="131">
        <v>261890080</v>
      </c>
      <c r="I67" s="200">
        <v>104.45132102369053</v>
      </c>
      <c r="J67" s="131">
        <v>1526375.6699999273</v>
      </c>
      <c r="K67" s="131">
        <v>11657568.189999938</v>
      </c>
      <c r="M67" s="16"/>
    </row>
    <row r="68" spans="1:13" ht="28.95" customHeight="1" x14ac:dyDescent="0.3">
      <c r="A68" s="143"/>
      <c r="B68" s="4" t="s">
        <v>115</v>
      </c>
      <c r="C68" s="140" t="s">
        <v>20</v>
      </c>
      <c r="D68" s="222">
        <v>3875985.2699999996</v>
      </c>
      <c r="E68" s="223">
        <v>3745283.9599999972</v>
      </c>
      <c r="F68" s="199">
        <v>103.48975702232208</v>
      </c>
      <c r="G68" s="224">
        <v>28153446.850000001</v>
      </c>
      <c r="H68" s="224">
        <v>26760246.989999998</v>
      </c>
      <c r="I68" s="225">
        <v>105.20622945117294</v>
      </c>
      <c r="J68" s="224">
        <v>130701.31000000238</v>
      </c>
      <c r="K68" s="224">
        <v>1393199.8600000031</v>
      </c>
      <c r="M68" s="16"/>
    </row>
    <row r="69" spans="1:13" ht="22.95" customHeight="1" x14ac:dyDescent="0.3">
      <c r="B69" s="141" t="s">
        <v>82</v>
      </c>
      <c r="C69" s="149" t="s">
        <v>162</v>
      </c>
      <c r="D69" s="138">
        <v>-15065199.840000026</v>
      </c>
      <c r="E69" s="122">
        <v>4808642.0400000038</v>
      </c>
      <c r="F69" s="208">
        <v>-313.29426716903248</v>
      </c>
      <c r="G69" s="124">
        <v>9743009.8299999963</v>
      </c>
      <c r="H69" s="123">
        <v>25048901.74000001</v>
      </c>
      <c r="I69" s="209">
        <v>38.895956122665496</v>
      </c>
      <c r="J69" s="123">
        <v>-19873841.880000029</v>
      </c>
      <c r="K69" s="123">
        <v>-15305891.910000013</v>
      </c>
      <c r="M69" s="16"/>
    </row>
    <row r="70" spans="1:13" ht="22.95" customHeight="1" x14ac:dyDescent="0.3">
      <c r="B70" s="226" t="s">
        <v>59</v>
      </c>
      <c r="C70" s="227" t="s">
        <v>163</v>
      </c>
      <c r="D70" s="228">
        <v>1339259018.9299998</v>
      </c>
      <c r="E70" s="229">
        <v>1268408480.4899991</v>
      </c>
      <c r="F70" s="230">
        <v>105.58578246123287</v>
      </c>
      <c r="G70" s="231">
        <v>9988489133.9999981</v>
      </c>
      <c r="H70" s="231">
        <v>9462018837.9499989</v>
      </c>
      <c r="I70" s="232">
        <v>105.564037707666</v>
      </c>
      <c r="J70" s="231">
        <v>70850538.440000772</v>
      </c>
      <c r="K70" s="231">
        <v>526470296.04999924</v>
      </c>
      <c r="M70" s="16"/>
    </row>
    <row r="71" spans="1:13" ht="34.950000000000003" customHeight="1" x14ac:dyDescent="0.3">
      <c r="B71" s="139" t="s">
        <v>83</v>
      </c>
      <c r="C71" s="233" t="s">
        <v>164</v>
      </c>
      <c r="D71" s="234">
        <v>706480.27</v>
      </c>
      <c r="E71" s="235">
        <v>781059.63</v>
      </c>
      <c r="F71" s="236">
        <v>90.451515206335785</v>
      </c>
      <c r="G71" s="146">
        <v>5614599.8900000006</v>
      </c>
      <c r="H71" s="146">
        <v>5338852.0299999993</v>
      </c>
      <c r="I71" s="237">
        <v>105.16492793676473</v>
      </c>
      <c r="J71" s="146">
        <v>-74579.359999999986</v>
      </c>
      <c r="K71" s="146">
        <v>275747.86000000127</v>
      </c>
      <c r="M71" s="16"/>
    </row>
    <row r="72" spans="1:13" ht="22.95" customHeight="1" x14ac:dyDescent="0.3">
      <c r="B72" s="238" t="s">
        <v>84</v>
      </c>
      <c r="C72" s="233" t="s">
        <v>165</v>
      </c>
      <c r="D72" s="234">
        <v>0</v>
      </c>
      <c r="E72" s="235">
        <v>0</v>
      </c>
      <c r="F72" s="239" t="s">
        <v>168</v>
      </c>
      <c r="G72" s="146">
        <v>0</v>
      </c>
      <c r="H72" s="146">
        <v>0</v>
      </c>
      <c r="I72" s="240" t="s">
        <v>168</v>
      </c>
      <c r="J72" s="146">
        <v>0</v>
      </c>
      <c r="K72" s="146">
        <v>0</v>
      </c>
      <c r="M72" s="16"/>
    </row>
    <row r="73" spans="1:13" ht="22.95" customHeight="1" x14ac:dyDescent="0.3">
      <c r="B73" s="121" t="s">
        <v>85</v>
      </c>
      <c r="C73" s="149" t="s">
        <v>166</v>
      </c>
      <c r="D73" s="138">
        <v>706480.27</v>
      </c>
      <c r="E73" s="122">
        <v>781059.63</v>
      </c>
      <c r="F73" s="208">
        <v>90.451515206335785</v>
      </c>
      <c r="G73" s="124">
        <v>5614599.8900000006</v>
      </c>
      <c r="H73" s="123">
        <v>5338852.0299999993</v>
      </c>
      <c r="I73" s="209">
        <v>105.16492793676473</v>
      </c>
      <c r="J73" s="123">
        <v>-74579.359999999986</v>
      </c>
      <c r="K73" s="123">
        <v>275747.86000000127</v>
      </c>
      <c r="M73" s="16"/>
    </row>
    <row r="74" spans="1:13" ht="32.4" customHeight="1" thickBot="1" x14ac:dyDescent="0.35">
      <c r="B74" s="241" t="s">
        <v>86</v>
      </c>
      <c r="C74" s="242" t="s">
        <v>167</v>
      </c>
      <c r="D74" s="243">
        <v>1339965499.1999998</v>
      </c>
      <c r="E74" s="244">
        <v>1269189540.1199992</v>
      </c>
      <c r="F74" s="245">
        <v>105.57646882854937</v>
      </c>
      <c r="G74" s="246">
        <v>9994103733.8899975</v>
      </c>
      <c r="H74" s="247">
        <v>9467357689.9799995</v>
      </c>
      <c r="I74" s="248">
        <v>105.56381264085428</v>
      </c>
      <c r="J74" s="247">
        <v>70775959.080000639</v>
      </c>
      <c r="K74" s="247">
        <v>526746043.90999794</v>
      </c>
      <c r="M74" s="16"/>
    </row>
    <row r="75" spans="1:13" x14ac:dyDescent="0.3">
      <c r="A75" s="252"/>
      <c r="B75" s="252"/>
      <c r="C75" s="252"/>
      <c r="D75" s="252"/>
      <c r="E75" s="252"/>
      <c r="F75" s="252"/>
      <c r="G75" s="252"/>
      <c r="H75" s="252"/>
      <c r="I75" s="252"/>
    </row>
    <row r="76" spans="1:13" x14ac:dyDescent="0.3">
      <c r="B76" s="23" t="s">
        <v>149</v>
      </c>
      <c r="C76" s="118"/>
      <c r="D76" s="249"/>
      <c r="E76" s="249"/>
      <c r="F76" s="129"/>
      <c r="G76" s="129"/>
      <c r="H76" s="129"/>
      <c r="I76" s="129"/>
    </row>
    <row r="77" spans="1:13" x14ac:dyDescent="0.3">
      <c r="B77" s="119"/>
      <c r="D77" s="250"/>
    </row>
    <row r="78" spans="1:13" x14ac:dyDescent="0.3">
      <c r="B78" s="118"/>
      <c r="C78" s="118"/>
    </row>
    <row r="79" spans="1:13" x14ac:dyDescent="0.3">
      <c r="B79" s="119"/>
    </row>
    <row r="80" spans="1:13" x14ac:dyDescent="0.3">
      <c r="B80" s="13"/>
      <c r="C80" s="13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3"/>
      <c r="B1" s="23"/>
      <c r="C1" s="23"/>
      <c r="D1" s="24"/>
      <c r="E1" s="24"/>
      <c r="F1" s="25"/>
      <c r="G1" s="26"/>
      <c r="H1" s="24"/>
      <c r="I1" s="23"/>
    </row>
    <row r="2" spans="1:9" ht="69.75" customHeight="1" x14ac:dyDescent="0.2">
      <c r="B2" s="254"/>
      <c r="C2" s="27"/>
      <c r="D2" s="28" t="s">
        <v>158</v>
      </c>
      <c r="E2" s="28" t="s">
        <v>148</v>
      </c>
    </row>
    <row r="3" spans="1:9" ht="22.95" customHeight="1" x14ac:dyDescent="0.25">
      <c r="B3" s="254"/>
      <c r="C3" s="17"/>
      <c r="D3" s="17"/>
      <c r="E3" s="17"/>
      <c r="F3" s="19" t="s">
        <v>159</v>
      </c>
    </row>
    <row r="4" spans="1:9" ht="20.399999999999999" x14ac:dyDescent="0.35">
      <c r="B4" s="254"/>
      <c r="C4" s="18" t="s">
        <v>126</v>
      </c>
      <c r="D4" s="29" t="e">
        <f>D12+G12</f>
        <v>#REF!</v>
      </c>
      <c r="E4" s="29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4"/>
      <c r="C5" s="18" t="s">
        <v>87</v>
      </c>
      <c r="D5" s="29" t="e">
        <f t="shared" si="0"/>
        <v>#REF!</v>
      </c>
      <c r="E5" s="29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4"/>
      <c r="C6" s="18" t="s">
        <v>88</v>
      </c>
      <c r="D6" s="29" t="e">
        <f t="shared" si="0"/>
        <v>#REF!</v>
      </c>
      <c r="E6" s="29" t="e">
        <f t="shared" si="0"/>
        <v>#REF!</v>
      </c>
      <c r="F6" s="5" t="e">
        <f t="shared" si="1"/>
        <v>#REF!</v>
      </c>
    </row>
    <row r="7" spans="1:9" ht="20.399999999999999" x14ac:dyDescent="0.35">
      <c r="B7" s="254"/>
      <c r="C7" s="18" t="s">
        <v>127</v>
      </c>
      <c r="D7" s="29" t="e">
        <f t="shared" si="0"/>
        <v>#REF!</v>
      </c>
      <c r="E7" s="29" t="e">
        <f t="shared" si="0"/>
        <v>#REF!</v>
      </c>
      <c r="F7" s="5" t="e">
        <f t="shared" si="1"/>
        <v>#REF!</v>
      </c>
    </row>
    <row r="8" spans="1:9" ht="20.25" customHeight="1" x14ac:dyDescent="0.4">
      <c r="B8" s="254"/>
      <c r="C8" s="30" t="s">
        <v>138</v>
      </c>
      <c r="D8" s="31" t="e">
        <f>SUM(D4:D7)</f>
        <v>#REF!</v>
      </c>
      <c r="E8" s="31" t="e">
        <f>SUM(E4:E7)</f>
        <v>#REF!</v>
      </c>
      <c r="F8" s="5" t="e">
        <f t="shared" si="1"/>
        <v>#REF!</v>
      </c>
    </row>
    <row r="9" spans="1:9" ht="14.4" x14ac:dyDescent="0.2">
      <c r="G9" s="32"/>
    </row>
    <row r="10" spans="1:9" ht="15" thickBot="1" x14ac:dyDescent="0.25">
      <c r="G10" s="32"/>
    </row>
    <row r="11" spans="1:9" ht="31.2" x14ac:dyDescent="0.3">
      <c r="C11" s="34" t="s">
        <v>145</v>
      </c>
      <c r="D11" s="120" t="s">
        <v>169</v>
      </c>
      <c r="E11" s="120" t="s">
        <v>170</v>
      </c>
      <c r="F11" s="42" t="s">
        <v>146</v>
      </c>
      <c r="G11" s="120" t="s">
        <v>169</v>
      </c>
      <c r="H11" s="120" t="s">
        <v>170</v>
      </c>
    </row>
    <row r="12" spans="1:9" ht="17.399999999999999" x14ac:dyDescent="0.25">
      <c r="C12" s="18" t="s">
        <v>126</v>
      </c>
      <c r="D12" s="41" t="e">
        <f>#REF!</f>
        <v>#REF!</v>
      </c>
      <c r="E12" s="44" t="e">
        <f>#REF!</f>
        <v>#REF!</v>
      </c>
      <c r="F12" s="18" t="s">
        <v>126</v>
      </c>
      <c r="G12" s="35" t="e">
        <f>#REF!</f>
        <v>#REF!</v>
      </c>
      <c r="H12" s="36" t="e">
        <f>#REF!</f>
        <v>#REF!</v>
      </c>
    </row>
    <row r="13" spans="1:9" ht="17.399999999999999" x14ac:dyDescent="0.25">
      <c r="C13" s="18" t="s">
        <v>87</v>
      </c>
      <c r="D13" s="41" t="e">
        <f>#REF!</f>
        <v>#REF!</v>
      </c>
      <c r="E13" s="44" t="e">
        <f>#REF!</f>
        <v>#REF!</v>
      </c>
      <c r="F13" s="18" t="s">
        <v>87</v>
      </c>
      <c r="G13" s="35"/>
      <c r="H13" s="36"/>
    </row>
    <row r="14" spans="1:9" ht="17.399999999999999" x14ac:dyDescent="0.25">
      <c r="C14" s="18" t="s">
        <v>88</v>
      </c>
      <c r="D14" s="41" t="e">
        <f>#REF!</f>
        <v>#REF!</v>
      </c>
      <c r="E14" s="44" t="e">
        <f>#REF!</f>
        <v>#REF!</v>
      </c>
      <c r="F14" s="18" t="s">
        <v>88</v>
      </c>
      <c r="G14" s="35"/>
      <c r="H14" s="36"/>
    </row>
    <row r="15" spans="1:9" ht="17.399999999999999" x14ac:dyDescent="0.25">
      <c r="C15" s="18" t="s">
        <v>127</v>
      </c>
      <c r="D15" s="41" t="e">
        <f>#REF!</f>
        <v>#REF!</v>
      </c>
      <c r="E15" s="44" t="e">
        <f>#REF!</f>
        <v>#REF!</v>
      </c>
      <c r="F15" s="18" t="s">
        <v>127</v>
      </c>
      <c r="G15" s="35" t="e">
        <f>#REF!</f>
        <v>#REF!</v>
      </c>
      <c r="H15" s="36" t="e">
        <f>#REF!</f>
        <v>#REF!</v>
      </c>
    </row>
    <row r="16" spans="1:9" ht="15" thickBot="1" x14ac:dyDescent="0.3">
      <c r="C16" s="33" t="s">
        <v>137</v>
      </c>
      <c r="D16" s="40" t="e">
        <f>SUM(D12:D15)</f>
        <v>#REF!</v>
      </c>
      <c r="E16" s="40" t="e">
        <f>SUM(E12:E15)</f>
        <v>#REF!</v>
      </c>
      <c r="F16" s="43" t="s">
        <v>129</v>
      </c>
      <c r="G16" s="40" t="e">
        <f>SUM(G12:G15)</f>
        <v>#REF!</v>
      </c>
      <c r="H16" s="40" t="e">
        <f>SUM(H12:H15)</f>
        <v>#REF!</v>
      </c>
    </row>
    <row r="18" spans="3:3" ht="13.2" x14ac:dyDescent="0.25">
      <c r="C18" s="68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6" t="s">
        <v>151</v>
      </c>
    </row>
    <row r="4" spans="2:5" ht="15" thickBot="1" x14ac:dyDescent="0.35">
      <c r="B4" s="255" t="s">
        <v>105</v>
      </c>
      <c r="C4" s="255"/>
      <c r="D4" s="255"/>
      <c r="E4" s="255"/>
    </row>
    <row r="5" spans="2:5" ht="27" x14ac:dyDescent="0.3">
      <c r="B5" s="56" t="s">
        <v>60</v>
      </c>
      <c r="C5" s="57" t="s">
        <v>131</v>
      </c>
      <c r="D5" s="65" t="s">
        <v>124</v>
      </c>
      <c r="E5" s="66" t="s">
        <v>150</v>
      </c>
    </row>
    <row r="6" spans="2:5" x14ac:dyDescent="0.3">
      <c r="B6" s="78">
        <v>1</v>
      </c>
      <c r="C6" s="76">
        <v>2</v>
      </c>
      <c r="D6" s="76">
        <v>3</v>
      </c>
      <c r="E6" s="77">
        <v>4</v>
      </c>
    </row>
    <row r="7" spans="2:5" x14ac:dyDescent="0.3">
      <c r="B7" s="58" t="s">
        <v>22</v>
      </c>
      <c r="C7" s="45" t="s">
        <v>136</v>
      </c>
      <c r="D7" s="75">
        <f>+E7/E$11*100</f>
        <v>4.7204424021650198</v>
      </c>
      <c r="E7" s="62">
        <f>FURS!D10</f>
        <v>127149045.29000019</v>
      </c>
    </row>
    <row r="8" spans="2:5" x14ac:dyDescent="0.3">
      <c r="B8" s="58" t="s">
        <v>31</v>
      </c>
      <c r="C8" s="45" t="s">
        <v>133</v>
      </c>
      <c r="D8" s="75">
        <f t="shared" ref="D8:D10" si="0">+E8/E$11*100</f>
        <v>21.625841825010514</v>
      </c>
      <c r="E8" s="62">
        <f>FURS!D20</f>
        <v>582510050.40999889</v>
      </c>
    </row>
    <row r="9" spans="2:5" x14ac:dyDescent="0.3">
      <c r="B9" s="58" t="s">
        <v>43</v>
      </c>
      <c r="C9" s="45" t="s">
        <v>134</v>
      </c>
      <c r="D9" s="75">
        <f t="shared" si="0"/>
        <v>20.222282459892096</v>
      </c>
      <c r="E9" s="62">
        <f>FURS!D35</f>
        <v>544704010.62000072</v>
      </c>
    </row>
    <row r="10" spans="2:5" x14ac:dyDescent="0.3">
      <c r="B10" s="58"/>
      <c r="C10" s="45" t="s">
        <v>135</v>
      </c>
      <c r="D10" s="75">
        <f t="shared" si="0"/>
        <v>53.431433312932363</v>
      </c>
      <c r="E10" s="62">
        <f>FURS!D25+FURS!D27+FURS!D50+FURS!D52+FURS!D53+FURS!D63+FURS!D70</f>
        <v>1439220131.3799999</v>
      </c>
    </row>
    <row r="11" spans="2:5" ht="15" thickBot="1" x14ac:dyDescent="0.35">
      <c r="B11" s="60"/>
      <c r="C11" s="59" t="s">
        <v>129</v>
      </c>
      <c r="D11" s="67">
        <f>SUM(D7:D10)</f>
        <v>100</v>
      </c>
      <c r="E11" s="63">
        <f>SUM(E7:E10)</f>
        <v>2693583237.6999998</v>
      </c>
    </row>
    <row r="33" spans="2:5" x14ac:dyDescent="0.3">
      <c r="B33" s="46" t="s">
        <v>152</v>
      </c>
    </row>
    <row r="35" spans="2:5" ht="15" thickBot="1" x14ac:dyDescent="0.35">
      <c r="B35" s="255" t="s">
        <v>105</v>
      </c>
      <c r="C35" s="255"/>
      <c r="D35" s="255"/>
      <c r="E35" s="255"/>
    </row>
    <row r="36" spans="2:5" ht="40.200000000000003" x14ac:dyDescent="0.3">
      <c r="B36" s="56" t="s">
        <v>60</v>
      </c>
      <c r="C36" s="57" t="s">
        <v>131</v>
      </c>
      <c r="D36" s="65" t="s">
        <v>124</v>
      </c>
      <c r="E36" s="66" t="s">
        <v>153</v>
      </c>
    </row>
    <row r="37" spans="2:5" x14ac:dyDescent="0.3">
      <c r="B37" s="78">
        <v>1</v>
      </c>
      <c r="C37" s="76">
        <v>2</v>
      </c>
      <c r="D37" s="76">
        <v>3</v>
      </c>
      <c r="E37" s="77">
        <v>4</v>
      </c>
    </row>
    <row r="38" spans="2:5" x14ac:dyDescent="0.3">
      <c r="B38" s="58" t="s">
        <v>22</v>
      </c>
      <c r="C38" s="45" t="s">
        <v>132</v>
      </c>
      <c r="D38" s="64">
        <f>+E38/E$42*100</f>
        <v>10.220192053454223</v>
      </c>
      <c r="E38" s="73">
        <f>FURS!G10</f>
        <v>2040689791.1500001</v>
      </c>
    </row>
    <row r="39" spans="2:5" x14ac:dyDescent="0.3">
      <c r="B39" s="58" t="s">
        <v>31</v>
      </c>
      <c r="C39" s="45" t="s">
        <v>133</v>
      </c>
      <c r="D39" s="64">
        <f t="shared" ref="D39:D41" si="1">+E39/E$42*100</f>
        <v>20.144952303720451</v>
      </c>
      <c r="E39" s="73">
        <f>FURS!G20</f>
        <v>4022390019.1299992</v>
      </c>
    </row>
    <row r="40" spans="2:5" x14ac:dyDescent="0.3">
      <c r="B40" s="58" t="s">
        <v>43</v>
      </c>
      <c r="C40" s="45" t="s">
        <v>134</v>
      </c>
      <c r="D40" s="64">
        <f t="shared" si="1"/>
        <v>16.766497477912861</v>
      </c>
      <c r="E40" s="73">
        <f>FURS!G35</f>
        <v>3347805995.9699998</v>
      </c>
    </row>
    <row r="41" spans="2:5" x14ac:dyDescent="0.3">
      <c r="B41" s="58"/>
      <c r="C41" s="45" t="s">
        <v>135</v>
      </c>
      <c r="D41" s="64">
        <f t="shared" si="1"/>
        <v>52.868358164912465</v>
      </c>
      <c r="E41" s="73">
        <f>FURS!G25+FURS!G27+FURS!G50+FURS!G52+FURS!G53+FURS!G63+FURS!G70</f>
        <v>10556349451.919998</v>
      </c>
    </row>
    <row r="42" spans="2:5" ht="15" thickBot="1" x14ac:dyDescent="0.35">
      <c r="B42" s="60"/>
      <c r="C42" s="59" t="s">
        <v>129</v>
      </c>
      <c r="D42" s="61">
        <f>SUM(D38:D41)</f>
        <v>100</v>
      </c>
      <c r="E42" s="74">
        <f>SUM(E38:E41)</f>
        <v>19967235258.169998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9" t="s">
        <v>139</v>
      </c>
    </row>
    <row r="4" spans="2:9" ht="50.25" customHeight="1" x14ac:dyDescent="0.3">
      <c r="B4" s="80"/>
      <c r="C4" s="81" t="s">
        <v>142</v>
      </c>
      <c r="D4" s="81" t="s">
        <v>154</v>
      </c>
      <c r="E4" s="81" t="s">
        <v>155</v>
      </c>
      <c r="F4" s="81" t="s">
        <v>147</v>
      </c>
      <c r="G4" s="81" t="s">
        <v>156</v>
      </c>
      <c r="H4" s="81" t="s">
        <v>157</v>
      </c>
      <c r="I4" s="81" t="s">
        <v>147</v>
      </c>
    </row>
    <row r="5" spans="2:9" x14ac:dyDescent="0.3">
      <c r="B5" s="82" t="s">
        <v>23</v>
      </c>
      <c r="C5" s="83" t="s">
        <v>61</v>
      </c>
      <c r="D5" s="70">
        <f>+D6+D9+D10+D11</f>
        <v>48555567.210000232</v>
      </c>
      <c r="E5" s="70">
        <f>+E6+E9+E10+E11</f>
        <v>53629606.520000175</v>
      </c>
      <c r="F5" s="71">
        <f t="shared" ref="F5:F11" si="0">D5/E5*100</f>
        <v>90.538734778694163</v>
      </c>
      <c r="G5" s="70">
        <f>+G6+G9+G10+G11</f>
        <v>1382300678.7200003</v>
      </c>
      <c r="H5" s="70">
        <f>+H6+H9+H10+H11</f>
        <v>1375359588.0200002</v>
      </c>
      <c r="I5" s="84">
        <f t="shared" ref="I5:I11" si="1">G5/H5*100</f>
        <v>100.50467461458517</v>
      </c>
    </row>
    <row r="6" spans="2:9" x14ac:dyDescent="0.3">
      <c r="B6" s="85" t="s">
        <v>24</v>
      </c>
      <c r="C6" s="86" t="s">
        <v>62</v>
      </c>
      <c r="D6" s="55">
        <f>+D7-D8</f>
        <v>-185132207.58000001</v>
      </c>
      <c r="E6" s="55">
        <f>+E7-E8</f>
        <v>-177099605.63999999</v>
      </c>
      <c r="F6" s="54">
        <f t="shared" si="0"/>
        <v>104.5356407830339</v>
      </c>
      <c r="G6" s="55">
        <f>+G7-G8</f>
        <v>-205595651.06</v>
      </c>
      <c r="H6" s="55">
        <f>+H7-H8</f>
        <v>-198343100.75</v>
      </c>
      <c r="I6" s="87">
        <f t="shared" si="1"/>
        <v>103.65656797870749</v>
      </c>
    </row>
    <row r="7" spans="2:9" x14ac:dyDescent="0.3">
      <c r="B7" s="107" t="s">
        <v>63</v>
      </c>
      <c r="C7" s="114" t="s">
        <v>0</v>
      </c>
      <c r="D7" s="53">
        <f>FURS!D13</f>
        <v>17843877.849999994</v>
      </c>
      <c r="E7" s="53">
        <f>FURS!E13</f>
        <v>9080541.2599999979</v>
      </c>
      <c r="F7" s="54">
        <f t="shared" si="0"/>
        <v>196.50676473001346</v>
      </c>
      <c r="G7" s="53">
        <f>FURS!G13</f>
        <v>61644663.07</v>
      </c>
      <c r="H7" s="53">
        <f>FURS!H13</f>
        <v>50823383.600000001</v>
      </c>
      <c r="I7" s="87">
        <f t="shared" si="1"/>
        <v>121.29193041370037</v>
      </c>
    </row>
    <row r="8" spans="2:9" x14ac:dyDescent="0.3">
      <c r="B8" s="107" t="s">
        <v>25</v>
      </c>
      <c r="C8" s="114" t="s">
        <v>1</v>
      </c>
      <c r="D8" s="53">
        <f>FURS!D14</f>
        <v>202976085.43000001</v>
      </c>
      <c r="E8" s="53">
        <f>FURS!E14</f>
        <v>186180146.89999998</v>
      </c>
      <c r="F8" s="54">
        <f t="shared" si="0"/>
        <v>109.02133702742289</v>
      </c>
      <c r="G8" s="53">
        <f>FURS!G14</f>
        <v>267240314.13</v>
      </c>
      <c r="H8" s="53">
        <f>FURS!H14</f>
        <v>249166484.34999999</v>
      </c>
      <c r="I8" s="87">
        <f t="shared" si="1"/>
        <v>107.25371625608039</v>
      </c>
    </row>
    <row r="9" spans="2:9" x14ac:dyDescent="0.3">
      <c r="B9" s="88" t="s">
        <v>26</v>
      </c>
      <c r="C9" s="89" t="s">
        <v>64</v>
      </c>
      <c r="D9" s="55">
        <f>FURS!D15</f>
        <v>200402272.00000024</v>
      </c>
      <c r="E9" s="55">
        <f>FURS!E15</f>
        <v>199437050.32000017</v>
      </c>
      <c r="F9" s="69">
        <f t="shared" si="0"/>
        <v>100.48397310251598</v>
      </c>
      <c r="G9" s="55">
        <f>FURS!G15</f>
        <v>1467370026.28</v>
      </c>
      <c r="H9" s="55">
        <f>FURS!H15</f>
        <v>1443503433.1600001</v>
      </c>
      <c r="I9" s="90">
        <f t="shared" si="1"/>
        <v>101.6533797268326</v>
      </c>
    </row>
    <row r="10" spans="2:9" ht="24" x14ac:dyDescent="0.3">
      <c r="B10" s="85" t="s">
        <v>27</v>
      </c>
      <c r="C10" s="91" t="s">
        <v>144</v>
      </c>
      <c r="D10" s="53">
        <f>FURS!D16</f>
        <v>33195713.99000001</v>
      </c>
      <c r="E10" s="53">
        <f>FURS!E16</f>
        <v>31234656.199999988</v>
      </c>
      <c r="F10" s="54">
        <f t="shared" si="0"/>
        <v>106.27846766566947</v>
      </c>
      <c r="G10" s="53">
        <f>FURS!G16</f>
        <v>119940259.37</v>
      </c>
      <c r="H10" s="53">
        <f>FURS!H16</f>
        <v>126783097.16999999</v>
      </c>
      <c r="I10" s="87">
        <f t="shared" si="1"/>
        <v>94.602720746895301</v>
      </c>
    </row>
    <row r="11" spans="2:9" x14ac:dyDescent="0.3">
      <c r="B11" s="85" t="s">
        <v>28</v>
      </c>
      <c r="C11" s="92" t="s">
        <v>2</v>
      </c>
      <c r="D11" s="53">
        <f>FURS!D17</f>
        <v>89788.799999999988</v>
      </c>
      <c r="E11" s="53">
        <f>FURS!E17</f>
        <v>57505.64000000013</v>
      </c>
      <c r="F11" s="54">
        <f t="shared" si="0"/>
        <v>156.13911957157555</v>
      </c>
      <c r="G11" s="53">
        <f>FURS!G17</f>
        <v>586044.13</v>
      </c>
      <c r="H11" s="53">
        <f>FURS!H17</f>
        <v>3416158.44</v>
      </c>
      <c r="I11" s="87">
        <f t="shared" si="1"/>
        <v>17.155062925008828</v>
      </c>
    </row>
    <row r="14" spans="2:9" x14ac:dyDescent="0.3">
      <c r="B14" s="79" t="s">
        <v>140</v>
      </c>
    </row>
    <row r="16" spans="2:9" ht="53.25" customHeight="1" x14ac:dyDescent="0.3">
      <c r="B16" s="80"/>
      <c r="C16" s="81" t="s">
        <v>142</v>
      </c>
      <c r="D16" s="81" t="s">
        <v>154</v>
      </c>
      <c r="E16" s="81" t="s">
        <v>155</v>
      </c>
      <c r="F16" s="81" t="s">
        <v>147</v>
      </c>
      <c r="G16" s="81" t="s">
        <v>156</v>
      </c>
      <c r="H16" s="81" t="s">
        <v>157</v>
      </c>
      <c r="I16" s="81" t="s">
        <v>147</v>
      </c>
    </row>
    <row r="17" spans="2:9" ht="21.75" customHeight="1" x14ac:dyDescent="0.3">
      <c r="B17" s="93" t="s">
        <v>29</v>
      </c>
      <c r="C17" s="94" t="s">
        <v>3</v>
      </c>
      <c r="D17" s="95">
        <f>FURS!D18</f>
        <v>75157539.049999952</v>
      </c>
      <c r="E17" s="95">
        <f>FURS!E18</f>
        <v>61796494.01000005</v>
      </c>
      <c r="F17" s="96">
        <f t="shared" ref="F17" si="2">D17/E17*100</f>
        <v>121.62104056880281</v>
      </c>
      <c r="G17" s="95">
        <f>FURS!G18</f>
        <v>630702416.62</v>
      </c>
      <c r="H17" s="95">
        <f>FURS!H18</f>
        <v>514857629.61000001</v>
      </c>
      <c r="I17" s="98">
        <f>G17/H17*100</f>
        <v>122.50035356332415</v>
      </c>
    </row>
    <row r="20" spans="2:9" x14ac:dyDescent="0.3">
      <c r="B20" s="79" t="s">
        <v>141</v>
      </c>
    </row>
    <row r="22" spans="2:9" ht="54" customHeight="1" x14ac:dyDescent="0.3">
      <c r="B22" s="80"/>
      <c r="C22" s="81" t="s">
        <v>142</v>
      </c>
      <c r="D22" s="81" t="s">
        <v>154</v>
      </c>
      <c r="E22" s="81" t="s">
        <v>155</v>
      </c>
      <c r="F22" s="81" t="s">
        <v>147</v>
      </c>
      <c r="G22" s="81" t="s">
        <v>156</v>
      </c>
      <c r="H22" s="81" t="s">
        <v>157</v>
      </c>
      <c r="I22" s="81" t="s">
        <v>147</v>
      </c>
    </row>
    <row r="23" spans="2:9" ht="30" customHeight="1" x14ac:dyDescent="0.3">
      <c r="B23" s="82" t="s">
        <v>43</v>
      </c>
      <c r="C23" s="99" t="s">
        <v>128</v>
      </c>
      <c r="D23" s="72">
        <f>+D24+D33+D35+D37+D29+D30</f>
        <v>544704010.62000072</v>
      </c>
      <c r="E23" s="72">
        <f>+E24+E33+E35+E37+E29+E30</f>
        <v>515130237.63999993</v>
      </c>
      <c r="F23" s="100">
        <f t="shared" ref="F23:F37" si="3">D23/E23*100</f>
        <v>105.74102834954691</v>
      </c>
      <c r="G23" s="70">
        <f>+G24+G33+G35+G37+G29+G30</f>
        <v>3347805995.9699998</v>
      </c>
      <c r="H23" s="70">
        <f>+H24+H33+H35+H37+H29+H30</f>
        <v>3260321084.6899996</v>
      </c>
      <c r="I23" s="101">
        <f t="shared" ref="I23:I37" si="4">G23/H23*100</f>
        <v>102.68332194920362</v>
      </c>
    </row>
    <row r="24" spans="2:9" x14ac:dyDescent="0.3">
      <c r="B24" s="88" t="s">
        <v>44</v>
      </c>
      <c r="C24" s="89" t="s">
        <v>110</v>
      </c>
      <c r="D24" s="47">
        <f>D25+D28</f>
        <v>368775618.01000077</v>
      </c>
      <c r="E24" s="47">
        <f>E25+E28</f>
        <v>344306082.55999988</v>
      </c>
      <c r="F24" s="49">
        <f t="shared" si="3"/>
        <v>107.1069134962891</v>
      </c>
      <c r="G24" s="48">
        <f>G25+G28</f>
        <v>2194371631.1799998</v>
      </c>
      <c r="H24" s="48">
        <f>H25+H28</f>
        <v>2096548881.01</v>
      </c>
      <c r="I24" s="102">
        <f t="shared" si="4"/>
        <v>104.66589408222499</v>
      </c>
    </row>
    <row r="25" spans="2:9" ht="24.6" x14ac:dyDescent="0.3">
      <c r="B25" s="88" t="s">
        <v>45</v>
      </c>
      <c r="C25" s="103" t="s">
        <v>108</v>
      </c>
      <c r="D25" s="47">
        <f>D26-D27</f>
        <v>357276561.69000077</v>
      </c>
      <c r="E25" s="47">
        <f>E26-E27</f>
        <v>332922427.9799999</v>
      </c>
      <c r="F25" s="49">
        <f t="shared" si="3"/>
        <v>107.31525774871014</v>
      </c>
      <c r="G25" s="47">
        <f>G26-G27</f>
        <v>2118799212.28</v>
      </c>
      <c r="H25" s="47">
        <f>H26-H27</f>
        <v>2023866573.24</v>
      </c>
      <c r="I25" s="104">
        <f t="shared" si="4"/>
        <v>104.6906569976114</v>
      </c>
    </row>
    <row r="26" spans="2:9" x14ac:dyDescent="0.3">
      <c r="B26" s="107" t="s">
        <v>106</v>
      </c>
      <c r="C26" s="114" t="s">
        <v>103</v>
      </c>
      <c r="D26" s="50">
        <f>FURS!D38</f>
        <v>544575138.62000084</v>
      </c>
      <c r="E26" s="50">
        <f>FURS!E38</f>
        <v>511063692.76999998</v>
      </c>
      <c r="F26" s="51">
        <f t="shared" si="3"/>
        <v>106.55719557544121</v>
      </c>
      <c r="G26" s="50">
        <f>FURS!G38</f>
        <v>3360480268.9400001</v>
      </c>
      <c r="H26" s="50">
        <f>FURS!H38</f>
        <v>3184703656.9000001</v>
      </c>
      <c r="I26" s="115">
        <f t="shared" si="4"/>
        <v>105.51940246180085</v>
      </c>
    </row>
    <row r="27" spans="2:9" x14ac:dyDescent="0.3">
      <c r="B27" s="107" t="s">
        <v>107</v>
      </c>
      <c r="C27" s="114" t="s">
        <v>1</v>
      </c>
      <c r="D27" s="50">
        <f>FURS!D39</f>
        <v>187298576.93000007</v>
      </c>
      <c r="E27" s="50">
        <f>FURS!E39</f>
        <v>178141264.79000008</v>
      </c>
      <c r="F27" s="51">
        <f t="shared" si="3"/>
        <v>105.14047778362581</v>
      </c>
      <c r="G27" s="50">
        <f>FURS!G39</f>
        <v>1241681056.6600001</v>
      </c>
      <c r="H27" s="50">
        <f>FURS!H39</f>
        <v>1160837083.6600001</v>
      </c>
      <c r="I27" s="109">
        <f t="shared" si="4"/>
        <v>106.96428242498139</v>
      </c>
    </row>
    <row r="28" spans="2:9" x14ac:dyDescent="0.3">
      <c r="B28" s="105" t="s">
        <v>46</v>
      </c>
      <c r="C28" s="106" t="s">
        <v>104</v>
      </c>
      <c r="D28" s="47">
        <f>FURS!D40</f>
        <v>11499056.320000021</v>
      </c>
      <c r="E28" s="47">
        <f>FURS!E40</f>
        <v>11383654.58</v>
      </c>
      <c r="F28" s="49">
        <f t="shared" si="3"/>
        <v>101.01374948782065</v>
      </c>
      <c r="G28" s="47">
        <f>FURS!G40</f>
        <v>75572418.900000051</v>
      </c>
      <c r="H28" s="47">
        <f>FURS!H40</f>
        <v>72682307.770000011</v>
      </c>
      <c r="I28" s="102">
        <f t="shared" si="4"/>
        <v>103.97636126132053</v>
      </c>
    </row>
    <row r="29" spans="2:9" x14ac:dyDescent="0.3">
      <c r="B29" s="107" t="s">
        <v>47</v>
      </c>
      <c r="C29" s="108" t="s">
        <v>111</v>
      </c>
      <c r="D29" s="50">
        <f>FURS!D41</f>
        <v>10739512.199999999</v>
      </c>
      <c r="E29" s="50">
        <f>FURS!E41</f>
        <v>10577593.17</v>
      </c>
      <c r="F29" s="51">
        <f t="shared" si="3"/>
        <v>101.53077384805489</v>
      </c>
      <c r="G29" s="50">
        <f>FURS!G41</f>
        <v>80493206.890000001</v>
      </c>
      <c r="H29" s="50">
        <f>FURS!H41</f>
        <v>79263711.950000003</v>
      </c>
      <c r="I29" s="109">
        <f t="shared" si="4"/>
        <v>101.55114479217875</v>
      </c>
    </row>
    <row r="30" spans="2:9" x14ac:dyDescent="0.3">
      <c r="B30" s="88" t="s">
        <v>48</v>
      </c>
      <c r="C30" s="110" t="s">
        <v>113</v>
      </c>
      <c r="D30" s="48">
        <f>D31-D32</f>
        <v>133970173.30999997</v>
      </c>
      <c r="E30" s="48">
        <f>E31-E32</f>
        <v>128896946.61999999</v>
      </c>
      <c r="F30" s="49">
        <f t="shared" si="3"/>
        <v>103.93587809721849</v>
      </c>
      <c r="G30" s="48">
        <f>G31-G32</f>
        <v>862939067.44999993</v>
      </c>
      <c r="H30" s="48">
        <f>H31-H32</f>
        <v>884045786.72000003</v>
      </c>
      <c r="I30" s="102">
        <f t="shared" si="4"/>
        <v>97.612485734668724</v>
      </c>
    </row>
    <row r="31" spans="2:9" x14ac:dyDescent="0.3">
      <c r="B31" s="107" t="s">
        <v>76</v>
      </c>
      <c r="C31" s="116" t="s">
        <v>103</v>
      </c>
      <c r="D31" s="52">
        <f>FURS!D43</f>
        <v>142713754.20999998</v>
      </c>
      <c r="E31" s="52">
        <f>FURS!E43</f>
        <v>138251653.94999999</v>
      </c>
      <c r="F31" s="51">
        <f t="shared" si="3"/>
        <v>103.22752034605949</v>
      </c>
      <c r="G31" s="52">
        <f>FURS!G43</f>
        <v>915228793.06999993</v>
      </c>
      <c r="H31" s="52">
        <f>FURS!H43</f>
        <v>945409686</v>
      </c>
      <c r="I31" s="109">
        <f t="shared" si="4"/>
        <v>96.80763870130265</v>
      </c>
    </row>
    <row r="32" spans="2:9" x14ac:dyDescent="0.3">
      <c r="B32" s="85" t="s">
        <v>112</v>
      </c>
      <c r="C32" s="116" t="s">
        <v>1</v>
      </c>
      <c r="D32" s="52">
        <f>FURS!D44</f>
        <v>8743580.8999999985</v>
      </c>
      <c r="E32" s="52">
        <f>FURS!E44</f>
        <v>9354707.3300000038</v>
      </c>
      <c r="F32" s="54">
        <f t="shared" si="3"/>
        <v>93.467177449366503</v>
      </c>
      <c r="G32" s="52">
        <f>FURS!G44</f>
        <v>52289725.620000012</v>
      </c>
      <c r="H32" s="52">
        <f>FURS!H44</f>
        <v>61363899.280000001</v>
      </c>
      <c r="I32" s="87">
        <f t="shared" si="4"/>
        <v>85.212521097143707</v>
      </c>
    </row>
    <row r="33" spans="2:9" x14ac:dyDescent="0.3">
      <c r="B33" s="85" t="s">
        <v>49</v>
      </c>
      <c r="C33" s="111" t="s">
        <v>73</v>
      </c>
      <c r="D33" s="52">
        <f>FURS!D45</f>
        <v>21352165.049999982</v>
      </c>
      <c r="E33" s="52">
        <f>FURS!E45</f>
        <v>20648910.070000038</v>
      </c>
      <c r="F33" s="51">
        <f t="shared" si="3"/>
        <v>103.40577288397257</v>
      </c>
      <c r="G33" s="52">
        <f>FURS!G45</f>
        <v>146758063.69</v>
      </c>
      <c r="H33" s="52">
        <f>FURS!H45</f>
        <v>147997490.96000001</v>
      </c>
      <c r="I33" s="109">
        <f t="shared" si="4"/>
        <v>99.162534944369426</v>
      </c>
    </row>
    <row r="34" spans="2:9" hidden="1" x14ac:dyDescent="0.3">
      <c r="B34" s="85" t="s">
        <v>109</v>
      </c>
      <c r="C34" s="111" t="s">
        <v>74</v>
      </c>
      <c r="D34" s="52">
        <f>FURS!D46</f>
        <v>21266958.649999991</v>
      </c>
      <c r="E34" s="52">
        <f>FURS!E46</f>
        <v>20183186.210000008</v>
      </c>
      <c r="F34" s="54">
        <f t="shared" si="3"/>
        <v>105.36967963691983</v>
      </c>
      <c r="G34" s="52">
        <f>FURS!G46</f>
        <v>145265788.91</v>
      </c>
      <c r="H34" s="52">
        <f>FURS!H46</f>
        <v>146305132.68000001</v>
      </c>
      <c r="I34" s="87">
        <f t="shared" si="4"/>
        <v>99.28960539458771</v>
      </c>
    </row>
    <row r="35" spans="2:9" x14ac:dyDescent="0.3">
      <c r="B35" s="85" t="s">
        <v>90</v>
      </c>
      <c r="C35" s="111" t="s">
        <v>75</v>
      </c>
      <c r="D35" s="52">
        <f>FURS!D47</f>
        <v>5860793.3300000001</v>
      </c>
      <c r="E35" s="52">
        <f>FURS!E47</f>
        <v>5133718.6499999994</v>
      </c>
      <c r="F35" s="54">
        <f t="shared" si="3"/>
        <v>114.16272938915344</v>
      </c>
      <c r="G35" s="52">
        <f>FURS!G47</f>
        <v>33517749.839999996</v>
      </c>
      <c r="H35" s="52">
        <f>FURS!H47</f>
        <v>24629874.779999997</v>
      </c>
      <c r="I35" s="87">
        <f t="shared" si="4"/>
        <v>136.08575008760153</v>
      </c>
    </row>
    <row r="36" spans="2:9" hidden="1" x14ac:dyDescent="0.3">
      <c r="B36" s="85" t="s">
        <v>98</v>
      </c>
      <c r="C36" s="111" t="s">
        <v>77</v>
      </c>
      <c r="D36" s="52">
        <f>FURS!D48</f>
        <v>3218786.0900000012</v>
      </c>
      <c r="E36" s="52">
        <f>FURS!E48</f>
        <v>1444265.4399999997</v>
      </c>
      <c r="F36" s="54">
        <f t="shared" si="3"/>
        <v>222.8666560074997</v>
      </c>
      <c r="G36" s="52">
        <f>FURS!G48</f>
        <v>17833096.43</v>
      </c>
      <c r="H36" s="52">
        <f>FURS!H48</f>
        <v>8395336.1799999997</v>
      </c>
      <c r="I36" s="87">
        <f t="shared" si="4"/>
        <v>212.41670431832546</v>
      </c>
    </row>
    <row r="37" spans="2:9" x14ac:dyDescent="0.3">
      <c r="B37" s="85" t="s">
        <v>99</v>
      </c>
      <c r="C37" s="111" t="s">
        <v>14</v>
      </c>
      <c r="D37" s="52">
        <f>FURS!D49</f>
        <v>4005748.720000003</v>
      </c>
      <c r="E37" s="52">
        <f>FURS!E49</f>
        <v>5566986.5699999994</v>
      </c>
      <c r="F37" s="54">
        <f t="shared" si="3"/>
        <v>71.955422734206508</v>
      </c>
      <c r="G37" s="52">
        <f>FURS!G49</f>
        <v>29726276.919999998</v>
      </c>
      <c r="H37" s="52">
        <f>FURS!H49</f>
        <v>27835339.27</v>
      </c>
      <c r="I37" s="87">
        <f t="shared" si="4"/>
        <v>106.79329837390554</v>
      </c>
    </row>
    <row r="39" spans="2:9" x14ac:dyDescent="0.3">
      <c r="B39" s="79" t="s">
        <v>143</v>
      </c>
    </row>
    <row r="41" spans="2:9" ht="52.5" customHeight="1" x14ac:dyDescent="0.3">
      <c r="B41" s="80"/>
      <c r="C41" s="81" t="s">
        <v>142</v>
      </c>
      <c r="D41" s="81" t="s">
        <v>154</v>
      </c>
      <c r="E41" s="81" t="s">
        <v>155</v>
      </c>
      <c r="F41" s="81" t="s">
        <v>147</v>
      </c>
      <c r="G41" s="81" t="s">
        <v>156</v>
      </c>
      <c r="H41" s="81" t="s">
        <v>157</v>
      </c>
      <c r="I41" s="81" t="s">
        <v>147</v>
      </c>
    </row>
    <row r="42" spans="2:9" ht="30" customHeight="1" x14ac:dyDescent="0.3">
      <c r="B42" s="82" t="s">
        <v>31</v>
      </c>
      <c r="C42" s="99" t="s">
        <v>65</v>
      </c>
      <c r="D42" s="72">
        <f>+D43+D44+D45+D46</f>
        <v>582510050.40999889</v>
      </c>
      <c r="E42" s="72">
        <f>+E43+E44+E45+E46</f>
        <v>540360578.24999905</v>
      </c>
      <c r="F42" s="100">
        <f t="shared" ref="F42:F46" si="5">D42/E42*100</f>
        <v>107.80024928844816</v>
      </c>
      <c r="G42" s="70">
        <f>+G43+G44+G45+G46</f>
        <v>4022390019.1299992</v>
      </c>
      <c r="H42" s="70">
        <f>+H43+H44+H45+H46</f>
        <v>3746219685.2699995</v>
      </c>
      <c r="I42" s="101">
        <f>G42/H42*100</f>
        <v>107.37197380457668</v>
      </c>
    </row>
    <row r="43" spans="2:9" x14ac:dyDescent="0.3">
      <c r="B43" s="88" t="s">
        <v>32</v>
      </c>
      <c r="C43" s="89" t="s">
        <v>5</v>
      </c>
      <c r="D43" s="53">
        <f>FURS!D21</f>
        <v>3346298.6999999993</v>
      </c>
      <c r="E43" s="53">
        <f>FURS!E21</f>
        <v>3098911.2599999979</v>
      </c>
      <c r="F43" s="54">
        <f t="shared" si="5"/>
        <v>107.98304369644976</v>
      </c>
      <c r="G43" s="53">
        <f>FURS!G21</f>
        <v>23102116.66</v>
      </c>
      <c r="H43" s="53">
        <f>FURS!H21</f>
        <v>21496443.579999998</v>
      </c>
      <c r="I43" s="87">
        <f>G43/H43*100</f>
        <v>107.46948244729143</v>
      </c>
    </row>
    <row r="44" spans="2:9" x14ac:dyDescent="0.3">
      <c r="B44" s="88" t="s">
        <v>33</v>
      </c>
      <c r="C44" s="89" t="s">
        <v>6</v>
      </c>
      <c r="D44" s="53">
        <f>FURS!D22</f>
        <v>2989174.5</v>
      </c>
      <c r="E44" s="53">
        <f>FURS!E22</f>
        <v>2770068.3100000005</v>
      </c>
      <c r="F44" s="54">
        <f t="shared" si="5"/>
        <v>107.90977569791409</v>
      </c>
      <c r="G44" s="53">
        <f>FURS!G22</f>
        <v>20703741.629999999</v>
      </c>
      <c r="H44" s="53">
        <f>FURS!H22</f>
        <v>19275524.350000001</v>
      </c>
      <c r="I44" s="87">
        <f>G44/H44*100</f>
        <v>107.40948600965035</v>
      </c>
    </row>
    <row r="45" spans="2:9" x14ac:dyDescent="0.3">
      <c r="B45" s="88" t="s">
        <v>34</v>
      </c>
      <c r="C45" s="88" t="s">
        <v>7</v>
      </c>
      <c r="D45" s="53">
        <f>FURS!D23</f>
        <v>371111412.71999884</v>
      </c>
      <c r="E45" s="53">
        <f>FURS!E23</f>
        <v>344436999.82999945</v>
      </c>
      <c r="F45" s="54">
        <f t="shared" si="5"/>
        <v>107.74435176916674</v>
      </c>
      <c r="G45" s="53">
        <f>FURS!G23</f>
        <v>2562442342.5099993</v>
      </c>
      <c r="H45" s="53">
        <f>FURS!H23</f>
        <v>2387265099.7099996</v>
      </c>
      <c r="I45" s="87">
        <f>G45/H45*100</f>
        <v>107.33798868090854</v>
      </c>
    </row>
    <row r="46" spans="2:9" x14ac:dyDescent="0.3">
      <c r="B46" s="88" t="s">
        <v>35</v>
      </c>
      <c r="C46" s="89" t="s">
        <v>8</v>
      </c>
      <c r="D46" s="53">
        <f>FURS!D24</f>
        <v>205063164.49000001</v>
      </c>
      <c r="E46" s="53">
        <f>FURS!E24</f>
        <v>190054598.84999967</v>
      </c>
      <c r="F46" s="54">
        <f t="shared" si="5"/>
        <v>107.89697578002088</v>
      </c>
      <c r="G46" s="53">
        <f>FURS!G24</f>
        <v>1416141818.3300002</v>
      </c>
      <c r="H46" s="53">
        <f>FURS!H24</f>
        <v>1318182617.6299999</v>
      </c>
      <c r="I46" s="87">
        <f>G46/H46*100</f>
        <v>107.43138313234051</v>
      </c>
    </row>
    <row r="49" spans="2:9" ht="52.8" x14ac:dyDescent="0.3">
      <c r="B49" s="80"/>
      <c r="C49" s="81" t="s">
        <v>142</v>
      </c>
      <c r="D49" s="81" t="s">
        <v>154</v>
      </c>
      <c r="E49" s="81" t="s">
        <v>155</v>
      </c>
      <c r="F49" s="81" t="s">
        <v>147</v>
      </c>
      <c r="G49" s="81" t="s">
        <v>156</v>
      </c>
      <c r="H49" s="81" t="s">
        <v>157</v>
      </c>
      <c r="I49" s="81" t="s">
        <v>147</v>
      </c>
    </row>
    <row r="50" spans="2:9" ht="49.5" customHeight="1" x14ac:dyDescent="0.3">
      <c r="B50" s="113" t="s">
        <v>94</v>
      </c>
      <c r="C50" s="112" t="s">
        <v>120</v>
      </c>
      <c r="D50" s="70">
        <f>SUM(D51:D54)</f>
        <v>42845433.819999948</v>
      </c>
      <c r="E50" s="70">
        <f>SUM(E51:E54)</f>
        <v>41185761.830000013</v>
      </c>
      <c r="F50" s="100">
        <f t="shared" ref="F50:F54" si="6">D50/E50*100</f>
        <v>104.0297226911826</v>
      </c>
      <c r="G50" s="70">
        <f>SUM(G51:G54)</f>
        <v>302210121.67999995</v>
      </c>
      <c r="H50" s="70">
        <f>SUM(H51:H54)</f>
        <v>289133079.70999998</v>
      </c>
      <c r="I50" s="101">
        <f>G50/H50*100</f>
        <v>104.52284532199367</v>
      </c>
    </row>
    <row r="51" spans="2:9" ht="16.5" customHeight="1" x14ac:dyDescent="0.3">
      <c r="B51" s="88" t="s">
        <v>95</v>
      </c>
      <c r="C51" s="117" t="s">
        <v>17</v>
      </c>
      <c r="D51" s="39">
        <f>FURS!D65</f>
        <v>26211.419999999984</v>
      </c>
      <c r="E51" s="39">
        <f>FURS!E65</f>
        <v>25191.209999999992</v>
      </c>
      <c r="F51" s="54">
        <f t="shared" si="6"/>
        <v>104.04986501243883</v>
      </c>
      <c r="G51" s="97">
        <f>FURS!G65</f>
        <v>190303.93</v>
      </c>
      <c r="H51" s="97">
        <f>FURS!H65</f>
        <v>180232.19</v>
      </c>
      <c r="I51" s="87">
        <f>G51/H51*100</f>
        <v>105.588202640161</v>
      </c>
    </row>
    <row r="52" spans="2:9" ht="14.25" customHeight="1" x14ac:dyDescent="0.3">
      <c r="B52" s="88" t="s">
        <v>96</v>
      </c>
      <c r="C52" s="117" t="s">
        <v>18</v>
      </c>
      <c r="D52" s="39">
        <f>FURS!D66</f>
        <v>43850.48000000004</v>
      </c>
      <c r="E52" s="39">
        <f>FURS!E66</f>
        <v>42275.680000000051</v>
      </c>
      <c r="F52" s="54">
        <f t="shared" si="6"/>
        <v>103.72507313897728</v>
      </c>
      <c r="G52" s="97">
        <f>FURS!G66</f>
        <v>318722.71000000002</v>
      </c>
      <c r="H52" s="97">
        <f>FURS!H66</f>
        <v>302520.53000000003</v>
      </c>
      <c r="I52" s="87">
        <f>G52/H52*100</f>
        <v>105.35572908060158</v>
      </c>
    </row>
    <row r="53" spans="2:9" ht="21.75" customHeight="1" x14ac:dyDescent="0.3">
      <c r="B53" s="88" t="s">
        <v>114</v>
      </c>
      <c r="C53" s="117" t="s">
        <v>19</v>
      </c>
      <c r="D53" s="39">
        <f>FURS!D67</f>
        <v>38899386.649999946</v>
      </c>
      <c r="E53" s="39">
        <f>FURS!E67</f>
        <v>37373010.980000019</v>
      </c>
      <c r="F53" s="54">
        <f t="shared" si="6"/>
        <v>104.08416563176235</v>
      </c>
      <c r="G53" s="97">
        <f>FURS!G67</f>
        <v>273547648.18999994</v>
      </c>
      <c r="H53" s="97">
        <f>FURS!H67</f>
        <v>261890080</v>
      </c>
      <c r="I53" s="87">
        <f>G53/H53*100</f>
        <v>104.45132102369053</v>
      </c>
    </row>
    <row r="54" spans="2:9" ht="20.25" customHeight="1" x14ac:dyDescent="0.3">
      <c r="B54" s="88" t="s">
        <v>115</v>
      </c>
      <c r="C54" s="117" t="s">
        <v>20</v>
      </c>
      <c r="D54" s="39">
        <f>FURS!D68</f>
        <v>3875985.2699999996</v>
      </c>
      <c r="E54" s="39">
        <f>FURS!E68</f>
        <v>3745283.9599999972</v>
      </c>
      <c r="F54" s="54">
        <f t="shared" si="6"/>
        <v>103.48975702232208</v>
      </c>
      <c r="G54" s="97">
        <f>FURS!G68</f>
        <v>28153446.850000001</v>
      </c>
      <c r="H54" s="97">
        <f>FURS!H68</f>
        <v>26760246.989999998</v>
      </c>
      <c r="I54" s="87">
        <f>G54/H54*100</f>
        <v>105.20622945117294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julij</Mesec>
    <Leto xmlns="31846968-95d7-4ba5-b9d7-02992289841a">2019</Leto>
  </documentManagement>
</p:properties>
</file>

<file path=customXml/itemProps1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http://purl.org/dc/elements/1.1/"/>
    <ds:schemaRef ds:uri="31846968-95d7-4ba5-b9d7-02992289841a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2019-08-14T10:32:25Z</cp:lastPrinted>
  <dcterms:created xsi:type="dcterms:W3CDTF">2013-10-09T08:57:38Z</dcterms:created>
  <dcterms:modified xsi:type="dcterms:W3CDTF">2019-08-14T10:33:02Z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