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9\JAVNA OBJAVA_internet\5 Maj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FURS!$A$1:$K$77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E6" i="24" l="1"/>
  <c r="E5" i="24" s="1"/>
  <c r="F5" i="24" s="1"/>
  <c r="H6" i="24"/>
  <c r="H5" i="24" s="1"/>
  <c r="I5" i="24" s="1"/>
  <c r="E40" i="22"/>
  <c r="H50" i="24"/>
  <c r="I54" i="24"/>
  <c r="E42" i="24"/>
  <c r="F42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<sst xmlns="http://schemas.openxmlformats.org/spreadsheetml/2006/main" count="309" uniqueCount="185">
  <si>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</si>
  <si>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</si>
  <si>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</si>
  <si>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</si>
  <si>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</si>
  <si>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</si>
  <si>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</si>
  <si>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</si>
  <si>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</si>
  <si>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</si>
  <si>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</si>
  <si>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</si>
  <si>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</si>
  <si>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</si>
  <si>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</si>
  <si>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</si>
  <si>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</si>
  <si>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</si>
  <si>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</si>
  <si>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</si>
  <si>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</si>
  <si>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</si>
  <si>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</si>
  <si>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</si>
  <si>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</si>
  <si>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</si>
  <si>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</si>
  <si>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</si>
  <si>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</si>
  <si>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</si>
  <si>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</si>
  <si>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</si>
  <si>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</si>
  <si>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</si>
  <si>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</si>
  <si>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</si>
  <si>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</si>
  <si>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</si>
  <si>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</si>
  <si>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</si>
  <si>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</si>
  <si>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</si>
  <si>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</si>
  <si>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</si>
  <si>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</si>
  <si>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</si>
  <si>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</si>
  <si>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</si>
  <si>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</si>
  <si>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</si>
  <si>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</si>
  <si>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</si>
  <si>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</si>
  <si>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</si>
  <si>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</si>
  <si>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</si>
  <si>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</si>
  <si>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</si>
  <si>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</si>
  <si>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</si>
  <si>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</si>
  <si>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</si>
  <si>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</si>
  <si>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</si>
  <si>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</si>
  <si>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</si>
  <si>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</si>
  <si>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</si>
  <si>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</si>
  <si>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</si>
  <si>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</si>
  <si>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</si>
  <si>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</si>
  <si>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</si>
  <si>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</si>
  <si>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</si>
  <si>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</si>
  <si>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</si>
  <si>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</si>
  <si>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</si>
  <si>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</si>
  <si>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</si>
  <si>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</si>
  <si>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</si>
  <si>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</si>
  <si>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</si>
  <si>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</si>
  <si>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</si>
  <si>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</si>
  <si>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</si>
  <si>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</si>
  <si>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</si>
  <si>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</si>
  <si>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</si>
  <si>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</si>
  <si>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</si>
  <si>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</si>
  <si>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</si>
  <si>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</si>
  <si>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</si>
  <si>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</si>
  <si>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</si>
  <si>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</si>
  <si>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</si>
  <si>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</si>
  <si>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</si>
  <si>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</si>
  <si>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</si>
  <si>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</si>
  <si>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</si>
  <si>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</si>
  <si>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</si>
  <si>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</si>
  <si>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</si>
  <si>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</si>
  <si>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</si>
  <si>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</si>
  <si>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</si>
  <si>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</si>
  <si>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</si>
  <si>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</si>
  <si>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</si>
  <si>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</si>
  <si>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</si>
  <si>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</si>
  <si>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</si>
  <si>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</si>
  <si>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</si>
  <si>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</si>
  <si>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</si>
  <si>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</si>
  <si>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</si>
  <si>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</si>
  <si>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</si>
  <si>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</si>
  <si>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</si>
  <si>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</si>
  <si>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</si>
  <si>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</si>
  <si>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</si>
  <si>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</si>
  <si>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</si>
  <si>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</si>
  <si>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</si>
  <si>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</si>
  <si>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</si>
  <si>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</si>
  <si>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</si>
  <si>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</si>
  <si>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</si>
  <si>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</si>
  <si>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</si>
  <si>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</si>
  <si>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</si>
  <si>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</si>
  <si>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</si>
  <si>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</si>
  <si>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</si>
  <si>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</si>
  <si>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</si>
  <si>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</si>
  <si>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</si>
  <si>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</si>
  <si>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</si>
  <si>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</si>
  <si>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</si>
  <si>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</si>
  <si>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</si>
  <si>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</si>
  <si>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</si>
  <si>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</si>
  <si>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</si>
  <si>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RAZLIKA MESEC 2019/2018</t>
  </si>
  <si>
    <t>Indeks 2019/2018</t>
  </si>
  <si>
    <t>RAZLIKA OBDOBJE 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</si>
  <si>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</si>
  <si>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</si>
  <si>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</si>
  <si>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</si>
  <si>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</si>
  <si>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</si>
  <si>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>REALIZACIJA  MAJ 2018</t>
  </si>
  <si>
    <t>REALIZACIJA JANUAR - MAJ 2019</t>
  </si>
  <si>
    <t>REALIZACIJA JANUAR - MAJ 2018</t>
  </si>
  <si>
    <t xml:space="preserve"> REALIZACIJA  MAJ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</si>
</sst>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6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3" fontId="49" fillId="0" borderId="1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014744"/>
        <c:axId val="154020232"/>
      </c:barChart>
      <c:catAx>
        <c:axId val="154014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4020232"/>
        <c:crosses val="autoZero"/>
        <c:auto val="1"/>
        <c:lblAlgn val="ctr"/>
        <c:lblOffset val="100"/>
        <c:noMultiLvlLbl val="0"/>
      </c:catAx>
      <c:valAx>
        <c:axId val="1540202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54014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10.484724209196061</c:v>
                </c:pt>
                <c:pt idx="1">
                  <c:v>20.108116758238268</c:v>
                </c:pt>
                <c:pt idx="2">
                  <c:v>16.487346831338108</c:v>
                </c:pt>
                <c:pt idx="3">
                  <c:v>52.919812201227579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10.98470398610222</c:v>
                </c:pt>
                <c:pt idx="1">
                  <c:v>19.878211219404523</c:v>
                </c:pt>
                <c:pt idx="2">
                  <c:v>16.429857441275196</c:v>
                </c:pt>
                <c:pt idx="3">
                  <c:v>52.707227353218066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zoomScale="81" zoomScaleNormal="81" workbookViewId="0">
      <selection activeCell="I9" sqref="I9"/>
    </sheetView>
  </sheetViews>
  <sheetFormatPr defaultColWidth="11.5546875" defaultRowHeight="14.4" x14ac:dyDescent="0.3"/>
  <cols>
    <col min="1" max="1" width="3.109375" style="128" customWidth="1"/>
    <col min="2" max="2" width="6.88671875" style="128" customWidth="1"/>
    <col min="3" max="3" width="57.109375" style="128" customWidth="1"/>
    <col min="4" max="4" width="20.6640625" style="251" customWidth="1"/>
    <col min="5" max="5" width="20" style="251" customWidth="1"/>
    <col min="6" max="6" width="10.88671875" style="128" customWidth="1"/>
    <col min="7" max="8" width="20.6640625" style="128" customWidth="1"/>
    <col min="9" max="9" width="11.44140625" style="128" customWidth="1"/>
    <col min="10" max="10" width="17" style="128" hidden="1" customWidth="1"/>
    <col min="11" max="11" width="18.5546875" style="128" hidden="1" customWidth="1"/>
    <col min="12" max="12" width="11.5546875" style="128" customWidth="1"/>
    <col min="13" max="16384" width="11.5546875" style="128"/>
  </cols>
  <sheetData>
    <row r="1" spans="1:14" x14ac:dyDescent="0.3">
      <c r="B1" s="6" t="s">
        <v>121</v>
      </c>
      <c r="C1" s="6"/>
      <c r="D1" s="148"/>
      <c r="E1" s="148"/>
      <c r="F1" s="6"/>
      <c r="G1" s="118"/>
      <c r="H1" s="118"/>
      <c r="I1" s="118"/>
      <c r="J1" s="118"/>
    </row>
    <row r="2" spans="1:14" x14ac:dyDescent="0.3">
      <c r="B2" s="6" t="s">
        <v>122</v>
      </c>
      <c r="C2" s="6"/>
      <c r="D2" s="148"/>
      <c r="E2" s="148"/>
      <c r="F2" s="6"/>
      <c r="G2" s="7"/>
      <c r="H2" s="118"/>
      <c r="I2" s="118"/>
      <c r="J2" s="118"/>
    </row>
    <row r="3" spans="1:14" x14ac:dyDescent="0.3">
      <c r="B3" s="6" t="s">
        <v>130</v>
      </c>
      <c r="C3" s="6"/>
      <c r="D3" s="148"/>
      <c r="E3" s="148"/>
      <c r="F3" s="6"/>
      <c r="G3" s="118"/>
      <c r="H3" s="118"/>
      <c r="I3" s="118"/>
      <c r="J3" s="118"/>
    </row>
    <row r="4" spans="1:14" x14ac:dyDescent="0.3">
      <c r="B4" s="118"/>
      <c r="C4" s="6"/>
      <c r="D4" s="148"/>
      <c r="E4" s="148"/>
      <c r="F4" s="6"/>
      <c r="G4" s="118"/>
      <c r="H4" s="118"/>
      <c r="I4" s="118"/>
      <c r="J4" s="118"/>
    </row>
    <row r="5" spans="1:14" x14ac:dyDescent="0.3">
      <c r="B5" s="12"/>
      <c r="C5" s="1"/>
      <c r="D5" s="148"/>
      <c r="E5" s="148"/>
      <c r="F5" s="6"/>
      <c r="G5" s="118"/>
      <c r="H5" s="118"/>
      <c r="I5" s="118"/>
      <c r="J5" s="118"/>
    </row>
    <row r="6" spans="1:14" ht="15" thickBot="1" x14ac:dyDescent="0.35">
      <c r="A6" s="252"/>
      <c r="B6" s="253" t="s">
        <v>105</v>
      </c>
      <c r="C6" s="253"/>
      <c r="D6" s="253"/>
      <c r="E6" s="253"/>
      <c r="F6" s="253"/>
      <c r="G6" s="253"/>
      <c r="H6" s="253"/>
      <c r="I6" s="253"/>
      <c r="J6" s="19"/>
    </row>
    <row r="7" spans="1:14" ht="53.25" customHeight="1" x14ac:dyDescent="0.3">
      <c r="A7" s="252"/>
      <c r="B7" s="8"/>
      <c r="C7" s="21"/>
      <c r="D7" s="125" t="s">
        <v>184</v>
      </c>
      <c r="E7" s="126" t="s">
        <v>181</v>
      </c>
      <c r="F7" s="14" t="s">
        <v>173</v>
      </c>
      <c r="G7" s="126" t="s">
        <v>182</v>
      </c>
      <c r="H7" s="126" t="s">
        <v>183</v>
      </c>
      <c r="I7" s="136" t="s">
        <v>173</v>
      </c>
      <c r="J7" s="126" t="s">
        <v>172</v>
      </c>
      <c r="K7" s="126" t="s">
        <v>174</v>
      </c>
    </row>
    <row r="8" spans="1:14" s="142" customFormat="1" ht="19.2" customHeight="1" x14ac:dyDescent="0.25">
      <c r="A8" s="252"/>
      <c r="B8" s="9" t="s">
        <v>60</v>
      </c>
      <c r="C8" s="22" t="s">
        <v>123</v>
      </c>
      <c r="D8" s="137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  <c r="J8" s="20"/>
    </row>
    <row r="9" spans="1:14" s="142" customFormat="1" ht="22.95" customHeight="1" x14ac:dyDescent="0.3">
      <c r="A9" s="252"/>
      <c r="B9" s="121" t="s">
        <v>21</v>
      </c>
      <c r="C9" s="149" t="s">
        <v>97</v>
      </c>
      <c r="D9" s="138">
        <v>1378318348.8800004</v>
      </c>
      <c r="E9" s="122">
        <v>1245231195.4400003</v>
      </c>
      <c r="F9" s="150">
        <v>110.68774649457555</v>
      </c>
      <c r="G9" s="122">
        <v>6927201757.0599995</v>
      </c>
      <c r="H9" s="122">
        <v>6449281980.1100006</v>
      </c>
      <c r="I9" s="151">
        <v>107.41043388122793</v>
      </c>
      <c r="J9" s="122">
        <v>133087153.44000006</v>
      </c>
      <c r="K9" s="122">
        <v>477919776.94999886</v>
      </c>
      <c r="M9" s="16"/>
      <c r="N9" s="16"/>
    </row>
    <row r="10" spans="1:14" s="142" customFormat="1" ht="31.95" customHeight="1" x14ac:dyDescent="0.3">
      <c r="A10" s="252"/>
      <c r="B10" s="152" t="s">
        <v>22</v>
      </c>
      <c r="C10" s="153" t="s">
        <v>176</v>
      </c>
      <c r="D10" s="154">
        <v>300261433.14000022</v>
      </c>
      <c r="E10" s="155">
        <v>285127570.65000004</v>
      </c>
      <c r="F10" s="156">
        <v>105.30775135336783</v>
      </c>
      <c r="G10" s="144">
        <v>1581784986.8599999</v>
      </c>
      <c r="H10" s="144">
        <v>1417992454.1000001</v>
      </c>
      <c r="I10" s="157">
        <v>111.55101582426677</v>
      </c>
      <c r="J10" s="144">
        <v>15133862.490000188</v>
      </c>
      <c r="K10" s="144">
        <v>163792532.75999975</v>
      </c>
      <c r="M10" s="16"/>
      <c r="N10" s="16"/>
    </row>
    <row r="11" spans="1:14" s="142" customFormat="1" ht="22.95" customHeight="1" x14ac:dyDescent="0.25">
      <c r="A11" s="252"/>
      <c r="B11" s="2" t="s">
        <v>23</v>
      </c>
      <c r="C11" s="158" t="s">
        <v>175</v>
      </c>
      <c r="D11" s="159">
        <v>189920245.66000021</v>
      </c>
      <c r="E11" s="160">
        <v>196353404.38</v>
      </c>
      <c r="F11" s="161">
        <v>96.723683635477087</v>
      </c>
      <c r="G11" s="130">
        <v>1099605692.1200001</v>
      </c>
      <c r="H11" s="130">
        <v>1028654401.4299999</v>
      </c>
      <c r="I11" s="162">
        <v>106.89748574364395</v>
      </c>
      <c r="J11" s="130">
        <v>-6433158.7199997902</v>
      </c>
      <c r="K11" s="130">
        <v>70951290.690000176</v>
      </c>
      <c r="M11" s="16"/>
      <c r="N11" s="16"/>
    </row>
    <row r="12" spans="1:14" s="142" customFormat="1" ht="19.95" customHeight="1" x14ac:dyDescent="0.25">
      <c r="A12" s="252"/>
      <c r="B12" s="163" t="s">
        <v>24</v>
      </c>
      <c r="C12" s="164" t="s">
        <v>62</v>
      </c>
      <c r="D12" s="165">
        <v>-43016525.079999998</v>
      </c>
      <c r="E12" s="166">
        <v>-42885754.279999994</v>
      </c>
      <c r="F12" s="167">
        <v>100.30492829657653</v>
      </c>
      <c r="G12" s="168">
        <v>-28270065.890000001</v>
      </c>
      <c r="H12" s="168">
        <v>-28967846.109999999</v>
      </c>
      <c r="I12" s="169">
        <v>97.591190531217592</v>
      </c>
      <c r="J12" s="168">
        <v>-130770.80000000447</v>
      </c>
      <c r="K12" s="168">
        <v>697780.21999999881</v>
      </c>
      <c r="M12" s="16"/>
      <c r="N12" s="16"/>
    </row>
    <row r="13" spans="1:14" s="142" customFormat="1" ht="19.95" customHeight="1" x14ac:dyDescent="0.25">
      <c r="A13" s="252"/>
      <c r="B13" s="170" t="s">
        <v>63</v>
      </c>
      <c r="C13" s="171" t="s">
        <v>0</v>
      </c>
      <c r="D13" s="172">
        <v>19189484.649999999</v>
      </c>
      <c r="E13" s="173">
        <v>17537993.600000001</v>
      </c>
      <c r="F13" s="174">
        <v>109.41664758048491</v>
      </c>
      <c r="G13" s="176">
        <v>35695595.109999999</v>
      </c>
      <c r="H13" s="176">
        <v>33503113.969999999</v>
      </c>
      <c r="I13" s="177">
        <v>106.54411151740473</v>
      </c>
      <c r="J13" s="178">
        <v>1651491.049999997</v>
      </c>
      <c r="K13" s="178">
        <v>2192481.1400000006</v>
      </c>
      <c r="M13" s="16"/>
      <c r="N13" s="16"/>
    </row>
    <row r="14" spans="1:14" s="142" customFormat="1" ht="19.95" customHeight="1" x14ac:dyDescent="0.25">
      <c r="A14" s="252"/>
      <c r="B14" s="170" t="s">
        <v>25</v>
      </c>
      <c r="C14" s="171" t="s">
        <v>1</v>
      </c>
      <c r="D14" s="172">
        <v>62206009.729999997</v>
      </c>
      <c r="E14" s="173">
        <v>60423747.879999995</v>
      </c>
      <c r="F14" s="174">
        <v>102.94960493602537</v>
      </c>
      <c r="G14" s="176">
        <v>63965661</v>
      </c>
      <c r="H14" s="176">
        <v>62470960.079999998</v>
      </c>
      <c r="I14" s="177">
        <v>102.39263318201913</v>
      </c>
      <c r="J14" s="178">
        <v>1782261.8500000015</v>
      </c>
      <c r="K14" s="178">
        <v>1494700.9200000018</v>
      </c>
      <c r="M14" s="16"/>
      <c r="N14" s="16"/>
    </row>
    <row r="15" spans="1:14" s="142" customFormat="1" ht="19.95" customHeight="1" x14ac:dyDescent="0.25">
      <c r="A15" s="252"/>
      <c r="B15" s="163" t="s">
        <v>26</v>
      </c>
      <c r="C15" s="164" t="s">
        <v>64</v>
      </c>
      <c r="D15" s="165">
        <v>214150583.55000019</v>
      </c>
      <c r="E15" s="166">
        <v>210833843</v>
      </c>
      <c r="F15" s="167">
        <v>101.57315377019438</v>
      </c>
      <c r="G15" s="168">
        <v>1056917576.3000002</v>
      </c>
      <c r="H15" s="168">
        <v>980756847.45000005</v>
      </c>
      <c r="I15" s="169">
        <v>107.76550569573087</v>
      </c>
      <c r="J15" s="168">
        <v>3316740.5500001907</v>
      </c>
      <c r="K15" s="168">
        <v>76160728.850000143</v>
      </c>
      <c r="M15" s="16"/>
      <c r="N15" s="16"/>
    </row>
    <row r="16" spans="1:14" s="142" customFormat="1" ht="19.95" customHeight="1" x14ac:dyDescent="0.25">
      <c r="A16" s="252"/>
      <c r="B16" s="163" t="s">
        <v>27</v>
      </c>
      <c r="C16" s="164" t="s">
        <v>144</v>
      </c>
      <c r="D16" s="165">
        <v>18714343.430000015</v>
      </c>
      <c r="E16" s="166">
        <v>26483992.5</v>
      </c>
      <c r="F16" s="167">
        <v>70.662848246917505</v>
      </c>
      <c r="G16" s="168">
        <v>70549498.980000004</v>
      </c>
      <c r="H16" s="168">
        <v>74098476.530000001</v>
      </c>
      <c r="I16" s="169">
        <v>95.210458141385487</v>
      </c>
      <c r="J16" s="168">
        <v>-7769649.0699999854</v>
      </c>
      <c r="K16" s="168">
        <v>-3548977.549999997</v>
      </c>
      <c r="M16" s="16"/>
      <c r="N16" s="16"/>
    </row>
    <row r="17" spans="1:14" s="142" customFormat="1" ht="19.95" customHeight="1" x14ac:dyDescent="0.25">
      <c r="A17" s="252"/>
      <c r="B17" s="163" t="s">
        <v>28</v>
      </c>
      <c r="C17" s="164" t="s">
        <v>2</v>
      </c>
      <c r="D17" s="165">
        <v>71843.760000000009</v>
      </c>
      <c r="E17" s="166">
        <v>1921323.1600000001</v>
      </c>
      <c r="F17" s="167">
        <v>3.7392855869181321</v>
      </c>
      <c r="G17" s="168">
        <v>408682.73</v>
      </c>
      <c r="H17" s="168">
        <v>2766923.56</v>
      </c>
      <c r="I17" s="169">
        <v>14.770293473521182</v>
      </c>
      <c r="J17" s="168">
        <v>-1849479.4000000001</v>
      </c>
      <c r="K17" s="168">
        <v>-2358240.83</v>
      </c>
      <c r="M17" s="16"/>
      <c r="N17" s="16"/>
    </row>
    <row r="18" spans="1:14" s="142" customFormat="1" ht="22.95" customHeight="1" x14ac:dyDescent="0.25">
      <c r="A18" s="252"/>
      <c r="B18" s="2" t="s">
        <v>29</v>
      </c>
      <c r="C18" s="158" t="s">
        <v>3</v>
      </c>
      <c r="D18" s="159">
        <v>108291376.94</v>
      </c>
      <c r="E18" s="160">
        <v>88739179.400000036</v>
      </c>
      <c r="F18" s="161">
        <v>122.03333146891818</v>
      </c>
      <c r="G18" s="130">
        <v>480217359.14999998</v>
      </c>
      <c r="H18" s="130">
        <v>389861131.54000002</v>
      </c>
      <c r="I18" s="162">
        <v>123.17651602073836</v>
      </c>
      <c r="J18" s="130">
        <v>19552197.539999962</v>
      </c>
      <c r="K18" s="130">
        <v>90356227.609999955</v>
      </c>
      <c r="M18" s="16"/>
      <c r="N18" s="16"/>
    </row>
    <row r="19" spans="1:14" s="142" customFormat="1" ht="22.95" customHeight="1" x14ac:dyDescent="0.25">
      <c r="A19" s="252"/>
      <c r="B19" s="2" t="s">
        <v>30</v>
      </c>
      <c r="C19" s="158" t="s">
        <v>4</v>
      </c>
      <c r="D19" s="159">
        <v>2049810.5399999998</v>
      </c>
      <c r="E19" s="160">
        <v>34986.869999999995</v>
      </c>
      <c r="F19" s="161">
        <v>5858.7994296145962</v>
      </c>
      <c r="G19" s="130">
        <v>1961935.5899999999</v>
      </c>
      <c r="H19" s="130">
        <v>-523078.87</v>
      </c>
      <c r="I19" s="162">
        <v>-375.07452556819965</v>
      </c>
      <c r="J19" s="130">
        <v>2014823.67</v>
      </c>
      <c r="K19" s="130">
        <v>2485014.46</v>
      </c>
      <c r="M19" s="16"/>
      <c r="N19" s="16"/>
    </row>
    <row r="20" spans="1:14" s="142" customFormat="1" ht="34.950000000000003" customHeight="1" x14ac:dyDescent="0.3">
      <c r="A20" s="252"/>
      <c r="B20" s="152" t="s">
        <v>31</v>
      </c>
      <c r="C20" s="153" t="s">
        <v>177</v>
      </c>
      <c r="D20" s="154">
        <v>575856058.31000018</v>
      </c>
      <c r="E20" s="155">
        <v>536481026.03000045</v>
      </c>
      <c r="F20" s="156">
        <v>107.33950137461112</v>
      </c>
      <c r="G20" s="144">
        <v>2862439999.5</v>
      </c>
      <c r="H20" s="144">
        <v>2669041761.7400002</v>
      </c>
      <c r="I20" s="157">
        <v>107.24598020654123</v>
      </c>
      <c r="J20" s="144">
        <v>39375032.279999733</v>
      </c>
      <c r="K20" s="144">
        <v>193398237.75999975</v>
      </c>
      <c r="M20" s="16"/>
      <c r="N20" s="16"/>
    </row>
    <row r="21" spans="1:14" s="142" customFormat="1" ht="22.95" customHeight="1" x14ac:dyDescent="0.25">
      <c r="A21" s="252"/>
      <c r="B21" s="2" t="s">
        <v>32</v>
      </c>
      <c r="C21" s="158" t="s">
        <v>5</v>
      </c>
      <c r="D21" s="159">
        <v>3300169.3900000025</v>
      </c>
      <c r="E21" s="160">
        <v>3086889.2799999975</v>
      </c>
      <c r="F21" s="161">
        <v>106.90922448634133</v>
      </c>
      <c r="G21" s="130">
        <v>16446639.680000002</v>
      </c>
      <c r="H21" s="130">
        <v>15313076.319999998</v>
      </c>
      <c r="I21" s="162">
        <v>107.40258414646237</v>
      </c>
      <c r="J21" s="130">
        <v>213280.11000000499</v>
      </c>
      <c r="K21" s="130">
        <v>1133563.3600000031</v>
      </c>
      <c r="M21" s="16"/>
      <c r="N21" s="16"/>
    </row>
    <row r="22" spans="1:14" s="142" customFormat="1" ht="22.95" customHeight="1" x14ac:dyDescent="0.25">
      <c r="A22" s="252"/>
      <c r="B22" s="2" t="s">
        <v>33</v>
      </c>
      <c r="C22" s="158" t="s">
        <v>6</v>
      </c>
      <c r="D22" s="159">
        <v>2954862.1499999985</v>
      </c>
      <c r="E22" s="160">
        <v>2765817.9799999986</v>
      </c>
      <c r="F22" s="161">
        <v>106.83501847796938</v>
      </c>
      <c r="G22" s="130">
        <v>14749406.639999999</v>
      </c>
      <c r="H22" s="130">
        <v>13745804.229999999</v>
      </c>
      <c r="I22" s="162">
        <v>107.3011545429234</v>
      </c>
      <c r="J22" s="130">
        <v>189044.16999999993</v>
      </c>
      <c r="K22" s="130">
        <v>1003602.4100000001</v>
      </c>
      <c r="M22" s="16"/>
      <c r="N22" s="16"/>
    </row>
    <row r="23" spans="1:14" s="142" customFormat="1" ht="22.95" customHeight="1" x14ac:dyDescent="0.25">
      <c r="A23" s="252"/>
      <c r="B23" s="2" t="s">
        <v>34</v>
      </c>
      <c r="C23" s="158" t="s">
        <v>7</v>
      </c>
      <c r="D23" s="159">
        <v>366788886.0800004</v>
      </c>
      <c r="E23" s="160">
        <v>341752863.38000059</v>
      </c>
      <c r="F23" s="161">
        <v>107.3257682327483</v>
      </c>
      <c r="G23" s="130">
        <v>1823499554.8099999</v>
      </c>
      <c r="H23" s="130">
        <v>1700908333.4700003</v>
      </c>
      <c r="I23" s="162">
        <v>107.20739730223457</v>
      </c>
      <c r="J23" s="130">
        <v>25036022.699999809</v>
      </c>
      <c r="K23" s="130">
        <v>122591221.33999968</v>
      </c>
      <c r="M23" s="16"/>
      <c r="N23" s="16"/>
    </row>
    <row r="24" spans="1:14" s="142" customFormat="1" ht="22.95" customHeight="1" x14ac:dyDescent="0.25">
      <c r="A24" s="252"/>
      <c r="B24" s="2" t="s">
        <v>35</v>
      </c>
      <c r="C24" s="158" t="s">
        <v>8</v>
      </c>
      <c r="D24" s="159">
        <v>202812140.68999982</v>
      </c>
      <c r="E24" s="160">
        <v>188875455.38999987</v>
      </c>
      <c r="F24" s="161">
        <v>107.37876992604612</v>
      </c>
      <c r="G24" s="130">
        <v>1007744398.3700001</v>
      </c>
      <c r="H24" s="130">
        <v>939074547.71999991</v>
      </c>
      <c r="I24" s="162">
        <v>107.31250259276277</v>
      </c>
      <c r="J24" s="130">
        <v>13936685.299999952</v>
      </c>
      <c r="K24" s="130">
        <v>68669850.650000215</v>
      </c>
      <c r="M24" s="16"/>
      <c r="N24" s="16"/>
    </row>
    <row r="25" spans="1:14" s="142" customFormat="1" ht="31.95" customHeight="1" x14ac:dyDescent="0.3">
      <c r="A25" s="252"/>
      <c r="B25" s="152" t="s">
        <v>36</v>
      </c>
      <c r="C25" s="153" t="s">
        <v>66</v>
      </c>
      <c r="D25" s="154">
        <v>1832074.1499999994</v>
      </c>
      <c r="E25" s="155">
        <v>1789419.92</v>
      </c>
      <c r="F25" s="156">
        <v>102.38369035256964</v>
      </c>
      <c r="G25" s="144">
        <v>9082977.4499999993</v>
      </c>
      <c r="H25" s="144">
        <v>8675911.9100000001</v>
      </c>
      <c r="I25" s="157">
        <v>104.69190494581679</v>
      </c>
      <c r="J25" s="144">
        <v>42654.229999999516</v>
      </c>
      <c r="K25" s="144">
        <v>407065.53999999911</v>
      </c>
      <c r="M25" s="16"/>
      <c r="N25" s="16"/>
    </row>
    <row r="26" spans="1:14" s="142" customFormat="1" ht="22.95" customHeight="1" x14ac:dyDescent="0.25">
      <c r="A26" s="252"/>
      <c r="B26" s="2" t="s">
        <v>37</v>
      </c>
      <c r="C26" s="158" t="s">
        <v>9</v>
      </c>
      <c r="D26" s="159">
        <v>1832074.1499999994</v>
      </c>
      <c r="E26" s="160">
        <v>1789419.92</v>
      </c>
      <c r="F26" s="161">
        <v>102.38369035256964</v>
      </c>
      <c r="G26" s="130">
        <v>9082977.4499999993</v>
      </c>
      <c r="H26" s="130">
        <v>8675911.9100000001</v>
      </c>
      <c r="I26" s="162">
        <v>104.69190494581679</v>
      </c>
      <c r="J26" s="130">
        <v>42654.229999999516</v>
      </c>
      <c r="K26" s="130">
        <v>407065.53999999911</v>
      </c>
      <c r="M26" s="16"/>
      <c r="N26" s="16"/>
    </row>
    <row r="27" spans="1:14" s="142" customFormat="1" ht="31.95" customHeight="1" x14ac:dyDescent="0.3">
      <c r="A27" s="252"/>
      <c r="B27" s="152" t="s">
        <v>38</v>
      </c>
      <c r="C27" s="179" t="s">
        <v>178</v>
      </c>
      <c r="D27" s="154">
        <v>19936944.960000001</v>
      </c>
      <c r="E27" s="155">
        <v>16823388.309999999</v>
      </c>
      <c r="F27" s="156">
        <v>118.50731013650366</v>
      </c>
      <c r="G27" s="144">
        <v>65029617.989999995</v>
      </c>
      <c r="H27" s="144">
        <v>63160276.510000005</v>
      </c>
      <c r="I27" s="157">
        <v>102.95967906300096</v>
      </c>
      <c r="J27" s="144">
        <v>3113556.6500000022</v>
      </c>
      <c r="K27" s="144">
        <v>1869341.4799999893</v>
      </c>
      <c r="M27" s="16"/>
      <c r="N27" s="16"/>
    </row>
    <row r="28" spans="1:14" s="142" customFormat="1" ht="22.95" customHeight="1" x14ac:dyDescent="0.25">
      <c r="A28" s="252"/>
      <c r="B28" s="2" t="s">
        <v>39</v>
      </c>
      <c r="C28" s="158" t="s">
        <v>10</v>
      </c>
      <c r="D28" s="159">
        <v>15198883.619999997</v>
      </c>
      <c r="E28" s="160">
        <v>11837592.610000003</v>
      </c>
      <c r="F28" s="161">
        <v>128.39505565650643</v>
      </c>
      <c r="G28" s="130">
        <v>42487735.469999999</v>
      </c>
      <c r="H28" s="130">
        <v>41397740.480000004</v>
      </c>
      <c r="I28" s="162">
        <v>102.63298184239449</v>
      </c>
      <c r="J28" s="130">
        <v>3361291.0099999942</v>
      </c>
      <c r="K28" s="130">
        <v>1089994.9899999946</v>
      </c>
      <c r="M28" s="16"/>
      <c r="N28" s="16"/>
    </row>
    <row r="29" spans="1:14" s="142" customFormat="1" ht="19.95" customHeight="1" x14ac:dyDescent="0.25">
      <c r="A29" s="252"/>
      <c r="B29" s="180" t="s">
        <v>67</v>
      </c>
      <c r="C29" s="181" t="s">
        <v>68</v>
      </c>
      <c r="D29" s="182">
        <v>1046.0599999999977</v>
      </c>
      <c r="E29" s="183">
        <v>4115.3899999999994</v>
      </c>
      <c r="F29" s="184">
        <v>25.418247116312131</v>
      </c>
      <c r="G29" s="95">
        <v>25538.76</v>
      </c>
      <c r="H29" s="95">
        <v>12068.41</v>
      </c>
      <c r="I29" s="185">
        <v>211.61660898163052</v>
      </c>
      <c r="J29" s="95">
        <v>-3069.3300000000017</v>
      </c>
      <c r="K29" s="95">
        <v>13470.349999999999</v>
      </c>
      <c r="M29" s="16"/>
      <c r="N29" s="16"/>
    </row>
    <row r="30" spans="1:14" s="142" customFormat="1" ht="22.95" customHeight="1" x14ac:dyDescent="0.25">
      <c r="A30" s="252"/>
      <c r="B30" s="2" t="s">
        <v>40</v>
      </c>
      <c r="C30" s="158" t="s">
        <v>11</v>
      </c>
      <c r="D30" s="159">
        <v>29822.789999999921</v>
      </c>
      <c r="E30" s="160">
        <v>314067.83</v>
      </c>
      <c r="F30" s="161">
        <v>9.4956525792533171</v>
      </c>
      <c r="G30" s="130">
        <v>574099.63</v>
      </c>
      <c r="H30" s="130">
        <v>504199.02</v>
      </c>
      <c r="I30" s="162">
        <v>113.86369414204731</v>
      </c>
      <c r="J30" s="130">
        <v>-284245.0400000001</v>
      </c>
      <c r="K30" s="130">
        <v>69900.609999999986</v>
      </c>
      <c r="M30" s="16"/>
      <c r="N30" s="16"/>
    </row>
    <row r="31" spans="1:14" s="142" customFormat="1" ht="19.95" customHeight="1" x14ac:dyDescent="0.25">
      <c r="A31" s="252"/>
      <c r="B31" s="180" t="s">
        <v>69</v>
      </c>
      <c r="C31" s="181" t="s">
        <v>70</v>
      </c>
      <c r="D31" s="182">
        <v>11577.929999999993</v>
      </c>
      <c r="E31" s="183">
        <v>125301.32999999999</v>
      </c>
      <c r="F31" s="184">
        <v>9.240069518815158</v>
      </c>
      <c r="G31" s="95">
        <v>226004.63</v>
      </c>
      <c r="H31" s="95">
        <v>193089.37</v>
      </c>
      <c r="I31" s="185">
        <v>117.0466452917631</v>
      </c>
      <c r="J31" s="95">
        <v>-113723.4</v>
      </c>
      <c r="K31" s="95">
        <v>32915.260000000009</v>
      </c>
      <c r="M31" s="16"/>
      <c r="N31" s="16"/>
    </row>
    <row r="32" spans="1:14" s="142" customFormat="1" ht="22.95" customHeight="1" x14ac:dyDescent="0.25">
      <c r="A32" s="252"/>
      <c r="B32" s="2" t="s">
        <v>41</v>
      </c>
      <c r="C32" s="186" t="s">
        <v>12</v>
      </c>
      <c r="D32" s="159">
        <v>979090.62000000011</v>
      </c>
      <c r="E32" s="160">
        <v>787596.12000000011</v>
      </c>
      <c r="F32" s="161">
        <v>124.31379423250586</v>
      </c>
      <c r="G32" s="130">
        <v>5076017.7300000004</v>
      </c>
      <c r="H32" s="130">
        <v>3700525.92</v>
      </c>
      <c r="I32" s="162">
        <v>137.17017093613549</v>
      </c>
      <c r="J32" s="130">
        <v>191494.5</v>
      </c>
      <c r="K32" s="130">
        <v>1375491.8100000005</v>
      </c>
      <c r="M32" s="16"/>
      <c r="N32" s="16"/>
    </row>
    <row r="33" spans="1:14" s="142" customFormat="1" ht="22.95" customHeight="1" x14ac:dyDescent="0.25">
      <c r="A33" s="252"/>
      <c r="B33" s="2" t="s">
        <v>42</v>
      </c>
      <c r="C33" s="186" t="s">
        <v>13</v>
      </c>
      <c r="D33" s="159">
        <v>3729147.9300000016</v>
      </c>
      <c r="E33" s="160">
        <v>3884131.7499999963</v>
      </c>
      <c r="F33" s="161">
        <v>96.009820727631208</v>
      </c>
      <c r="G33" s="130">
        <v>16891765.16</v>
      </c>
      <c r="H33" s="130">
        <v>17557811.089999996</v>
      </c>
      <c r="I33" s="162">
        <v>96.206554868452017</v>
      </c>
      <c r="J33" s="130">
        <v>-154983.81999999471</v>
      </c>
      <c r="K33" s="130">
        <v>-666045.92999999598</v>
      </c>
      <c r="M33" s="16"/>
      <c r="N33" s="16"/>
    </row>
    <row r="34" spans="1:14" s="142" customFormat="1" ht="26.4" customHeight="1" x14ac:dyDescent="0.25">
      <c r="A34" s="252"/>
      <c r="B34" s="180" t="s">
        <v>71</v>
      </c>
      <c r="C34" s="187" t="s">
        <v>72</v>
      </c>
      <c r="D34" s="182">
        <v>70816.430000000008</v>
      </c>
      <c r="E34" s="183">
        <v>3960.4100000000003</v>
      </c>
      <c r="F34" s="184">
        <v>1788.1085544173459</v>
      </c>
      <c r="G34" s="95">
        <v>76305.47</v>
      </c>
      <c r="H34" s="95">
        <v>5284.22</v>
      </c>
      <c r="I34" s="185">
        <v>1444.0252298352452</v>
      </c>
      <c r="J34" s="95">
        <v>66856.02</v>
      </c>
      <c r="K34" s="95">
        <v>71021.25</v>
      </c>
      <c r="M34" s="16"/>
      <c r="N34" s="16"/>
    </row>
    <row r="35" spans="1:14" s="142" customFormat="1" ht="34.950000000000003" customHeight="1" x14ac:dyDescent="0.3">
      <c r="A35" s="252"/>
      <c r="B35" s="152" t="s">
        <v>43</v>
      </c>
      <c r="C35" s="153" t="s">
        <v>179</v>
      </c>
      <c r="D35" s="154">
        <v>472164483.24999988</v>
      </c>
      <c r="E35" s="155">
        <v>399460153.73999989</v>
      </c>
      <c r="F35" s="156">
        <v>118.20064625452522</v>
      </c>
      <c r="G35" s="144">
        <v>2365880944.0599995</v>
      </c>
      <c r="H35" s="144">
        <v>2253588460.9700003</v>
      </c>
      <c r="I35" s="157">
        <v>104.98283005237192</v>
      </c>
      <c r="J35" s="144">
        <v>72704329.50999999</v>
      </c>
      <c r="K35" s="144">
        <v>112292483.0899992</v>
      </c>
      <c r="M35" s="16"/>
      <c r="N35" s="16"/>
    </row>
    <row r="36" spans="1:14" s="142" customFormat="1" ht="22.95" customHeight="1" x14ac:dyDescent="0.25">
      <c r="A36" s="252"/>
      <c r="B36" s="2" t="s">
        <v>44</v>
      </c>
      <c r="C36" s="186" t="s">
        <v>110</v>
      </c>
      <c r="D36" s="135">
        <v>294023484.72999996</v>
      </c>
      <c r="E36" s="133">
        <v>245576154.25</v>
      </c>
      <c r="F36" s="188">
        <v>119.72802718894273</v>
      </c>
      <c r="G36" s="131">
        <v>1551072318.6699998</v>
      </c>
      <c r="H36" s="131">
        <v>1453099391.6300004</v>
      </c>
      <c r="I36" s="189">
        <v>106.74234175613407</v>
      </c>
      <c r="J36" s="131">
        <v>48447330.479999959</v>
      </c>
      <c r="K36" s="131">
        <v>97972927.039999485</v>
      </c>
      <c r="M36" s="16"/>
      <c r="N36" s="16"/>
    </row>
    <row r="37" spans="1:14" s="142" customFormat="1" ht="19.95" customHeight="1" x14ac:dyDescent="0.25">
      <c r="A37" s="252"/>
      <c r="B37" s="163" t="s">
        <v>45</v>
      </c>
      <c r="C37" s="164" t="s">
        <v>108</v>
      </c>
      <c r="D37" s="165">
        <v>282589639.15999997</v>
      </c>
      <c r="E37" s="166">
        <v>235867155.5</v>
      </c>
      <c r="F37" s="167">
        <v>119.80881295700365</v>
      </c>
      <c r="G37" s="168">
        <v>1497545107.6799998</v>
      </c>
      <c r="H37" s="168">
        <v>1402080081.9100003</v>
      </c>
      <c r="I37" s="169">
        <v>106.80881406145868</v>
      </c>
      <c r="J37" s="168">
        <v>46722483.659999967</v>
      </c>
      <c r="K37" s="168">
        <v>95465025.769999504</v>
      </c>
      <c r="M37" s="16"/>
      <c r="N37" s="16"/>
    </row>
    <row r="38" spans="1:14" s="142" customFormat="1" ht="19.95" customHeight="1" x14ac:dyDescent="0.25">
      <c r="A38" s="252"/>
      <c r="B38" s="170" t="s">
        <v>106</v>
      </c>
      <c r="C38" s="171" t="s">
        <v>103</v>
      </c>
      <c r="D38" s="190">
        <v>468654218.73000002</v>
      </c>
      <c r="E38" s="191">
        <v>423803969.8499999</v>
      </c>
      <c r="F38" s="192">
        <v>110.58278167990598</v>
      </c>
      <c r="G38" s="193">
        <v>2382400794.1599998</v>
      </c>
      <c r="H38" s="193">
        <v>2223305575.0900002</v>
      </c>
      <c r="I38" s="194">
        <v>107.15579634452901</v>
      </c>
      <c r="J38" s="193">
        <v>44850248.880000114</v>
      </c>
      <c r="K38" s="193">
        <v>159095219.06999969</v>
      </c>
      <c r="M38" s="16"/>
      <c r="N38" s="16"/>
    </row>
    <row r="39" spans="1:14" s="142" customFormat="1" ht="19.95" customHeight="1" x14ac:dyDescent="0.25">
      <c r="A39" s="252"/>
      <c r="B39" s="170" t="s">
        <v>107</v>
      </c>
      <c r="C39" s="171" t="s">
        <v>1</v>
      </c>
      <c r="D39" s="190">
        <v>186064579.57000005</v>
      </c>
      <c r="E39" s="191">
        <v>187936814.3499999</v>
      </c>
      <c r="F39" s="195">
        <v>99.003795617971292</v>
      </c>
      <c r="G39" s="193">
        <v>884855686.48000002</v>
      </c>
      <c r="H39" s="193">
        <v>821225493.17999995</v>
      </c>
      <c r="I39" s="196">
        <v>107.74819995584981</v>
      </c>
      <c r="J39" s="193">
        <v>-1872234.7799998522</v>
      </c>
      <c r="K39" s="193">
        <v>63630193.300000072</v>
      </c>
      <c r="M39" s="16"/>
      <c r="N39" s="16"/>
    </row>
    <row r="40" spans="1:14" s="142" customFormat="1" ht="22.95" customHeight="1" x14ac:dyDescent="0.25">
      <c r="A40" s="252"/>
      <c r="B40" s="163" t="s">
        <v>46</v>
      </c>
      <c r="C40" s="164" t="s">
        <v>104</v>
      </c>
      <c r="D40" s="165">
        <v>11433845.570000013</v>
      </c>
      <c r="E40" s="166">
        <v>9708998.7500000019</v>
      </c>
      <c r="F40" s="167">
        <v>117.76544486628976</v>
      </c>
      <c r="G40" s="168">
        <v>53527210.990000039</v>
      </c>
      <c r="H40" s="168">
        <v>51019309.720000006</v>
      </c>
      <c r="I40" s="169">
        <v>104.91559231938592</v>
      </c>
      <c r="J40" s="168">
        <v>1724846.8200000115</v>
      </c>
      <c r="K40" s="168">
        <v>2507901.2700000331</v>
      </c>
      <c r="M40" s="16"/>
      <c r="N40" s="16"/>
    </row>
    <row r="41" spans="1:14" s="142" customFormat="1" ht="22.95" customHeight="1" x14ac:dyDescent="0.25">
      <c r="A41" s="252"/>
      <c r="B41" s="3" t="s">
        <v>47</v>
      </c>
      <c r="C41" s="37" t="s">
        <v>111</v>
      </c>
      <c r="D41" s="197">
        <v>11527983.550000001</v>
      </c>
      <c r="E41" s="198">
        <v>10656607.48</v>
      </c>
      <c r="F41" s="199">
        <v>108.17686183558297</v>
      </c>
      <c r="G41" s="132">
        <v>58872659.299999997</v>
      </c>
      <c r="H41" s="132">
        <v>57911358.840000004</v>
      </c>
      <c r="I41" s="200">
        <v>101.65995148318987</v>
      </c>
      <c r="J41" s="132">
        <v>871376.0700000003</v>
      </c>
      <c r="K41" s="132">
        <v>961300.45999999344</v>
      </c>
      <c r="M41" s="16"/>
      <c r="N41" s="16"/>
    </row>
    <row r="42" spans="1:14" s="142" customFormat="1" ht="22.95" customHeight="1" x14ac:dyDescent="0.25">
      <c r="A42" s="252"/>
      <c r="B42" s="2" t="s">
        <v>48</v>
      </c>
      <c r="C42" s="38" t="s">
        <v>180</v>
      </c>
      <c r="D42" s="135">
        <v>135058299.92999998</v>
      </c>
      <c r="E42" s="133">
        <v>131949176.98999998</v>
      </c>
      <c r="F42" s="188">
        <v>102.35630339720545</v>
      </c>
      <c r="G42" s="131">
        <v>608459525.74999988</v>
      </c>
      <c r="H42" s="131">
        <v>613844945.70000005</v>
      </c>
      <c r="I42" s="189">
        <v>99.122674221279311</v>
      </c>
      <c r="J42" s="131">
        <v>3109122.9399999976</v>
      </c>
      <c r="K42" s="131">
        <v>-5385419.9500001669</v>
      </c>
      <c r="M42" s="16"/>
      <c r="N42" s="16"/>
    </row>
    <row r="43" spans="1:14" s="142" customFormat="1" ht="19.95" customHeight="1" x14ac:dyDescent="0.25">
      <c r="A43" s="252"/>
      <c r="B43" s="170" t="s">
        <v>76</v>
      </c>
      <c r="C43" s="201" t="s">
        <v>103</v>
      </c>
      <c r="D43" s="202">
        <v>143040381.90999997</v>
      </c>
      <c r="E43" s="203">
        <v>141137652.04999998</v>
      </c>
      <c r="F43" s="195">
        <v>101.34813767436481</v>
      </c>
      <c r="G43" s="204">
        <v>641725905.19999993</v>
      </c>
      <c r="H43" s="175">
        <v>657387435.55000007</v>
      </c>
      <c r="I43" s="196">
        <v>97.617610330976746</v>
      </c>
      <c r="J43" s="175">
        <v>1902729.8599999845</v>
      </c>
      <c r="K43" s="175">
        <v>-15661530.350000143</v>
      </c>
      <c r="M43" s="16"/>
      <c r="N43" s="16"/>
    </row>
    <row r="44" spans="1:14" s="142" customFormat="1" ht="19.95" customHeight="1" x14ac:dyDescent="0.25">
      <c r="A44" s="252"/>
      <c r="B44" s="170" t="s">
        <v>112</v>
      </c>
      <c r="C44" s="201" t="s">
        <v>1</v>
      </c>
      <c r="D44" s="172">
        <v>7982081.9800000032</v>
      </c>
      <c r="E44" s="173">
        <v>9188475.0599999987</v>
      </c>
      <c r="F44" s="174">
        <v>86.8705843774691</v>
      </c>
      <c r="G44" s="176">
        <v>33266379.45000001</v>
      </c>
      <c r="H44" s="205">
        <v>43542489.849999994</v>
      </c>
      <c r="I44" s="177">
        <v>76.399809851480086</v>
      </c>
      <c r="J44" s="205">
        <v>-1206393.0799999954</v>
      </c>
      <c r="K44" s="205">
        <v>-10276110.399999984</v>
      </c>
      <c r="M44" s="16"/>
      <c r="N44" s="16"/>
    </row>
    <row r="45" spans="1:14" s="142" customFormat="1" ht="22.95" customHeight="1" x14ac:dyDescent="0.25">
      <c r="A45" s="252"/>
      <c r="B45" s="2" t="s">
        <v>49</v>
      </c>
      <c r="C45" s="186" t="s">
        <v>73</v>
      </c>
      <c r="D45" s="135">
        <v>20943280.689999998</v>
      </c>
      <c r="E45" s="160">
        <v>3599646.2899999768</v>
      </c>
      <c r="F45" s="199">
        <v>581.81496188060567</v>
      </c>
      <c r="G45" s="130">
        <v>103340181.03999999</v>
      </c>
      <c r="H45" s="127">
        <v>92513628.379999995</v>
      </c>
      <c r="I45" s="200">
        <v>111.702657056677</v>
      </c>
      <c r="J45" s="127">
        <v>17343634.400000021</v>
      </c>
      <c r="K45" s="127">
        <v>10826552.659999996</v>
      </c>
      <c r="M45" s="16"/>
      <c r="N45" s="16"/>
    </row>
    <row r="46" spans="1:14" s="142" customFormat="1" ht="19.95" customHeight="1" x14ac:dyDescent="0.25">
      <c r="A46" s="252"/>
      <c r="B46" s="180" t="s">
        <v>109</v>
      </c>
      <c r="C46" s="181" t="s">
        <v>74</v>
      </c>
      <c r="D46" s="182">
        <v>20763380.580000013</v>
      </c>
      <c r="E46" s="183">
        <v>3504228.7099999785</v>
      </c>
      <c r="F46" s="184">
        <v>592.52355648898674</v>
      </c>
      <c r="G46" s="95">
        <v>102100671.58000001</v>
      </c>
      <c r="H46" s="206">
        <v>91561470.379999995</v>
      </c>
      <c r="I46" s="185">
        <v>111.51051982483466</v>
      </c>
      <c r="J46" s="206">
        <v>17259151.870000035</v>
      </c>
      <c r="K46" s="206">
        <v>10539201.200000018</v>
      </c>
      <c r="M46" s="16"/>
      <c r="N46" s="16"/>
    </row>
    <row r="47" spans="1:14" s="142" customFormat="1" ht="22.95" customHeight="1" x14ac:dyDescent="0.25">
      <c r="A47" s="252"/>
      <c r="B47" s="2" t="s">
        <v>90</v>
      </c>
      <c r="C47" s="186" t="s">
        <v>75</v>
      </c>
      <c r="D47" s="159">
        <v>4781206.8199999994</v>
      </c>
      <c r="E47" s="160">
        <v>3398606.0900000003</v>
      </c>
      <c r="F47" s="161">
        <v>140.68140565239787</v>
      </c>
      <c r="G47" s="130">
        <v>21259933.280000001</v>
      </c>
      <c r="H47" s="130">
        <v>16339507.049999999</v>
      </c>
      <c r="I47" s="162">
        <v>130.11367610383326</v>
      </c>
      <c r="J47" s="130">
        <v>1382600.7299999991</v>
      </c>
      <c r="K47" s="130">
        <v>4920426.2300000023</v>
      </c>
      <c r="M47" s="16"/>
      <c r="N47" s="16"/>
    </row>
    <row r="48" spans="1:14" s="142" customFormat="1" ht="19.95" customHeight="1" x14ac:dyDescent="0.25">
      <c r="A48" s="252"/>
      <c r="B48" s="180" t="s">
        <v>98</v>
      </c>
      <c r="C48" s="181" t="s">
        <v>77</v>
      </c>
      <c r="D48" s="182">
        <v>2930542.3</v>
      </c>
      <c r="E48" s="183">
        <v>1527510.4699999997</v>
      </c>
      <c r="F48" s="184">
        <v>191.85088138872138</v>
      </c>
      <c r="G48" s="95">
        <v>11281852.83</v>
      </c>
      <c r="H48" s="95">
        <v>5906714.4900000002</v>
      </c>
      <c r="I48" s="185">
        <v>191.00047664568936</v>
      </c>
      <c r="J48" s="95">
        <v>1403031.83</v>
      </c>
      <c r="K48" s="95">
        <v>5375138.3399999999</v>
      </c>
      <c r="M48" s="16"/>
      <c r="N48" s="16"/>
    </row>
    <row r="49" spans="1:14" s="142" customFormat="1" ht="22.95" customHeight="1" x14ac:dyDescent="0.25">
      <c r="A49" s="252"/>
      <c r="B49" s="2" t="s">
        <v>99</v>
      </c>
      <c r="C49" s="186" t="s">
        <v>14</v>
      </c>
      <c r="D49" s="159">
        <v>5830227.5300000003</v>
      </c>
      <c r="E49" s="160">
        <v>4279962.6399999997</v>
      </c>
      <c r="F49" s="161">
        <v>136.22145846581503</v>
      </c>
      <c r="G49" s="130">
        <v>22876326.02</v>
      </c>
      <c r="H49" s="130">
        <v>19879629.370000001</v>
      </c>
      <c r="I49" s="162">
        <v>115.07420784475117</v>
      </c>
      <c r="J49" s="130">
        <v>1550264.8900000006</v>
      </c>
      <c r="K49" s="130">
        <v>2996696.6499999985</v>
      </c>
      <c r="M49" s="16"/>
      <c r="N49" s="16"/>
    </row>
    <row r="50" spans="1:14" s="142" customFormat="1" ht="31.95" customHeight="1" x14ac:dyDescent="0.3">
      <c r="A50" s="252"/>
      <c r="B50" s="152" t="s">
        <v>50</v>
      </c>
      <c r="C50" s="153" t="s">
        <v>89</v>
      </c>
      <c r="D50" s="154">
        <v>8267355.0699999919</v>
      </c>
      <c r="E50" s="155">
        <v>5549607.1900000004</v>
      </c>
      <c r="F50" s="156">
        <v>148.97189633344107</v>
      </c>
      <c r="G50" s="144">
        <v>42981655.679999962</v>
      </c>
      <c r="H50" s="144">
        <v>36414351.769999996</v>
      </c>
      <c r="I50" s="157">
        <v>118.03493290634503</v>
      </c>
      <c r="J50" s="144">
        <v>2717747.8799999915</v>
      </c>
      <c r="K50" s="144">
        <v>6567303.9099999666</v>
      </c>
      <c r="M50" s="16"/>
      <c r="N50" s="16"/>
    </row>
    <row r="51" spans="1:14" s="142" customFormat="1" ht="22.95" customHeight="1" x14ac:dyDescent="0.25">
      <c r="A51" s="252"/>
      <c r="B51" s="2" t="s">
        <v>101</v>
      </c>
      <c r="C51" s="38" t="s">
        <v>102</v>
      </c>
      <c r="D51" s="135">
        <v>8267355.0699999919</v>
      </c>
      <c r="E51" s="133">
        <v>5549607.1900000004</v>
      </c>
      <c r="F51" s="199">
        <v>148.97189633344107</v>
      </c>
      <c r="G51" s="131">
        <v>42981655.679999962</v>
      </c>
      <c r="H51" s="131">
        <v>36414351.769999996</v>
      </c>
      <c r="I51" s="200">
        <v>118.03493290634503</v>
      </c>
      <c r="J51" s="131">
        <v>2717747.8799999915</v>
      </c>
      <c r="K51" s="131">
        <v>6567303.9099999666</v>
      </c>
      <c r="M51" s="16"/>
      <c r="N51" s="16"/>
    </row>
    <row r="52" spans="1:14" s="142" customFormat="1" ht="31.95" customHeight="1" x14ac:dyDescent="0.3">
      <c r="A52" s="252"/>
      <c r="B52" s="152" t="s">
        <v>52</v>
      </c>
      <c r="C52" s="207" t="s">
        <v>15</v>
      </c>
      <c r="D52" s="154">
        <v>0</v>
      </c>
      <c r="E52" s="155">
        <v>29.599999999976717</v>
      </c>
      <c r="F52" s="156">
        <v>0</v>
      </c>
      <c r="G52" s="144">
        <v>1575.52</v>
      </c>
      <c r="H52" s="144">
        <v>408763.11</v>
      </c>
      <c r="I52" s="157">
        <v>0.38543595580335027</v>
      </c>
      <c r="J52" s="144">
        <v>-29.599999999976717</v>
      </c>
      <c r="K52" s="144">
        <v>-407187.58999999997</v>
      </c>
      <c r="M52" s="16"/>
      <c r="N52" s="16"/>
    </row>
    <row r="53" spans="1:14" s="142" customFormat="1" ht="22.95" customHeight="1" x14ac:dyDescent="0.3">
      <c r="A53" s="252"/>
      <c r="B53" s="121" t="s">
        <v>51</v>
      </c>
      <c r="C53" s="149" t="s">
        <v>116</v>
      </c>
      <c r="D53" s="138">
        <v>10163684.109999999</v>
      </c>
      <c r="E53" s="122">
        <v>10082026.570000002</v>
      </c>
      <c r="F53" s="208">
        <v>100.80993180719217</v>
      </c>
      <c r="G53" s="124">
        <v>43547625.409999996</v>
      </c>
      <c r="H53" s="123">
        <v>42217379.95000001</v>
      </c>
      <c r="I53" s="209">
        <v>103.15094271974115</v>
      </c>
      <c r="J53" s="123">
        <v>81657.539999997243</v>
      </c>
      <c r="K53" s="123">
        <v>1330245.459999986</v>
      </c>
      <c r="M53" s="16"/>
      <c r="N53" s="16"/>
    </row>
    <row r="54" spans="1:14" s="142" customFormat="1" ht="33" customHeight="1" x14ac:dyDescent="0.3">
      <c r="A54" s="252"/>
      <c r="B54" s="152" t="s">
        <v>53</v>
      </c>
      <c r="C54" s="210" t="s">
        <v>100</v>
      </c>
      <c r="D54" s="154">
        <v>5699642.5500000007</v>
      </c>
      <c r="E54" s="155">
        <v>5505212.830000001</v>
      </c>
      <c r="F54" s="211">
        <v>103.53173848139853</v>
      </c>
      <c r="G54" s="144">
        <v>28098494.629999999</v>
      </c>
      <c r="H54" s="144">
        <v>27299136.000000004</v>
      </c>
      <c r="I54" s="157">
        <v>102.92814626074612</v>
      </c>
      <c r="J54" s="144">
        <v>194429.71999999974</v>
      </c>
      <c r="K54" s="144">
        <v>799358.62999999523</v>
      </c>
      <c r="M54" s="16"/>
      <c r="N54" s="16"/>
    </row>
    <row r="55" spans="1:14" s="142" customFormat="1" ht="22.95" customHeight="1" x14ac:dyDescent="0.25">
      <c r="A55" s="252"/>
      <c r="B55" s="2" t="s">
        <v>91</v>
      </c>
      <c r="C55" s="212" t="s">
        <v>78</v>
      </c>
      <c r="D55" s="159">
        <v>3247111.91</v>
      </c>
      <c r="E55" s="160">
        <v>3114337.26</v>
      </c>
      <c r="F55" s="161">
        <v>104.26333562858893</v>
      </c>
      <c r="G55" s="130">
        <v>16656572.680000002</v>
      </c>
      <c r="H55" s="130">
        <v>16137825.92</v>
      </c>
      <c r="I55" s="162">
        <v>103.21447735631544</v>
      </c>
      <c r="J55" s="130">
        <v>132774.65000000037</v>
      </c>
      <c r="K55" s="130">
        <v>518746.76000000164</v>
      </c>
      <c r="M55" s="16"/>
      <c r="N55" s="16"/>
    </row>
    <row r="56" spans="1:14" s="142" customFormat="1" ht="28.95" customHeight="1" x14ac:dyDescent="0.25">
      <c r="A56" s="252"/>
      <c r="B56" s="2" t="s">
        <v>92</v>
      </c>
      <c r="C56" s="213" t="s">
        <v>118</v>
      </c>
      <c r="D56" s="159">
        <v>1971009.8100000005</v>
      </c>
      <c r="E56" s="160">
        <v>1986337.8400000008</v>
      </c>
      <c r="F56" s="199">
        <v>99.228327140966101</v>
      </c>
      <c r="G56" s="130">
        <v>9166610.8900000006</v>
      </c>
      <c r="H56" s="130">
        <v>9304683.1400000006</v>
      </c>
      <c r="I56" s="134">
        <v>98.516099388635396</v>
      </c>
      <c r="J56" s="130">
        <v>-15328.030000000261</v>
      </c>
      <c r="K56" s="130">
        <v>-138072.25</v>
      </c>
      <c r="M56" s="16"/>
      <c r="N56" s="16"/>
    </row>
    <row r="57" spans="1:14" s="142" customFormat="1" ht="25.95" customHeight="1" x14ac:dyDescent="0.25">
      <c r="A57" s="252"/>
      <c r="B57" s="2" t="s">
        <v>93</v>
      </c>
      <c r="C57" s="213" t="s">
        <v>79</v>
      </c>
      <c r="D57" s="159">
        <v>481520.83000000007</v>
      </c>
      <c r="E57" s="160">
        <v>404537.73000000021</v>
      </c>
      <c r="F57" s="199">
        <v>119.02989370113879</v>
      </c>
      <c r="G57" s="130">
        <v>2275311.06</v>
      </c>
      <c r="H57" s="130">
        <v>1856626.9400000002</v>
      </c>
      <c r="I57" s="200">
        <v>122.55079418377932</v>
      </c>
      <c r="J57" s="130">
        <v>76983.09999999986</v>
      </c>
      <c r="K57" s="130">
        <v>418684.11999999988</v>
      </c>
      <c r="M57" s="16"/>
      <c r="N57" s="16"/>
    </row>
    <row r="58" spans="1:14" s="142" customFormat="1" ht="21" customHeight="1" x14ac:dyDescent="0.3">
      <c r="A58" s="252"/>
      <c r="B58" s="152" t="s">
        <v>54</v>
      </c>
      <c r="C58" s="207" t="s">
        <v>80</v>
      </c>
      <c r="D58" s="154">
        <v>5009.5999999999995</v>
      </c>
      <c r="E58" s="155">
        <v>4764.7599999999993</v>
      </c>
      <c r="F58" s="156">
        <v>105.13855892007153</v>
      </c>
      <c r="G58" s="144">
        <v>19869.61</v>
      </c>
      <c r="H58" s="145">
        <v>19887.09</v>
      </c>
      <c r="I58" s="157">
        <v>99.912103781900726</v>
      </c>
      <c r="J58" s="145">
        <v>244.84000000000015</v>
      </c>
      <c r="K58" s="145">
        <v>-17.479999999999563</v>
      </c>
      <c r="M58" s="16"/>
      <c r="N58" s="16"/>
    </row>
    <row r="59" spans="1:14" s="142" customFormat="1" ht="21" customHeight="1" x14ac:dyDescent="0.3">
      <c r="A59" s="252"/>
      <c r="B59" s="152" t="s">
        <v>55</v>
      </c>
      <c r="C59" s="207" t="s">
        <v>119</v>
      </c>
      <c r="D59" s="154">
        <v>3845777.5100000002</v>
      </c>
      <c r="E59" s="155">
        <v>3803500.8400000008</v>
      </c>
      <c r="F59" s="211">
        <v>101.11151993330438</v>
      </c>
      <c r="G59" s="144">
        <v>13673745.58</v>
      </c>
      <c r="H59" s="145">
        <v>12880881.290000003</v>
      </c>
      <c r="I59" s="157">
        <v>106.15535748020233</v>
      </c>
      <c r="J59" s="145">
        <v>42276.66999999946</v>
      </c>
      <c r="K59" s="145">
        <v>792864.28999999724</v>
      </c>
      <c r="M59" s="16"/>
      <c r="N59" s="16"/>
    </row>
    <row r="60" spans="1:14" s="142" customFormat="1" ht="21" customHeight="1" x14ac:dyDescent="0.3">
      <c r="A60" s="252"/>
      <c r="B60" s="152" t="s">
        <v>57</v>
      </c>
      <c r="C60" s="207" t="s">
        <v>161</v>
      </c>
      <c r="D60" s="154">
        <v>613254.44999999995</v>
      </c>
      <c r="E60" s="155">
        <v>768548.1399999999</v>
      </c>
      <c r="F60" s="211">
        <v>79.793889033418267</v>
      </c>
      <c r="G60" s="144">
        <v>1755515.5899999999</v>
      </c>
      <c r="H60" s="144">
        <v>2017475.5699999998</v>
      </c>
      <c r="I60" s="214">
        <v>87.015457143800759</v>
      </c>
      <c r="J60" s="144">
        <v>-155293.68999999994</v>
      </c>
      <c r="K60" s="144">
        <v>-261959.97999999998</v>
      </c>
      <c r="M60" s="16"/>
      <c r="N60" s="16"/>
    </row>
    <row r="61" spans="1:14" s="142" customFormat="1" ht="22.95" customHeight="1" x14ac:dyDescent="0.25">
      <c r="A61" s="252"/>
      <c r="B61" s="2" t="s">
        <v>58</v>
      </c>
      <c r="C61" s="158" t="s">
        <v>16</v>
      </c>
      <c r="D61" s="159">
        <v>613254.44999999995</v>
      </c>
      <c r="E61" s="215">
        <v>768548.1399999999</v>
      </c>
      <c r="F61" s="199">
        <v>79.793889033418267</v>
      </c>
      <c r="G61" s="216">
        <v>1755515.5899999999</v>
      </c>
      <c r="H61" s="216">
        <v>2017475.5699999998</v>
      </c>
      <c r="I61" s="162">
        <v>87.015457143800759</v>
      </c>
      <c r="J61" s="216">
        <v>-155293.68999999994</v>
      </c>
      <c r="K61" s="216">
        <v>-261959.97999999998</v>
      </c>
      <c r="M61" s="16"/>
      <c r="N61" s="16"/>
    </row>
    <row r="62" spans="1:14" s="142" customFormat="1" ht="19.95" customHeight="1" x14ac:dyDescent="0.25">
      <c r="A62" s="252"/>
      <c r="B62" s="180" t="s">
        <v>160</v>
      </c>
      <c r="C62" s="181" t="s">
        <v>81</v>
      </c>
      <c r="D62" s="182">
        <v>613254.44999999995</v>
      </c>
      <c r="E62" s="217">
        <v>768548.1399999999</v>
      </c>
      <c r="F62" s="218">
        <v>79.793889033418267</v>
      </c>
      <c r="G62" s="219">
        <v>1755515.5899999999</v>
      </c>
      <c r="H62" s="219">
        <v>2017475.5699999998</v>
      </c>
      <c r="I62" s="220">
        <v>87.015457143800759</v>
      </c>
      <c r="J62" s="219">
        <v>-155293.68999999994</v>
      </c>
      <c r="K62" s="219">
        <v>-261959.97999999998</v>
      </c>
      <c r="M62" s="16"/>
      <c r="N62" s="16"/>
    </row>
    <row r="63" spans="1:14" s="142" customFormat="1" ht="22.95" customHeight="1" x14ac:dyDescent="0.3">
      <c r="A63" s="252"/>
      <c r="B63" s="121" t="s">
        <v>56</v>
      </c>
      <c r="C63" s="149" t="s">
        <v>117</v>
      </c>
      <c r="D63" s="138">
        <v>42901810.550000072</v>
      </c>
      <c r="E63" s="122">
        <v>41084425.039999977</v>
      </c>
      <c r="F63" s="150">
        <v>104.42353886717576</v>
      </c>
      <c r="G63" s="123">
        <v>216517288.08000007</v>
      </c>
      <c r="H63" s="123">
        <v>206767001.32999998</v>
      </c>
      <c r="I63" s="221">
        <v>104.71559131161294</v>
      </c>
      <c r="J63" s="123">
        <v>1817385.5100000948</v>
      </c>
      <c r="K63" s="123">
        <v>9750286.7500000894</v>
      </c>
      <c r="M63" s="16"/>
      <c r="N63" s="16"/>
    </row>
    <row r="64" spans="1:14" s="142" customFormat="1" ht="34.950000000000003" customHeight="1" x14ac:dyDescent="0.3">
      <c r="A64" s="252"/>
      <c r="B64" s="152" t="s">
        <v>94</v>
      </c>
      <c r="C64" s="210" t="s">
        <v>120</v>
      </c>
      <c r="D64" s="154">
        <v>42901810.550000072</v>
      </c>
      <c r="E64" s="155">
        <v>41084425.039999977</v>
      </c>
      <c r="F64" s="211">
        <v>104.42353886717576</v>
      </c>
      <c r="G64" s="147">
        <v>216517288.08000007</v>
      </c>
      <c r="H64" s="144">
        <v>206767001.32999998</v>
      </c>
      <c r="I64" s="214">
        <v>104.71559131161294</v>
      </c>
      <c r="J64" s="144">
        <v>1817385.5100000948</v>
      </c>
      <c r="K64" s="144">
        <v>9750286.7500000894</v>
      </c>
      <c r="M64" s="16"/>
      <c r="N64" s="16"/>
    </row>
    <row r="65" spans="1:14" ht="22.95" customHeight="1" x14ac:dyDescent="0.3">
      <c r="A65" s="252"/>
      <c r="B65" s="2" t="s">
        <v>95</v>
      </c>
      <c r="C65" s="140" t="s">
        <v>17</v>
      </c>
      <c r="D65" s="135">
        <v>26587.959999999992</v>
      </c>
      <c r="E65" s="133">
        <v>24641.279999999999</v>
      </c>
      <c r="F65" s="199">
        <v>107.90007661939636</v>
      </c>
      <c r="G65" s="131">
        <v>137688.81</v>
      </c>
      <c r="H65" s="131">
        <v>130116.81</v>
      </c>
      <c r="I65" s="200">
        <v>105.81938644207463</v>
      </c>
      <c r="J65" s="131">
        <v>1946.679999999993</v>
      </c>
      <c r="K65" s="131">
        <v>7572</v>
      </c>
      <c r="M65" s="16"/>
      <c r="N65" s="16"/>
    </row>
    <row r="66" spans="1:14" ht="31.2" customHeight="1" x14ac:dyDescent="0.3">
      <c r="A66" s="252"/>
      <c r="B66" s="2" t="s">
        <v>96</v>
      </c>
      <c r="C66" s="140" t="s">
        <v>18</v>
      </c>
      <c r="D66" s="135">
        <v>44624.979999999981</v>
      </c>
      <c r="E66" s="133">
        <v>41340.119999999995</v>
      </c>
      <c r="F66" s="199">
        <v>107.94593726384922</v>
      </c>
      <c r="G66" s="131">
        <v>230667.30999999997</v>
      </c>
      <c r="H66" s="131">
        <v>218348.6</v>
      </c>
      <c r="I66" s="200">
        <v>105.64176275918416</v>
      </c>
      <c r="J66" s="131">
        <v>3284.859999999986</v>
      </c>
      <c r="K66" s="131">
        <v>12318.709999999963</v>
      </c>
      <c r="M66" s="16"/>
      <c r="N66" s="16"/>
    </row>
    <row r="67" spans="1:14" ht="28.95" customHeight="1" x14ac:dyDescent="0.3">
      <c r="A67" s="252"/>
      <c r="B67" s="2" t="s">
        <v>114</v>
      </c>
      <c r="C67" s="140" t="s">
        <v>19</v>
      </c>
      <c r="D67" s="135">
        <v>38895517.050000072</v>
      </c>
      <c r="E67" s="133">
        <v>37354185.179999977</v>
      </c>
      <c r="F67" s="199">
        <v>104.12626286070174</v>
      </c>
      <c r="G67" s="131">
        <v>195776928.22000006</v>
      </c>
      <c r="H67" s="131">
        <v>187110135.71999997</v>
      </c>
      <c r="I67" s="200">
        <v>104.63192037494402</v>
      </c>
      <c r="J67" s="131">
        <v>1541331.8700000942</v>
      </c>
      <c r="K67" s="131">
        <v>8666792.5000000894</v>
      </c>
      <c r="M67" s="16"/>
      <c r="N67" s="16"/>
    </row>
    <row r="68" spans="1:14" ht="28.95" customHeight="1" x14ac:dyDescent="0.3">
      <c r="A68" s="143"/>
      <c r="B68" s="4" t="s">
        <v>115</v>
      </c>
      <c r="C68" s="140" t="s">
        <v>20</v>
      </c>
      <c r="D68" s="222">
        <v>3935080.5600000005</v>
      </c>
      <c r="E68" s="223">
        <v>3664258.4600000028</v>
      </c>
      <c r="F68" s="199">
        <v>107.39091150245983</v>
      </c>
      <c r="G68" s="224">
        <v>20372003.740000002</v>
      </c>
      <c r="H68" s="224">
        <v>19308400.200000003</v>
      </c>
      <c r="I68" s="225">
        <v>105.50850163132624</v>
      </c>
      <c r="J68" s="224">
        <v>270822.09999999776</v>
      </c>
      <c r="K68" s="224">
        <v>1063603.5399999991</v>
      </c>
      <c r="M68" s="16"/>
      <c r="N68" s="16"/>
    </row>
    <row r="69" spans="1:14" ht="22.95" customHeight="1" x14ac:dyDescent="0.3">
      <c r="B69" s="141" t="s">
        <v>82</v>
      </c>
      <c r="C69" s="149" t="s">
        <v>162</v>
      </c>
      <c r="D69" s="138">
        <v>1031370.9500000095</v>
      </c>
      <c r="E69" s="122">
        <v>9593041.5900000017</v>
      </c>
      <c r="F69" s="208">
        <v>10.751240264350916</v>
      </c>
      <c r="G69" s="124">
        <v>25353891.740000024</v>
      </c>
      <c r="H69" s="123">
        <v>25507671.04000001</v>
      </c>
      <c r="I69" s="209">
        <v>99.397125281415015</v>
      </c>
      <c r="J69" s="123">
        <v>-8561670.6399999931</v>
      </c>
      <c r="K69" s="123">
        <v>-153779.29999998584</v>
      </c>
      <c r="M69" s="16"/>
      <c r="N69" s="16"/>
    </row>
    <row r="70" spans="1:14" ht="22.95" customHeight="1" x14ac:dyDescent="0.3">
      <c r="B70" s="226" t="s">
        <v>59</v>
      </c>
      <c r="C70" s="227" t="s">
        <v>163</v>
      </c>
      <c r="D70" s="228">
        <v>1432415214.4900005</v>
      </c>
      <c r="E70" s="229">
        <v>1305990688.6400001</v>
      </c>
      <c r="F70" s="230">
        <v>109.68035430494938</v>
      </c>
      <c r="G70" s="231">
        <v>7212620562.289999</v>
      </c>
      <c r="H70" s="231">
        <v>6723774032.4300003</v>
      </c>
      <c r="I70" s="232">
        <v>107.27041877823677</v>
      </c>
      <c r="J70" s="231">
        <v>126424525.85000038</v>
      </c>
      <c r="K70" s="231">
        <v>488846529.8599987</v>
      </c>
      <c r="M70" s="16"/>
      <c r="N70" s="16"/>
    </row>
    <row r="71" spans="1:14" ht="34.950000000000003" customHeight="1" x14ac:dyDescent="0.3">
      <c r="B71" s="139" t="s">
        <v>83</v>
      </c>
      <c r="C71" s="233" t="s">
        <v>164</v>
      </c>
      <c r="D71" s="234">
        <v>1238043.1699999997</v>
      </c>
      <c r="E71" s="235">
        <v>1106086.1299999999</v>
      </c>
      <c r="F71" s="236">
        <v>111.93008721662569</v>
      </c>
      <c r="G71" s="146">
        <v>4142520</v>
      </c>
      <c r="H71" s="146">
        <v>3913504.3699999996</v>
      </c>
      <c r="I71" s="237">
        <v>105.85193239480144</v>
      </c>
      <c r="J71" s="146">
        <v>131957.0399999998</v>
      </c>
      <c r="K71" s="146">
        <v>229015.63000000035</v>
      </c>
      <c r="M71" s="16"/>
      <c r="N71" s="16"/>
    </row>
    <row r="72" spans="1:14" ht="22.95" customHeight="1" x14ac:dyDescent="0.3">
      <c r="B72" s="238" t="s">
        <v>84</v>
      </c>
      <c r="C72" s="233" t="s">
        <v>165</v>
      </c>
      <c r="D72" s="234">
        <v>0</v>
      </c>
      <c r="E72" s="235">
        <v>0</v>
      </c>
      <c r="F72" s="239" t="s">
        <v>168</v>
      </c>
      <c r="G72" s="146">
        <v>0</v>
      </c>
      <c r="H72" s="146">
        <v>0</v>
      </c>
      <c r="I72" s="240" t="s">
        <v>168</v>
      </c>
      <c r="J72" s="146">
        <v>0</v>
      </c>
      <c r="K72" s="146">
        <v>0</v>
      </c>
      <c r="M72" s="16"/>
      <c r="N72" s="16"/>
    </row>
    <row r="73" spans="1:14" ht="22.95" customHeight="1" x14ac:dyDescent="0.3">
      <c r="B73" s="121" t="s">
        <v>85</v>
      </c>
      <c r="C73" s="149" t="s">
        <v>166</v>
      </c>
      <c r="D73" s="138">
        <v>1238043.1699999997</v>
      </c>
      <c r="E73" s="122">
        <v>1106086.1299999999</v>
      </c>
      <c r="F73" s="208">
        <v>111.93008721662569</v>
      </c>
      <c r="G73" s="124">
        <v>4142520</v>
      </c>
      <c r="H73" s="123">
        <v>3913504.3699999996</v>
      </c>
      <c r="I73" s="209">
        <v>105.85193239480144</v>
      </c>
      <c r="J73" s="123">
        <v>131957.0399999998</v>
      </c>
      <c r="K73" s="123">
        <v>229015.63000000035</v>
      </c>
      <c r="M73" s="16"/>
      <c r="N73" s="16"/>
    </row>
    <row r="74" spans="1:14" ht="32.4" customHeight="1" thickBot="1" x14ac:dyDescent="0.35">
      <c r="B74" s="241" t="s">
        <v>86</v>
      </c>
      <c r="C74" s="242" t="s">
        <v>167</v>
      </c>
      <c r="D74" s="243">
        <v>1433653257.6600006</v>
      </c>
      <c r="E74" s="244">
        <v>1307096774.7700002</v>
      </c>
      <c r="F74" s="245">
        <v>109.68225806480699</v>
      </c>
      <c r="G74" s="246">
        <v>7216763082.289999</v>
      </c>
      <c r="H74" s="247">
        <v>6727687536.8000002</v>
      </c>
      <c r="I74" s="248">
        <v>107.26959364290907</v>
      </c>
      <c r="J74" s="247">
        <v>126556482.89000034</v>
      </c>
      <c r="K74" s="247">
        <v>489075545.48999882</v>
      </c>
      <c r="M74" s="16"/>
      <c r="N74" s="16"/>
    </row>
    <row r="75" spans="1:14" x14ac:dyDescent="0.3">
      <c r="A75" s="252"/>
      <c r="B75" s="252"/>
      <c r="C75" s="252"/>
      <c r="D75" s="252"/>
      <c r="E75" s="252"/>
      <c r="F75" s="252"/>
      <c r="G75" s="252"/>
      <c r="H75" s="252"/>
      <c r="I75" s="252"/>
    </row>
    <row r="76" spans="1:14" x14ac:dyDescent="0.3">
      <c r="B76" s="23" t="s">
        <v>149</v>
      </c>
      <c r="C76" s="118"/>
      <c r="D76" s="249"/>
      <c r="E76" s="249"/>
      <c r="F76" s="129"/>
      <c r="G76" s="129"/>
      <c r="H76" s="129"/>
      <c r="I76" s="129"/>
    </row>
    <row r="77" spans="1:14" x14ac:dyDescent="0.3">
      <c r="B77" s="119"/>
      <c r="D77" s="250"/>
    </row>
    <row r="78" spans="1:14" x14ac:dyDescent="0.3">
      <c r="B78" s="118"/>
      <c r="C78" s="118"/>
    </row>
    <row r="79" spans="1:14" x14ac:dyDescent="0.3">
      <c r="B79" s="119"/>
    </row>
    <row r="80" spans="1:14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3"/>
      <c r="B1" s="23"/>
      <c r="C1" s="23"/>
      <c r="D1" s="24"/>
      <c r="E1" s="24"/>
      <c r="F1" s="25"/>
      <c r="G1" s="26"/>
      <c r="H1" s="24"/>
      <c r="I1" s="23"/>
    </row>
    <row r="2" spans="1:9" ht="69.75" customHeight="1" x14ac:dyDescent="0.2">
      <c r="B2" s="254"/>
      <c r="C2" s="27"/>
      <c r="D2" s="28" t="s">
        <v>158</v>
      </c>
      <c r="E2" s="28" t="s">
        <v>148</v>
      </c>
    </row>
    <row r="3" spans="1:9" ht="22.95" customHeight="1" x14ac:dyDescent="0.25">
      <c r="B3" s="254"/>
      <c r="C3" s="17"/>
      <c r="D3" s="17"/>
      <c r="E3" s="17"/>
      <c r="F3" s="19" t="s">
        <v>159</v>
      </c>
    </row>
    <row r="4" spans="1:9" ht="20.399999999999999" x14ac:dyDescent="0.35">
      <c r="B4" s="254"/>
      <c r="C4" s="18" t="s">
        <v>126</v>
      </c>
      <c r="D4" s="29" t="e">
        <f>D12+G12</f>
        <v>#REF!</v>
      </c>
      <c r="E4" s="29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4"/>
      <c r="C5" s="18" t="s">
        <v>87</v>
      </c>
      <c r="D5" s="29" t="e">
        <f t="shared" si="0"/>
        <v>#REF!</v>
      </c>
      <c r="E5" s="29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4"/>
      <c r="C6" s="18" t="s">
        <v>88</v>
      </c>
      <c r="D6" s="29" t="e">
        <f t="shared" si="0"/>
        <v>#REF!</v>
      </c>
      <c r="E6" s="29" t="e">
        <f t="shared" si="0"/>
        <v>#REF!</v>
      </c>
      <c r="F6" s="5" t="e">
        <f t="shared" si="1"/>
        <v>#REF!</v>
      </c>
    </row>
    <row r="7" spans="1:9" ht="20.399999999999999" x14ac:dyDescent="0.35">
      <c r="B7" s="254"/>
      <c r="C7" s="18" t="s">
        <v>127</v>
      </c>
      <c r="D7" s="29" t="e">
        <f t="shared" si="0"/>
        <v>#REF!</v>
      </c>
      <c r="E7" s="29" t="e">
        <f t="shared" si="0"/>
        <v>#REF!</v>
      </c>
      <c r="F7" s="5" t="e">
        <f t="shared" si="1"/>
        <v>#REF!</v>
      </c>
    </row>
    <row r="8" spans="1:9" ht="20.25" customHeight="1" x14ac:dyDescent="0.4">
      <c r="B8" s="254"/>
      <c r="C8" s="30" t="s">
        <v>138</v>
      </c>
      <c r="D8" s="31" t="e">
        <f>SUM(D4:D7)</f>
        <v>#REF!</v>
      </c>
      <c r="E8" s="31" t="e">
        <f>SUM(E4:E7)</f>
        <v>#REF!</v>
      </c>
      <c r="F8" s="5" t="e">
        <f t="shared" si="1"/>
        <v>#REF!</v>
      </c>
    </row>
    <row r="9" spans="1:9" ht="14.4" x14ac:dyDescent="0.2">
      <c r="G9" s="32"/>
    </row>
    <row r="10" spans="1:9" ht="15" thickBot="1" x14ac:dyDescent="0.25">
      <c r="G10" s="32"/>
    </row>
    <row r="11" spans="1:9" ht="31.2" x14ac:dyDescent="0.3">
      <c r="C11" s="34" t="s">
        <v>145</v>
      </c>
      <c r="D11" s="120" t="s">
        <v>169</v>
      </c>
      <c r="E11" s="120" t="s">
        <v>170</v>
      </c>
      <c r="F11" s="42" t="s">
        <v>146</v>
      </c>
      <c r="G11" s="120" t="s">
        <v>169</v>
      </c>
      <c r="H11" s="120" t="s">
        <v>170</v>
      </c>
    </row>
    <row r="12" spans="1:9" ht="17.399999999999999" x14ac:dyDescent="0.25">
      <c r="C12" s="18" t="s">
        <v>126</v>
      </c>
      <c r="D12" s="41" t="e">
        <f>#REF!</f>
        <v>#REF!</v>
      </c>
      <c r="E12" s="44" t="e">
        <f>#REF!</f>
        <v>#REF!</v>
      </c>
      <c r="F12" s="18" t="s">
        <v>126</v>
      </c>
      <c r="G12" s="35" t="e">
        <f>#REF!</f>
        <v>#REF!</v>
      </c>
      <c r="H12" s="36" t="e">
        <f>#REF!</f>
        <v>#REF!</v>
      </c>
    </row>
    <row r="13" spans="1:9" ht="17.399999999999999" x14ac:dyDescent="0.25">
      <c r="C13" s="18" t="s">
        <v>87</v>
      </c>
      <c r="D13" s="41" t="e">
        <f>#REF!</f>
        <v>#REF!</v>
      </c>
      <c r="E13" s="44" t="e">
        <f>#REF!</f>
        <v>#REF!</v>
      </c>
      <c r="F13" s="18" t="s">
        <v>87</v>
      </c>
      <c r="G13" s="35"/>
      <c r="H13" s="36"/>
    </row>
    <row r="14" spans="1:9" ht="17.399999999999999" x14ac:dyDescent="0.25">
      <c r="C14" s="18" t="s">
        <v>88</v>
      </c>
      <c r="D14" s="41" t="e">
        <f>#REF!</f>
        <v>#REF!</v>
      </c>
      <c r="E14" s="44" t="e">
        <f>#REF!</f>
        <v>#REF!</v>
      </c>
      <c r="F14" s="18" t="s">
        <v>88</v>
      </c>
      <c r="G14" s="35"/>
      <c r="H14" s="36"/>
    </row>
    <row r="15" spans="1:9" ht="17.399999999999999" x14ac:dyDescent="0.25">
      <c r="C15" s="18" t="s">
        <v>127</v>
      </c>
      <c r="D15" s="41" t="e">
        <f>#REF!</f>
        <v>#REF!</v>
      </c>
      <c r="E15" s="44" t="e">
        <f>#REF!</f>
        <v>#REF!</v>
      </c>
      <c r="F15" s="18" t="s">
        <v>127</v>
      </c>
      <c r="G15" s="35" t="e">
        <f>#REF!</f>
        <v>#REF!</v>
      </c>
      <c r="H15" s="36" t="e">
        <f>#REF!</f>
        <v>#REF!</v>
      </c>
    </row>
    <row r="16" spans="1:9" ht="15" thickBot="1" x14ac:dyDescent="0.3">
      <c r="C16" s="33" t="s">
        <v>137</v>
      </c>
      <c r="D16" s="40" t="e">
        <f>SUM(D12:D15)</f>
        <v>#REF!</v>
      </c>
      <c r="E16" s="40" t="e">
        <f>SUM(E12:E15)</f>
        <v>#REF!</v>
      </c>
      <c r="F16" s="43" t="s">
        <v>129</v>
      </c>
      <c r="G16" s="40" t="e">
        <f>SUM(G12:G15)</f>
        <v>#REF!</v>
      </c>
      <c r="H16" s="40" t="e">
        <f>SUM(H12:H15)</f>
        <v>#REF!</v>
      </c>
    </row>
    <row r="18" spans="3:3" ht="13.2" x14ac:dyDescent="0.25">
      <c r="C18" s="68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6" t="s">
        <v>151</v>
      </c>
    </row>
    <row r="4" spans="2:5" ht="15" thickBot="1" x14ac:dyDescent="0.35">
      <c r="B4" s="255" t="s">
        <v>105</v>
      </c>
      <c r="C4" s="255"/>
      <c r="D4" s="255"/>
      <c r="E4" s="255"/>
    </row>
    <row r="5" spans="2:5" ht="27" x14ac:dyDescent="0.3">
      <c r="B5" s="56" t="s">
        <v>60</v>
      </c>
      <c r="C5" s="57" t="s">
        <v>131</v>
      </c>
      <c r="D5" s="65" t="s">
        <v>124</v>
      </c>
      <c r="E5" s="66" t="s">
        <v>150</v>
      </c>
    </row>
    <row r="6" spans="2:5" x14ac:dyDescent="0.3">
      <c r="B6" s="78">
        <v>1</v>
      </c>
      <c r="C6" s="76">
        <v>2</v>
      </c>
      <c r="D6" s="76">
        <v>3</v>
      </c>
      <c r="E6" s="77">
        <v>4</v>
      </c>
    </row>
    <row r="7" spans="2:5" x14ac:dyDescent="0.3">
      <c r="B7" s="58" t="s">
        <v>22</v>
      </c>
      <c r="C7" s="45" t="s">
        <v>136</v>
      </c>
      <c r="D7" s="75">
        <f>+E7/E$11*100</f>
        <v>10.484724209196061</v>
      </c>
      <c r="E7" s="62">
        <f>FURS!D10</f>
        <v>300261433.14000022</v>
      </c>
    </row>
    <row r="8" spans="2:5" x14ac:dyDescent="0.3">
      <c r="B8" s="58" t="s">
        <v>31</v>
      </c>
      <c r="C8" s="45" t="s">
        <v>133</v>
      </c>
      <c r="D8" s="75">
        <f t="shared" ref="D8:D10" si="0">+E8/E$11*100</f>
        <v>20.108116758238268</v>
      </c>
      <c r="E8" s="62">
        <f>FURS!D20</f>
        <v>575856058.31000018</v>
      </c>
    </row>
    <row r="9" spans="2:5" x14ac:dyDescent="0.3">
      <c r="B9" s="58" t="s">
        <v>43</v>
      </c>
      <c r="C9" s="45" t="s">
        <v>134</v>
      </c>
      <c r="D9" s="75">
        <f t="shared" si="0"/>
        <v>16.487346831338108</v>
      </c>
      <c r="E9" s="62">
        <f>FURS!D35</f>
        <v>472164483.24999988</v>
      </c>
    </row>
    <row r="10" spans="2:5" x14ac:dyDescent="0.3">
      <c r="B10" s="58"/>
      <c r="C10" s="45" t="s">
        <v>135</v>
      </c>
      <c r="D10" s="75">
        <f t="shared" si="0"/>
        <v>52.919812201227579</v>
      </c>
      <c r="E10" s="62">
        <f>FURS!D25+FURS!D27+FURS!D50+FURS!D52+FURS!D53+FURS!D63+FURS!D70</f>
        <v>1515517083.3300006</v>
      </c>
    </row>
    <row r="11" spans="2:5" ht="15" thickBot="1" x14ac:dyDescent="0.35">
      <c r="B11" s="60"/>
      <c r="C11" s="59" t="s">
        <v>129</v>
      </c>
      <c r="D11" s="67">
        <f>SUM(D7:D10)</f>
        <v>100.00000000000001</v>
      </c>
      <c r="E11" s="63">
        <f>SUM(E7:E10)</f>
        <v>2863799058.0300007</v>
      </c>
    </row>
    <row r="33" spans="2:5" x14ac:dyDescent="0.3">
      <c r="B33" s="46" t="s">
        <v>152</v>
      </c>
    </row>
    <row r="35" spans="2:5" ht="15" thickBot="1" x14ac:dyDescent="0.35">
      <c r="B35" s="255" t="s">
        <v>105</v>
      </c>
      <c r="C35" s="255"/>
      <c r="D35" s="255"/>
      <c r="E35" s="255"/>
    </row>
    <row r="36" spans="2:5" ht="40.200000000000003" x14ac:dyDescent="0.3">
      <c r="B36" s="56" t="s">
        <v>60</v>
      </c>
      <c r="C36" s="57" t="s">
        <v>131</v>
      </c>
      <c r="D36" s="65" t="s">
        <v>124</v>
      </c>
      <c r="E36" s="66" t="s">
        <v>153</v>
      </c>
    </row>
    <row r="37" spans="2:5" x14ac:dyDescent="0.3">
      <c r="B37" s="78">
        <v>1</v>
      </c>
      <c r="C37" s="76">
        <v>2</v>
      </c>
      <c r="D37" s="76">
        <v>3</v>
      </c>
      <c r="E37" s="77">
        <v>4</v>
      </c>
    </row>
    <row r="38" spans="2:5" x14ac:dyDescent="0.3">
      <c r="B38" s="58" t="s">
        <v>22</v>
      </c>
      <c r="C38" s="45" t="s">
        <v>132</v>
      </c>
      <c r="D38" s="64">
        <f>+E38/E$42*100</f>
        <v>10.98470398610222</v>
      </c>
      <c r="E38" s="73">
        <f>FURS!G10</f>
        <v>1581784986.8599999</v>
      </c>
    </row>
    <row r="39" spans="2:5" x14ac:dyDescent="0.3">
      <c r="B39" s="58" t="s">
        <v>31</v>
      </c>
      <c r="C39" s="45" t="s">
        <v>133</v>
      </c>
      <c r="D39" s="64">
        <f t="shared" ref="D39:D41" si="1">+E39/E$42*100</f>
        <v>19.878211219404523</v>
      </c>
      <c r="E39" s="73">
        <f>FURS!G20</f>
        <v>2862439999.5</v>
      </c>
    </row>
    <row r="40" spans="2:5" x14ac:dyDescent="0.3">
      <c r="B40" s="58" t="s">
        <v>43</v>
      </c>
      <c r="C40" s="45" t="s">
        <v>134</v>
      </c>
      <c r="D40" s="64">
        <f t="shared" si="1"/>
        <v>16.429857441275196</v>
      </c>
      <c r="E40" s="73">
        <f>FURS!G35</f>
        <v>2365880944.0599995</v>
      </c>
    </row>
    <row r="41" spans="2:5" x14ac:dyDescent="0.3">
      <c r="B41" s="58"/>
      <c r="C41" s="45" t="s">
        <v>135</v>
      </c>
      <c r="D41" s="64">
        <f t="shared" si="1"/>
        <v>52.707227353218066</v>
      </c>
      <c r="E41" s="73">
        <f>FURS!G25+FURS!G27+FURS!G50+FURS!G52+FURS!G53+FURS!G63+FURS!G70</f>
        <v>7589781302.4199991</v>
      </c>
    </row>
    <row r="42" spans="2:5" ht="15" thickBot="1" x14ac:dyDescent="0.35">
      <c r="B42" s="60"/>
      <c r="C42" s="59" t="s">
        <v>129</v>
      </c>
      <c r="D42" s="61">
        <f>SUM(D38:D41)</f>
        <v>100</v>
      </c>
      <c r="E42" s="74">
        <f>SUM(E38:E41)</f>
        <v>14399887232.839998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9" t="s">
        <v>139</v>
      </c>
    </row>
    <row r="4" spans="2:9" ht="50.25" customHeight="1" x14ac:dyDescent="0.3">
      <c r="B4" s="80"/>
      <c r="C4" s="81" t="s">
        <v>142</v>
      </c>
      <c r="D4" s="81" t="s">
        <v>154</v>
      </c>
      <c r="E4" s="81" t="s">
        <v>155</v>
      </c>
      <c r="F4" s="81" t="s">
        <v>147</v>
      </c>
      <c r="G4" s="81" t="s">
        <v>156</v>
      </c>
      <c r="H4" s="81" t="s">
        <v>157</v>
      </c>
      <c r="I4" s="81" t="s">
        <v>147</v>
      </c>
    </row>
    <row r="5" spans="2:9" x14ac:dyDescent="0.3">
      <c r="B5" s="82" t="s">
        <v>23</v>
      </c>
      <c r="C5" s="83" t="s">
        <v>61</v>
      </c>
      <c r="D5" s="70">
        <f>+D6+D9+D10+D11</f>
        <v>189920245.66000021</v>
      </c>
      <c r="E5" s="70">
        <f>+E6+E9+E10+E11</f>
        <v>196353404.38</v>
      </c>
      <c r="F5" s="71">
        <f t="shared" ref="F5:F11" si="0">D5/E5*100</f>
        <v>96.723683635477087</v>
      </c>
      <c r="G5" s="70">
        <f>+G6+G9+G10+G11</f>
        <v>1099605692.1200001</v>
      </c>
      <c r="H5" s="70">
        <f>+H6+H9+H10+H11</f>
        <v>1028654401.4299999</v>
      </c>
      <c r="I5" s="84">
        <f t="shared" ref="I5:I11" si="1">G5/H5*100</f>
        <v>106.89748574364395</v>
      </c>
    </row>
    <row r="6" spans="2:9" x14ac:dyDescent="0.3">
      <c r="B6" s="85" t="s">
        <v>24</v>
      </c>
      <c r="C6" s="86" t="s">
        <v>62</v>
      </c>
      <c r="D6" s="55">
        <f>+D7-D8</f>
        <v>-43016525.079999998</v>
      </c>
      <c r="E6" s="55">
        <f>+E7-E8</f>
        <v>-42885754.279999994</v>
      </c>
      <c r="F6" s="54">
        <f t="shared" si="0"/>
        <v>100.30492829657653</v>
      </c>
      <c r="G6" s="55">
        <f>+G7-G8</f>
        <v>-28270065.890000001</v>
      </c>
      <c r="H6" s="55">
        <f>+H7-H8</f>
        <v>-28967846.109999999</v>
      </c>
      <c r="I6" s="87">
        <f t="shared" si="1"/>
        <v>97.591190531217592</v>
      </c>
    </row>
    <row r="7" spans="2:9" x14ac:dyDescent="0.3">
      <c r="B7" s="107" t="s">
        <v>63</v>
      </c>
      <c r="C7" s="114" t="s">
        <v>0</v>
      </c>
      <c r="D7" s="53">
        <f>FURS!D13</f>
        <v>19189484.649999999</v>
      </c>
      <c r="E7" s="53">
        <f>FURS!E13</f>
        <v>17537993.600000001</v>
      </c>
      <c r="F7" s="54">
        <f t="shared" si="0"/>
        <v>109.41664758048491</v>
      </c>
      <c r="G7" s="53">
        <f>FURS!G13</f>
        <v>35695595.109999999</v>
      </c>
      <c r="H7" s="53">
        <f>FURS!H13</f>
        <v>33503113.969999999</v>
      </c>
      <c r="I7" s="87">
        <f t="shared" si="1"/>
        <v>106.54411151740473</v>
      </c>
    </row>
    <row r="8" spans="2:9" x14ac:dyDescent="0.3">
      <c r="B8" s="107" t="s">
        <v>25</v>
      </c>
      <c r="C8" s="114" t="s">
        <v>1</v>
      </c>
      <c r="D8" s="53">
        <f>FURS!D14</f>
        <v>62206009.729999997</v>
      </c>
      <c r="E8" s="53">
        <f>FURS!E14</f>
        <v>60423747.879999995</v>
      </c>
      <c r="F8" s="54">
        <f t="shared" si="0"/>
        <v>102.94960493602537</v>
      </c>
      <c r="G8" s="53">
        <f>FURS!G14</f>
        <v>63965661</v>
      </c>
      <c r="H8" s="53">
        <f>FURS!H14</f>
        <v>62470960.079999998</v>
      </c>
      <c r="I8" s="87">
        <f t="shared" si="1"/>
        <v>102.39263318201913</v>
      </c>
    </row>
    <row r="9" spans="2:9" x14ac:dyDescent="0.3">
      <c r="B9" s="88" t="s">
        <v>26</v>
      </c>
      <c r="C9" s="89" t="s">
        <v>64</v>
      </c>
      <c r="D9" s="55">
        <f>FURS!D15</f>
        <v>214150583.55000019</v>
      </c>
      <c r="E9" s="55">
        <f>FURS!E15</f>
        <v>210833843</v>
      </c>
      <c r="F9" s="69">
        <f t="shared" si="0"/>
        <v>101.57315377019438</v>
      </c>
      <c r="G9" s="55">
        <f>FURS!G15</f>
        <v>1056917576.3000002</v>
      </c>
      <c r="H9" s="55">
        <f>FURS!H15</f>
        <v>980756847.45000005</v>
      </c>
      <c r="I9" s="90">
        <f t="shared" si="1"/>
        <v>107.76550569573087</v>
      </c>
    </row>
    <row r="10" spans="2:9" ht="24" x14ac:dyDescent="0.3">
      <c r="B10" s="85" t="s">
        <v>27</v>
      </c>
      <c r="C10" s="91" t="s">
        <v>144</v>
      </c>
      <c r="D10" s="53">
        <f>FURS!D16</f>
        <v>18714343.430000015</v>
      </c>
      <c r="E10" s="53">
        <f>FURS!E16</f>
        <v>26483992.5</v>
      </c>
      <c r="F10" s="54">
        <f t="shared" si="0"/>
        <v>70.662848246917505</v>
      </c>
      <c r="G10" s="53">
        <f>FURS!G16</f>
        <v>70549498.980000004</v>
      </c>
      <c r="H10" s="53">
        <f>FURS!H16</f>
        <v>74098476.530000001</v>
      </c>
      <c r="I10" s="87">
        <f t="shared" si="1"/>
        <v>95.210458141385487</v>
      </c>
    </row>
    <row r="11" spans="2:9" x14ac:dyDescent="0.3">
      <c r="B11" s="85" t="s">
        <v>28</v>
      </c>
      <c r="C11" s="92" t="s">
        <v>2</v>
      </c>
      <c r="D11" s="53">
        <f>FURS!D17</f>
        <v>71843.760000000009</v>
      </c>
      <c r="E11" s="53">
        <f>FURS!E17</f>
        <v>1921323.1600000001</v>
      </c>
      <c r="F11" s="54">
        <f t="shared" si="0"/>
        <v>3.7392855869181321</v>
      </c>
      <c r="G11" s="53">
        <f>FURS!G17</f>
        <v>408682.73</v>
      </c>
      <c r="H11" s="53">
        <f>FURS!H17</f>
        <v>2766923.56</v>
      </c>
      <c r="I11" s="87">
        <f t="shared" si="1"/>
        <v>14.770293473521182</v>
      </c>
    </row>
    <row r="14" spans="2:9" x14ac:dyDescent="0.3">
      <c r="B14" s="79" t="s">
        <v>140</v>
      </c>
    </row>
    <row r="16" spans="2:9" ht="53.25" customHeight="1" x14ac:dyDescent="0.3">
      <c r="B16" s="80"/>
      <c r="C16" s="81" t="s">
        <v>142</v>
      </c>
      <c r="D16" s="81" t="s">
        <v>154</v>
      </c>
      <c r="E16" s="81" t="s">
        <v>155</v>
      </c>
      <c r="F16" s="81" t="s">
        <v>147</v>
      </c>
      <c r="G16" s="81" t="s">
        <v>156</v>
      </c>
      <c r="H16" s="81" t="s">
        <v>157</v>
      </c>
      <c r="I16" s="81" t="s">
        <v>147</v>
      </c>
    </row>
    <row r="17" spans="2:9" ht="21.75" customHeight="1" x14ac:dyDescent="0.3">
      <c r="B17" s="93" t="s">
        <v>29</v>
      </c>
      <c r="C17" s="94" t="s">
        <v>3</v>
      </c>
      <c r="D17" s="95">
        <f>FURS!D18</f>
        <v>108291376.94</v>
      </c>
      <c r="E17" s="95">
        <f>FURS!E18</f>
        <v>88739179.400000036</v>
      </c>
      <c r="F17" s="96">
        <f t="shared" ref="F17" si="2">D17/E17*100</f>
        <v>122.03333146891818</v>
      </c>
      <c r="G17" s="95">
        <f>FURS!G18</f>
        <v>480217359.14999998</v>
      </c>
      <c r="H17" s="95">
        <f>FURS!H18</f>
        <v>389861131.54000002</v>
      </c>
      <c r="I17" s="98">
        <f>G17/H17*100</f>
        <v>123.17651602073836</v>
      </c>
    </row>
    <row r="20" spans="2:9" x14ac:dyDescent="0.3">
      <c r="B20" s="79" t="s">
        <v>141</v>
      </c>
    </row>
    <row r="22" spans="2:9" ht="54" customHeight="1" x14ac:dyDescent="0.3">
      <c r="B22" s="80"/>
      <c r="C22" s="81" t="s">
        <v>142</v>
      </c>
      <c r="D22" s="81" t="s">
        <v>154</v>
      </c>
      <c r="E22" s="81" t="s">
        <v>155</v>
      </c>
      <c r="F22" s="81" t="s">
        <v>147</v>
      </c>
      <c r="G22" s="81" t="s">
        <v>156</v>
      </c>
      <c r="H22" s="81" t="s">
        <v>157</v>
      </c>
      <c r="I22" s="81" t="s">
        <v>147</v>
      </c>
    </row>
    <row r="23" spans="2:9" ht="30" customHeight="1" x14ac:dyDescent="0.3">
      <c r="B23" s="82" t="s">
        <v>43</v>
      </c>
      <c r="C23" s="99" t="s">
        <v>128</v>
      </c>
      <c r="D23" s="72">
        <f>+D24+D33+D35+D37+D29+D30</f>
        <v>472164483.24999988</v>
      </c>
      <c r="E23" s="72">
        <f>+E24+E33+E35+E37+E29+E30</f>
        <v>399460153.73999989</v>
      </c>
      <c r="F23" s="100">
        <f t="shared" ref="F23:F37" si="3">D23/E23*100</f>
        <v>118.20064625452522</v>
      </c>
      <c r="G23" s="70">
        <f>+G24+G33+G35+G37+G29+G30</f>
        <v>2365880944.0599995</v>
      </c>
      <c r="H23" s="70">
        <f>+H24+H33+H35+H37+H29+H30</f>
        <v>2253588460.9700003</v>
      </c>
      <c r="I23" s="101">
        <f t="shared" ref="I23:I37" si="4">G23/H23*100</f>
        <v>104.98283005237192</v>
      </c>
    </row>
    <row r="24" spans="2:9" x14ac:dyDescent="0.3">
      <c r="B24" s="88" t="s">
        <v>44</v>
      </c>
      <c r="C24" s="89" t="s">
        <v>110</v>
      </c>
      <c r="D24" s="47">
        <f>D25+D28</f>
        <v>294023484.72999996</v>
      </c>
      <c r="E24" s="47">
        <f>E25+E28</f>
        <v>245576154.25</v>
      </c>
      <c r="F24" s="49">
        <f t="shared" si="3"/>
        <v>119.72802718894273</v>
      </c>
      <c r="G24" s="48">
        <f>G25+G28</f>
        <v>1551072318.6699998</v>
      </c>
      <c r="H24" s="48">
        <f>H25+H28</f>
        <v>1453099391.6300004</v>
      </c>
      <c r="I24" s="102">
        <f t="shared" si="4"/>
        <v>106.74234175613407</v>
      </c>
    </row>
    <row r="25" spans="2:9" ht="24.6" x14ac:dyDescent="0.3">
      <c r="B25" s="88" t="s">
        <v>45</v>
      </c>
      <c r="C25" s="103" t="s">
        <v>108</v>
      </c>
      <c r="D25" s="47">
        <f>D26-D27</f>
        <v>282589639.15999997</v>
      </c>
      <c r="E25" s="47">
        <f>E26-E27</f>
        <v>235867155.5</v>
      </c>
      <c r="F25" s="49">
        <f t="shared" si="3"/>
        <v>119.80881295700365</v>
      </c>
      <c r="G25" s="47">
        <f>G26-G27</f>
        <v>1497545107.6799998</v>
      </c>
      <c r="H25" s="47">
        <f>H26-H27</f>
        <v>1402080081.9100003</v>
      </c>
      <c r="I25" s="104">
        <f t="shared" si="4"/>
        <v>106.80881406145868</v>
      </c>
    </row>
    <row r="26" spans="2:9" x14ac:dyDescent="0.3">
      <c r="B26" s="107" t="s">
        <v>106</v>
      </c>
      <c r="C26" s="114" t="s">
        <v>103</v>
      </c>
      <c r="D26" s="50">
        <f>FURS!D38</f>
        <v>468654218.73000002</v>
      </c>
      <c r="E26" s="50">
        <f>FURS!E38</f>
        <v>423803969.8499999</v>
      </c>
      <c r="F26" s="51">
        <f t="shared" si="3"/>
        <v>110.58278167990598</v>
      </c>
      <c r="G26" s="50">
        <f>FURS!G38</f>
        <v>2382400794.1599998</v>
      </c>
      <c r="H26" s="50">
        <f>FURS!H38</f>
        <v>2223305575.0900002</v>
      </c>
      <c r="I26" s="115">
        <f t="shared" si="4"/>
        <v>107.15579634452901</v>
      </c>
    </row>
    <row r="27" spans="2:9" x14ac:dyDescent="0.3">
      <c r="B27" s="107" t="s">
        <v>107</v>
      </c>
      <c r="C27" s="114" t="s">
        <v>1</v>
      </c>
      <c r="D27" s="50">
        <f>FURS!D39</f>
        <v>186064579.57000005</v>
      </c>
      <c r="E27" s="50">
        <f>FURS!E39</f>
        <v>187936814.3499999</v>
      </c>
      <c r="F27" s="51">
        <f t="shared" si="3"/>
        <v>99.003795617971292</v>
      </c>
      <c r="G27" s="50">
        <f>FURS!G39</f>
        <v>884855686.48000002</v>
      </c>
      <c r="H27" s="50">
        <f>FURS!H39</f>
        <v>821225493.17999995</v>
      </c>
      <c r="I27" s="109">
        <f t="shared" si="4"/>
        <v>107.74819995584981</v>
      </c>
    </row>
    <row r="28" spans="2:9" x14ac:dyDescent="0.3">
      <c r="B28" s="105" t="s">
        <v>46</v>
      </c>
      <c r="C28" s="106" t="s">
        <v>104</v>
      </c>
      <c r="D28" s="47">
        <f>FURS!D40</f>
        <v>11433845.570000013</v>
      </c>
      <c r="E28" s="47">
        <f>FURS!E40</f>
        <v>9708998.7500000019</v>
      </c>
      <c r="F28" s="49">
        <f t="shared" si="3"/>
        <v>117.76544486628976</v>
      </c>
      <c r="G28" s="47">
        <f>FURS!G40</f>
        <v>53527210.990000039</v>
      </c>
      <c r="H28" s="47">
        <f>FURS!H40</f>
        <v>51019309.720000006</v>
      </c>
      <c r="I28" s="102">
        <f t="shared" si="4"/>
        <v>104.91559231938592</v>
      </c>
    </row>
    <row r="29" spans="2:9" x14ac:dyDescent="0.3">
      <c r="B29" s="107" t="s">
        <v>47</v>
      </c>
      <c r="C29" s="108" t="s">
        <v>111</v>
      </c>
      <c r="D29" s="50">
        <f>FURS!D41</f>
        <v>11527983.550000001</v>
      </c>
      <c r="E29" s="50">
        <f>FURS!E41</f>
        <v>10656607.48</v>
      </c>
      <c r="F29" s="51">
        <f t="shared" si="3"/>
        <v>108.17686183558297</v>
      </c>
      <c r="G29" s="50">
        <f>FURS!G41</f>
        <v>58872659.299999997</v>
      </c>
      <c r="H29" s="50">
        <f>FURS!H41</f>
        <v>57911358.840000004</v>
      </c>
      <c r="I29" s="109">
        <f t="shared" si="4"/>
        <v>101.65995148318987</v>
      </c>
    </row>
    <row r="30" spans="2:9" x14ac:dyDescent="0.3">
      <c r="B30" s="88" t="s">
        <v>48</v>
      </c>
      <c r="C30" s="110" t="s">
        <v>113</v>
      </c>
      <c r="D30" s="48">
        <f>D31-D32</f>
        <v>135058299.92999998</v>
      </c>
      <c r="E30" s="48">
        <f>E31-E32</f>
        <v>131949176.98999998</v>
      </c>
      <c r="F30" s="49">
        <f t="shared" si="3"/>
        <v>102.35630339720545</v>
      </c>
      <c r="G30" s="48">
        <f>G31-G32</f>
        <v>608459525.74999988</v>
      </c>
      <c r="H30" s="48">
        <f>H31-H32</f>
        <v>613844945.70000005</v>
      </c>
      <c r="I30" s="102">
        <f t="shared" si="4"/>
        <v>99.122674221279311</v>
      </c>
    </row>
    <row r="31" spans="2:9" x14ac:dyDescent="0.3">
      <c r="B31" s="107" t="s">
        <v>76</v>
      </c>
      <c r="C31" s="116" t="s">
        <v>103</v>
      </c>
      <c r="D31" s="52">
        <f>FURS!D43</f>
        <v>143040381.90999997</v>
      </c>
      <c r="E31" s="52">
        <f>FURS!E43</f>
        <v>141137652.04999998</v>
      </c>
      <c r="F31" s="51">
        <f t="shared" si="3"/>
        <v>101.34813767436481</v>
      </c>
      <c r="G31" s="52">
        <f>FURS!G43</f>
        <v>641725905.19999993</v>
      </c>
      <c r="H31" s="52">
        <f>FURS!H43</f>
        <v>657387435.55000007</v>
      </c>
      <c r="I31" s="109">
        <f t="shared" si="4"/>
        <v>97.617610330976746</v>
      </c>
    </row>
    <row r="32" spans="2:9" x14ac:dyDescent="0.3">
      <c r="B32" s="85" t="s">
        <v>112</v>
      </c>
      <c r="C32" s="116" t="s">
        <v>1</v>
      </c>
      <c r="D32" s="52">
        <f>FURS!D44</f>
        <v>7982081.9800000032</v>
      </c>
      <c r="E32" s="52">
        <f>FURS!E44</f>
        <v>9188475.0599999987</v>
      </c>
      <c r="F32" s="54">
        <f t="shared" si="3"/>
        <v>86.8705843774691</v>
      </c>
      <c r="G32" s="52">
        <f>FURS!G44</f>
        <v>33266379.45000001</v>
      </c>
      <c r="H32" s="52">
        <f>FURS!H44</f>
        <v>43542489.849999994</v>
      </c>
      <c r="I32" s="87">
        <f t="shared" si="4"/>
        <v>76.399809851480086</v>
      </c>
    </row>
    <row r="33" spans="2:9" x14ac:dyDescent="0.3">
      <c r="B33" s="85" t="s">
        <v>49</v>
      </c>
      <c r="C33" s="111" t="s">
        <v>73</v>
      </c>
      <c r="D33" s="52">
        <f>FURS!D45</f>
        <v>20943280.689999998</v>
      </c>
      <c r="E33" s="52">
        <f>FURS!E45</f>
        <v>3599646.2899999768</v>
      </c>
      <c r="F33" s="51">
        <f t="shared" si="3"/>
        <v>581.81496188060567</v>
      </c>
      <c r="G33" s="52">
        <f>FURS!G45</f>
        <v>103340181.03999999</v>
      </c>
      <c r="H33" s="52">
        <f>FURS!H45</f>
        <v>92513628.379999995</v>
      </c>
      <c r="I33" s="109">
        <f t="shared" si="4"/>
        <v>111.702657056677</v>
      </c>
    </row>
    <row r="34" spans="2:9" hidden="1" x14ac:dyDescent="0.3">
      <c r="B34" s="85" t="s">
        <v>109</v>
      </c>
      <c r="C34" s="111" t="s">
        <v>74</v>
      </c>
      <c r="D34" s="52">
        <f>FURS!D46</f>
        <v>20763380.580000013</v>
      </c>
      <c r="E34" s="52">
        <f>FURS!E46</f>
        <v>3504228.7099999785</v>
      </c>
      <c r="F34" s="54">
        <f t="shared" si="3"/>
        <v>592.52355648898674</v>
      </c>
      <c r="G34" s="52">
        <f>FURS!G46</f>
        <v>102100671.58000001</v>
      </c>
      <c r="H34" s="52">
        <f>FURS!H46</f>
        <v>91561470.379999995</v>
      </c>
      <c r="I34" s="87">
        <f t="shared" si="4"/>
        <v>111.51051982483466</v>
      </c>
    </row>
    <row r="35" spans="2:9" x14ac:dyDescent="0.3">
      <c r="B35" s="85" t="s">
        <v>90</v>
      </c>
      <c r="C35" s="111" t="s">
        <v>75</v>
      </c>
      <c r="D35" s="52">
        <f>FURS!D47</f>
        <v>4781206.8199999994</v>
      </c>
      <c r="E35" s="52">
        <f>FURS!E47</f>
        <v>3398606.0900000003</v>
      </c>
      <c r="F35" s="54">
        <f t="shared" si="3"/>
        <v>140.68140565239787</v>
      </c>
      <c r="G35" s="52">
        <f>FURS!G47</f>
        <v>21259933.280000001</v>
      </c>
      <c r="H35" s="52">
        <f>FURS!H47</f>
        <v>16339507.049999999</v>
      </c>
      <c r="I35" s="87">
        <f t="shared" si="4"/>
        <v>130.11367610383326</v>
      </c>
    </row>
    <row r="36" spans="2:9" hidden="1" x14ac:dyDescent="0.3">
      <c r="B36" s="85" t="s">
        <v>98</v>
      </c>
      <c r="C36" s="111" t="s">
        <v>77</v>
      </c>
      <c r="D36" s="52">
        <f>FURS!D48</f>
        <v>2930542.3</v>
      </c>
      <c r="E36" s="52">
        <f>FURS!E48</f>
        <v>1527510.4699999997</v>
      </c>
      <c r="F36" s="54">
        <f t="shared" si="3"/>
        <v>191.85088138872138</v>
      </c>
      <c r="G36" s="52">
        <f>FURS!G48</f>
        <v>11281852.83</v>
      </c>
      <c r="H36" s="52">
        <f>FURS!H48</f>
        <v>5906714.4900000002</v>
      </c>
      <c r="I36" s="87">
        <f t="shared" si="4"/>
        <v>191.00047664568936</v>
      </c>
    </row>
    <row r="37" spans="2:9" x14ac:dyDescent="0.3">
      <c r="B37" s="85" t="s">
        <v>99</v>
      </c>
      <c r="C37" s="111" t="s">
        <v>14</v>
      </c>
      <c r="D37" s="52">
        <f>FURS!D49</f>
        <v>5830227.5300000003</v>
      </c>
      <c r="E37" s="52">
        <f>FURS!E49</f>
        <v>4279962.6399999997</v>
      </c>
      <c r="F37" s="54">
        <f t="shared" si="3"/>
        <v>136.22145846581503</v>
      </c>
      <c r="G37" s="52">
        <f>FURS!G49</f>
        <v>22876326.02</v>
      </c>
      <c r="H37" s="52">
        <f>FURS!H49</f>
        <v>19879629.370000001</v>
      </c>
      <c r="I37" s="87">
        <f t="shared" si="4"/>
        <v>115.07420784475117</v>
      </c>
    </row>
    <row r="39" spans="2:9" x14ac:dyDescent="0.3">
      <c r="B39" s="79" t="s">
        <v>143</v>
      </c>
    </row>
    <row r="41" spans="2:9" ht="52.5" customHeight="1" x14ac:dyDescent="0.3">
      <c r="B41" s="80"/>
      <c r="C41" s="81" t="s">
        <v>142</v>
      </c>
      <c r="D41" s="81" t="s">
        <v>154</v>
      </c>
      <c r="E41" s="81" t="s">
        <v>155</v>
      </c>
      <c r="F41" s="81" t="s">
        <v>147</v>
      </c>
      <c r="G41" s="81" t="s">
        <v>156</v>
      </c>
      <c r="H41" s="81" t="s">
        <v>157</v>
      </c>
      <c r="I41" s="81" t="s">
        <v>147</v>
      </c>
    </row>
    <row r="42" spans="2:9" ht="30" customHeight="1" x14ac:dyDescent="0.3">
      <c r="B42" s="82" t="s">
        <v>31</v>
      </c>
      <c r="C42" s="99" t="s">
        <v>65</v>
      </c>
      <c r="D42" s="72">
        <f>+D43+D44+D45+D46</f>
        <v>575856058.31000018</v>
      </c>
      <c r="E42" s="72">
        <f>+E43+E44+E45+E46</f>
        <v>536481026.03000045</v>
      </c>
      <c r="F42" s="100">
        <f t="shared" ref="F42:F46" si="5">D42/E42*100</f>
        <v>107.33950137461112</v>
      </c>
      <c r="G42" s="70">
        <f>+G43+G44+G45+G46</f>
        <v>2862439999.5</v>
      </c>
      <c r="H42" s="70">
        <f>+H43+H44+H45+H46</f>
        <v>2669041761.7400002</v>
      </c>
      <c r="I42" s="101">
        <f>G42/H42*100</f>
        <v>107.24598020654123</v>
      </c>
    </row>
    <row r="43" spans="2:9" x14ac:dyDescent="0.3">
      <c r="B43" s="88" t="s">
        <v>32</v>
      </c>
      <c r="C43" s="89" t="s">
        <v>5</v>
      </c>
      <c r="D43" s="53">
        <f>FURS!D21</f>
        <v>3300169.3900000025</v>
      </c>
      <c r="E43" s="53">
        <f>FURS!E21</f>
        <v>3086889.2799999975</v>
      </c>
      <c r="F43" s="54">
        <f t="shared" si="5"/>
        <v>106.90922448634133</v>
      </c>
      <c r="G43" s="53">
        <f>FURS!G21</f>
        <v>16446639.680000002</v>
      </c>
      <c r="H43" s="53">
        <f>FURS!H21</f>
        <v>15313076.319999998</v>
      </c>
      <c r="I43" s="87">
        <f>G43/H43*100</f>
        <v>107.40258414646237</v>
      </c>
    </row>
    <row r="44" spans="2:9" x14ac:dyDescent="0.3">
      <c r="B44" s="88" t="s">
        <v>33</v>
      </c>
      <c r="C44" s="89" t="s">
        <v>6</v>
      </c>
      <c r="D44" s="53">
        <f>FURS!D22</f>
        <v>2954862.1499999985</v>
      </c>
      <c r="E44" s="53">
        <f>FURS!E22</f>
        <v>2765817.9799999986</v>
      </c>
      <c r="F44" s="54">
        <f t="shared" si="5"/>
        <v>106.83501847796938</v>
      </c>
      <c r="G44" s="53">
        <f>FURS!G22</f>
        <v>14749406.639999999</v>
      </c>
      <c r="H44" s="53">
        <f>FURS!H22</f>
        <v>13745804.229999999</v>
      </c>
      <c r="I44" s="87">
        <f>G44/H44*100</f>
        <v>107.3011545429234</v>
      </c>
    </row>
    <row r="45" spans="2:9" x14ac:dyDescent="0.3">
      <c r="B45" s="88" t="s">
        <v>34</v>
      </c>
      <c r="C45" s="88" t="s">
        <v>7</v>
      </c>
      <c r="D45" s="53">
        <f>FURS!D23</f>
        <v>366788886.0800004</v>
      </c>
      <c r="E45" s="53">
        <f>FURS!E23</f>
        <v>341752863.38000059</v>
      </c>
      <c r="F45" s="54">
        <f t="shared" si="5"/>
        <v>107.3257682327483</v>
      </c>
      <c r="G45" s="53">
        <f>FURS!G23</f>
        <v>1823499554.8099999</v>
      </c>
      <c r="H45" s="53">
        <f>FURS!H23</f>
        <v>1700908333.4700003</v>
      </c>
      <c r="I45" s="87">
        <f>G45/H45*100</f>
        <v>107.20739730223457</v>
      </c>
    </row>
    <row r="46" spans="2:9" x14ac:dyDescent="0.3">
      <c r="B46" s="88" t="s">
        <v>35</v>
      </c>
      <c r="C46" s="89" t="s">
        <v>8</v>
      </c>
      <c r="D46" s="53">
        <f>FURS!D24</f>
        <v>202812140.68999982</v>
      </c>
      <c r="E46" s="53">
        <f>FURS!E24</f>
        <v>188875455.38999987</v>
      </c>
      <c r="F46" s="54">
        <f t="shared" si="5"/>
        <v>107.37876992604612</v>
      </c>
      <c r="G46" s="53">
        <f>FURS!G24</f>
        <v>1007744398.3700001</v>
      </c>
      <c r="H46" s="53">
        <f>FURS!H24</f>
        <v>939074547.71999991</v>
      </c>
      <c r="I46" s="87">
        <f>G46/H46*100</f>
        <v>107.31250259276277</v>
      </c>
    </row>
    <row r="49" spans="2:9" ht="52.8" x14ac:dyDescent="0.3">
      <c r="B49" s="80"/>
      <c r="C49" s="81" t="s">
        <v>142</v>
      </c>
      <c r="D49" s="81" t="s">
        <v>154</v>
      </c>
      <c r="E49" s="81" t="s">
        <v>155</v>
      </c>
      <c r="F49" s="81" t="s">
        <v>147</v>
      </c>
      <c r="G49" s="81" t="s">
        <v>156</v>
      </c>
      <c r="H49" s="81" t="s">
        <v>157</v>
      </c>
      <c r="I49" s="81" t="s">
        <v>147</v>
      </c>
    </row>
    <row r="50" spans="2:9" ht="49.5" customHeight="1" x14ac:dyDescent="0.3">
      <c r="B50" s="113" t="s">
        <v>94</v>
      </c>
      <c r="C50" s="112" t="s">
        <v>120</v>
      </c>
      <c r="D50" s="70">
        <f>SUM(D51:D54)</f>
        <v>42901810.550000072</v>
      </c>
      <c r="E50" s="70">
        <f>SUM(E51:E54)</f>
        <v>41084425.039999977</v>
      </c>
      <c r="F50" s="100">
        <f t="shared" ref="F50:F54" si="6">D50/E50*100</f>
        <v>104.42353886717576</v>
      </c>
      <c r="G50" s="70">
        <f>SUM(G51:G54)</f>
        <v>216517288.08000007</v>
      </c>
      <c r="H50" s="70">
        <f>SUM(H51:H54)</f>
        <v>206767001.32999998</v>
      </c>
      <c r="I50" s="101">
        <f>G50/H50*100</f>
        <v>104.71559131161294</v>
      </c>
    </row>
    <row r="51" spans="2:9" ht="16.5" customHeight="1" x14ac:dyDescent="0.3">
      <c r="B51" s="88" t="s">
        <v>95</v>
      </c>
      <c r="C51" s="117" t="s">
        <v>17</v>
      </c>
      <c r="D51" s="39">
        <f>FURS!D65</f>
        <v>26587.959999999992</v>
      </c>
      <c r="E51" s="39">
        <f>FURS!E65</f>
        <v>24641.279999999999</v>
      </c>
      <c r="F51" s="54">
        <f t="shared" si="6"/>
        <v>107.90007661939636</v>
      </c>
      <c r="G51" s="97">
        <f>FURS!G65</f>
        <v>137688.81</v>
      </c>
      <c r="H51" s="97">
        <f>FURS!H65</f>
        <v>130116.81</v>
      </c>
      <c r="I51" s="87">
        <f>G51/H51*100</f>
        <v>105.81938644207463</v>
      </c>
    </row>
    <row r="52" spans="2:9" ht="14.25" customHeight="1" x14ac:dyDescent="0.3">
      <c r="B52" s="88" t="s">
        <v>96</v>
      </c>
      <c r="C52" s="117" t="s">
        <v>18</v>
      </c>
      <c r="D52" s="39">
        <f>FURS!D66</f>
        <v>44624.979999999981</v>
      </c>
      <c r="E52" s="39">
        <f>FURS!E66</f>
        <v>41340.119999999995</v>
      </c>
      <c r="F52" s="54">
        <f t="shared" si="6"/>
        <v>107.94593726384922</v>
      </c>
      <c r="G52" s="97">
        <f>FURS!G66</f>
        <v>230667.30999999997</v>
      </c>
      <c r="H52" s="97">
        <f>FURS!H66</f>
        <v>218348.6</v>
      </c>
      <c r="I52" s="87">
        <f>G52/H52*100</f>
        <v>105.64176275918416</v>
      </c>
    </row>
    <row r="53" spans="2:9" ht="21.75" customHeight="1" x14ac:dyDescent="0.3">
      <c r="B53" s="88" t="s">
        <v>114</v>
      </c>
      <c r="C53" s="117" t="s">
        <v>19</v>
      </c>
      <c r="D53" s="39">
        <f>FURS!D67</f>
        <v>38895517.050000072</v>
      </c>
      <c r="E53" s="39">
        <f>FURS!E67</f>
        <v>37354185.179999977</v>
      </c>
      <c r="F53" s="54">
        <f t="shared" si="6"/>
        <v>104.12626286070174</v>
      </c>
      <c r="G53" s="97">
        <f>FURS!G67</f>
        <v>195776928.22000006</v>
      </c>
      <c r="H53" s="97">
        <f>FURS!H67</f>
        <v>187110135.71999997</v>
      </c>
      <c r="I53" s="87">
        <f>G53/H53*100</f>
        <v>104.63192037494402</v>
      </c>
    </row>
    <row r="54" spans="2:9" ht="20.25" customHeight="1" x14ac:dyDescent="0.3">
      <c r="B54" s="88" t="s">
        <v>115</v>
      </c>
      <c r="C54" s="117" t="s">
        <v>20</v>
      </c>
      <c r="D54" s="39">
        <f>FURS!D68</f>
        <v>3935080.5600000005</v>
      </c>
      <c r="E54" s="39">
        <f>FURS!E68</f>
        <v>3664258.4600000028</v>
      </c>
      <c r="F54" s="54">
        <f t="shared" si="6"/>
        <v>107.39091150245983</v>
      </c>
      <c r="G54" s="97">
        <f>FURS!G68</f>
        <v>20372003.740000002</v>
      </c>
      <c r="H54" s="97">
        <f>FURS!H68</f>
        <v>19308400.200000003</v>
      </c>
      <c r="I54" s="87">
        <f>G54/H54*100</f>
        <v>105.50850163132624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maj</Mesec>
    <Leto xmlns="31846968-95d7-4ba5-b9d7-02992289841a">2019</Let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31846968-95d7-4ba5-b9d7-0299228984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2019-06-14T12:50:42Z</cp:lastPrinted>
  <dcterms:created xsi:type="dcterms:W3CDTF">2013-10-09T08:57:38Z</dcterms:created>
  <dcterms:modified xsi:type="dcterms:W3CDTF">2019-06-14T12:51:03Z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MAJ 2019_delovna.xlsx</vt:lpwstr>
  </property>
</Properties>
</file>