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FURS!$A$1:$I$76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<sst xmlns="http://schemas.openxmlformats.org/spreadsheetml/2006/main" count="307" uniqueCount="183">
  <si>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</si>
  <si>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</si>
  <si>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</si>
  <si>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</si>
  <si>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</si>
  <si>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</si>
  <si>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</si>
  <si>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</si>
  <si>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</si>
  <si>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</si>
  <si>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</si>
  <si>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</si>
  <si>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</si>
  <si>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</si>
  <si>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</si>
  <si>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</si>
  <si>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</si>
  <si>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</si>
  <si>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</si>
  <si>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</si>
  <si>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</si>
  <si>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</si>
  <si>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</si>
  <si>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</si>
  <si>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</si>
  <si>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</si>
  <si>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</si>
  <si>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</si>
  <si>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</si>
  <si>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</si>
  <si>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</si>
  <si>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</si>
  <si>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</si>
  <si>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</si>
  <si>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</si>
  <si>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</si>
  <si>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</si>
  <si>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</si>
  <si>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</si>
  <si>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</si>
  <si>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</si>
  <si>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</si>
  <si>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</si>
  <si>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</si>
  <si>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</si>
  <si>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</si>
  <si>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</si>
  <si>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</si>
  <si>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</si>
  <si>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</si>
  <si>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</si>
  <si>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</si>
  <si>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</si>
  <si>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</si>
  <si>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</si>
  <si>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</si>
  <si>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</si>
  <si>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</si>
  <si>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</si>
  <si>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</si>
  <si>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</si>
  <si>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</si>
  <si>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</si>
  <si>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</si>
  <si>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</si>
  <si>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</si>
  <si>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</si>
  <si>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</si>
  <si>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</si>
  <si>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</si>
  <si>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</si>
  <si>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</si>
  <si>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</si>
  <si>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</si>
  <si>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</si>
  <si>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</si>
  <si>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</si>
  <si>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</si>
  <si>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</si>
  <si>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</si>
  <si>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</si>
  <si>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</si>
  <si>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</si>
  <si>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</si>
  <si>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</si>
  <si>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</si>
  <si>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</si>
  <si>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</si>
  <si>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</si>
  <si>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</si>
  <si>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</si>
  <si>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</si>
  <si>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</si>
  <si>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</si>
  <si>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</si>
  <si>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</si>
  <si>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</si>
  <si>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</si>
  <si>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</si>
  <si>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</si>
  <si>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</si>
  <si>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</si>
  <si>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</si>
  <si>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</si>
  <si>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</si>
  <si>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</si>
  <si>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</si>
  <si>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</si>
  <si>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</si>
  <si>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</si>
  <si>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</si>
  <si>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</si>
  <si>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</si>
  <si>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</si>
  <si>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</si>
  <si>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</si>
  <si>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</si>
  <si>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</si>
  <si>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</si>
  <si>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</si>
  <si>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</si>
  <si>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</si>
  <si>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</si>
  <si>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</si>
  <si>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</si>
  <si>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</si>
  <si>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</si>
  <si>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</si>
  <si>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</si>
  <si>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</si>
  <si>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</si>
  <si>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</si>
  <si>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</si>
  <si>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</si>
  <si>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</si>
  <si>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</si>
  <si>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</si>
  <si>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</si>
  <si>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</si>
  <si>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</si>
  <si>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</si>
  <si>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</si>
  <si>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</si>
  <si>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</si>
  <si>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</si>
  <si>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</si>
  <si>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</si>
  <si>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</si>
  <si>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</si>
  <si>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</si>
  <si>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</si>
  <si>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</si>
  <si>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</si>
  <si>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</si>
  <si>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</si>
  <si>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</si>
  <si>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</si>
  <si>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</si>
  <si>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</si>
  <si>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</si>
  <si>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</si>
  <si>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</si>
  <si>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</si>
  <si>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</si>
  <si>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</si>
  <si>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</si>
  <si>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</si>
  <si>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</si>
  <si>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</si>
  <si>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</si>
  <si>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</si>
  <si>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</si>
  <si>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Indeks 2019/2018</t>
  </si>
  <si>
    <t xml:space="preserve"> REALIZACIJA  FEBRUAR 2019</t>
  </si>
  <si>
    <t>REALIZACIJA  FEBRUAR 2018</t>
  </si>
  <si>
    <t>REALIZACIJA JANUAR - FEBRUAR 2019</t>
  </si>
  <si>
    <t>REALIZACIJA JANUAR - FEBRUAR 2018</t>
  </si>
  <si>
    <t>Dohodnina (1.1.1.+1.1.2.+1.1.3.+1.1.4.)</t>
  </si>
  <si>
    <t>DAVKI NA DOHODEK IN DOBIČEK (1.1.+1.2.+1.3.)</t>
  </si>
  <si>
    <t>PRISPEVKI ZA SOCIALNO VARNOST (2.1.+2.2.+2.3.+2.4.)</t>
  </si>
  <si>
    <t>DAVKI NA PREMOŽENJE (4.1.+4.2.+4.3.+4.4.)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</si>
  <si>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(5.1.+5.2.+5.3.+5.4.+5.5.+5.6.)</t>
    </r>
  </si>
  <si>
    <t>Trošarine (5.3.1.-5.3.2.)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</si>
</sst>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3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0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1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6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8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8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8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8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8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8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9" xfId="0" applyNumberFormat="1" applyFont="1" applyFill="1" applyBorder="1" applyAlignment="1"/>
    <xf numFmtId="166" fontId="28" fillId="0" borderId="31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8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8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8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1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31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39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1" xfId="0" applyNumberFormat="1" applyFont="1" applyFill="1" applyBorder="1"/>
    <xf numFmtId="3" fontId="28" fillId="0" borderId="35" xfId="0" applyNumberFormat="1" applyFont="1" applyBorder="1" applyAlignment="1">
      <alignment horizontal="right"/>
    </xf>
    <xf numFmtId="3" fontId="28" fillId="0" borderId="35" xfId="0" applyNumberFormat="1" applyFont="1" applyBorder="1"/>
    <xf numFmtId="3" fontId="1" fillId="0" borderId="35" xfId="0" applyNumberFormat="1" applyFont="1" applyBorder="1" applyAlignment="1">
      <alignment horizontal="right"/>
    </xf>
    <xf numFmtId="166" fontId="1" fillId="0" borderId="38" xfId="0" applyNumberFormat="1" applyFont="1" applyFill="1" applyBorder="1" applyAlignment="1"/>
    <xf numFmtId="3" fontId="1" fillId="0" borderId="35" xfId="0" applyNumberFormat="1" applyFont="1" applyBorder="1"/>
    <xf numFmtId="166" fontId="1" fillId="0" borderId="30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5" xfId="0" applyNumberFormat="1" applyFont="1" applyFill="1" applyBorder="1" applyAlignment="1">
      <alignment horizontal="right"/>
    </xf>
    <xf numFmtId="3" fontId="28" fillId="0" borderId="35" xfId="0" applyNumberFormat="1" applyFont="1" applyFill="1" applyBorder="1"/>
    <xf numFmtId="166" fontId="28" fillId="0" borderId="32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8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8" xfId="0" applyNumberFormat="1" applyFont="1" applyFill="1" applyBorder="1" applyAlignment="1"/>
    <xf numFmtId="166" fontId="47" fillId="0" borderId="32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8" xfId="0" applyNumberFormat="1" applyFont="1" applyFill="1" applyBorder="1" applyAlignment="1">
      <alignment horizontal="right"/>
    </xf>
    <xf numFmtId="166" fontId="47" fillId="0" borderId="32" xfId="0" applyNumberFormat="1" applyFont="1" applyFill="1" applyBorder="1" applyAlignment="1">
      <alignment horizontal="right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29" xfId="0" applyNumberFormat="1" applyFont="1" applyFill="1" applyBorder="1" applyAlignment="1">
      <alignment horizontal="right"/>
    </xf>
    <xf numFmtId="166" fontId="47" fillId="42" borderId="44" xfId="0" applyNumberFormat="1" applyFont="1" applyFill="1" applyBorder="1" applyAlignment="1"/>
    <xf numFmtId="3" fontId="47" fillId="42" borderId="26" xfId="0" applyNumberFormat="1" applyFont="1" applyFill="1" applyBorder="1"/>
    <xf numFmtId="3" fontId="47" fillId="42" borderId="29" xfId="0" applyNumberFormat="1" applyFont="1" applyFill="1" applyBorder="1"/>
    <xf numFmtId="166" fontId="47" fillId="42" borderId="33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2" fillId="0" borderId="34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9C-4CF1-8CA9-66C79C06B91F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9C-4CF1-8CA9-66C79C06B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731832"/>
        <c:axId val="280727912"/>
      </c:barChart>
      <c:catAx>
        <c:axId val="280731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0727912"/>
        <c:crosses val="autoZero"/>
        <c:auto val="1"/>
        <c:lblAlgn val="ctr"/>
        <c:lblOffset val="100"/>
        <c:noMultiLvlLbl val="0"/>
      </c:catAx>
      <c:valAx>
        <c:axId val="2807279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0731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54-47C2-8EC8-A46066EF646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54-47C2-8EC8-A46066EF646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10.169931474264599</c:v>
                </c:pt>
                <c:pt idx="1">
                  <c:v>20.407240519873326</c:v>
                </c:pt>
                <c:pt idx="2">
                  <c:v>17.668996465296701</c:v>
                </c:pt>
                <c:pt idx="3">
                  <c:v>51.753831540565365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54-47C2-8EC8-A46066EF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055-43BC-96A2-7A1FD8114B7A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6055-43BC-96A2-7A1FD8114B7A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6055-43BC-96A2-7A1FD8114B7A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6055-43BC-96A2-7A1FD8114B7A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055-43BC-96A2-7A1FD8114B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055-43BC-96A2-7A1FD8114B7A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9.9802047204519209</c:v>
                </c:pt>
                <c:pt idx="1">
                  <c:v>19.936169449110494</c:v>
                </c:pt>
                <c:pt idx="2">
                  <c:v>17.495905768682796</c:v>
                </c:pt>
                <c:pt idx="3">
                  <c:v>52.587720061754794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55-43BC-96A2-7A1FD811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2" zoomScaleNormal="100" workbookViewId="0">
      <selection activeCell="E2" sqref="E2"/>
    </sheetView>
  </sheetViews>
  <sheetFormatPr defaultColWidth="11.5546875" defaultRowHeight="14.4" x14ac:dyDescent="0.3"/>
  <cols>
    <col min="1" max="1" width="3.109375" style="126" customWidth="1"/>
    <col min="2" max="2" width="6.88671875" style="126" customWidth="1"/>
    <col min="3" max="3" width="57.109375" style="126" customWidth="1"/>
    <col min="4" max="4" width="20.6640625" style="248" customWidth="1"/>
    <col min="5" max="5" width="20" style="248" customWidth="1"/>
    <col min="6" max="6" width="10.88671875" style="126" customWidth="1"/>
    <col min="7" max="8" width="20.6640625" style="126" customWidth="1"/>
    <col min="9" max="9" width="11.44140625" style="126" customWidth="1"/>
    <col min="10" max="10" width="11.5546875" style="126" customWidth="1"/>
    <col min="11" max="16384" width="11.5546875" style="126"/>
  </cols>
  <sheetData>
    <row r="1" spans="1:9" x14ac:dyDescent="0.3">
      <c r="B1" s="6" t="s">
        <v>121</v>
      </c>
      <c r="C1" s="6"/>
      <c r="D1" s="146"/>
      <c r="E1" s="146"/>
      <c r="F1" s="6"/>
      <c r="G1" s="116"/>
      <c r="H1" s="116"/>
      <c r="I1" s="116"/>
    </row>
    <row r="2" spans="1:9" x14ac:dyDescent="0.3">
      <c r="B2" s="6" t="s">
        <v>122</v>
      </c>
      <c r="C2" s="6"/>
      <c r="D2" s="146"/>
      <c r="E2" s="146"/>
      <c r="F2" s="6"/>
      <c r="G2" s="7"/>
      <c r="H2" s="116"/>
      <c r="I2" s="116"/>
    </row>
    <row r="3" spans="1:9" x14ac:dyDescent="0.3">
      <c r="B3" s="6" t="s">
        <v>130</v>
      </c>
      <c r="C3" s="6"/>
      <c r="D3" s="146"/>
      <c r="E3" s="146"/>
      <c r="F3" s="6"/>
      <c r="G3" s="116"/>
      <c r="H3" s="116"/>
      <c r="I3" s="116"/>
    </row>
    <row r="4" spans="1:9" x14ac:dyDescent="0.3">
      <c r="B4" s="116"/>
      <c r="C4" s="6"/>
      <c r="D4" s="146"/>
      <c r="E4" s="146"/>
      <c r="F4" s="6"/>
      <c r="G4" s="116"/>
      <c r="H4" s="116"/>
      <c r="I4" s="116"/>
    </row>
    <row r="5" spans="1:9" x14ac:dyDescent="0.3">
      <c r="B5" s="12"/>
      <c r="C5" s="1"/>
      <c r="D5" s="146"/>
      <c r="E5" s="146"/>
      <c r="F5" s="6"/>
      <c r="G5" s="116"/>
      <c r="H5" s="116"/>
      <c r="I5" s="116"/>
    </row>
    <row r="6" spans="1:9" ht="15" thickBot="1" x14ac:dyDescent="0.35">
      <c r="A6" s="249"/>
      <c r="B6" s="250" t="s">
        <v>105</v>
      </c>
      <c r="C6" s="250"/>
      <c r="D6" s="250"/>
      <c r="E6" s="250"/>
      <c r="F6" s="250"/>
      <c r="G6" s="250"/>
      <c r="H6" s="250"/>
      <c r="I6" s="250"/>
    </row>
    <row r="7" spans="1:9" ht="53.25" customHeight="1" x14ac:dyDescent="0.3">
      <c r="A7" s="249"/>
      <c r="B7" s="8"/>
      <c r="C7" s="19"/>
      <c r="D7" s="123" t="s">
        <v>173</v>
      </c>
      <c r="E7" s="124" t="s">
        <v>174</v>
      </c>
      <c r="F7" s="14" t="s">
        <v>172</v>
      </c>
      <c r="G7" s="124" t="s">
        <v>175</v>
      </c>
      <c r="H7" s="124" t="s">
        <v>176</v>
      </c>
      <c r="I7" s="134" t="s">
        <v>172</v>
      </c>
    </row>
    <row r="8" spans="1:9" s="140" customFormat="1" ht="19.2" customHeight="1" x14ac:dyDescent="0.25">
      <c r="A8" s="249"/>
      <c r="B8" s="9" t="s">
        <v>60</v>
      </c>
      <c r="C8" s="20" t="s">
        <v>123</v>
      </c>
      <c r="D8" s="135">
        <v>1</v>
      </c>
      <c r="E8" s="10">
        <v>2</v>
      </c>
      <c r="F8" s="15" t="s">
        <v>125</v>
      </c>
      <c r="G8" s="10">
        <v>1</v>
      </c>
      <c r="H8" s="10">
        <v>2</v>
      </c>
      <c r="I8" s="11" t="s">
        <v>125</v>
      </c>
    </row>
    <row r="9" spans="1:9" s="140" customFormat="1" ht="22.95" customHeight="1" x14ac:dyDescent="0.3">
      <c r="A9" s="249"/>
      <c r="B9" s="119" t="s">
        <v>21</v>
      </c>
      <c r="C9" s="147" t="s">
        <v>97</v>
      </c>
      <c r="D9" s="136">
        <v>1347674410.6999998</v>
      </c>
      <c r="E9" s="120">
        <v>1220110101.1099997</v>
      </c>
      <c r="F9" s="148">
        <v>110.45514740628309</v>
      </c>
      <c r="G9" s="120">
        <v>2744972466.5799994</v>
      </c>
      <c r="H9" s="120">
        <v>2545091296.3200002</v>
      </c>
      <c r="I9" s="149">
        <v>107.85359529337953</v>
      </c>
    </row>
    <row r="10" spans="1:9" s="140" customFormat="1" ht="31.95" customHeight="1" x14ac:dyDescent="0.3">
      <c r="A10" s="249"/>
      <c r="B10" s="150" t="s">
        <v>22</v>
      </c>
      <c r="C10" s="151" t="s">
        <v>178</v>
      </c>
      <c r="D10" s="152">
        <v>280133764.24000013</v>
      </c>
      <c r="E10" s="153">
        <v>252896591.24000001</v>
      </c>
      <c r="F10" s="154">
        <v>110.77008308670793</v>
      </c>
      <c r="G10" s="142">
        <v>569697966.80000007</v>
      </c>
      <c r="H10" s="142">
        <v>515998520.08000004</v>
      </c>
      <c r="I10" s="155">
        <v>110.40689936701263</v>
      </c>
    </row>
    <row r="11" spans="1:9" s="140" customFormat="1" ht="22.95" customHeight="1" x14ac:dyDescent="0.25">
      <c r="A11" s="249"/>
      <c r="B11" s="2" t="s">
        <v>23</v>
      </c>
      <c r="C11" s="156" t="s">
        <v>177</v>
      </c>
      <c r="D11" s="157">
        <v>214505269.3900001</v>
      </c>
      <c r="E11" s="158">
        <v>197318695.73000002</v>
      </c>
      <c r="F11" s="159">
        <v>108.71005841408828</v>
      </c>
      <c r="G11" s="128">
        <v>439713078.29000008</v>
      </c>
      <c r="H11" s="128">
        <v>400474812.06</v>
      </c>
      <c r="I11" s="160">
        <v>109.79793611192738</v>
      </c>
    </row>
    <row r="12" spans="1:9" s="140" customFormat="1" ht="19.95" customHeight="1" x14ac:dyDescent="0.25">
      <c r="A12" s="249"/>
      <c r="B12" s="161" t="s">
        <v>24</v>
      </c>
      <c r="C12" s="162" t="s">
        <v>62</v>
      </c>
      <c r="D12" s="163">
        <v>1186940.1000000003</v>
      </c>
      <c r="E12" s="164">
        <v>1550275.2300000004</v>
      </c>
      <c r="F12" s="165">
        <v>76.563185493197878</v>
      </c>
      <c r="G12" s="166">
        <v>3666355.8100000005</v>
      </c>
      <c r="H12" s="166">
        <v>3829592.1200000006</v>
      </c>
      <c r="I12" s="167">
        <v>95.737501413074767</v>
      </c>
    </row>
    <row r="13" spans="1:9" s="140" customFormat="1" ht="19.95" customHeight="1" x14ac:dyDescent="0.25">
      <c r="A13" s="249"/>
      <c r="B13" s="168" t="s">
        <v>63</v>
      </c>
      <c r="C13" s="169" t="s">
        <v>0</v>
      </c>
      <c r="D13" s="170">
        <v>1531398.6700000004</v>
      </c>
      <c r="E13" s="171">
        <v>2100168.1300000004</v>
      </c>
      <c r="F13" s="172">
        <v>72.917908243850931</v>
      </c>
      <c r="G13" s="174">
        <v>4693140.8600000003</v>
      </c>
      <c r="H13" s="174">
        <v>5177091.0600000005</v>
      </c>
      <c r="I13" s="175">
        <v>90.652082522960299</v>
      </c>
    </row>
    <row r="14" spans="1:9" s="140" customFormat="1" ht="19.95" customHeight="1" x14ac:dyDescent="0.25">
      <c r="A14" s="249"/>
      <c r="B14" s="168" t="s">
        <v>25</v>
      </c>
      <c r="C14" s="169" t="s">
        <v>1</v>
      </c>
      <c r="D14" s="170">
        <v>344458.57000000007</v>
      </c>
      <c r="E14" s="171">
        <v>549892.89999999991</v>
      </c>
      <c r="F14" s="172">
        <v>62.641028825795011</v>
      </c>
      <c r="G14" s="174">
        <v>1026785.05</v>
      </c>
      <c r="H14" s="174">
        <v>1347498.94</v>
      </c>
      <c r="I14" s="175">
        <v>76.19932153712864</v>
      </c>
    </row>
    <row r="15" spans="1:9" s="140" customFormat="1" ht="19.95" customHeight="1" x14ac:dyDescent="0.25">
      <c r="A15" s="249"/>
      <c r="B15" s="161" t="s">
        <v>26</v>
      </c>
      <c r="C15" s="162" t="s">
        <v>64</v>
      </c>
      <c r="D15" s="163">
        <v>203897887.65000013</v>
      </c>
      <c r="E15" s="164">
        <v>182716905.49000004</v>
      </c>
      <c r="F15" s="165">
        <v>111.59223997538604</v>
      </c>
      <c r="G15" s="166">
        <v>408935572.22000009</v>
      </c>
      <c r="H15" s="166">
        <v>369029547.36000001</v>
      </c>
      <c r="I15" s="167">
        <v>110.81377497966862</v>
      </c>
    </row>
    <row r="16" spans="1:9" s="140" customFormat="1" ht="19.95" customHeight="1" x14ac:dyDescent="0.25">
      <c r="A16" s="249"/>
      <c r="B16" s="161" t="s">
        <v>27</v>
      </c>
      <c r="C16" s="162" t="s">
        <v>144</v>
      </c>
      <c r="D16" s="163">
        <v>9293332.2599999979</v>
      </c>
      <c r="E16" s="164">
        <v>12952779.079999998</v>
      </c>
      <c r="F16" s="165">
        <v>71.747786344550235</v>
      </c>
      <c r="G16" s="166">
        <v>26942660.82</v>
      </c>
      <c r="H16" s="166">
        <v>26968433.09</v>
      </c>
      <c r="I16" s="167">
        <v>99.904435419314169</v>
      </c>
    </row>
    <row r="17" spans="1:9" s="140" customFormat="1" ht="19.95" customHeight="1" x14ac:dyDescent="0.25">
      <c r="A17" s="249"/>
      <c r="B17" s="161" t="s">
        <v>28</v>
      </c>
      <c r="C17" s="162" t="s">
        <v>2</v>
      </c>
      <c r="D17" s="163">
        <v>127109.38</v>
      </c>
      <c r="E17" s="164">
        <v>98735.930000000051</v>
      </c>
      <c r="F17" s="165">
        <v>128.73670202934224</v>
      </c>
      <c r="G17" s="166">
        <v>168489.44</v>
      </c>
      <c r="H17" s="166">
        <v>647239.49</v>
      </c>
      <c r="I17" s="167">
        <v>26.032008646443995</v>
      </c>
    </row>
    <row r="18" spans="1:9" s="140" customFormat="1" ht="22.95" customHeight="1" x14ac:dyDescent="0.25">
      <c r="A18" s="249"/>
      <c r="B18" s="2" t="s">
        <v>29</v>
      </c>
      <c r="C18" s="156" t="s">
        <v>3</v>
      </c>
      <c r="D18" s="157">
        <v>65544390.789999999</v>
      </c>
      <c r="E18" s="158">
        <v>56183476.079999998</v>
      </c>
      <c r="F18" s="159">
        <v>116.66133063157385</v>
      </c>
      <c r="G18" s="128">
        <v>129884311.94</v>
      </c>
      <c r="H18" s="128">
        <v>116117599.17</v>
      </c>
      <c r="I18" s="160">
        <v>111.85583655570166</v>
      </c>
    </row>
    <row r="19" spans="1:9" s="140" customFormat="1" ht="22.95" customHeight="1" x14ac:dyDescent="0.25">
      <c r="A19" s="249"/>
      <c r="B19" s="2" t="s">
        <v>30</v>
      </c>
      <c r="C19" s="156" t="s">
        <v>4</v>
      </c>
      <c r="D19" s="157">
        <v>84104.06</v>
      </c>
      <c r="E19" s="158">
        <v>-605580.57000000007</v>
      </c>
      <c r="F19" s="159">
        <v>-13.888170157110554</v>
      </c>
      <c r="G19" s="128">
        <v>100576.57</v>
      </c>
      <c r="H19" s="128">
        <v>-593891.15</v>
      </c>
      <c r="I19" s="160">
        <v>-16.935185850134321</v>
      </c>
    </row>
    <row r="20" spans="1:9" s="140" customFormat="1" ht="34.950000000000003" customHeight="1" x14ac:dyDescent="0.3">
      <c r="A20" s="249"/>
      <c r="B20" s="150" t="s">
        <v>31</v>
      </c>
      <c r="C20" s="151" t="s">
        <v>179</v>
      </c>
      <c r="D20" s="152">
        <v>562123463.56999993</v>
      </c>
      <c r="E20" s="153">
        <v>506613612.97999984</v>
      </c>
      <c r="F20" s="154">
        <v>110.95703888876581</v>
      </c>
      <c r="G20" s="142">
        <v>1138012247.1499999</v>
      </c>
      <c r="H20" s="142">
        <v>1048878914.8199999</v>
      </c>
      <c r="I20" s="155">
        <v>108.49796206889108</v>
      </c>
    </row>
    <row r="21" spans="1:9" s="140" customFormat="1" ht="22.95" customHeight="1" x14ac:dyDescent="0.25">
      <c r="A21" s="249"/>
      <c r="B21" s="2" t="s">
        <v>32</v>
      </c>
      <c r="C21" s="156" t="s">
        <v>5</v>
      </c>
      <c r="D21" s="157">
        <v>3234149.0199999991</v>
      </c>
      <c r="E21" s="158">
        <v>2945598.3100000005</v>
      </c>
      <c r="F21" s="159">
        <v>109.79599658990837</v>
      </c>
      <c r="G21" s="128">
        <v>6553449.0999999987</v>
      </c>
      <c r="H21" s="128">
        <v>6047690.1200000001</v>
      </c>
      <c r="I21" s="160">
        <v>108.3628454825658</v>
      </c>
    </row>
    <row r="22" spans="1:9" s="140" customFormat="1" ht="22.95" customHeight="1" x14ac:dyDescent="0.25">
      <c r="A22" s="249"/>
      <c r="B22" s="2" t="s">
        <v>33</v>
      </c>
      <c r="C22" s="156" t="s">
        <v>6</v>
      </c>
      <c r="D22" s="157">
        <v>2900357.1099999994</v>
      </c>
      <c r="E22" s="158">
        <v>2640215.8200000003</v>
      </c>
      <c r="F22" s="159">
        <v>109.85303125711894</v>
      </c>
      <c r="G22" s="128">
        <v>5876961.1399999997</v>
      </c>
      <c r="H22" s="128">
        <v>5418221.79</v>
      </c>
      <c r="I22" s="160">
        <v>108.46660339461667</v>
      </c>
    </row>
    <row r="23" spans="1:9" s="140" customFormat="1" ht="22.95" customHeight="1" x14ac:dyDescent="0.25">
      <c r="A23" s="249"/>
      <c r="B23" s="2" t="s">
        <v>34</v>
      </c>
      <c r="C23" s="156" t="s">
        <v>7</v>
      </c>
      <c r="D23" s="157">
        <v>358017138.7299999</v>
      </c>
      <c r="E23" s="158">
        <v>325205479.48999983</v>
      </c>
      <c r="F23" s="159">
        <v>110.08951610884804</v>
      </c>
      <c r="G23" s="128">
        <v>724851265.66999984</v>
      </c>
      <c r="H23" s="128">
        <v>670887296.67999995</v>
      </c>
      <c r="I23" s="160">
        <v>108.04367130769204</v>
      </c>
    </row>
    <row r="24" spans="1:9" s="140" customFormat="1" ht="22.95" customHeight="1" x14ac:dyDescent="0.25">
      <c r="A24" s="249"/>
      <c r="B24" s="2" t="s">
        <v>35</v>
      </c>
      <c r="C24" s="156" t="s">
        <v>8</v>
      </c>
      <c r="D24" s="157">
        <v>197971818.70999998</v>
      </c>
      <c r="E24" s="158">
        <v>175822319.36000001</v>
      </c>
      <c r="F24" s="159">
        <v>112.59766076947739</v>
      </c>
      <c r="G24" s="128">
        <v>400730571.24000001</v>
      </c>
      <c r="H24" s="128">
        <v>366525706.22999996</v>
      </c>
      <c r="I24" s="160">
        <v>109.33218719140424</v>
      </c>
    </row>
    <row r="25" spans="1:9" s="140" customFormat="1" ht="31.95" customHeight="1" x14ac:dyDescent="0.3">
      <c r="A25" s="249"/>
      <c r="B25" s="150" t="s">
        <v>36</v>
      </c>
      <c r="C25" s="151" t="s">
        <v>66</v>
      </c>
      <c r="D25" s="152">
        <v>1688459.1299999997</v>
      </c>
      <c r="E25" s="153">
        <v>1481051.1400000004</v>
      </c>
      <c r="F25" s="154">
        <v>114.00410724507455</v>
      </c>
      <c r="G25" s="142">
        <v>3599494.6399999997</v>
      </c>
      <c r="H25" s="142">
        <v>3327358.18</v>
      </c>
      <c r="I25" s="155">
        <v>108.17875459383215</v>
      </c>
    </row>
    <row r="26" spans="1:9" s="140" customFormat="1" ht="22.95" customHeight="1" x14ac:dyDescent="0.25">
      <c r="A26" s="249"/>
      <c r="B26" s="2" t="s">
        <v>37</v>
      </c>
      <c r="C26" s="156" t="s">
        <v>9</v>
      </c>
      <c r="D26" s="157">
        <v>1688459.1299999997</v>
      </c>
      <c r="E26" s="158">
        <v>1481051.1400000004</v>
      </c>
      <c r="F26" s="159">
        <v>114.00410724507455</v>
      </c>
      <c r="G26" s="128">
        <v>3599494.6399999997</v>
      </c>
      <c r="H26" s="128">
        <v>3327358.18</v>
      </c>
      <c r="I26" s="160">
        <v>108.17875459383215</v>
      </c>
    </row>
    <row r="27" spans="1:9" s="140" customFormat="1" ht="31.95" customHeight="1" x14ac:dyDescent="0.3">
      <c r="A27" s="249"/>
      <c r="B27" s="150" t="s">
        <v>38</v>
      </c>
      <c r="C27" s="176" t="s">
        <v>180</v>
      </c>
      <c r="D27" s="152">
        <v>8090448.8600000003</v>
      </c>
      <c r="E27" s="153">
        <v>7581909.0900000073</v>
      </c>
      <c r="F27" s="154">
        <v>106.70727865453729</v>
      </c>
      <c r="G27" s="142">
        <v>18711585.340000004</v>
      </c>
      <c r="H27" s="142">
        <v>19840755.940000001</v>
      </c>
      <c r="I27" s="155">
        <v>94.308832771217496</v>
      </c>
    </row>
    <row r="28" spans="1:9" s="140" customFormat="1" ht="22.95" customHeight="1" x14ac:dyDescent="0.25">
      <c r="A28" s="249"/>
      <c r="B28" s="2" t="s">
        <v>39</v>
      </c>
      <c r="C28" s="156" t="s">
        <v>10</v>
      </c>
      <c r="D28" s="157">
        <v>4398619.87</v>
      </c>
      <c r="E28" s="158">
        <v>3731142.7700000061</v>
      </c>
      <c r="F28" s="159">
        <v>117.8893476113216</v>
      </c>
      <c r="G28" s="128">
        <v>10275534.690000001</v>
      </c>
      <c r="H28" s="128">
        <v>11886159.780000001</v>
      </c>
      <c r="I28" s="160">
        <v>86.449575642504101</v>
      </c>
    </row>
    <row r="29" spans="1:9" s="140" customFormat="1" ht="19.95" customHeight="1" x14ac:dyDescent="0.25">
      <c r="A29" s="249"/>
      <c r="B29" s="177" t="s">
        <v>67</v>
      </c>
      <c r="C29" s="178" t="s">
        <v>68</v>
      </c>
      <c r="D29" s="179">
        <v>27190.76</v>
      </c>
      <c r="E29" s="180">
        <v>2084.7200000000003</v>
      </c>
      <c r="F29" s="181">
        <v>1304.2883456771169</v>
      </c>
      <c r="G29" s="93">
        <v>29788.82</v>
      </c>
      <c r="H29" s="93">
        <v>4571.33</v>
      </c>
      <c r="I29" s="182">
        <v>651.64448858428511</v>
      </c>
    </row>
    <row r="30" spans="1:9" s="140" customFormat="1" ht="22.95" customHeight="1" x14ac:dyDescent="0.25">
      <c r="A30" s="249"/>
      <c r="B30" s="2" t="s">
        <v>40</v>
      </c>
      <c r="C30" s="156" t="s">
        <v>11</v>
      </c>
      <c r="D30" s="157">
        <v>95530.22</v>
      </c>
      <c r="E30" s="158">
        <v>6945.1399999999994</v>
      </c>
      <c r="F30" s="159">
        <v>1375.4973981805983</v>
      </c>
      <c r="G30" s="128">
        <v>103285.06</v>
      </c>
      <c r="H30" s="128">
        <v>27030.49</v>
      </c>
      <c r="I30" s="160">
        <v>382.1057627886139</v>
      </c>
    </row>
    <row r="31" spans="1:9" s="140" customFormat="1" ht="19.95" customHeight="1" x14ac:dyDescent="0.25">
      <c r="A31" s="249"/>
      <c r="B31" s="177" t="s">
        <v>69</v>
      </c>
      <c r="C31" s="178" t="s">
        <v>70</v>
      </c>
      <c r="D31" s="179">
        <v>34493.51</v>
      </c>
      <c r="E31" s="180">
        <v>3111.83</v>
      </c>
      <c r="F31" s="181">
        <v>1108.4638299650046</v>
      </c>
      <c r="G31" s="93">
        <v>37462.880000000005</v>
      </c>
      <c r="H31" s="93">
        <v>9927.49</v>
      </c>
      <c r="I31" s="182">
        <v>377.36507415268113</v>
      </c>
    </row>
    <row r="32" spans="1:9" s="140" customFormat="1" ht="22.95" customHeight="1" x14ac:dyDescent="0.25">
      <c r="A32" s="249"/>
      <c r="B32" s="2" t="s">
        <v>41</v>
      </c>
      <c r="C32" s="183" t="s">
        <v>12</v>
      </c>
      <c r="D32" s="157">
        <v>798315.46</v>
      </c>
      <c r="E32" s="158">
        <v>709789.49000000046</v>
      </c>
      <c r="F32" s="159">
        <v>112.47214438185038</v>
      </c>
      <c r="G32" s="128">
        <v>1988069.74</v>
      </c>
      <c r="H32" s="128">
        <v>1462946.71</v>
      </c>
      <c r="I32" s="160">
        <v>135.89488437347111</v>
      </c>
    </row>
    <row r="33" spans="1:9" s="140" customFormat="1" ht="22.95" customHeight="1" x14ac:dyDescent="0.25">
      <c r="A33" s="249"/>
      <c r="B33" s="2" t="s">
        <v>42</v>
      </c>
      <c r="C33" s="183" t="s">
        <v>13</v>
      </c>
      <c r="D33" s="157">
        <v>2797983.3100000005</v>
      </c>
      <c r="E33" s="158">
        <v>3134031.6900000004</v>
      </c>
      <c r="F33" s="159">
        <v>89.277441543675025</v>
      </c>
      <c r="G33" s="128">
        <v>6344695.8500000006</v>
      </c>
      <c r="H33" s="128">
        <v>6464618.9600000009</v>
      </c>
      <c r="I33" s="160">
        <v>98.144931499566681</v>
      </c>
    </row>
    <row r="34" spans="1:9" s="140" customFormat="1" ht="26.4" customHeight="1" x14ac:dyDescent="0.25">
      <c r="A34" s="249"/>
      <c r="B34" s="177" t="s">
        <v>71</v>
      </c>
      <c r="C34" s="184" t="s">
        <v>72</v>
      </c>
      <c r="D34" s="179">
        <v>2785.4300000000003</v>
      </c>
      <c r="E34" s="180">
        <v>99.399999999999977</v>
      </c>
      <c r="F34" s="181">
        <v>2802.2434607645882</v>
      </c>
      <c r="G34" s="93">
        <v>3461.4700000000003</v>
      </c>
      <c r="H34" s="93">
        <v>162.73999999999998</v>
      </c>
      <c r="I34" s="182">
        <v>2126.9939781246162</v>
      </c>
    </row>
    <row r="35" spans="1:9" s="140" customFormat="1" ht="34.950000000000003" customHeight="1" x14ac:dyDescent="0.3">
      <c r="A35" s="249"/>
      <c r="B35" s="150" t="s">
        <v>43</v>
      </c>
      <c r="C35" s="151" t="s">
        <v>181</v>
      </c>
      <c r="D35" s="152">
        <v>486697722.85999984</v>
      </c>
      <c r="E35" s="153">
        <v>441544024.33999991</v>
      </c>
      <c r="F35" s="154">
        <v>110.22631856189054</v>
      </c>
      <c r="G35" s="142">
        <v>998715178.98999977</v>
      </c>
      <c r="H35" s="142">
        <v>940397665.50999999</v>
      </c>
      <c r="I35" s="155">
        <v>106.20136731713097</v>
      </c>
    </row>
    <row r="36" spans="1:9" s="140" customFormat="1" ht="22.95" customHeight="1" x14ac:dyDescent="0.25">
      <c r="A36" s="249"/>
      <c r="B36" s="2" t="s">
        <v>44</v>
      </c>
      <c r="C36" s="183" t="s">
        <v>110</v>
      </c>
      <c r="D36" s="133">
        <v>330876590.77999985</v>
      </c>
      <c r="E36" s="131">
        <v>285543724.6099999</v>
      </c>
      <c r="F36" s="185">
        <v>115.87598054620751</v>
      </c>
      <c r="G36" s="129">
        <v>672413092.07999992</v>
      </c>
      <c r="H36" s="129">
        <v>611780083.57999992</v>
      </c>
      <c r="I36" s="186">
        <v>109.91091572402769</v>
      </c>
    </row>
    <row r="37" spans="1:9" s="140" customFormat="1" ht="19.95" customHeight="1" x14ac:dyDescent="0.25">
      <c r="A37" s="249"/>
      <c r="B37" s="161" t="s">
        <v>45</v>
      </c>
      <c r="C37" s="162" t="s">
        <v>108</v>
      </c>
      <c r="D37" s="163">
        <v>322273315.51999986</v>
      </c>
      <c r="E37" s="164">
        <v>274272852.67999989</v>
      </c>
      <c r="F37" s="165">
        <v>117.5009893873832</v>
      </c>
      <c r="G37" s="166">
        <v>654463782.8499999</v>
      </c>
      <c r="H37" s="166">
        <v>592108972.89999998</v>
      </c>
      <c r="I37" s="167">
        <v>110.53096858921118</v>
      </c>
    </row>
    <row r="38" spans="1:9" s="140" customFormat="1" ht="19.95" customHeight="1" x14ac:dyDescent="0.25">
      <c r="A38" s="249"/>
      <c r="B38" s="168" t="s">
        <v>106</v>
      </c>
      <c r="C38" s="169" t="s">
        <v>103</v>
      </c>
      <c r="D38" s="187">
        <v>509651772.46999991</v>
      </c>
      <c r="E38" s="188">
        <v>443363407.6699999</v>
      </c>
      <c r="F38" s="189">
        <v>114.95124849124652</v>
      </c>
      <c r="G38" s="190">
        <v>995390858.01999998</v>
      </c>
      <c r="H38" s="190">
        <v>909134884.89999998</v>
      </c>
      <c r="I38" s="191">
        <v>109.48769809108003</v>
      </c>
    </row>
    <row r="39" spans="1:9" s="140" customFormat="1" ht="19.95" customHeight="1" x14ac:dyDescent="0.25">
      <c r="A39" s="249"/>
      <c r="B39" s="168" t="s">
        <v>107</v>
      </c>
      <c r="C39" s="169" t="s">
        <v>1</v>
      </c>
      <c r="D39" s="187">
        <v>187378456.95000002</v>
      </c>
      <c r="E39" s="188">
        <v>169090554.99000001</v>
      </c>
      <c r="F39" s="192">
        <v>110.8154485394418</v>
      </c>
      <c r="G39" s="190">
        <v>340927075.17000002</v>
      </c>
      <c r="H39" s="190">
        <v>317025912</v>
      </c>
      <c r="I39" s="193">
        <v>107.539182844461</v>
      </c>
    </row>
    <row r="40" spans="1:9" s="140" customFormat="1" ht="22.95" customHeight="1" x14ac:dyDescent="0.25">
      <c r="A40" s="249"/>
      <c r="B40" s="161" t="s">
        <v>46</v>
      </c>
      <c r="C40" s="162" t="s">
        <v>104</v>
      </c>
      <c r="D40" s="163">
        <v>8603275.2600000147</v>
      </c>
      <c r="E40" s="164">
        <v>11270871.930000016</v>
      </c>
      <c r="F40" s="165">
        <v>76.331940540468921</v>
      </c>
      <c r="G40" s="166">
        <v>17949309.230000012</v>
      </c>
      <c r="H40" s="166">
        <v>19671110.680000007</v>
      </c>
      <c r="I40" s="167">
        <v>91.247055247619627</v>
      </c>
    </row>
    <row r="41" spans="1:9" s="140" customFormat="1" ht="22.95" customHeight="1" x14ac:dyDescent="0.25">
      <c r="A41" s="249"/>
      <c r="B41" s="3" t="s">
        <v>47</v>
      </c>
      <c r="C41" s="35" t="s">
        <v>111</v>
      </c>
      <c r="D41" s="194">
        <v>12740810.26</v>
      </c>
      <c r="E41" s="195">
        <v>11667764.279999999</v>
      </c>
      <c r="F41" s="196">
        <v>109.19667173804098</v>
      </c>
      <c r="G41" s="130">
        <v>24816417.920000002</v>
      </c>
      <c r="H41" s="130">
        <v>23660043.75</v>
      </c>
      <c r="I41" s="197">
        <v>104.88745575544425</v>
      </c>
    </row>
    <row r="42" spans="1:9" s="140" customFormat="1" ht="22.95" customHeight="1" x14ac:dyDescent="0.25">
      <c r="A42" s="249"/>
      <c r="B42" s="2" t="s">
        <v>48</v>
      </c>
      <c r="C42" s="36" t="s">
        <v>182</v>
      </c>
      <c r="D42" s="133">
        <v>114644845.09999998</v>
      </c>
      <c r="E42" s="131">
        <v>118269512.13000003</v>
      </c>
      <c r="F42" s="185">
        <v>96.935248176202947</v>
      </c>
      <c r="G42" s="129">
        <v>245153183.32999995</v>
      </c>
      <c r="H42" s="129">
        <v>253419090.06</v>
      </c>
      <c r="I42" s="186">
        <v>96.73824622760543</v>
      </c>
    </row>
    <row r="43" spans="1:9" s="140" customFormat="1" ht="19.95" customHeight="1" x14ac:dyDescent="0.25">
      <c r="A43" s="249"/>
      <c r="B43" s="168" t="s">
        <v>76</v>
      </c>
      <c r="C43" s="198" t="s">
        <v>103</v>
      </c>
      <c r="D43" s="199">
        <v>118693728.94999997</v>
      </c>
      <c r="E43" s="200">
        <v>123832450.47000003</v>
      </c>
      <c r="F43" s="192">
        <v>95.850262592320277</v>
      </c>
      <c r="G43" s="201">
        <v>251711070.17999995</v>
      </c>
      <c r="H43" s="173">
        <v>263837913.71000001</v>
      </c>
      <c r="I43" s="193">
        <v>95.403676689420237</v>
      </c>
    </row>
    <row r="44" spans="1:9" s="140" customFormat="1" ht="19.95" customHeight="1" x14ac:dyDescent="0.25">
      <c r="A44" s="249"/>
      <c r="B44" s="168" t="s">
        <v>112</v>
      </c>
      <c r="C44" s="198" t="s">
        <v>1</v>
      </c>
      <c r="D44" s="170">
        <v>4048883.85</v>
      </c>
      <c r="E44" s="171">
        <v>5562938.3399999999</v>
      </c>
      <c r="F44" s="172">
        <v>72.783187634612545</v>
      </c>
      <c r="G44" s="174">
        <v>6557886.8500000006</v>
      </c>
      <c r="H44" s="202">
        <v>10418823.649999999</v>
      </c>
      <c r="I44" s="175">
        <v>62.942680194035162</v>
      </c>
    </row>
    <row r="45" spans="1:9" s="140" customFormat="1" ht="22.95" customHeight="1" x14ac:dyDescent="0.25">
      <c r="A45" s="249"/>
      <c r="B45" s="2" t="s">
        <v>49</v>
      </c>
      <c r="C45" s="183" t="s">
        <v>73</v>
      </c>
      <c r="D45" s="133">
        <v>21220440.68</v>
      </c>
      <c r="E45" s="158">
        <v>20454421.699999999</v>
      </c>
      <c r="F45" s="196">
        <v>103.74500433810847</v>
      </c>
      <c r="G45" s="128">
        <v>40727463.5</v>
      </c>
      <c r="H45" s="125">
        <v>38087881.119999997</v>
      </c>
      <c r="I45" s="197">
        <v>106.93024212001636</v>
      </c>
    </row>
    <row r="46" spans="1:9" s="140" customFormat="1" ht="19.95" customHeight="1" x14ac:dyDescent="0.25">
      <c r="A46" s="249"/>
      <c r="B46" s="177" t="s">
        <v>109</v>
      </c>
      <c r="C46" s="178" t="s">
        <v>74</v>
      </c>
      <c r="D46" s="179">
        <v>20985834.980000004</v>
      </c>
      <c r="E46" s="180">
        <v>20364568.93</v>
      </c>
      <c r="F46" s="181">
        <v>103.05072035718266</v>
      </c>
      <c r="G46" s="93">
        <v>39920721.930000007</v>
      </c>
      <c r="H46" s="203">
        <v>37494993.289999999</v>
      </c>
      <c r="I46" s="182">
        <v>106.46947346073257</v>
      </c>
    </row>
    <row r="47" spans="1:9" s="140" customFormat="1" ht="22.95" customHeight="1" x14ac:dyDescent="0.25">
      <c r="A47" s="249"/>
      <c r="B47" s="2" t="s">
        <v>90</v>
      </c>
      <c r="C47" s="183" t="s">
        <v>75</v>
      </c>
      <c r="D47" s="157">
        <v>2930429.3000000003</v>
      </c>
      <c r="E47" s="158">
        <v>3096470.7199999997</v>
      </c>
      <c r="F47" s="159">
        <v>94.637720326966317</v>
      </c>
      <c r="G47" s="128">
        <v>6710700.3100000005</v>
      </c>
      <c r="H47" s="128">
        <v>6708923.7700000005</v>
      </c>
      <c r="I47" s="160">
        <v>100.02648025318075</v>
      </c>
    </row>
    <row r="48" spans="1:9" s="140" customFormat="1" ht="19.95" customHeight="1" x14ac:dyDescent="0.25">
      <c r="A48" s="249"/>
      <c r="B48" s="177" t="s">
        <v>98</v>
      </c>
      <c r="C48" s="178" t="s">
        <v>77</v>
      </c>
      <c r="D48" s="179">
        <v>900085.41000000015</v>
      </c>
      <c r="E48" s="180">
        <v>924724.12000000034</v>
      </c>
      <c r="F48" s="181">
        <v>97.335561010347575</v>
      </c>
      <c r="G48" s="93">
        <v>2291189.9500000002</v>
      </c>
      <c r="H48" s="93">
        <v>2310295.2900000005</v>
      </c>
      <c r="I48" s="182">
        <v>99.173034716267793</v>
      </c>
    </row>
    <row r="49" spans="1:9" s="140" customFormat="1" ht="22.95" customHeight="1" x14ac:dyDescent="0.25">
      <c r="A49" s="249"/>
      <c r="B49" s="2" t="s">
        <v>99</v>
      </c>
      <c r="C49" s="183" t="s">
        <v>14</v>
      </c>
      <c r="D49" s="157">
        <v>4284606.7399999993</v>
      </c>
      <c r="E49" s="158">
        <v>2512130.9000000004</v>
      </c>
      <c r="F49" s="159">
        <v>170.55666725010224</v>
      </c>
      <c r="G49" s="128">
        <v>8894321.8499999996</v>
      </c>
      <c r="H49" s="128">
        <v>6741643.2300000004</v>
      </c>
      <c r="I49" s="160">
        <v>131.93106704936088</v>
      </c>
    </row>
    <row r="50" spans="1:9" s="140" customFormat="1" ht="31.95" customHeight="1" x14ac:dyDescent="0.3">
      <c r="A50" s="249"/>
      <c r="B50" s="150" t="s">
        <v>50</v>
      </c>
      <c r="C50" s="151" t="s">
        <v>89</v>
      </c>
      <c r="D50" s="152">
        <v>8940495.2099999897</v>
      </c>
      <c r="E50" s="153">
        <v>9581152.9499999974</v>
      </c>
      <c r="F50" s="154">
        <v>93.313354422548827</v>
      </c>
      <c r="G50" s="142">
        <v>16235880.489999995</v>
      </c>
      <c r="H50" s="142">
        <v>16236255</v>
      </c>
      <c r="I50" s="155">
        <v>99.997693372024486</v>
      </c>
    </row>
    <row r="51" spans="1:9" s="140" customFormat="1" ht="22.95" customHeight="1" x14ac:dyDescent="0.25">
      <c r="A51" s="249"/>
      <c r="B51" s="2" t="s">
        <v>101</v>
      </c>
      <c r="C51" s="36" t="s">
        <v>102</v>
      </c>
      <c r="D51" s="133">
        <v>8940495.2099999897</v>
      </c>
      <c r="E51" s="131">
        <v>9581152.9499999974</v>
      </c>
      <c r="F51" s="196">
        <v>93.313354422548827</v>
      </c>
      <c r="G51" s="129">
        <v>16235880.489999995</v>
      </c>
      <c r="H51" s="129">
        <v>16236255</v>
      </c>
      <c r="I51" s="197">
        <v>99.997693372024486</v>
      </c>
    </row>
    <row r="52" spans="1:9" s="140" customFormat="1" ht="31.95" customHeight="1" x14ac:dyDescent="0.3">
      <c r="A52" s="249"/>
      <c r="B52" s="150" t="s">
        <v>52</v>
      </c>
      <c r="C52" s="204" t="s">
        <v>15</v>
      </c>
      <c r="D52" s="152">
        <v>56.83</v>
      </c>
      <c r="E52" s="153">
        <v>411759.37</v>
      </c>
      <c r="F52" s="154">
        <v>1.3801750279538266E-2</v>
      </c>
      <c r="G52" s="142">
        <v>113.17</v>
      </c>
      <c r="H52" s="142">
        <v>411826.79</v>
      </c>
      <c r="I52" s="155">
        <v>2.7479999540583555E-2</v>
      </c>
    </row>
    <row r="53" spans="1:9" s="140" customFormat="1" ht="22.95" customHeight="1" x14ac:dyDescent="0.3">
      <c r="A53" s="249"/>
      <c r="B53" s="119" t="s">
        <v>51</v>
      </c>
      <c r="C53" s="147" t="s">
        <v>116</v>
      </c>
      <c r="D53" s="136">
        <v>7917585.4699999997</v>
      </c>
      <c r="E53" s="120">
        <v>7862185.3800000008</v>
      </c>
      <c r="F53" s="205">
        <v>100.70463983386766</v>
      </c>
      <c r="G53" s="122">
        <v>16633153.959999997</v>
      </c>
      <c r="H53" s="121">
        <v>16585797.360000001</v>
      </c>
      <c r="I53" s="206">
        <v>100.28552501258821</v>
      </c>
    </row>
    <row r="54" spans="1:9" s="140" customFormat="1" ht="33" customHeight="1" x14ac:dyDescent="0.3">
      <c r="A54" s="249"/>
      <c r="B54" s="150" t="s">
        <v>53</v>
      </c>
      <c r="C54" s="207" t="s">
        <v>100</v>
      </c>
      <c r="D54" s="152">
        <v>5439443.0099999998</v>
      </c>
      <c r="E54" s="153">
        <v>5400577.8399999999</v>
      </c>
      <c r="F54" s="208">
        <v>100.71964836266483</v>
      </c>
      <c r="G54" s="142">
        <v>11713246.309999999</v>
      </c>
      <c r="H54" s="142">
        <v>11568886.030000001</v>
      </c>
      <c r="I54" s="155">
        <v>101.2478321562305</v>
      </c>
    </row>
    <row r="55" spans="1:9" s="140" customFormat="1" ht="22.95" customHeight="1" x14ac:dyDescent="0.25">
      <c r="A55" s="249"/>
      <c r="B55" s="2" t="s">
        <v>91</v>
      </c>
      <c r="C55" s="209" t="s">
        <v>78</v>
      </c>
      <c r="D55" s="157">
        <v>3313372.6900000004</v>
      </c>
      <c r="E55" s="158">
        <v>3261659.8299999991</v>
      </c>
      <c r="F55" s="159">
        <v>101.58547680307916</v>
      </c>
      <c r="G55" s="128">
        <v>7065429.1900000004</v>
      </c>
      <c r="H55" s="128">
        <v>7028829.7400000002</v>
      </c>
      <c r="I55" s="160">
        <v>100.52070474536777</v>
      </c>
    </row>
    <row r="56" spans="1:9" s="140" customFormat="1" ht="28.95" customHeight="1" x14ac:dyDescent="0.25">
      <c r="A56" s="249"/>
      <c r="B56" s="2" t="s">
        <v>92</v>
      </c>
      <c r="C56" s="210" t="s">
        <v>118</v>
      </c>
      <c r="D56" s="157">
        <v>1698274.9399999995</v>
      </c>
      <c r="E56" s="158">
        <v>1779514.1400000004</v>
      </c>
      <c r="F56" s="196">
        <v>95.434753892992347</v>
      </c>
      <c r="G56" s="128">
        <v>3799716.8499999996</v>
      </c>
      <c r="H56" s="128">
        <v>3838433</v>
      </c>
      <c r="I56" s="132">
        <v>98.991355326509535</v>
      </c>
    </row>
    <row r="57" spans="1:9" s="140" customFormat="1" ht="25.95" customHeight="1" x14ac:dyDescent="0.25">
      <c r="A57" s="249"/>
      <c r="B57" s="2" t="s">
        <v>93</v>
      </c>
      <c r="C57" s="210" t="s">
        <v>79</v>
      </c>
      <c r="D57" s="157">
        <v>427795.38</v>
      </c>
      <c r="E57" s="158">
        <v>359403.87</v>
      </c>
      <c r="F57" s="196">
        <v>119.02915235720751</v>
      </c>
      <c r="G57" s="128">
        <v>848100.27</v>
      </c>
      <c r="H57" s="128">
        <v>701623.29</v>
      </c>
      <c r="I57" s="197">
        <v>120.87686969456215</v>
      </c>
    </row>
    <row r="58" spans="1:9" s="140" customFormat="1" ht="21" customHeight="1" x14ac:dyDescent="0.3">
      <c r="A58" s="249"/>
      <c r="B58" s="150" t="s">
        <v>54</v>
      </c>
      <c r="C58" s="204" t="s">
        <v>80</v>
      </c>
      <c r="D58" s="152">
        <v>1854.6599999999999</v>
      </c>
      <c r="E58" s="153">
        <v>9502.4299999999985</v>
      </c>
      <c r="F58" s="154">
        <v>19.517744408535503</v>
      </c>
      <c r="G58" s="142">
        <v>4648.1799999999994</v>
      </c>
      <c r="H58" s="143">
        <v>11953.91</v>
      </c>
      <c r="I58" s="155">
        <v>38.884180991826099</v>
      </c>
    </row>
    <row r="59" spans="1:9" s="140" customFormat="1" ht="21" customHeight="1" x14ac:dyDescent="0.3">
      <c r="A59" s="249"/>
      <c r="B59" s="150" t="s">
        <v>55</v>
      </c>
      <c r="C59" s="204" t="s">
        <v>119</v>
      </c>
      <c r="D59" s="152">
        <v>2215850.7399999998</v>
      </c>
      <c r="E59" s="153">
        <v>2124255.0400000005</v>
      </c>
      <c r="F59" s="208">
        <v>104.31189750172368</v>
      </c>
      <c r="G59" s="142">
        <v>4369555.3600000003</v>
      </c>
      <c r="H59" s="143">
        <v>4370205.45</v>
      </c>
      <c r="I59" s="155">
        <v>99.985124497979839</v>
      </c>
    </row>
    <row r="60" spans="1:9" s="140" customFormat="1" ht="21" customHeight="1" x14ac:dyDescent="0.3">
      <c r="A60" s="249"/>
      <c r="B60" s="150" t="s">
        <v>57</v>
      </c>
      <c r="C60" s="204" t="s">
        <v>161</v>
      </c>
      <c r="D60" s="152">
        <v>260437.05999999997</v>
      </c>
      <c r="E60" s="153">
        <v>327850.06999999995</v>
      </c>
      <c r="F60" s="208">
        <v>79.437854016624115</v>
      </c>
      <c r="G60" s="142">
        <v>545704.10999999987</v>
      </c>
      <c r="H60" s="142">
        <v>634751.97</v>
      </c>
      <c r="I60" s="211">
        <v>85.971235347249092</v>
      </c>
    </row>
    <row r="61" spans="1:9" s="140" customFormat="1" ht="22.95" customHeight="1" x14ac:dyDescent="0.25">
      <c r="A61" s="249"/>
      <c r="B61" s="2" t="s">
        <v>58</v>
      </c>
      <c r="C61" s="156" t="s">
        <v>16</v>
      </c>
      <c r="D61" s="157">
        <v>260437.05999999997</v>
      </c>
      <c r="E61" s="212">
        <v>327850.06999999995</v>
      </c>
      <c r="F61" s="196">
        <v>79.437854016624115</v>
      </c>
      <c r="G61" s="213">
        <v>545704.10999999987</v>
      </c>
      <c r="H61" s="213">
        <v>634751.97</v>
      </c>
      <c r="I61" s="160">
        <v>85.971235347249092</v>
      </c>
    </row>
    <row r="62" spans="1:9" s="140" customFormat="1" ht="19.95" customHeight="1" x14ac:dyDescent="0.25">
      <c r="A62" s="249"/>
      <c r="B62" s="177" t="s">
        <v>160</v>
      </c>
      <c r="C62" s="178" t="s">
        <v>81</v>
      </c>
      <c r="D62" s="179">
        <v>260437.05999999997</v>
      </c>
      <c r="E62" s="214">
        <v>327850.06999999995</v>
      </c>
      <c r="F62" s="215">
        <v>79.437854016624115</v>
      </c>
      <c r="G62" s="216">
        <v>545704.10999999987</v>
      </c>
      <c r="H62" s="216">
        <v>634751.97</v>
      </c>
      <c r="I62" s="217">
        <v>85.971235347249092</v>
      </c>
    </row>
    <row r="63" spans="1:9" s="140" customFormat="1" ht="22.95" customHeight="1" x14ac:dyDescent="0.3">
      <c r="A63" s="249"/>
      <c r="B63" s="119" t="s">
        <v>56</v>
      </c>
      <c r="C63" s="147" t="s">
        <v>117</v>
      </c>
      <c r="D63" s="136">
        <v>44345993.349999979</v>
      </c>
      <c r="E63" s="120">
        <v>42359698.149999991</v>
      </c>
      <c r="F63" s="148">
        <v>104.68911556679727</v>
      </c>
      <c r="G63" s="121">
        <v>86931345.199999988</v>
      </c>
      <c r="H63" s="121">
        <v>82571568.389999986</v>
      </c>
      <c r="I63" s="218">
        <v>105.27999757665741</v>
      </c>
    </row>
    <row r="64" spans="1:9" s="140" customFormat="1" ht="34.950000000000003" customHeight="1" x14ac:dyDescent="0.3">
      <c r="A64" s="249"/>
      <c r="B64" s="150" t="s">
        <v>94</v>
      </c>
      <c r="C64" s="207" t="s">
        <v>120</v>
      </c>
      <c r="D64" s="152">
        <v>44345993.349999979</v>
      </c>
      <c r="E64" s="153">
        <v>42359698.149999991</v>
      </c>
      <c r="F64" s="208">
        <v>104.68911556679727</v>
      </c>
      <c r="G64" s="145">
        <v>86931345.199999988</v>
      </c>
      <c r="H64" s="142">
        <v>82571568.389999986</v>
      </c>
      <c r="I64" s="211">
        <v>105.27999757665741</v>
      </c>
    </row>
    <row r="65" spans="1:9" ht="22.95" customHeight="1" x14ac:dyDescent="0.3">
      <c r="A65" s="249"/>
      <c r="B65" s="2" t="s">
        <v>95</v>
      </c>
      <c r="C65" s="138" t="s">
        <v>17</v>
      </c>
      <c r="D65" s="133">
        <v>29321.020000000008</v>
      </c>
      <c r="E65" s="131">
        <v>27204.780000000006</v>
      </c>
      <c r="F65" s="196">
        <v>107.77892708560775</v>
      </c>
      <c r="G65" s="129">
        <v>54656.790000000008</v>
      </c>
      <c r="H65" s="129">
        <v>52009.85</v>
      </c>
      <c r="I65" s="197">
        <v>105.08930519891906</v>
      </c>
    </row>
    <row r="66" spans="1:9" ht="31.2" customHeight="1" x14ac:dyDescent="0.3">
      <c r="A66" s="249"/>
      <c r="B66" s="2" t="s">
        <v>96</v>
      </c>
      <c r="C66" s="138" t="s">
        <v>18</v>
      </c>
      <c r="D66" s="133">
        <v>49066.360000000008</v>
      </c>
      <c r="E66" s="131">
        <v>45736.75999999998</v>
      </c>
      <c r="F66" s="196">
        <v>107.27992100883409</v>
      </c>
      <c r="G66" s="129">
        <v>91589.35</v>
      </c>
      <c r="H66" s="129">
        <v>87259.85</v>
      </c>
      <c r="I66" s="197">
        <v>104.96161751366751</v>
      </c>
    </row>
    <row r="67" spans="1:9" ht="28.95" customHeight="1" x14ac:dyDescent="0.3">
      <c r="A67" s="249"/>
      <c r="B67" s="2" t="s">
        <v>114</v>
      </c>
      <c r="C67" s="138" t="s">
        <v>19</v>
      </c>
      <c r="D67" s="133">
        <v>39976707.499999978</v>
      </c>
      <c r="E67" s="131">
        <v>38242438.829999991</v>
      </c>
      <c r="F67" s="196">
        <v>104.5349321932876</v>
      </c>
      <c r="G67" s="129">
        <v>78739591.839999989</v>
      </c>
      <c r="H67" s="129">
        <v>74732437.219999984</v>
      </c>
      <c r="I67" s="197">
        <v>105.36200178806374</v>
      </c>
    </row>
    <row r="68" spans="1:9" ht="28.95" customHeight="1" x14ac:dyDescent="0.3">
      <c r="A68" s="141"/>
      <c r="B68" s="4" t="s">
        <v>115</v>
      </c>
      <c r="C68" s="138" t="s">
        <v>20</v>
      </c>
      <c r="D68" s="219">
        <v>4290898.47</v>
      </c>
      <c r="E68" s="220">
        <v>4044317.7800000026</v>
      </c>
      <c r="F68" s="196">
        <v>106.09696624779068</v>
      </c>
      <c r="G68" s="221">
        <v>8045507.2199999997</v>
      </c>
      <c r="H68" s="221">
        <v>7699861.4700000007</v>
      </c>
      <c r="I68" s="222">
        <v>104.48898660510575</v>
      </c>
    </row>
    <row r="69" spans="1:9" ht="22.95" customHeight="1" x14ac:dyDescent="0.3">
      <c r="B69" s="139" t="s">
        <v>82</v>
      </c>
      <c r="C69" s="147" t="s">
        <v>162</v>
      </c>
      <c r="D69" s="136">
        <v>-45346462.799999997</v>
      </c>
      <c r="E69" s="120">
        <v>8179422.939999938</v>
      </c>
      <c r="F69" s="205">
        <v>-554.39684599559712</v>
      </c>
      <c r="G69" s="122">
        <v>11205435.100000005</v>
      </c>
      <c r="H69" s="121">
        <v>40308711.960000008</v>
      </c>
      <c r="I69" s="206">
        <v>27.799040344230345</v>
      </c>
    </row>
    <row r="70" spans="1:9" ht="22.95" customHeight="1" x14ac:dyDescent="0.3">
      <c r="B70" s="223" t="s">
        <v>59</v>
      </c>
      <c r="C70" s="224" t="s">
        <v>163</v>
      </c>
      <c r="D70" s="225">
        <v>1354591526.7199998</v>
      </c>
      <c r="E70" s="226">
        <v>1278511407.5799999</v>
      </c>
      <c r="F70" s="227">
        <v>105.95067972713723</v>
      </c>
      <c r="G70" s="228">
        <v>2859742400.8399992</v>
      </c>
      <c r="H70" s="228">
        <v>2684557374.0300002</v>
      </c>
      <c r="I70" s="229">
        <v>106.52565776782095</v>
      </c>
    </row>
    <row r="71" spans="1:9" ht="34.950000000000003" customHeight="1" x14ac:dyDescent="0.3">
      <c r="B71" s="137" t="s">
        <v>83</v>
      </c>
      <c r="C71" s="230" t="s">
        <v>164</v>
      </c>
      <c r="D71" s="231">
        <v>560190.92999999993</v>
      </c>
      <c r="E71" s="232">
        <v>551863.38000000012</v>
      </c>
      <c r="F71" s="233">
        <v>101.50898760486695</v>
      </c>
      <c r="G71" s="144">
        <v>1427570.4300000002</v>
      </c>
      <c r="H71" s="144">
        <v>1135012.44</v>
      </c>
      <c r="I71" s="234">
        <v>125.77575184990926</v>
      </c>
    </row>
    <row r="72" spans="1:9" ht="22.95" customHeight="1" x14ac:dyDescent="0.3">
      <c r="B72" s="235" t="s">
        <v>84</v>
      </c>
      <c r="C72" s="230" t="s">
        <v>165</v>
      </c>
      <c r="D72" s="231">
        <v>0</v>
      </c>
      <c r="E72" s="232">
        <v>0</v>
      </c>
      <c r="F72" s="236" t="s">
        <v>168</v>
      </c>
      <c r="G72" s="144">
        <v>0</v>
      </c>
      <c r="H72" s="144">
        <v>0</v>
      </c>
      <c r="I72" s="237" t="s">
        <v>168</v>
      </c>
    </row>
    <row r="73" spans="1:9" ht="22.95" customHeight="1" x14ac:dyDescent="0.3">
      <c r="B73" s="119" t="s">
        <v>85</v>
      </c>
      <c r="C73" s="147" t="s">
        <v>166</v>
      </c>
      <c r="D73" s="136">
        <v>560190.92999999993</v>
      </c>
      <c r="E73" s="120">
        <v>551863.38000000012</v>
      </c>
      <c r="F73" s="205">
        <v>101.50898760486695</v>
      </c>
      <c r="G73" s="122">
        <v>1427570.4300000002</v>
      </c>
      <c r="H73" s="121">
        <v>1135012.44</v>
      </c>
      <c r="I73" s="206">
        <v>125.77575184990926</v>
      </c>
    </row>
    <row r="74" spans="1:9" ht="32.4" customHeight="1" thickBot="1" x14ac:dyDescent="0.35">
      <c r="B74" s="238" t="s">
        <v>86</v>
      </c>
      <c r="C74" s="239" t="s">
        <v>167</v>
      </c>
      <c r="D74" s="240">
        <v>1355151717.6499999</v>
      </c>
      <c r="E74" s="241">
        <v>1279063270.96</v>
      </c>
      <c r="F74" s="242">
        <v>105.94876331902579</v>
      </c>
      <c r="G74" s="243">
        <v>2861169971.269999</v>
      </c>
      <c r="H74" s="244">
        <v>2685692386.4700003</v>
      </c>
      <c r="I74" s="245">
        <v>106.53379313595335</v>
      </c>
    </row>
    <row r="75" spans="1:9" x14ac:dyDescent="0.3">
      <c r="A75" s="249"/>
      <c r="B75" s="249"/>
      <c r="C75" s="249"/>
      <c r="D75" s="249"/>
      <c r="E75" s="249"/>
      <c r="F75" s="249"/>
      <c r="G75" s="249"/>
      <c r="H75" s="249"/>
      <c r="I75" s="249"/>
    </row>
    <row r="76" spans="1:9" x14ac:dyDescent="0.3">
      <c r="B76" s="21" t="s">
        <v>149</v>
      </c>
      <c r="C76" s="116"/>
      <c r="D76" s="246"/>
      <c r="E76" s="246"/>
      <c r="F76" s="127"/>
      <c r="G76" s="127"/>
      <c r="H76" s="127"/>
      <c r="I76" s="127"/>
    </row>
    <row r="77" spans="1:9" x14ac:dyDescent="0.3">
      <c r="B77" s="117"/>
      <c r="D77" s="247"/>
    </row>
    <row r="78" spans="1:9" x14ac:dyDescent="0.3">
      <c r="B78" s="116"/>
      <c r="C78" s="116"/>
    </row>
    <row r="79" spans="1:9" x14ac:dyDescent="0.3">
      <c r="B79" s="117"/>
    </row>
    <row r="80" spans="1:9" x14ac:dyDescent="0.3">
      <c r="B80" s="13"/>
      <c r="C80" s="13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51"/>
      <c r="C2" s="25"/>
      <c r="D2" s="26" t="s">
        <v>158</v>
      </c>
      <c r="E2" s="26" t="s">
        <v>148</v>
      </c>
    </row>
    <row r="3" spans="1:9" ht="22.95" customHeight="1" x14ac:dyDescent="0.25">
      <c r="B3" s="251"/>
      <c r="C3" s="16"/>
      <c r="D3" s="16"/>
      <c r="E3" s="16"/>
      <c r="F3" s="18" t="s">
        <v>159</v>
      </c>
    </row>
    <row r="4" spans="1:9" ht="20.399999999999999" x14ac:dyDescent="0.35">
      <c r="B4" s="251"/>
      <c r="C4" s="17" t="s">
        <v>126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1"/>
      <c r="C5" s="17" t="s">
        <v>87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1"/>
      <c r="C6" s="17" t="s">
        <v>88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51"/>
      <c r="C7" s="17" t="s">
        <v>127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51"/>
      <c r="C8" s="28" t="s">
        <v>138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145</v>
      </c>
      <c r="D11" s="118" t="s">
        <v>169</v>
      </c>
      <c r="E11" s="118" t="s">
        <v>170</v>
      </c>
      <c r="F11" s="40" t="s">
        <v>146</v>
      </c>
      <c r="G11" s="118" t="s">
        <v>169</v>
      </c>
      <c r="H11" s="118" t="s">
        <v>170</v>
      </c>
    </row>
    <row r="12" spans="1:9" ht="17.399999999999999" x14ac:dyDescent="0.25">
      <c r="C12" s="17" t="s">
        <v>126</v>
      </c>
      <c r="D12" s="39" t="e">
        <f>#REF!</f>
        <v>#REF!</v>
      </c>
      <c r="E12" s="42" t="e">
        <f>#REF!</f>
        <v>#REF!</v>
      </c>
      <c r="F12" s="17" t="s">
        <v>126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7" t="s">
        <v>87</v>
      </c>
      <c r="D13" s="39" t="e">
        <f>#REF!</f>
        <v>#REF!</v>
      </c>
      <c r="E13" s="42" t="e">
        <f>#REF!</f>
        <v>#REF!</v>
      </c>
      <c r="F13" s="17" t="s">
        <v>87</v>
      </c>
      <c r="G13" s="33"/>
      <c r="H13" s="34"/>
    </row>
    <row r="14" spans="1:9" ht="17.399999999999999" x14ac:dyDescent="0.25">
      <c r="C14" s="17" t="s">
        <v>88</v>
      </c>
      <c r="D14" s="39" t="e">
        <f>#REF!</f>
        <v>#REF!</v>
      </c>
      <c r="E14" s="42" t="e">
        <f>#REF!</f>
        <v>#REF!</v>
      </c>
      <c r="F14" s="17" t="s">
        <v>88</v>
      </c>
      <c r="G14" s="33"/>
      <c r="H14" s="34"/>
    </row>
    <row r="15" spans="1:9" ht="17.399999999999999" x14ac:dyDescent="0.25">
      <c r="C15" s="17" t="s">
        <v>127</v>
      </c>
      <c r="D15" s="39" t="e">
        <f>#REF!</f>
        <v>#REF!</v>
      </c>
      <c r="E15" s="42" t="e">
        <f>#REF!</f>
        <v>#REF!</v>
      </c>
      <c r="F15" s="17" t="s">
        <v>127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137</v>
      </c>
      <c r="D16" s="38" t="e">
        <f>SUM(D12:D15)</f>
        <v>#REF!</v>
      </c>
      <c r="E16" s="38" t="e">
        <f>SUM(E12:E15)</f>
        <v>#REF!</v>
      </c>
      <c r="F16" s="41" t="s">
        <v>129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4" t="s">
        <v>151</v>
      </c>
    </row>
    <row r="4" spans="2:5" ht="15" thickBot="1" x14ac:dyDescent="0.35">
      <c r="B4" s="252" t="s">
        <v>105</v>
      </c>
      <c r="C4" s="252"/>
      <c r="D4" s="252"/>
      <c r="E4" s="252"/>
    </row>
    <row r="5" spans="2:5" ht="27" x14ac:dyDescent="0.3">
      <c r="B5" s="54" t="s">
        <v>60</v>
      </c>
      <c r="C5" s="55" t="s">
        <v>131</v>
      </c>
      <c r="D5" s="63" t="s">
        <v>124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136</v>
      </c>
      <c r="D7" s="73">
        <f>+E7/E$11*100</f>
        <v>10.169931474264599</v>
      </c>
      <c r="E7" s="60">
        <f>FURS!D10</f>
        <v>280133764.24000013</v>
      </c>
    </row>
    <row r="8" spans="2:5" x14ac:dyDescent="0.3">
      <c r="B8" s="56" t="s">
        <v>31</v>
      </c>
      <c r="C8" s="43" t="s">
        <v>133</v>
      </c>
      <c r="D8" s="73">
        <f t="shared" ref="D8:D10" si="0">+E8/E$11*100</f>
        <v>20.407240519873326</v>
      </c>
      <c r="E8" s="60">
        <f>FURS!D20</f>
        <v>562123463.56999993</v>
      </c>
    </row>
    <row r="9" spans="2:5" x14ac:dyDescent="0.3">
      <c r="B9" s="56" t="s">
        <v>43</v>
      </c>
      <c r="C9" s="43" t="s">
        <v>134</v>
      </c>
      <c r="D9" s="73">
        <f t="shared" si="0"/>
        <v>17.668996465296701</v>
      </c>
      <c r="E9" s="60">
        <f>FURS!D35</f>
        <v>486697722.85999984</v>
      </c>
    </row>
    <row r="10" spans="2:5" x14ac:dyDescent="0.3">
      <c r="B10" s="56"/>
      <c r="C10" s="43" t="s">
        <v>135</v>
      </c>
      <c r="D10" s="73">
        <f t="shared" si="0"/>
        <v>51.753831540565365</v>
      </c>
      <c r="E10" s="60">
        <f>FURS!D25+FURS!D27+FURS!D50+FURS!D52+FURS!D53+FURS!D63+FURS!D70</f>
        <v>1425574565.5699997</v>
      </c>
    </row>
    <row r="11" spans="2:5" ht="15" thickBot="1" x14ac:dyDescent="0.35">
      <c r="B11" s="58"/>
      <c r="C11" s="57" t="s">
        <v>129</v>
      </c>
      <c r="D11" s="65">
        <f>SUM(D7:D10)</f>
        <v>100</v>
      </c>
      <c r="E11" s="61">
        <f>SUM(E7:E10)</f>
        <v>2754529516.2399998</v>
      </c>
    </row>
    <row r="33" spans="2:5" x14ac:dyDescent="0.3">
      <c r="B33" s="44" t="s">
        <v>152</v>
      </c>
    </row>
    <row r="35" spans="2:5" ht="15" thickBot="1" x14ac:dyDescent="0.35">
      <c r="B35" s="252" t="s">
        <v>105</v>
      </c>
      <c r="C35" s="252"/>
      <c r="D35" s="252"/>
      <c r="E35" s="252"/>
    </row>
    <row r="36" spans="2:5" ht="40.200000000000003" x14ac:dyDescent="0.3">
      <c r="B36" s="54" t="s">
        <v>60</v>
      </c>
      <c r="C36" s="55" t="s">
        <v>131</v>
      </c>
      <c r="D36" s="63" t="s">
        <v>124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132</v>
      </c>
      <c r="D38" s="62">
        <f>+E38/E$42*100</f>
        <v>9.9802047204519209</v>
      </c>
      <c r="E38" s="71">
        <f>FURS!G10</f>
        <v>569697966.80000007</v>
      </c>
    </row>
    <row r="39" spans="2:5" x14ac:dyDescent="0.3">
      <c r="B39" s="56" t="s">
        <v>31</v>
      </c>
      <c r="C39" s="43" t="s">
        <v>133</v>
      </c>
      <c r="D39" s="62">
        <f t="shared" ref="D39:D41" si="1">+E39/E$42*100</f>
        <v>19.936169449110494</v>
      </c>
      <c r="E39" s="71">
        <f>FURS!G20</f>
        <v>1138012247.1499999</v>
      </c>
    </row>
    <row r="40" spans="2:5" x14ac:dyDescent="0.3">
      <c r="B40" s="56" t="s">
        <v>43</v>
      </c>
      <c r="C40" s="43" t="s">
        <v>134</v>
      </c>
      <c r="D40" s="62">
        <f t="shared" si="1"/>
        <v>17.495905768682796</v>
      </c>
      <c r="E40" s="71">
        <f>FURS!G35</f>
        <v>998715178.98999977</v>
      </c>
    </row>
    <row r="41" spans="2:5" x14ac:dyDescent="0.3">
      <c r="B41" s="56"/>
      <c r="C41" s="43" t="s">
        <v>135</v>
      </c>
      <c r="D41" s="62">
        <f t="shared" si="1"/>
        <v>52.587720061754794</v>
      </c>
      <c r="E41" s="71">
        <f>FURS!G25+FURS!G27+FURS!G50+FURS!G52+FURS!G53+FURS!G63+FURS!G70</f>
        <v>3001853973.6399994</v>
      </c>
    </row>
    <row r="42" spans="2:5" ht="15" thickBot="1" x14ac:dyDescent="0.35">
      <c r="B42" s="58"/>
      <c r="C42" s="57" t="s">
        <v>129</v>
      </c>
      <c r="D42" s="59">
        <f>SUM(D38:D41)</f>
        <v>100</v>
      </c>
      <c r="E42" s="72">
        <f>SUM(E38:E41)</f>
        <v>5708279366.579999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7" t="s">
        <v>139</v>
      </c>
    </row>
    <row r="4" spans="2:9" ht="50.25" customHeight="1" x14ac:dyDescent="0.3">
      <c r="B4" s="78"/>
      <c r="C4" s="79" t="s">
        <v>142</v>
      </c>
      <c r="D4" s="79" t="s">
        <v>154</v>
      </c>
      <c r="E4" s="79" t="s">
        <v>155</v>
      </c>
      <c r="F4" s="79" t="s">
        <v>147</v>
      </c>
      <c r="G4" s="79" t="s">
        <v>156</v>
      </c>
      <c r="H4" s="79" t="s">
        <v>157</v>
      </c>
      <c r="I4" s="79" t="s">
        <v>147</v>
      </c>
    </row>
    <row r="5" spans="2:9" x14ac:dyDescent="0.3">
      <c r="B5" s="80" t="s">
        <v>23</v>
      </c>
      <c r="C5" s="81" t="s">
        <v>61</v>
      </c>
      <c r="D5" s="68">
        <f>+D6+D9+D10+D11</f>
        <v>214505269.3900001</v>
      </c>
      <c r="E5" s="68">
        <f>+E6+E9+E10+E11</f>
        <v>197318695.73000002</v>
      </c>
      <c r="F5" s="69">
        <f t="shared" ref="F5:F11" si="0">D5/E5*100</f>
        <v>108.71005841408828</v>
      </c>
      <c r="G5" s="68">
        <f>+G6+G9+G10+G11</f>
        <v>439713078.29000008</v>
      </c>
      <c r="H5" s="68">
        <f>+H6+H9+H10+H11</f>
        <v>400474812.06</v>
      </c>
      <c r="I5" s="82">
        <f t="shared" ref="I5:I11" si="1">G5/H5*100</f>
        <v>109.79793611192738</v>
      </c>
    </row>
    <row r="6" spans="2:9" x14ac:dyDescent="0.3">
      <c r="B6" s="83" t="s">
        <v>24</v>
      </c>
      <c r="C6" s="84" t="s">
        <v>62</v>
      </c>
      <c r="D6" s="53">
        <f>+D7-D8</f>
        <v>1186940.1000000003</v>
      </c>
      <c r="E6" s="53">
        <f>+E7-E8</f>
        <v>1550275.2300000004</v>
      </c>
      <c r="F6" s="52">
        <f t="shared" si="0"/>
        <v>76.563185493197878</v>
      </c>
      <c r="G6" s="53">
        <f>+G7-G8</f>
        <v>3666355.8100000005</v>
      </c>
      <c r="H6" s="53">
        <f>+H7-H8</f>
        <v>3829592.1200000006</v>
      </c>
      <c r="I6" s="85">
        <f t="shared" si="1"/>
        <v>95.737501413074767</v>
      </c>
    </row>
    <row r="7" spans="2:9" x14ac:dyDescent="0.3">
      <c r="B7" s="105" t="s">
        <v>63</v>
      </c>
      <c r="C7" s="112" t="s">
        <v>0</v>
      </c>
      <c r="D7" s="51">
        <f>FURS!D13</f>
        <v>1531398.6700000004</v>
      </c>
      <c r="E7" s="51">
        <f>FURS!E13</f>
        <v>2100168.1300000004</v>
      </c>
      <c r="F7" s="52">
        <f t="shared" si="0"/>
        <v>72.917908243850931</v>
      </c>
      <c r="G7" s="51">
        <f>FURS!G13</f>
        <v>4693140.8600000003</v>
      </c>
      <c r="H7" s="51">
        <f>FURS!H13</f>
        <v>5177091.0600000005</v>
      </c>
      <c r="I7" s="85">
        <f t="shared" si="1"/>
        <v>90.652082522960299</v>
      </c>
    </row>
    <row r="8" spans="2:9" x14ac:dyDescent="0.3">
      <c r="B8" s="105" t="s">
        <v>25</v>
      </c>
      <c r="C8" s="112" t="s">
        <v>1</v>
      </c>
      <c r="D8" s="51">
        <f>FURS!D14</f>
        <v>344458.57000000007</v>
      </c>
      <c r="E8" s="51">
        <f>FURS!E14</f>
        <v>549892.89999999991</v>
      </c>
      <c r="F8" s="52">
        <f t="shared" si="0"/>
        <v>62.641028825795011</v>
      </c>
      <c r="G8" s="51">
        <f>FURS!G14</f>
        <v>1026785.05</v>
      </c>
      <c r="H8" s="51">
        <f>FURS!H14</f>
        <v>1347498.94</v>
      </c>
      <c r="I8" s="85">
        <f t="shared" si="1"/>
        <v>76.19932153712864</v>
      </c>
    </row>
    <row r="9" spans="2:9" x14ac:dyDescent="0.3">
      <c r="B9" s="86" t="s">
        <v>26</v>
      </c>
      <c r="C9" s="87" t="s">
        <v>64</v>
      </c>
      <c r="D9" s="53">
        <f>FURS!D15</f>
        <v>203897887.65000013</v>
      </c>
      <c r="E9" s="53">
        <f>FURS!E15</f>
        <v>182716905.49000004</v>
      </c>
      <c r="F9" s="67">
        <f t="shared" si="0"/>
        <v>111.59223997538604</v>
      </c>
      <c r="G9" s="53">
        <f>FURS!G15</f>
        <v>408935572.22000009</v>
      </c>
      <c r="H9" s="53">
        <f>FURS!H15</f>
        <v>369029547.36000001</v>
      </c>
      <c r="I9" s="88">
        <f t="shared" si="1"/>
        <v>110.81377497966862</v>
      </c>
    </row>
    <row r="10" spans="2:9" ht="24" x14ac:dyDescent="0.3">
      <c r="B10" s="83" t="s">
        <v>27</v>
      </c>
      <c r="C10" s="89" t="s">
        <v>144</v>
      </c>
      <c r="D10" s="51">
        <f>FURS!D16</f>
        <v>9293332.2599999979</v>
      </c>
      <c r="E10" s="51">
        <f>FURS!E16</f>
        <v>12952779.079999998</v>
      </c>
      <c r="F10" s="52">
        <f t="shared" si="0"/>
        <v>71.747786344550235</v>
      </c>
      <c r="G10" s="51">
        <f>FURS!G16</f>
        <v>26942660.82</v>
      </c>
      <c r="H10" s="51">
        <f>FURS!H16</f>
        <v>26968433.09</v>
      </c>
      <c r="I10" s="85">
        <f t="shared" si="1"/>
        <v>99.904435419314169</v>
      </c>
    </row>
    <row r="11" spans="2:9" x14ac:dyDescent="0.3">
      <c r="B11" s="83" t="s">
        <v>28</v>
      </c>
      <c r="C11" s="90" t="s">
        <v>2</v>
      </c>
      <c r="D11" s="51">
        <f>FURS!D17</f>
        <v>127109.38</v>
      </c>
      <c r="E11" s="51">
        <f>FURS!E17</f>
        <v>98735.930000000051</v>
      </c>
      <c r="F11" s="52">
        <f t="shared" si="0"/>
        <v>128.73670202934224</v>
      </c>
      <c r="G11" s="51">
        <f>FURS!G17</f>
        <v>168489.44</v>
      </c>
      <c r="H11" s="51">
        <f>FURS!H17</f>
        <v>647239.49</v>
      </c>
      <c r="I11" s="85">
        <f t="shared" si="1"/>
        <v>26.032008646443995</v>
      </c>
    </row>
    <row r="14" spans="2:9" x14ac:dyDescent="0.3">
      <c r="B14" s="77" t="s">
        <v>140</v>
      </c>
    </row>
    <row r="16" spans="2:9" ht="53.25" customHeight="1" x14ac:dyDescent="0.3">
      <c r="B16" s="78"/>
      <c r="C16" s="79" t="s">
        <v>142</v>
      </c>
      <c r="D16" s="79" t="s">
        <v>154</v>
      </c>
      <c r="E16" s="79" t="s">
        <v>155</v>
      </c>
      <c r="F16" s="79" t="s">
        <v>147</v>
      </c>
      <c r="G16" s="79" t="s">
        <v>156</v>
      </c>
      <c r="H16" s="79" t="s">
        <v>157</v>
      </c>
      <c r="I16" s="79" t="s">
        <v>147</v>
      </c>
    </row>
    <row r="17" spans="2:9" ht="21.75" customHeight="1" x14ac:dyDescent="0.3">
      <c r="B17" s="91" t="s">
        <v>29</v>
      </c>
      <c r="C17" s="92" t="s">
        <v>3</v>
      </c>
      <c r="D17" s="93">
        <f>FURS!D18</f>
        <v>65544390.789999999</v>
      </c>
      <c r="E17" s="93">
        <f>FURS!E18</f>
        <v>56183476.079999998</v>
      </c>
      <c r="F17" s="94">
        <f t="shared" ref="F17" si="2">D17/E17*100</f>
        <v>116.66133063157385</v>
      </c>
      <c r="G17" s="93">
        <f>FURS!G18</f>
        <v>129884311.94</v>
      </c>
      <c r="H17" s="93">
        <f>FURS!H18</f>
        <v>116117599.17</v>
      </c>
      <c r="I17" s="96">
        <f>G17/H17*100</f>
        <v>111.85583655570166</v>
      </c>
    </row>
    <row r="20" spans="2:9" x14ac:dyDescent="0.3">
      <c r="B20" s="77" t="s">
        <v>141</v>
      </c>
    </row>
    <row r="22" spans="2:9" ht="54" customHeight="1" x14ac:dyDescent="0.3">
      <c r="B22" s="78"/>
      <c r="C22" s="79" t="s">
        <v>142</v>
      </c>
      <c r="D22" s="79" t="s">
        <v>154</v>
      </c>
      <c r="E22" s="79" t="s">
        <v>155</v>
      </c>
      <c r="F22" s="79" t="s">
        <v>147</v>
      </c>
      <c r="G22" s="79" t="s">
        <v>156</v>
      </c>
      <c r="H22" s="79" t="s">
        <v>157</v>
      </c>
      <c r="I22" s="79" t="s">
        <v>147</v>
      </c>
    </row>
    <row r="23" spans="2:9" ht="30" customHeight="1" x14ac:dyDescent="0.3">
      <c r="B23" s="80" t="s">
        <v>43</v>
      </c>
      <c r="C23" s="97" t="s">
        <v>128</v>
      </c>
      <c r="D23" s="70">
        <f>+D24+D33+D35+D37+D29+D30</f>
        <v>486697722.85999984</v>
      </c>
      <c r="E23" s="70">
        <f>+E24+E33+E35+E37+E29+E30</f>
        <v>441544024.33999991</v>
      </c>
      <c r="F23" s="98">
        <f t="shared" ref="F23:F37" si="3">D23/E23*100</f>
        <v>110.22631856189054</v>
      </c>
      <c r="G23" s="68">
        <f>+G24+G33+G35+G37+G29+G30</f>
        <v>998715178.98999977</v>
      </c>
      <c r="H23" s="68">
        <f>+H24+H33+H35+H37+H29+H30</f>
        <v>940397665.50999999</v>
      </c>
      <c r="I23" s="99">
        <f t="shared" ref="I23:I37" si="4">G23/H23*100</f>
        <v>106.20136731713097</v>
      </c>
    </row>
    <row r="24" spans="2:9" x14ac:dyDescent="0.3">
      <c r="B24" s="86" t="s">
        <v>44</v>
      </c>
      <c r="C24" s="87" t="s">
        <v>110</v>
      </c>
      <c r="D24" s="45">
        <f>D25+D28</f>
        <v>330876590.77999985</v>
      </c>
      <c r="E24" s="45">
        <f>E25+E28</f>
        <v>285543724.6099999</v>
      </c>
      <c r="F24" s="47">
        <f t="shared" si="3"/>
        <v>115.87598054620751</v>
      </c>
      <c r="G24" s="46">
        <f>G25+G28</f>
        <v>672413092.07999992</v>
      </c>
      <c r="H24" s="46">
        <f>H25+H28</f>
        <v>611780083.57999992</v>
      </c>
      <c r="I24" s="100">
        <f t="shared" si="4"/>
        <v>109.91091572402769</v>
      </c>
    </row>
    <row r="25" spans="2:9" ht="24.6" x14ac:dyDescent="0.3">
      <c r="B25" s="86" t="s">
        <v>45</v>
      </c>
      <c r="C25" s="101" t="s">
        <v>108</v>
      </c>
      <c r="D25" s="45">
        <f>D26-D27</f>
        <v>322273315.51999986</v>
      </c>
      <c r="E25" s="45">
        <f>E26-E27</f>
        <v>274272852.67999989</v>
      </c>
      <c r="F25" s="47">
        <f t="shared" si="3"/>
        <v>117.5009893873832</v>
      </c>
      <c r="G25" s="45">
        <f>G26-G27</f>
        <v>654463782.8499999</v>
      </c>
      <c r="H25" s="45">
        <f>H26-H27</f>
        <v>592108972.89999998</v>
      </c>
      <c r="I25" s="102">
        <f t="shared" si="4"/>
        <v>110.53096858921118</v>
      </c>
    </row>
    <row r="26" spans="2:9" x14ac:dyDescent="0.3">
      <c r="B26" s="105" t="s">
        <v>106</v>
      </c>
      <c r="C26" s="112" t="s">
        <v>103</v>
      </c>
      <c r="D26" s="48">
        <f>FURS!D38</f>
        <v>509651772.46999991</v>
      </c>
      <c r="E26" s="48">
        <f>FURS!E38</f>
        <v>443363407.6699999</v>
      </c>
      <c r="F26" s="49">
        <f t="shared" si="3"/>
        <v>114.95124849124652</v>
      </c>
      <c r="G26" s="48">
        <f>FURS!G38</f>
        <v>995390858.01999998</v>
      </c>
      <c r="H26" s="48">
        <f>FURS!H38</f>
        <v>909134884.89999998</v>
      </c>
      <c r="I26" s="113">
        <f t="shared" si="4"/>
        <v>109.48769809108003</v>
      </c>
    </row>
    <row r="27" spans="2:9" x14ac:dyDescent="0.3">
      <c r="B27" s="105" t="s">
        <v>107</v>
      </c>
      <c r="C27" s="112" t="s">
        <v>1</v>
      </c>
      <c r="D27" s="48">
        <f>FURS!D39</f>
        <v>187378456.95000002</v>
      </c>
      <c r="E27" s="48">
        <f>FURS!E39</f>
        <v>169090554.99000001</v>
      </c>
      <c r="F27" s="49">
        <f t="shared" si="3"/>
        <v>110.8154485394418</v>
      </c>
      <c r="G27" s="48">
        <f>FURS!G39</f>
        <v>340927075.17000002</v>
      </c>
      <c r="H27" s="48">
        <f>FURS!H39</f>
        <v>317025912</v>
      </c>
      <c r="I27" s="107">
        <f t="shared" si="4"/>
        <v>107.539182844461</v>
      </c>
    </row>
    <row r="28" spans="2:9" x14ac:dyDescent="0.3">
      <c r="B28" s="103" t="s">
        <v>46</v>
      </c>
      <c r="C28" s="104" t="s">
        <v>104</v>
      </c>
      <c r="D28" s="45">
        <f>FURS!D40</f>
        <v>8603275.2600000147</v>
      </c>
      <c r="E28" s="45">
        <f>FURS!E40</f>
        <v>11270871.930000016</v>
      </c>
      <c r="F28" s="47">
        <f t="shared" si="3"/>
        <v>76.331940540468921</v>
      </c>
      <c r="G28" s="45">
        <f>FURS!G40</f>
        <v>17949309.230000012</v>
      </c>
      <c r="H28" s="45">
        <f>FURS!H40</f>
        <v>19671110.680000007</v>
      </c>
      <c r="I28" s="100">
        <f t="shared" si="4"/>
        <v>91.247055247619627</v>
      </c>
    </row>
    <row r="29" spans="2:9" x14ac:dyDescent="0.3">
      <c r="B29" s="105" t="s">
        <v>47</v>
      </c>
      <c r="C29" s="106" t="s">
        <v>111</v>
      </c>
      <c r="D29" s="48">
        <f>FURS!D41</f>
        <v>12740810.26</v>
      </c>
      <c r="E29" s="48">
        <f>FURS!E41</f>
        <v>11667764.279999999</v>
      </c>
      <c r="F29" s="49">
        <f t="shared" si="3"/>
        <v>109.19667173804098</v>
      </c>
      <c r="G29" s="48">
        <f>FURS!G41</f>
        <v>24816417.920000002</v>
      </c>
      <c r="H29" s="48">
        <f>FURS!H41</f>
        <v>23660043.75</v>
      </c>
      <c r="I29" s="107">
        <f t="shared" si="4"/>
        <v>104.88745575544425</v>
      </c>
    </row>
    <row r="30" spans="2:9" x14ac:dyDescent="0.3">
      <c r="B30" s="86" t="s">
        <v>48</v>
      </c>
      <c r="C30" s="108" t="s">
        <v>113</v>
      </c>
      <c r="D30" s="46">
        <f>D31-D32</f>
        <v>114644845.09999998</v>
      </c>
      <c r="E30" s="46">
        <f>E31-E32</f>
        <v>118269512.13000003</v>
      </c>
      <c r="F30" s="47">
        <f t="shared" si="3"/>
        <v>96.935248176202947</v>
      </c>
      <c r="G30" s="46">
        <f>G31-G32</f>
        <v>245153183.32999995</v>
      </c>
      <c r="H30" s="46">
        <f>H31-H32</f>
        <v>253419090.06</v>
      </c>
      <c r="I30" s="100">
        <f t="shared" si="4"/>
        <v>96.73824622760543</v>
      </c>
    </row>
    <row r="31" spans="2:9" x14ac:dyDescent="0.3">
      <c r="B31" s="105" t="s">
        <v>76</v>
      </c>
      <c r="C31" s="114" t="s">
        <v>103</v>
      </c>
      <c r="D31" s="50">
        <f>FURS!D43</f>
        <v>118693728.94999997</v>
      </c>
      <c r="E31" s="50">
        <f>FURS!E43</f>
        <v>123832450.47000003</v>
      </c>
      <c r="F31" s="49">
        <f t="shared" si="3"/>
        <v>95.850262592320277</v>
      </c>
      <c r="G31" s="50">
        <f>FURS!G43</f>
        <v>251711070.17999995</v>
      </c>
      <c r="H31" s="50">
        <f>FURS!H43</f>
        <v>263837913.71000001</v>
      </c>
      <c r="I31" s="107">
        <f t="shared" si="4"/>
        <v>95.403676689420237</v>
      </c>
    </row>
    <row r="32" spans="2:9" x14ac:dyDescent="0.3">
      <c r="B32" s="83" t="s">
        <v>112</v>
      </c>
      <c r="C32" s="114" t="s">
        <v>1</v>
      </c>
      <c r="D32" s="50">
        <f>FURS!D44</f>
        <v>4048883.85</v>
      </c>
      <c r="E32" s="50">
        <f>FURS!E44</f>
        <v>5562938.3399999999</v>
      </c>
      <c r="F32" s="52">
        <f t="shared" si="3"/>
        <v>72.783187634612545</v>
      </c>
      <c r="G32" s="50">
        <f>FURS!G44</f>
        <v>6557886.8500000006</v>
      </c>
      <c r="H32" s="50">
        <f>FURS!H44</f>
        <v>10418823.649999999</v>
      </c>
      <c r="I32" s="85">
        <f t="shared" si="4"/>
        <v>62.942680194035162</v>
      </c>
    </row>
    <row r="33" spans="2:9" x14ac:dyDescent="0.3">
      <c r="B33" s="83" t="s">
        <v>49</v>
      </c>
      <c r="C33" s="109" t="s">
        <v>73</v>
      </c>
      <c r="D33" s="50">
        <f>FURS!D45</f>
        <v>21220440.68</v>
      </c>
      <c r="E33" s="50">
        <f>FURS!E45</f>
        <v>20454421.699999999</v>
      </c>
      <c r="F33" s="49">
        <f t="shared" si="3"/>
        <v>103.74500433810847</v>
      </c>
      <c r="G33" s="50">
        <f>FURS!G45</f>
        <v>40727463.5</v>
      </c>
      <c r="H33" s="50">
        <f>FURS!H45</f>
        <v>38087881.119999997</v>
      </c>
      <c r="I33" s="107">
        <f t="shared" si="4"/>
        <v>106.93024212001636</v>
      </c>
    </row>
    <row r="34" spans="2:9" hidden="1" x14ac:dyDescent="0.3">
      <c r="B34" s="83" t="s">
        <v>109</v>
      </c>
      <c r="C34" s="109" t="s">
        <v>74</v>
      </c>
      <c r="D34" s="50">
        <f>FURS!D46</f>
        <v>20985834.980000004</v>
      </c>
      <c r="E34" s="50">
        <f>FURS!E46</f>
        <v>20364568.93</v>
      </c>
      <c r="F34" s="52">
        <f t="shared" si="3"/>
        <v>103.05072035718266</v>
      </c>
      <c r="G34" s="50">
        <f>FURS!G46</f>
        <v>39920721.930000007</v>
      </c>
      <c r="H34" s="50">
        <f>FURS!H46</f>
        <v>37494993.289999999</v>
      </c>
      <c r="I34" s="85">
        <f t="shared" si="4"/>
        <v>106.46947346073257</v>
      </c>
    </row>
    <row r="35" spans="2:9" x14ac:dyDescent="0.3">
      <c r="B35" s="83" t="s">
        <v>90</v>
      </c>
      <c r="C35" s="109" t="s">
        <v>75</v>
      </c>
      <c r="D35" s="50">
        <f>FURS!D47</f>
        <v>2930429.3000000003</v>
      </c>
      <c r="E35" s="50">
        <f>FURS!E47</f>
        <v>3096470.7199999997</v>
      </c>
      <c r="F35" s="52">
        <f t="shared" si="3"/>
        <v>94.637720326966317</v>
      </c>
      <c r="G35" s="50">
        <f>FURS!G47</f>
        <v>6710700.3100000005</v>
      </c>
      <c r="H35" s="50">
        <f>FURS!H47</f>
        <v>6708923.7700000005</v>
      </c>
      <c r="I35" s="85">
        <f t="shared" si="4"/>
        <v>100.02648025318075</v>
      </c>
    </row>
    <row r="36" spans="2:9" hidden="1" x14ac:dyDescent="0.3">
      <c r="B36" s="83" t="s">
        <v>98</v>
      </c>
      <c r="C36" s="109" t="s">
        <v>77</v>
      </c>
      <c r="D36" s="50">
        <f>FURS!D48</f>
        <v>900085.41000000015</v>
      </c>
      <c r="E36" s="50">
        <f>FURS!E48</f>
        <v>924724.12000000034</v>
      </c>
      <c r="F36" s="52">
        <f t="shared" si="3"/>
        <v>97.335561010347575</v>
      </c>
      <c r="G36" s="50">
        <f>FURS!G48</f>
        <v>2291189.9500000002</v>
      </c>
      <c r="H36" s="50">
        <f>FURS!H48</f>
        <v>2310295.2900000005</v>
      </c>
      <c r="I36" s="85">
        <f t="shared" si="4"/>
        <v>99.173034716267793</v>
      </c>
    </row>
    <row r="37" spans="2:9" x14ac:dyDescent="0.3">
      <c r="B37" s="83" t="s">
        <v>99</v>
      </c>
      <c r="C37" s="109" t="s">
        <v>14</v>
      </c>
      <c r="D37" s="50">
        <f>FURS!D49</f>
        <v>4284606.7399999993</v>
      </c>
      <c r="E37" s="50">
        <f>FURS!E49</f>
        <v>2512130.9000000004</v>
      </c>
      <c r="F37" s="52">
        <f t="shared" si="3"/>
        <v>170.55666725010224</v>
      </c>
      <c r="G37" s="50">
        <f>FURS!G49</f>
        <v>8894321.8499999996</v>
      </c>
      <c r="H37" s="50">
        <f>FURS!H49</f>
        <v>6741643.2300000004</v>
      </c>
      <c r="I37" s="85">
        <f t="shared" si="4"/>
        <v>131.93106704936088</v>
      </c>
    </row>
    <row r="39" spans="2:9" x14ac:dyDescent="0.3">
      <c r="B39" s="77" t="s">
        <v>143</v>
      </c>
    </row>
    <row r="41" spans="2:9" ht="52.5" customHeight="1" x14ac:dyDescent="0.3">
      <c r="B41" s="78"/>
      <c r="C41" s="79" t="s">
        <v>142</v>
      </c>
      <c r="D41" s="79" t="s">
        <v>154</v>
      </c>
      <c r="E41" s="79" t="s">
        <v>155</v>
      </c>
      <c r="F41" s="79" t="s">
        <v>147</v>
      </c>
      <c r="G41" s="79" t="s">
        <v>156</v>
      </c>
      <c r="H41" s="79" t="s">
        <v>157</v>
      </c>
      <c r="I41" s="79" t="s">
        <v>147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562123463.56999993</v>
      </c>
      <c r="E42" s="70">
        <f>+E43+E44+E45+E46</f>
        <v>506613612.97999984</v>
      </c>
      <c r="F42" s="98">
        <f t="shared" ref="F42:F46" si="5">D42/E42*100</f>
        <v>110.95703888876581</v>
      </c>
      <c r="G42" s="68">
        <f>+G43+G44+G45+G46</f>
        <v>1138012247.1499999</v>
      </c>
      <c r="H42" s="68">
        <f>+H43+H44+H45+H46</f>
        <v>1048878914.8199999</v>
      </c>
      <c r="I42" s="99">
        <f>G42/H42*100</f>
        <v>108.49796206889108</v>
      </c>
    </row>
    <row r="43" spans="2:9" x14ac:dyDescent="0.3">
      <c r="B43" s="86" t="s">
        <v>32</v>
      </c>
      <c r="C43" s="87" t="s">
        <v>5</v>
      </c>
      <c r="D43" s="51">
        <f>FURS!D21</f>
        <v>3234149.0199999991</v>
      </c>
      <c r="E43" s="51">
        <f>FURS!E21</f>
        <v>2945598.3100000005</v>
      </c>
      <c r="F43" s="52">
        <f t="shared" si="5"/>
        <v>109.79599658990837</v>
      </c>
      <c r="G43" s="51">
        <f>FURS!G21</f>
        <v>6553449.0999999987</v>
      </c>
      <c r="H43" s="51">
        <f>FURS!H21</f>
        <v>6047690.1200000001</v>
      </c>
      <c r="I43" s="85">
        <f>G43/H43*100</f>
        <v>108.3628454825658</v>
      </c>
    </row>
    <row r="44" spans="2:9" x14ac:dyDescent="0.3">
      <c r="B44" s="86" t="s">
        <v>33</v>
      </c>
      <c r="C44" s="87" t="s">
        <v>6</v>
      </c>
      <c r="D44" s="51">
        <f>FURS!D22</f>
        <v>2900357.1099999994</v>
      </c>
      <c r="E44" s="51">
        <f>FURS!E22</f>
        <v>2640215.8200000003</v>
      </c>
      <c r="F44" s="52">
        <f t="shared" si="5"/>
        <v>109.85303125711894</v>
      </c>
      <c r="G44" s="51">
        <f>FURS!G22</f>
        <v>5876961.1399999997</v>
      </c>
      <c r="H44" s="51">
        <f>FURS!H22</f>
        <v>5418221.79</v>
      </c>
      <c r="I44" s="85">
        <f>G44/H44*100</f>
        <v>108.46660339461667</v>
      </c>
    </row>
    <row r="45" spans="2:9" x14ac:dyDescent="0.3">
      <c r="B45" s="86" t="s">
        <v>34</v>
      </c>
      <c r="C45" s="86" t="s">
        <v>7</v>
      </c>
      <c r="D45" s="51">
        <f>FURS!D23</f>
        <v>358017138.7299999</v>
      </c>
      <c r="E45" s="51">
        <f>FURS!E23</f>
        <v>325205479.48999983</v>
      </c>
      <c r="F45" s="52">
        <f t="shared" si="5"/>
        <v>110.08951610884804</v>
      </c>
      <c r="G45" s="51">
        <f>FURS!G23</f>
        <v>724851265.66999984</v>
      </c>
      <c r="H45" s="51">
        <f>FURS!H23</f>
        <v>670887296.67999995</v>
      </c>
      <c r="I45" s="85">
        <f>G45/H45*100</f>
        <v>108.04367130769204</v>
      </c>
    </row>
    <row r="46" spans="2:9" x14ac:dyDescent="0.3">
      <c r="B46" s="86" t="s">
        <v>35</v>
      </c>
      <c r="C46" s="87" t="s">
        <v>8</v>
      </c>
      <c r="D46" s="51">
        <f>FURS!D24</f>
        <v>197971818.70999998</v>
      </c>
      <c r="E46" s="51">
        <f>FURS!E24</f>
        <v>175822319.36000001</v>
      </c>
      <c r="F46" s="52">
        <f t="shared" si="5"/>
        <v>112.59766076947739</v>
      </c>
      <c r="G46" s="51">
        <f>FURS!G24</f>
        <v>400730571.24000001</v>
      </c>
      <c r="H46" s="51">
        <f>FURS!H24</f>
        <v>366525706.22999996</v>
      </c>
      <c r="I46" s="85">
        <f>G46/H46*100</f>
        <v>109.33218719140424</v>
      </c>
    </row>
    <row r="49" spans="2:9" ht="52.8" x14ac:dyDescent="0.3">
      <c r="B49" s="78"/>
      <c r="C49" s="79" t="s">
        <v>142</v>
      </c>
      <c r="D49" s="79" t="s">
        <v>154</v>
      </c>
      <c r="E49" s="79" t="s">
        <v>155</v>
      </c>
      <c r="F49" s="79" t="s">
        <v>147</v>
      </c>
      <c r="G49" s="79" t="s">
        <v>156</v>
      </c>
      <c r="H49" s="79" t="s">
        <v>157</v>
      </c>
      <c r="I49" s="79" t="s">
        <v>147</v>
      </c>
    </row>
    <row r="50" spans="2:9" ht="49.5" customHeight="1" x14ac:dyDescent="0.3">
      <c r="B50" s="111" t="s">
        <v>94</v>
      </c>
      <c r="C50" s="110" t="s">
        <v>120</v>
      </c>
      <c r="D50" s="68">
        <f>SUM(D51:D54)</f>
        <v>44345993.349999979</v>
      </c>
      <c r="E50" s="68">
        <f>SUM(E51:E54)</f>
        <v>42359698.149999991</v>
      </c>
      <c r="F50" s="98">
        <f t="shared" ref="F50:F54" si="6">D50/E50*100</f>
        <v>104.68911556679727</v>
      </c>
      <c r="G50" s="68">
        <f>SUM(G51:G54)</f>
        <v>86931345.199999988</v>
      </c>
      <c r="H50" s="68">
        <f>SUM(H51:H54)</f>
        <v>82571568.389999986</v>
      </c>
      <c r="I50" s="99">
        <f>G50/H50*100</f>
        <v>105.27999757665741</v>
      </c>
    </row>
    <row r="51" spans="2:9" ht="16.5" customHeight="1" x14ac:dyDescent="0.3">
      <c r="B51" s="86" t="s">
        <v>95</v>
      </c>
      <c r="C51" s="115" t="s">
        <v>17</v>
      </c>
      <c r="D51" s="37">
        <f>FURS!D65</f>
        <v>29321.020000000008</v>
      </c>
      <c r="E51" s="37">
        <f>FURS!E65</f>
        <v>27204.780000000006</v>
      </c>
      <c r="F51" s="52">
        <f t="shared" si="6"/>
        <v>107.77892708560775</v>
      </c>
      <c r="G51" s="95">
        <f>FURS!G65</f>
        <v>54656.790000000008</v>
      </c>
      <c r="H51" s="95">
        <f>FURS!H65</f>
        <v>52009.85</v>
      </c>
      <c r="I51" s="85">
        <f>G51/H51*100</f>
        <v>105.08930519891906</v>
      </c>
    </row>
    <row r="52" spans="2:9" ht="14.25" customHeight="1" x14ac:dyDescent="0.3">
      <c r="B52" s="86" t="s">
        <v>96</v>
      </c>
      <c r="C52" s="115" t="s">
        <v>18</v>
      </c>
      <c r="D52" s="37">
        <f>FURS!D66</f>
        <v>49066.360000000008</v>
      </c>
      <c r="E52" s="37">
        <f>FURS!E66</f>
        <v>45736.75999999998</v>
      </c>
      <c r="F52" s="52">
        <f t="shared" si="6"/>
        <v>107.27992100883409</v>
      </c>
      <c r="G52" s="95">
        <f>FURS!G66</f>
        <v>91589.35</v>
      </c>
      <c r="H52" s="95">
        <f>FURS!H66</f>
        <v>87259.85</v>
      </c>
      <c r="I52" s="85">
        <f>G52/H52*100</f>
        <v>104.96161751366751</v>
      </c>
    </row>
    <row r="53" spans="2:9" ht="21.75" customHeight="1" x14ac:dyDescent="0.3">
      <c r="B53" s="86" t="s">
        <v>114</v>
      </c>
      <c r="C53" s="115" t="s">
        <v>19</v>
      </c>
      <c r="D53" s="37">
        <f>FURS!D67</f>
        <v>39976707.499999978</v>
      </c>
      <c r="E53" s="37">
        <f>FURS!E67</f>
        <v>38242438.829999991</v>
      </c>
      <c r="F53" s="52">
        <f t="shared" si="6"/>
        <v>104.5349321932876</v>
      </c>
      <c r="G53" s="95">
        <f>FURS!G67</f>
        <v>78739591.839999989</v>
      </c>
      <c r="H53" s="95">
        <f>FURS!H67</f>
        <v>74732437.219999984</v>
      </c>
      <c r="I53" s="85">
        <f>G53/H53*100</f>
        <v>105.36200178806374</v>
      </c>
    </row>
    <row r="54" spans="2:9" ht="20.25" customHeight="1" x14ac:dyDescent="0.3">
      <c r="B54" s="86" t="s">
        <v>115</v>
      </c>
      <c r="C54" s="115" t="s">
        <v>20</v>
      </c>
      <c r="D54" s="37">
        <f>FURS!D68</f>
        <v>4290898.47</v>
      </c>
      <c r="E54" s="37">
        <f>FURS!E68</f>
        <v>4044317.7800000026</v>
      </c>
      <c r="F54" s="52">
        <f t="shared" si="6"/>
        <v>106.09696624779068</v>
      </c>
      <c r="G54" s="95">
        <f>FURS!G68</f>
        <v>8045507.2199999997</v>
      </c>
      <c r="H54" s="95">
        <f>FURS!H68</f>
        <v>7699861.4700000007</v>
      </c>
      <c r="I54" s="85">
        <f>G54/H54*100</f>
        <v>104.48898660510575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februar</Mesec>
    <Leto xmlns="31846968-95d7-4ba5-b9d7-02992289841a">2019</Leto>
  </documentManagement>
</p:properties>
</file>

<file path=customXml/itemProps1.xml><?xml version="1.0" encoding="utf-8"?>
<ds:datastoreItem xmlns:ds="http://schemas.openxmlformats.org/officeDocument/2006/customXml" ds:itemID="{61A3C42D-7BEC-4C92-ABF9-EAE00CFA4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31846968-95d7-4ba5-b9d7-02992289841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2019-03-19T13:20:57Z</cp:lastPrinted>
  <dcterms:created xsi:type="dcterms:W3CDTF">2013-10-09T08:57:38Z</dcterms:created>
  <dcterms:modified xsi:type="dcterms:W3CDTF">2019-03-19T13:21:10Z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2 Pobrani prihodki FURS-feb 2019_jan-feb 2019.xlsx</vt:lpwstr>
  </property>
</Properties>
</file>