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vnikarD\AppData\Local\Microsoft\Windows\INetCache\Content.Outlook\6QQF2ERH\"/>
    </mc:Choice>
  </mc:AlternateContent>
  <bookViews>
    <workbookView xWindow="0" yWindow="0" windowWidth="23040" windowHeight="7956" tabRatio="589"/>
  </bookViews>
  <sheets>
    <sheet name="FURS" sheetId="19" r:id="rId1"/>
    <sheet name="GRAF_1" sheetId="21" state="hidden" r:id="rId2"/>
    <sheet name="GRAF_2_3" sheetId="22" state="hidden" r:id="rId3"/>
    <sheet name="tabele za tekst" sheetId="24" state="hidden" r:id="rId4"/>
  </sheets>
  <definedNames>
    <definedName name="_xlnm.Print_Area" localSheetId="0">FURS!$A$1:$K$77</definedName>
  </definedNames>
  <calcPr calcId="152511"/>
</workbook>
</file>

<file path=xl/calcChain.xml><?xml version="1.0" encoding="utf-8"?>
<calcChain xmlns="http://schemas.openxmlformats.org/spreadsheetml/2006/main">
  <c r="H15" i="21" l="1"/>
  <c r="H12" i="21"/>
  <c r="G15" i="21"/>
  <c r="G12" i="21"/>
  <c r="E15" i="21"/>
  <c r="E14" i="21"/>
  <c r="E13" i="21"/>
  <c r="E12" i="21"/>
  <c r="D15" i="21"/>
  <c r="D14" i="21"/>
  <c r="D13" i="21"/>
  <c r="D12" i="21"/>
  <c r="D4" i="21" l="1"/>
  <c r="E7" i="21" l="1"/>
  <c r="E6" i="21"/>
  <c r="E5" i="21"/>
  <c r="E4" i="21"/>
  <c r="D7" i="21"/>
  <c r="D6" i="21"/>
  <c r="D5" i="21"/>
  <c r="E16" i="21"/>
  <c r="D16" i="21"/>
  <c r="F7" i="21" l="1"/>
  <c r="F6" i="21"/>
  <c r="F4" i="21"/>
  <c r="H16" i="21"/>
  <c r="G16" i="21"/>
  <c r="F5" i="21" l="1"/>
  <c r="E8" i="21"/>
  <c r="D8" i="21"/>
  <c r="F8" i="21" l="1"/>
  <c r="G32" i="24" l="1"/>
  <c r="G31" i="24"/>
  <c r="D51" i="24"/>
  <c r="D34" i="24"/>
  <c r="D26" i="24"/>
  <c r="D46" i="24"/>
  <c r="D10" i="24"/>
  <c r="G10" i="24"/>
  <c r="G46" i="24"/>
  <c r="G26" i="24"/>
  <c r="G28" i="24"/>
  <c r="G34" i="24"/>
  <c r="G51" i="24"/>
  <c r="D54" i="24"/>
  <c r="D33" i="24"/>
  <c r="D45" i="24"/>
  <c r="D9" i="24"/>
  <c r="G7" i="24"/>
  <c r="G11" i="24"/>
  <c r="G43" i="24"/>
  <c r="G27" i="24"/>
  <c r="G37" i="24"/>
  <c r="G52" i="24"/>
  <c r="D53" i="24"/>
  <c r="D44" i="24"/>
  <c r="D17" i="24"/>
  <c r="D8" i="24"/>
  <c r="G8" i="24"/>
  <c r="G17" i="24"/>
  <c r="G44" i="24"/>
  <c r="G36" i="24"/>
  <c r="G53" i="24"/>
  <c r="D37" i="24"/>
  <c r="D27" i="24"/>
  <c r="D43" i="24"/>
  <c r="D11" i="24"/>
  <c r="D7" i="24"/>
  <c r="G9" i="24"/>
  <c r="G45" i="24"/>
  <c r="G29" i="24"/>
  <c r="G33" i="24"/>
  <c r="G35" i="24"/>
  <c r="D31" i="24"/>
  <c r="E29" i="24" l="1"/>
  <c r="E31" i="24"/>
  <c r="F31" i="24" s="1"/>
  <c r="H32" i="24"/>
  <c r="I32" i="24" s="1"/>
  <c r="H31" i="24"/>
  <c r="H28" i="24"/>
  <c r="I28" i="24" s="1"/>
  <c r="H29" i="24"/>
  <c r="I29" i="24" s="1"/>
  <c r="H54" i="24"/>
  <c r="H52" i="24"/>
  <c r="I52" i="24" s="1"/>
  <c r="H51" i="24"/>
  <c r="I51" i="24" s="1"/>
  <c r="H53" i="24"/>
  <c r="I53" i="24" s="1"/>
  <c r="H36" i="24"/>
  <c r="I36" i="24" s="1"/>
  <c r="H37" i="24"/>
  <c r="I37" i="24" s="1"/>
  <c r="H34" i="24"/>
  <c r="I34" i="24" s="1"/>
  <c r="H33" i="24"/>
  <c r="I33" i="24" s="1"/>
  <c r="H35" i="24"/>
  <c r="I35" i="24" s="1"/>
  <c r="H26" i="24"/>
  <c r="I26" i="24" s="1"/>
  <c r="H27" i="24"/>
  <c r="I27" i="24" s="1"/>
  <c r="H46" i="24"/>
  <c r="I46" i="24" s="1"/>
  <c r="H44" i="24"/>
  <c r="I44" i="24" s="1"/>
  <c r="H45" i="24"/>
  <c r="I45" i="24" s="1"/>
  <c r="H43" i="24"/>
  <c r="I43" i="24" s="1"/>
  <c r="H8" i="24"/>
  <c r="I8" i="24" s="1"/>
  <c r="H17" i="24"/>
  <c r="I17" i="24" s="1"/>
  <c r="H7" i="24"/>
  <c r="I7" i="24" s="1"/>
  <c r="H11" i="24"/>
  <c r="I11" i="24" s="1"/>
  <c r="H10" i="24"/>
  <c r="I10" i="24" s="1"/>
  <c r="H9" i="24"/>
  <c r="I9" i="24" s="1"/>
  <c r="E53" i="24"/>
  <c r="F53" i="24" s="1"/>
  <c r="E51" i="24"/>
  <c r="F51" i="24" s="1"/>
  <c r="E52" i="24"/>
  <c r="E54" i="24"/>
  <c r="F54" i="24" s="1"/>
  <c r="E37" i="24"/>
  <c r="E34" i="24"/>
  <c r="F34" i="24" s="1"/>
  <c r="E33" i="24"/>
  <c r="F33" i="24" s="1"/>
  <c r="E27" i="24"/>
  <c r="F27" i="24" s="1"/>
  <c r="E26" i="24"/>
  <c r="F26" i="24" s="1"/>
  <c r="E44" i="24"/>
  <c r="F44" i="24" s="1"/>
  <c r="E46" i="24"/>
  <c r="F46" i="24" s="1"/>
  <c r="E45" i="24"/>
  <c r="F45" i="24" s="1"/>
  <c r="E43" i="24"/>
  <c r="F43" i="24" s="1"/>
  <c r="E11" i="24"/>
  <c r="F11" i="24" s="1"/>
  <c r="E8" i="24"/>
  <c r="F8" i="24" s="1"/>
  <c r="E9" i="24"/>
  <c r="F9" i="24" s="1"/>
  <c r="E7" i="24"/>
  <c r="E6" i="24" s="1"/>
  <c r="E17" i="24"/>
  <c r="F17" i="24" s="1"/>
  <c r="E10" i="24"/>
  <c r="F10" i="24" s="1"/>
  <c r="G6" i="24"/>
  <c r="G5" i="24" s="1"/>
  <c r="G54" i="24"/>
  <c r="D52" i="24"/>
  <c r="D50" i="24" s="1"/>
  <c r="G30" i="24"/>
  <c r="E8" i="22"/>
  <c r="G25" i="24"/>
  <c r="G24" i="24" s="1"/>
  <c r="D6" i="24"/>
  <c r="D5" i="24" s="1"/>
  <c r="E39" i="22"/>
  <c r="D25" i="24"/>
  <c r="G42" i="24"/>
  <c r="D42" i="24"/>
  <c r="H6" i="24" l="1"/>
  <c r="H5" i="24" s="1"/>
  <c r="I5" i="24" s="1"/>
  <c r="E40" i="22"/>
  <c r="H50" i="24"/>
  <c r="I54" i="24"/>
  <c r="E42" i="24"/>
  <c r="F42" i="24" s="1"/>
  <c r="E25" i="24"/>
  <c r="F25" i="24" s="1"/>
  <c r="E5" i="24"/>
  <c r="F5" i="24" s="1"/>
  <c r="E50" i="24"/>
  <c r="F50" i="24" s="1"/>
  <c r="I31" i="24"/>
  <c r="H30" i="24"/>
  <c r="I30" i="24" s="1"/>
  <c r="H25" i="24"/>
  <c r="H24" i="24" s="1"/>
  <c r="I24" i="24" s="1"/>
  <c r="H42" i="24"/>
  <c r="I42" i="24" s="1"/>
  <c r="F7" i="24"/>
  <c r="G50" i="24"/>
  <c r="F52" i="24"/>
  <c r="F6" i="24"/>
  <c r="G23" i="24"/>
  <c r="E7" i="22"/>
  <c r="I6" i="24" l="1"/>
  <c r="I50" i="24"/>
  <c r="I25" i="24"/>
  <c r="H23" i="24"/>
  <c r="I23" i="24" s="1"/>
  <c r="E35" i="24"/>
  <c r="E38" i="22"/>
  <c r="D35" i="24"/>
  <c r="F35" i="24" l="1"/>
  <c r="E41" i="22" l="1"/>
  <c r="D29" i="24" l="1"/>
  <c r="F29" i="24" s="1"/>
  <c r="F37" i="24" l="1"/>
  <c r="D28" i="24"/>
  <c r="D24" i="24" s="1"/>
  <c r="E36" i="24" l="1"/>
  <c r="D32" i="24"/>
  <c r="D30" i="24" s="1"/>
  <c r="D23" i="24" s="1"/>
  <c r="E28" i="24"/>
  <c r="E24" i="24" s="1"/>
  <c r="D36" i="24"/>
  <c r="F36" i="24" l="1"/>
  <c r="E32" i="24"/>
  <c r="F32" i="24" s="1"/>
  <c r="F28" i="24"/>
  <c r="F24" i="24"/>
  <c r="E9" i="22" l="1"/>
  <c r="E30" i="24"/>
  <c r="F30" i="24" s="1"/>
  <c r="E23" i="24" l="1"/>
  <c r="F23" i="24" s="1"/>
  <c r="E42" i="22" l="1"/>
  <c r="E10" i="22" l="1"/>
  <c r="D39" i="22"/>
  <c r="D41" i="22"/>
  <c r="D38" i="22"/>
  <c r="D40" i="22"/>
  <c r="E11" i="22" l="1"/>
  <c r="D10" i="22" s="1"/>
  <c r="D42" i="22"/>
  <c r="D7" i="22" l="1"/>
  <c r="D9" i="22"/>
  <c r="D8" i="22"/>
  <c r="D11" i="22" l="1"/>
</calcChain>
</file>

<file path=xl/sharedStrings.xml><?xml version="1.0" encoding="utf-8"?>
<sst xmlns="http://schemas.openxmlformats.org/spreadsheetml/2006/main" count="314" uniqueCount="190">
  <si>
    <t>Doplačila</t>
  </si>
  <si>
    <t>Vračila</t>
  </si>
  <si>
    <t>Dohodnina od nenapovedanih dohodkov</t>
  </si>
  <si>
    <t>Davek od dohodkov pravnih oseb</t>
  </si>
  <si>
    <t>Drugi davki na dohodek in dobiček</t>
  </si>
  <si>
    <t>Prispevki za zaposlovanje</t>
  </si>
  <si>
    <t>Prispevki za starševsko varstvo</t>
  </si>
  <si>
    <t>Prispevki za pokojninsko in invalidsko zavarovanje</t>
  </si>
  <si>
    <t>Prispevki za zdravstveno zavarovanje</t>
  </si>
  <si>
    <t>Posebni davek na določene prejemke</t>
  </si>
  <si>
    <t>Davki na nepremičnine</t>
  </si>
  <si>
    <t>Davki na premičnine</t>
  </si>
  <si>
    <t>Davki na dediščine in darila</t>
  </si>
  <si>
    <t>Davek na promet nepremičnin in na finančno premoženje</t>
  </si>
  <si>
    <t>Davki na motorna vozila</t>
  </si>
  <si>
    <t>DRUGI DAVKI - ukinjeni davki</t>
  </si>
  <si>
    <t>Drugi nedavčni prihodki</t>
  </si>
  <si>
    <t>Prejeta sredstva iz naslova prispevkov za zaposlovanje</t>
  </si>
  <si>
    <t>Prejeta sredstva iz naslova prispevkov za starševsko varstvo</t>
  </si>
  <si>
    <t>Prejeta sredstva iz naslova prispevkov za zdravstveno zavarovanje</t>
  </si>
  <si>
    <t>Prejeta sredstva iz naslova prispevkov za pokojninsko in invalidsko zavarovanje</t>
  </si>
  <si>
    <t>A</t>
  </si>
  <si>
    <t>1.</t>
  </si>
  <si>
    <t>1.1.</t>
  </si>
  <si>
    <t>1.1.1.</t>
  </si>
  <si>
    <t>1.1.1.2.</t>
  </si>
  <si>
    <t>1.1.2.</t>
  </si>
  <si>
    <t>1.1.3.</t>
  </si>
  <si>
    <t>1.1.4.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</si>
  <si>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</si>
  <si>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</si>
  <si>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</si>
  <si>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</si>
  <si>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</si>
  <si>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</si>
  <si>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</si>
  <si>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</si>
  <si>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</si>
  <si>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</si>
  <si>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4.1.</t>
  </si>
  <si>
    <t>4.2.</t>
  </si>
  <si>
    <t>4.3.</t>
  </si>
  <si>
    <t>4.4.</t>
  </si>
  <si>
    <t>5.</t>
  </si>
  <si>
    <t>5.1.</t>
  </si>
  <si>
    <t>5.1.1.</t>
  </si>
  <si>
    <t>5.1.2.</t>
  </si>
  <si>
    <t>5.2.</t>
  </si>
  <si>
    <t>5.3.</t>
  </si>
  <si>
    <t>5.4.</t>
  </si>
  <si>
    <t>6.</t>
  </si>
  <si>
    <t>B</t>
  </si>
  <si>
    <t>7.</t>
  </si>
  <si>
    <t>8.</t>
  </si>
  <si>
    <t>9.</t>
  </si>
  <si>
    <t>10.</t>
  </si>
  <si>
    <t>C</t>
  </si>
  <si>
    <t>11.</t>
  </si>
  <si>
    <t>11.1.</t>
  </si>
  <si>
    <t>E</t>
  </si>
  <si>
    <t>Zap.št.</t>
  </si>
  <si>
    <t>Dohodnina (1.1.1.+1.1.2+1.1.3.+1.1.4.)</t>
  </si>
  <si>
    <t>Letni poračun (1.1.1.1.-1.1.1.2.)</t>
  </si>
  <si>
    <t>1.1.1.1</t>
  </si>
  <si>
    <t>Akontacije dohodnine</t>
  </si>
  <si>
    <t>PRISPEVKI ZA SOCIALNO VARNOST (2.1.+ 2.2.+ 2.3.+2.4.)</t>
  </si>
  <si>
    <t>DAVKI NA PLAČILNO LISTO IN DELOVNO SILO (3.1.)</t>
  </si>
  <si>
    <t>4.1.1.</t>
  </si>
  <si>
    <t>Davki na nepremičnine - del državni proračun</t>
  </si>
  <si>
    <t>4.2.1.</t>
  </si>
  <si>
    <t>Davki na premičnine - del državni proračun</t>
  </si>
  <si>
    <t>4.4.1.</t>
  </si>
  <si>
    <t>Davek na promet nepremičnin in na finančno premoženje -del državni proračun</t>
  </si>
  <si>
    <t xml:space="preserve">Davki na posebne storitve </t>
  </si>
  <si>
    <t>Davki na posebne storitve  - del državni proračun</t>
  </si>
  <si>
    <t>Drugi davki na uporabo blaga in storitev</t>
  </si>
  <si>
    <t>5.3.1.</t>
  </si>
  <si>
    <t>Drugi davki na uporabo blaga in storitev - del  državni proračun</t>
  </si>
  <si>
    <t xml:space="preserve">Koncesijske dajatve od posebnih iger na srečo </t>
  </si>
  <si>
    <t>Prihodki od dajatve za začasno ali občasno delo upokojencev</t>
  </si>
  <si>
    <t>TAKSE IN PRISTOJBINE</t>
  </si>
  <si>
    <t>Drugi nedavčni prihodki - del državni proračun</t>
  </si>
  <si>
    <t>D</t>
  </si>
  <si>
    <t>F</t>
  </si>
  <si>
    <t>G</t>
  </si>
  <si>
    <t>H</t>
  </si>
  <si>
    <t>I</t>
  </si>
  <si>
    <t>ZPIZ</t>
  </si>
  <si>
    <t>ZZZS</t>
  </si>
  <si>
    <t>DAVKI NA MEDNARODNO TRGOVINO IN TRANSAKCIJE</t>
  </si>
  <si>
    <t>5.5.</t>
  </si>
  <si>
    <t>8.1.</t>
  </si>
  <si>
    <t>8.2.</t>
  </si>
  <si>
    <t xml:space="preserve">8.3. </t>
  </si>
  <si>
    <t>12.</t>
  </si>
  <si>
    <t>12.1.</t>
  </si>
  <si>
    <t>12.2.</t>
  </si>
  <si>
    <t>DAVČNI PRIHODKI (1+2+3+4+5+6+7)</t>
  </si>
  <si>
    <t>5.5.1.</t>
  </si>
  <si>
    <t>5.6.</t>
  </si>
  <si>
    <t>UDELEŽBA NA DOBIČKU IN DOHODKU OD PREMOŽENJA (8.1.+8.2.+8.3)</t>
  </si>
  <si>
    <t>6.1.</t>
  </si>
  <si>
    <t>Carine</t>
  </si>
  <si>
    <t xml:space="preserve">Vplačila </t>
  </si>
  <si>
    <t xml:space="preserve">Davek na dodano vrednost od uvoženega blaga </t>
  </si>
  <si>
    <t>v EUR</t>
  </si>
  <si>
    <t>5.1.1.1.</t>
  </si>
  <si>
    <t>5.1.1.2.</t>
  </si>
  <si>
    <t>Davek na dodano vrednost po obračunu (5.1.1.1.-5.1.1.2.)</t>
  </si>
  <si>
    <t>5.4.1.</t>
  </si>
  <si>
    <t>Davek na dodano vrednost  (5.1.1.+5.1.2.)</t>
  </si>
  <si>
    <t>Drugi davki na blago in storitve (CO2)</t>
  </si>
  <si>
    <t>5.3.2.</t>
  </si>
  <si>
    <t>Trošarine (5.3.1.- 5.3.2)</t>
  </si>
  <si>
    <t>12.3.</t>
  </si>
  <si>
    <t>12.4.</t>
  </si>
  <si>
    <t>NEDAVČNI PRIHODKI (8+9+10+11)</t>
  </si>
  <si>
    <t>TRANSFERNI PRIHODKI (12)</t>
  </si>
  <si>
    <t>Koncesijske dajatve za občasna in začasna dela študentov in dijakov</t>
  </si>
  <si>
    <t>GLOBE IN DRUGE DENARNE KAZNI</t>
  </si>
  <si>
    <t>TRANSFERNI PRIHODKI IZ DRUGIH JAVNOFINANČNIH INSTITUCIJ (12.1.+12.2.+12.3.+12.4.)</t>
  </si>
  <si>
    <t>Republika Slovenija</t>
  </si>
  <si>
    <t>Ministrstvo za finance</t>
  </si>
  <si>
    <t xml:space="preserve">VRSTA PRIHODKA      </t>
  </si>
  <si>
    <t>Struktura v %</t>
  </si>
  <si>
    <t>3=1/2</t>
  </si>
  <si>
    <t>Država</t>
  </si>
  <si>
    <t>Občine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</si>
  <si>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(5.1.+ 5.2.+ 5.3.+ 5.4.+5.5.+5.6.)</t>
    </r>
  </si>
  <si>
    <t>SKUPAJ</t>
  </si>
  <si>
    <t>FINANČNA UPRAVA RS</t>
  </si>
  <si>
    <t>VRSTA DAVKA</t>
  </si>
  <si>
    <t>davki na dohodek in dobiček</t>
  </si>
  <si>
    <t>prispevki za socialno varnost</t>
  </si>
  <si>
    <t>domači davki na blagi in storitve</t>
  </si>
  <si>
    <t>ostali JFP</t>
  </si>
  <si>
    <t>davki na dohodek   in dobiček</t>
  </si>
  <si>
    <t>SKUPAJ JFP</t>
  </si>
  <si>
    <t>Skupaj FURS JFP</t>
  </si>
  <si>
    <t>Preglednica 1: Prihodki iz naslova dohodnine po virih (v EUR)</t>
  </si>
  <si>
    <t>Preglednica 2: Prihodki iz naslova DDPO (v EUR)</t>
  </si>
  <si>
    <t>Preglednica 3: Prihodki iz naslova domačih davkov na blago in storitve po vrstah davkov  (v EUR)</t>
  </si>
  <si>
    <t>JAVNOFINANČNI PRIHODKI</t>
  </si>
  <si>
    <t>Preglednica 4: Prihodki iz naslova prispevkov za socialno varnost  (v EUR)</t>
  </si>
  <si>
    <t>Dohodnina od dobička na kapital, dividend, obresti in najema</t>
  </si>
  <si>
    <t>PREJEMNIKI - eDIS CDK</t>
  </si>
  <si>
    <t>PREJEMNIKI - CUKOD</t>
  </si>
  <si>
    <t>indeks 2017/2016</t>
  </si>
  <si>
    <t>2017</t>
  </si>
  <si>
    <t>Vir: eDIS CDK - tabela STA in knjigovodski sistem CUKOD</t>
  </si>
  <si>
    <t xml:space="preserve"> REALIZACIJA    NOVEMBER 2017</t>
  </si>
  <si>
    <t>Graf 2: Struktura neto pobranih JFP po vrstah JFP   NOVEMBER 2017</t>
  </si>
  <si>
    <t>Graf 3: Struktura neto pobranih JFP po vrstah JFP v obdobju JANUAR - NOVEMBER  2017</t>
  </si>
  <si>
    <t xml:space="preserve"> REALIZACIJA JANUAR - NOVEMBER 2017</t>
  </si>
  <si>
    <t xml:space="preserve"> REALIZACIJA     NOVEMBER 2017 </t>
  </si>
  <si>
    <t xml:space="preserve"> REALIZACIJA    NOVEMBER 2016</t>
  </si>
  <si>
    <t>REALIZACIJA JANUAR -   NOVEMBER 2017</t>
  </si>
  <si>
    <t>REALIZACIJA JANUAR -   NOVEMBER 2016</t>
  </si>
  <si>
    <t>2018</t>
  </si>
  <si>
    <t>RAZLIKA 2018/2017</t>
  </si>
  <si>
    <t>11.1.1.</t>
  </si>
  <si>
    <t>DRUGI NEDAVČNI PRIHODKI  (11.1.)</t>
  </si>
  <si>
    <t xml:space="preserve">Nerazporejeni prihodki </t>
  </si>
  <si>
    <t>Skupaj JFP = (A + B + C + D)</t>
  </si>
  <si>
    <t>Prejemki iz izvršb za terjatve, ki niso prenesene v  knjigovodsko evidenco FURS</t>
  </si>
  <si>
    <t>Drugi prejemki</t>
  </si>
  <si>
    <t>Skupaj prejemki (F + G)</t>
  </si>
  <si>
    <t>Skupaj JFP in prejemki  (E + H)</t>
  </si>
  <si>
    <t xml:space="preserve">     JANUAR - NOVEMBER 2018</t>
  </si>
  <si>
    <t xml:space="preserve">     JANUAR - NOVEMBER 2017</t>
  </si>
  <si>
    <t>Graf 1 : Javnofinančni prihodki po prejemnikih sredstev, ki jih je pobrala finanačna uprava v obdobju JANUAR - NOVEMBER  (2018, 2017)</t>
  </si>
  <si>
    <t>RAZLIKA MESEC 2019/2018</t>
  </si>
  <si>
    <t>Indeks 2019/2018</t>
  </si>
  <si>
    <t>RAZLIKA OBDOBJE  2019/2018</t>
  </si>
  <si>
    <t>Dohodnina (1.1.1.+1.1.2.+1.1.3.+1.1.4.)</t>
  </si>
  <si>
    <t>DAVKI NA DOHODEK IN DOBIČEK (1.1.+1.2.+1.3.)</t>
  </si>
  <si>
    <t>PRISPEVKI ZA SOCIALNO VARNOST (2.1.+2.2.+2.3.+2.4.)</t>
  </si>
  <si>
    <t>DAVKI NA PREMOŽENJE (4.1.+4.2.+4.3.+4.4.)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</si>
  <si>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(5.1.+5.2.+5.3.+5.4.+5.5.+5.6.)</t>
    </r>
  </si>
  <si>
    <t>Trošarine (5.3.1.-5.3.2.)</t>
  </si>
  <si>
    <t xml:space="preserve"> REALIZACIJA  JUNIJ 2019</t>
  </si>
  <si>
    <t>REALIZACIJA  JUNIJ 2018</t>
  </si>
  <si>
    <t>REALIZACIJA JANUAR - JUNIJ 2019</t>
  </si>
  <si>
    <t>REALIZACIJA JANUAR - JUNIJ 2018</t>
  </si>
  <si>
    <t>ODLOŽENO NA INTERNET</t>
  </si>
  <si>
    <t>JUNIJ</t>
  </si>
  <si>
    <t>JANUAR - JUNIJ (internet)</t>
  </si>
  <si>
    <t>KONTROLA</t>
  </si>
  <si>
    <t>kontrola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</si>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</sst>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_S_I_T_-;\-* #,##0.00\ _S_I_T_-;_-* &quot;-&quot;??\ _S_I_T_-;_-@_-"/>
    <numFmt numFmtId="165" formatCode="d/\ m/\ yyyy;@"/>
    <numFmt numFmtId="166" formatCode="#,##0.0"/>
    <numFmt numFmtId="167" formatCode="#,##0.0000"/>
    <numFmt numFmtId="168" formatCode="#,##0\ &quot;SIT&quot;;\-#,##0\ &quot;SIT&quot;"/>
    <numFmt numFmtId="169" formatCode="#,##0.00\ &quot;SIT&quot;;\-#,##0.00\ &quot;SIT&quot;"/>
    <numFmt numFmtId="170" formatCode="mmmm\ d\,\ yyyy"/>
  </numFmts>
  <fonts count="5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b/>
      <sz val="14"/>
      <color rgb="FF000000"/>
      <name val="Arial"/>
      <family val="2"/>
      <charset val="238"/>
    </font>
    <font>
      <sz val="10"/>
      <name val="Arial CE"/>
      <family val="2"/>
      <charset val="238"/>
    </font>
    <font>
      <b/>
      <sz val="11"/>
      <color rgb="FF0000FF"/>
      <name val="Arial CE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CE"/>
      <charset val="238"/>
    </font>
    <font>
      <sz val="14"/>
      <color rgb="FF00000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2"/>
      <name val="Arial CE"/>
      <family val="2"/>
      <charset val="238"/>
    </font>
    <font>
      <sz val="12"/>
      <color rgb="FFFF0000"/>
      <name val="Arial CE"/>
      <family val="2"/>
      <charset val="238"/>
    </font>
    <font>
      <sz val="16"/>
      <name val="Arial CE"/>
      <family val="2"/>
      <charset val="238"/>
    </font>
    <font>
      <b/>
      <sz val="16"/>
      <name val="Arial CE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rgb="FF000000"/>
      <name val="Arial"/>
      <family val="2"/>
      <charset val="238"/>
    </font>
    <font>
      <b/>
      <sz val="7"/>
      <name val="Arial"/>
      <family val="2"/>
      <charset val="238"/>
    </font>
    <font>
      <b/>
      <sz val="18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4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711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22" borderId="0" applyNumberFormat="0" applyBorder="0" applyAlignment="0" applyProtection="0"/>
    <xf numFmtId="0" fontId="1" fillId="0" borderId="0"/>
    <xf numFmtId="0" fontId="4" fillId="23" borderId="6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5" fillId="0" borderId="7" applyNumberFormat="0" applyFill="0" applyAlignment="0" applyProtection="0"/>
    <xf numFmtId="0" fontId="16" fillId="30" borderId="8" applyNumberFormat="0" applyAlignment="0" applyProtection="0"/>
    <xf numFmtId="0" fontId="17" fillId="21" borderId="9" applyNumberFormat="0" applyAlignment="0" applyProtection="0"/>
    <xf numFmtId="0" fontId="18" fillId="31" borderId="0" applyNumberFormat="0" applyBorder="0" applyAlignment="0" applyProtection="0"/>
    <xf numFmtId="0" fontId="19" fillId="32" borderId="9" applyNumberFormat="0" applyAlignment="0" applyProtection="0"/>
    <xf numFmtId="0" fontId="20" fillId="0" borderId="10" applyNumberFormat="0" applyFill="0" applyAlignment="0" applyProtection="0"/>
    <xf numFmtId="0" fontId="2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3" fontId="1" fillId="0" borderId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2" fillId="0" borderId="0"/>
    <xf numFmtId="1" fontId="2" fillId="0" borderId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1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23" borderId="6" applyNumberFormat="0" applyFont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5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0" fontId="53" fillId="0" borderId="0"/>
    <xf numFmtId="0" fontId="4" fillId="0" borderId="0"/>
    <xf numFmtId="0" fontId="1" fillId="0" borderId="0"/>
    <xf numFmtId="166" fontId="1" fillId="0" borderId="0" applyFill="0" applyBorder="0" applyAlignment="0" applyProtection="0"/>
    <xf numFmtId="169" fontId="1" fillId="0" borderId="0" applyFill="0" applyBorder="0" applyAlignment="0" applyProtection="0"/>
    <xf numFmtId="168" fontId="1" fillId="0" borderId="0" applyFill="0" applyBorder="0" applyAlignment="0" applyProtection="0"/>
    <xf numFmtId="170" fontId="1" fillId="0" borderId="0" applyFill="0" applyBorder="0" applyAlignment="0" applyProtection="0"/>
    <xf numFmtId="2" fontId="1" fillId="0" borderId="0" applyFill="0" applyBorder="0" applyAlignment="0" applyProtection="0"/>
    <xf numFmtId="0" fontId="5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0" fontId="1" fillId="0" borderId="0" applyFill="0" applyBorder="0" applyAlignment="0" applyProtection="0"/>
    <xf numFmtId="0" fontId="1" fillId="0" borderId="42" applyNumberFormat="0" applyFill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4" fillId="0" borderId="0"/>
  </cellStyleXfs>
  <cellXfs count="278">
    <xf numFmtId="0" fontId="0" fillId="0" borderId="0" xfId="0"/>
    <xf numFmtId="3" fontId="24" fillId="0" borderId="0" xfId="0" applyNumberFormat="1" applyFont="1"/>
    <xf numFmtId="3" fontId="28" fillId="37" borderId="14" xfId="0" applyNumberFormat="1" applyFont="1" applyFill="1" applyBorder="1" applyAlignment="1">
      <alignment shrinkToFit="1"/>
    </xf>
    <xf numFmtId="3" fontId="30" fillId="37" borderId="14" xfId="0" applyNumberFormat="1" applyFont="1" applyFill="1" applyBorder="1" applyAlignment="1">
      <alignment shrinkToFit="1"/>
    </xf>
    <xf numFmtId="3" fontId="28" fillId="37" borderId="16" xfId="0" applyNumberFormat="1" applyFont="1" applyFill="1" applyBorder="1" applyAlignment="1">
      <alignment shrinkToFit="1"/>
    </xf>
    <xf numFmtId="3" fontId="27" fillId="0" borderId="0" xfId="0" applyNumberFormat="1" applyFont="1" applyBorder="1"/>
    <xf numFmtId="0" fontId="26" fillId="0" borderId="0" xfId="0" applyNumberFormat="1" applyFont="1"/>
    <xf numFmtId="165" fontId="27" fillId="0" borderId="0" xfId="0" applyNumberFormat="1" applyFont="1" applyBorder="1"/>
    <xf numFmtId="3" fontId="34" fillId="0" borderId="13" xfId="0" applyNumberFormat="1" applyFont="1" applyBorder="1"/>
    <xf numFmtId="3" fontId="3" fillId="33" borderId="15" xfId="28" applyNumberFormat="1" applyFont="1" applyFill="1" applyBorder="1" applyAlignment="1">
      <alignment vertical="center" shrinkToFit="1"/>
    </xf>
    <xf numFmtId="3" fontId="3" fillId="0" borderId="1" xfId="0" applyNumberFormat="1" applyFont="1" applyBorder="1" applyAlignment="1">
      <alignment horizontal="center"/>
    </xf>
    <xf numFmtId="3" fontId="3" fillId="0" borderId="22" xfId="0" applyNumberFormat="1" applyFont="1" applyBorder="1" applyAlignment="1">
      <alignment horizontal="center"/>
    </xf>
    <xf numFmtId="3" fontId="35" fillId="0" borderId="0" xfId="44" applyNumberFormat="1" applyFont="1"/>
    <xf numFmtId="0" fontId="0" fillId="0" borderId="0" xfId="0" applyFill="1"/>
    <xf numFmtId="3" fontId="26" fillId="0" borderId="37" xfId="0" applyNumberFormat="1" applyFont="1" applyBorder="1" applyAlignment="1">
      <alignment horizontal="center" vertical="center" wrapText="1"/>
    </xf>
    <xf numFmtId="3" fontId="3" fillId="0" borderId="38" xfId="0" applyNumberFormat="1" applyFont="1" applyBorder="1" applyAlignment="1">
      <alignment horizontal="center"/>
    </xf>
    <xf numFmtId="49" fontId="21" fillId="0" borderId="1" xfId="0" applyNumberFormat="1" applyFont="1" applyFill="1" applyBorder="1" applyAlignment="1">
      <alignment horizontal="center" vertical="center" wrapText="1"/>
    </xf>
    <xf numFmtId="49" fontId="41" fillId="37" borderId="15" xfId="0" applyNumberFormat="1" applyFont="1" applyFill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center"/>
    </xf>
    <xf numFmtId="3" fontId="34" fillId="0" borderId="24" xfId="0" applyNumberFormat="1" applyFont="1" applyBorder="1"/>
    <xf numFmtId="3" fontId="28" fillId="0" borderId="22" xfId="0" applyNumberFormat="1" applyFont="1" applyBorder="1" applyAlignment="1">
      <alignment horizontal="center"/>
    </xf>
    <xf numFmtId="3" fontId="34" fillId="0" borderId="0" xfId="0" applyNumberFormat="1" applyFont="1" applyBorder="1"/>
    <xf numFmtId="3" fontId="43" fillId="0" borderId="0" xfId="0" applyNumberFormat="1" applyFont="1" applyBorder="1"/>
    <xf numFmtId="3" fontId="44" fillId="0" borderId="0" xfId="0" applyNumberFormat="1" applyFont="1" applyBorder="1"/>
    <xf numFmtId="3" fontId="44" fillId="0" borderId="0" xfId="0" applyNumberFormat="1" applyFont="1" applyBorder="1" applyAlignment="1">
      <alignment horizontal="right"/>
    </xf>
    <xf numFmtId="49" fontId="33" fillId="40" borderId="1" xfId="0" applyNumberFormat="1" applyFont="1" applyFill="1" applyBorder="1" applyAlignment="1">
      <alignment horizontal="left" vertical="center" wrapText="1"/>
    </xf>
    <xf numFmtId="49" fontId="33" fillId="40" borderId="1" xfId="0" applyNumberFormat="1" applyFont="1" applyFill="1" applyBorder="1" applyAlignment="1">
      <alignment horizontal="center" vertical="center" wrapText="1"/>
    </xf>
    <xf numFmtId="3" fontId="45" fillId="0" borderId="1" xfId="0" applyNumberFormat="1" applyFont="1" applyBorder="1"/>
    <xf numFmtId="49" fontId="33" fillId="37" borderId="1" xfId="0" applyNumberFormat="1" applyFont="1" applyFill="1" applyBorder="1" applyAlignment="1">
      <alignment horizontal="left" vertical="center" wrapText="1"/>
    </xf>
    <xf numFmtId="3" fontId="46" fillId="0" borderId="1" xfId="0" applyNumberFormat="1" applyFont="1" applyBorder="1"/>
    <xf numFmtId="4" fontId="0" fillId="0" borderId="0" xfId="0" applyNumberFormat="1" applyAlignment="1">
      <alignment vertical="top"/>
    </xf>
    <xf numFmtId="0" fontId="20" fillId="39" borderId="40" xfId="48" applyFont="1" applyFill="1" applyBorder="1" applyAlignment="1">
      <alignment vertical="top"/>
    </xf>
    <xf numFmtId="0" fontId="23" fillId="38" borderId="27" xfId="48" applyFont="1" applyFill="1" applyBorder="1" applyAlignment="1">
      <alignment wrapText="1"/>
    </xf>
    <xf numFmtId="3" fontId="1" fillId="0" borderId="25" xfId="0" applyNumberFormat="1" applyFont="1" applyBorder="1"/>
    <xf numFmtId="3" fontId="1" fillId="0" borderId="22" xfId="0" applyNumberFormat="1" applyFont="1" applyBorder="1"/>
    <xf numFmtId="49" fontId="31" fillId="37" borderId="22" xfId="0" applyNumberFormat="1" applyFont="1" applyFill="1" applyBorder="1" applyAlignment="1">
      <alignment horizontal="left" wrapText="1"/>
    </xf>
    <xf numFmtId="49" fontId="31" fillId="37" borderId="31" xfId="0" applyNumberFormat="1" applyFont="1" applyFill="1" applyBorder="1" applyAlignment="1">
      <alignment horizontal="left" wrapText="1"/>
    </xf>
    <xf numFmtId="3" fontId="0" fillId="0" borderId="1" xfId="0" applyNumberFormat="1" applyBorder="1"/>
    <xf numFmtId="4" fontId="36" fillId="39" borderId="28" xfId="48" applyNumberFormat="1" applyFont="1" applyFill="1" applyBorder="1"/>
    <xf numFmtId="3" fontId="1" fillId="0" borderId="1" xfId="0" applyNumberFormat="1" applyFont="1" applyBorder="1" applyAlignment="1"/>
    <xf numFmtId="0" fontId="23" fillId="38" borderId="41" xfId="48" applyFont="1" applyFill="1" applyBorder="1" applyAlignment="1">
      <alignment wrapText="1"/>
    </xf>
    <xf numFmtId="0" fontId="20" fillId="39" borderId="20" xfId="48" applyFont="1" applyFill="1" applyBorder="1" applyAlignment="1">
      <alignment vertical="top"/>
    </xf>
    <xf numFmtId="3" fontId="1" fillId="0" borderId="22" xfId="0" applyNumberFormat="1" applyFont="1" applyBorder="1" applyAlignment="1"/>
    <xf numFmtId="0" fontId="28" fillId="35" borderId="1" xfId="28" applyFont="1" applyFill="1" applyBorder="1" applyAlignment="1">
      <alignment shrinkToFit="1"/>
    </xf>
    <xf numFmtId="0" fontId="22" fillId="0" borderId="0" xfId="0" applyFont="1"/>
    <xf numFmtId="3" fontId="37" fillId="0" borderId="1" xfId="0" quotePrefix="1" applyNumberFormat="1" applyFont="1" applyFill="1" applyBorder="1"/>
    <xf numFmtId="3" fontId="37" fillId="0" borderId="1" xfId="0" applyNumberFormat="1" applyFont="1" applyFill="1" applyBorder="1"/>
    <xf numFmtId="166" fontId="37" fillId="0" borderId="1" xfId="0" applyNumberFormat="1" applyFont="1" applyFill="1" applyBorder="1" applyAlignment="1"/>
    <xf numFmtId="3" fontId="38" fillId="0" borderId="1" xfId="0" quotePrefix="1" applyNumberFormat="1" applyFont="1" applyFill="1" applyBorder="1"/>
    <xf numFmtId="166" fontId="38" fillId="0" borderId="1" xfId="0" applyNumberFormat="1" applyFont="1" applyFill="1" applyBorder="1" applyAlignment="1"/>
    <xf numFmtId="3" fontId="38" fillId="0" borderId="1" xfId="0" applyNumberFormat="1" applyFont="1" applyFill="1" applyBorder="1"/>
    <xf numFmtId="3" fontId="38" fillId="0" borderId="1" xfId="0" applyNumberFormat="1" applyFont="1" applyBorder="1"/>
    <xf numFmtId="166" fontId="38" fillId="0" borderId="1" xfId="0" applyNumberFormat="1" applyFont="1" applyBorder="1" applyAlignment="1"/>
    <xf numFmtId="3" fontId="37" fillId="0" borderId="1" xfId="0" applyNumberFormat="1" applyFont="1" applyBorder="1"/>
    <xf numFmtId="0" fontId="48" fillId="33" borderId="13" xfId="28" applyFont="1" applyFill="1" applyBorder="1" applyAlignment="1">
      <alignment vertical="center" shrinkToFit="1"/>
    </xf>
    <xf numFmtId="0" fontId="37" fillId="0" borderId="21" xfId="28" applyFont="1" applyFill="1" applyBorder="1" applyAlignment="1">
      <alignment horizontal="left" vertical="center" shrinkToFit="1"/>
    </xf>
    <xf numFmtId="3" fontId="28" fillId="35" borderId="15" xfId="0" applyNumberFormat="1" applyFont="1" applyFill="1" applyBorder="1" applyAlignment="1" applyProtection="1">
      <alignment shrinkToFit="1"/>
    </xf>
    <xf numFmtId="0" fontId="28" fillId="35" borderId="29" xfId="28" applyFont="1" applyFill="1" applyBorder="1" applyAlignment="1">
      <alignment shrinkToFit="1"/>
    </xf>
    <xf numFmtId="0" fontId="0" fillId="35" borderId="19" xfId="0" applyFill="1" applyBorder="1"/>
    <xf numFmtId="3" fontId="28" fillId="35" borderId="29" xfId="28" applyNumberFormat="1" applyFont="1" applyFill="1" applyBorder="1" applyAlignment="1">
      <alignment horizontal="center" shrinkToFit="1"/>
    </xf>
    <xf numFmtId="3" fontId="28" fillId="35" borderId="22" xfId="28" applyNumberFormat="1" applyFont="1" applyFill="1" applyBorder="1" applyAlignment="1">
      <alignment shrinkToFit="1"/>
    </xf>
    <xf numFmtId="3" fontId="28" fillId="35" borderId="23" xfId="28" applyNumberFormat="1" applyFont="1" applyFill="1" applyBorder="1" applyAlignment="1">
      <alignment shrinkToFit="1"/>
    </xf>
    <xf numFmtId="166" fontId="40" fillId="35" borderId="1" xfId="0" applyNumberFormat="1" applyFont="1" applyFill="1" applyBorder="1" applyAlignment="1">
      <alignment horizontal="center"/>
    </xf>
    <xf numFmtId="0" fontId="48" fillId="36" borderId="21" xfId="28" applyFont="1" applyFill="1" applyBorder="1" applyAlignment="1">
      <alignment horizontal="center" vertical="center" wrapText="1"/>
    </xf>
    <xf numFmtId="3" fontId="26" fillId="0" borderId="24" xfId="0" applyNumberFormat="1" applyFont="1" applyBorder="1" applyAlignment="1">
      <alignment horizontal="center" wrapText="1"/>
    </xf>
    <xf numFmtId="166" fontId="25" fillId="35" borderId="29" xfId="0" applyNumberFormat="1" applyFont="1" applyFill="1" applyBorder="1" applyAlignment="1">
      <alignment horizontal="center"/>
    </xf>
    <xf numFmtId="3" fontId="26" fillId="0" borderId="0" xfId="0" applyNumberFormat="1" applyFont="1" applyBorder="1"/>
    <xf numFmtId="166" fontId="37" fillId="0" borderId="1" xfId="0" applyNumberFormat="1" applyFont="1" applyBorder="1" applyAlignment="1"/>
    <xf numFmtId="3" fontId="39" fillId="35" borderId="1" xfId="0" applyNumberFormat="1" applyFont="1" applyFill="1" applyBorder="1"/>
    <xf numFmtId="166" fontId="1" fillId="35" borderId="1" xfId="0" applyNumberFormat="1" applyFont="1" applyFill="1" applyBorder="1" applyAlignment="1"/>
    <xf numFmtId="3" fontId="39" fillId="35" borderId="1" xfId="0" quotePrefix="1" applyNumberFormat="1" applyFont="1" applyFill="1" applyBorder="1"/>
    <xf numFmtId="3" fontId="25" fillId="35" borderId="22" xfId="0" applyNumberFormat="1" applyFont="1" applyFill="1" applyBorder="1" applyAlignment="1">
      <alignment horizontal="right"/>
    </xf>
    <xf numFmtId="3" fontId="22" fillId="35" borderId="23" xfId="0" applyNumberFormat="1" applyFont="1" applyFill="1" applyBorder="1" applyAlignment="1">
      <alignment horizontal="right"/>
    </xf>
    <xf numFmtId="167" fontId="40" fillId="35" borderId="1" xfId="0" applyNumberFormat="1" applyFont="1" applyFill="1" applyBorder="1" applyAlignment="1">
      <alignment horizontal="center"/>
    </xf>
    <xf numFmtId="0" fontId="29" fillId="0" borderId="1" xfId="28" applyFont="1" applyFill="1" applyBorder="1" applyAlignment="1">
      <alignment horizontal="center" vertical="center" shrinkToFit="1"/>
    </xf>
    <xf numFmtId="0" fontId="29" fillId="0" borderId="22" xfId="28" applyFont="1" applyFill="1" applyBorder="1" applyAlignment="1">
      <alignment horizontal="center" vertical="center" shrinkToFit="1"/>
    </xf>
    <xf numFmtId="0" fontId="29" fillId="33" borderId="15" xfId="28" applyFont="1" applyFill="1" applyBorder="1" applyAlignment="1">
      <alignment horizontal="center" vertical="center" shrinkToFit="1"/>
    </xf>
    <xf numFmtId="0" fontId="36" fillId="0" borderId="0" xfId="0" applyFont="1"/>
    <xf numFmtId="3" fontId="34" fillId="34" borderId="1" xfId="0" applyNumberFormat="1" applyFont="1" applyFill="1" applyBorder="1"/>
    <xf numFmtId="3" fontId="26" fillId="34" borderId="1" xfId="0" applyNumberFormat="1" applyFont="1" applyFill="1" applyBorder="1" applyAlignment="1">
      <alignment horizontal="center" vertical="center" wrapText="1"/>
    </xf>
    <xf numFmtId="3" fontId="39" fillId="35" borderId="1" xfId="0" applyNumberFormat="1" applyFont="1" applyFill="1" applyBorder="1" applyAlignment="1">
      <alignment shrinkToFit="1"/>
    </xf>
    <xf numFmtId="0" fontId="39" fillId="35" borderId="1" xfId="0" applyFont="1" applyFill="1" applyBorder="1" applyAlignment="1">
      <alignment shrinkToFit="1"/>
    </xf>
    <xf numFmtId="166" fontId="1" fillId="35" borderId="1" xfId="0" applyNumberFormat="1" applyFont="1" applyFill="1" applyBorder="1"/>
    <xf numFmtId="3" fontId="38" fillId="37" borderId="1" xfId="0" applyNumberFormat="1" applyFont="1" applyFill="1" applyBorder="1" applyAlignment="1">
      <alignment shrinkToFit="1"/>
    </xf>
    <xf numFmtId="0" fontId="38" fillId="37" borderId="1" xfId="0" applyFont="1" applyFill="1" applyBorder="1" applyAlignment="1">
      <alignment shrinkToFit="1"/>
    </xf>
    <xf numFmtId="166" fontId="38" fillId="0" borderId="1" xfId="0" applyNumberFormat="1" applyFont="1" applyBorder="1"/>
    <xf numFmtId="3" fontId="37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shrinkToFit="1"/>
    </xf>
    <xf numFmtId="166" fontId="37" fillId="0" borderId="1" xfId="0" applyNumberFormat="1" applyFont="1" applyBorder="1"/>
    <xf numFmtId="0" fontId="38" fillId="37" borderId="1" xfId="0" applyFont="1" applyFill="1" applyBorder="1" applyAlignment="1">
      <alignment wrapText="1"/>
    </xf>
    <xf numFmtId="0" fontId="38" fillId="37" borderId="1" xfId="0" applyFont="1" applyFill="1" applyBorder="1" applyAlignment="1"/>
    <xf numFmtId="3" fontId="39" fillId="37" borderId="1" xfId="0" applyNumberFormat="1" applyFont="1" applyFill="1" applyBorder="1" applyAlignment="1">
      <alignment shrinkToFit="1"/>
    </xf>
    <xf numFmtId="0" fontId="39" fillId="37" borderId="1" xfId="28" applyFont="1" applyFill="1" applyBorder="1" applyAlignment="1">
      <alignment shrinkToFit="1"/>
    </xf>
    <xf numFmtId="3" fontId="1" fillId="0" borderId="1" xfId="0" applyNumberFormat="1" applyFont="1" applyBorder="1"/>
    <xf numFmtId="166" fontId="1" fillId="0" borderId="1" xfId="0" applyNumberFormat="1" applyFont="1" applyBorder="1" applyAlignment="1"/>
    <xf numFmtId="3" fontId="1" fillId="0" borderId="1" xfId="0" applyNumberFormat="1" applyFont="1" applyFill="1" applyBorder="1"/>
    <xf numFmtId="166" fontId="1" fillId="0" borderId="1" xfId="0" applyNumberFormat="1" applyFont="1" applyBorder="1"/>
    <xf numFmtId="0" fontId="39" fillId="35" borderId="1" xfId="28" applyFont="1" applyFill="1" applyBorder="1" applyAlignment="1">
      <alignment wrapText="1" shrinkToFit="1"/>
    </xf>
    <xf numFmtId="166" fontId="39" fillId="35" borderId="1" xfId="0" quotePrefix="1" applyNumberFormat="1" applyFont="1" applyFill="1" applyBorder="1" applyAlignment="1"/>
    <xf numFmtId="166" fontId="39" fillId="35" borderId="1" xfId="0" applyNumberFormat="1" applyFont="1" applyFill="1" applyBorder="1"/>
    <xf numFmtId="166" fontId="37" fillId="0" borderId="1" xfId="0" applyNumberFormat="1" applyFont="1" applyFill="1" applyBorder="1"/>
    <xf numFmtId="0" fontId="37" fillId="37" borderId="1" xfId="28" applyFont="1" applyFill="1" applyBorder="1" applyAlignment="1">
      <alignment wrapText="1" shrinkToFit="1"/>
    </xf>
    <xf numFmtId="166" fontId="37" fillId="0" borderId="1" xfId="0" quotePrefix="1" applyNumberFormat="1" applyFont="1" applyFill="1" applyBorder="1"/>
    <xf numFmtId="3" fontId="50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vertical="center" wrapText="1" shrinkToFit="1"/>
    </xf>
    <xf numFmtId="3" fontId="49" fillId="37" borderId="1" xfId="0" applyNumberFormat="1" applyFont="1" applyFill="1" applyBorder="1" applyAlignment="1">
      <alignment shrinkToFit="1"/>
    </xf>
    <xf numFmtId="49" fontId="52" fillId="37" borderId="1" xfId="0" applyNumberFormat="1" applyFont="1" applyFill="1" applyBorder="1" applyAlignment="1">
      <alignment horizontal="left" wrapText="1"/>
    </xf>
    <xf numFmtId="166" fontId="38" fillId="0" borderId="1" xfId="0" applyNumberFormat="1" applyFont="1" applyFill="1" applyBorder="1"/>
    <xf numFmtId="49" fontId="51" fillId="37" borderId="1" xfId="0" applyNumberFormat="1" applyFont="1" applyFill="1" applyBorder="1" applyAlignment="1">
      <alignment horizontal="left" wrapText="1"/>
    </xf>
    <xf numFmtId="0" fontId="38" fillId="37" borderId="1" xfId="28" applyFont="1" applyFill="1" applyBorder="1" applyAlignment="1">
      <alignment shrinkToFit="1"/>
    </xf>
    <xf numFmtId="0" fontId="3" fillId="35" borderId="1" xfId="28" applyFont="1" applyFill="1" applyBorder="1" applyAlignment="1">
      <alignment wrapText="1" shrinkToFit="1"/>
    </xf>
    <xf numFmtId="3" fontId="37" fillId="35" borderId="1" xfId="0" applyNumberFormat="1" applyFont="1" applyFill="1" applyBorder="1" applyAlignment="1">
      <alignment shrinkToFit="1"/>
    </xf>
    <xf numFmtId="0" fontId="49" fillId="37" borderId="1" xfId="28" applyFont="1" applyFill="1" applyBorder="1" applyAlignment="1">
      <alignment shrinkToFit="1"/>
    </xf>
    <xf numFmtId="166" fontId="38" fillId="0" borderId="1" xfId="0" quotePrefix="1" applyNumberFormat="1" applyFont="1" applyFill="1" applyBorder="1"/>
    <xf numFmtId="49" fontId="54" fillId="37" borderId="1" xfId="0" applyNumberFormat="1" applyFont="1" applyFill="1" applyBorder="1" applyAlignment="1">
      <alignment horizontal="left" wrapText="1"/>
    </xf>
    <xf numFmtId="0" fontId="55" fillId="37" borderId="1" xfId="28" applyFont="1" applyFill="1" applyBorder="1" applyAlignment="1">
      <alignment wrapText="1" shrinkToFit="1"/>
    </xf>
    <xf numFmtId="3" fontId="27" fillId="0" borderId="0" xfId="0" applyNumberFormat="1" applyFont="1" applyBorder="1"/>
    <xf numFmtId="3" fontId="27" fillId="0" borderId="0" xfId="0" applyNumberFormat="1" applyFont="1" applyFill="1" applyBorder="1"/>
    <xf numFmtId="3" fontId="26" fillId="39" borderId="1" xfId="0" applyNumberFormat="1" applyFont="1" applyFill="1" applyBorder="1" applyAlignment="1">
      <alignment horizontal="center" vertical="center" wrapText="1"/>
    </xf>
    <xf numFmtId="3" fontId="47" fillId="34" borderId="14" xfId="0" applyNumberFormat="1" applyFont="1" applyFill="1" applyBorder="1" applyAlignment="1">
      <alignment horizontal="right" shrinkToFit="1"/>
    </xf>
    <xf numFmtId="3" fontId="47" fillId="34" borderId="1" xfId="0" applyNumberFormat="1" applyFont="1" applyFill="1" applyBorder="1" applyAlignment="1">
      <alignment horizontal="right"/>
    </xf>
    <xf numFmtId="3" fontId="47" fillId="34" borderId="1" xfId="0" applyNumberFormat="1" applyFont="1" applyFill="1" applyBorder="1"/>
    <xf numFmtId="3" fontId="47" fillId="34" borderId="11" xfId="0" applyNumberFormat="1" applyFont="1" applyFill="1" applyBorder="1"/>
    <xf numFmtId="3" fontId="25" fillId="0" borderId="36" xfId="0" applyNumberFormat="1" applyFont="1" applyBorder="1" applyAlignment="1">
      <alignment horizontal="center" wrapText="1"/>
    </xf>
    <xf numFmtId="3" fontId="25" fillId="0" borderId="21" xfId="0" applyNumberFormat="1" applyFont="1" applyBorder="1" applyAlignment="1">
      <alignment horizontal="center" wrapText="1"/>
    </xf>
    <xf numFmtId="3" fontId="28" fillId="0" borderId="12" xfId="0" applyNumberFormat="1" applyFont="1" applyBorder="1"/>
    <xf numFmtId="0" fontId="0" fillId="0" borderId="0" xfId="0"/>
    <xf numFmtId="3" fontId="0" fillId="0" borderId="0" xfId="0" applyNumberFormat="1"/>
    <xf numFmtId="3" fontId="28" fillId="0" borderId="1" xfId="0" applyNumberFormat="1" applyFont="1" applyBorder="1"/>
    <xf numFmtId="3" fontId="28" fillId="0" borderId="1" xfId="0" applyNumberFormat="1" applyFont="1" applyFill="1" applyBorder="1"/>
    <xf numFmtId="3" fontId="28" fillId="0" borderId="1" xfId="0" quotePrefix="1" applyNumberFormat="1" applyFont="1" applyFill="1" applyBorder="1"/>
    <xf numFmtId="3" fontId="28" fillId="0" borderId="1" xfId="0" applyNumberFormat="1" applyFont="1" applyFill="1" applyBorder="1" applyAlignment="1">
      <alignment horizontal="right"/>
    </xf>
    <xf numFmtId="166" fontId="28" fillId="0" borderId="22" xfId="0" applyNumberFormat="1" applyFont="1" applyFill="1" applyBorder="1" applyAlignment="1">
      <alignment horizontal="right"/>
    </xf>
    <xf numFmtId="3" fontId="28" fillId="0" borderId="15" xfId="0" applyNumberFormat="1" applyFont="1" applyFill="1" applyBorder="1" applyAlignment="1">
      <alignment horizontal="right"/>
    </xf>
    <xf numFmtId="3" fontId="26" fillId="0" borderId="24" xfId="0" applyNumberFormat="1" applyFont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/>
    </xf>
    <xf numFmtId="3" fontId="47" fillId="34" borderId="15" xfId="0" applyNumberFormat="1" applyFont="1" applyFill="1" applyBorder="1" applyAlignment="1">
      <alignment horizontal="right"/>
    </xf>
    <xf numFmtId="3" fontId="47" fillId="0" borderId="15" xfId="0" applyNumberFormat="1" applyFont="1" applyFill="1" applyBorder="1" applyAlignment="1" applyProtection="1">
      <alignment horizontal="right"/>
    </xf>
    <xf numFmtId="0" fontId="28" fillId="0" borderId="22" xfId="0" applyFont="1" applyFill="1" applyBorder="1" applyAlignment="1" applyProtection="1">
      <alignment wrapText="1"/>
    </xf>
    <xf numFmtId="3" fontId="47" fillId="34" borderId="15" xfId="0" applyNumberFormat="1" applyFont="1" applyFill="1" applyBorder="1" applyAlignment="1">
      <alignment horizontal="right" shrinkToFit="1"/>
    </xf>
    <xf numFmtId="0" fontId="3" fillId="0" borderId="0" xfId="0" applyFont="1"/>
    <xf numFmtId="3" fontId="47" fillId="35" borderId="1" xfId="0" applyNumberFormat="1" applyFont="1" applyFill="1" applyBorder="1"/>
    <xf numFmtId="3" fontId="47" fillId="35" borderId="12" xfId="0" applyNumberFormat="1" applyFont="1" applyFill="1" applyBorder="1"/>
    <xf numFmtId="3" fontId="47" fillId="0" borderId="1" xfId="0" applyNumberFormat="1" applyFont="1" applyFill="1" applyBorder="1"/>
    <xf numFmtId="3" fontId="47" fillId="35" borderId="11" xfId="0" applyNumberFormat="1" applyFont="1" applyFill="1" applyBorder="1"/>
    <xf numFmtId="0" fontId="26" fillId="0" borderId="0" xfId="0" applyNumberFormat="1" applyFont="1" applyAlignment="1">
      <alignment horizontal="right"/>
    </xf>
    <xf numFmtId="0" fontId="47" fillId="34" borderId="22" xfId="28" applyFont="1" applyFill="1" applyBorder="1" applyAlignment="1"/>
    <xf numFmtId="166" fontId="47" fillId="34" borderId="38" xfId="0" applyNumberFormat="1" applyFont="1" applyFill="1" applyBorder="1" applyAlignment="1"/>
    <xf numFmtId="166" fontId="47" fillId="34" borderId="22" xfId="0" applyNumberFormat="1" applyFont="1" applyFill="1" applyBorder="1" applyAlignment="1">
      <alignment horizontal="right"/>
    </xf>
    <xf numFmtId="3" fontId="47" fillId="35" borderId="14" xfId="0" applyNumberFormat="1" applyFont="1" applyFill="1" applyBorder="1" applyAlignment="1">
      <alignment shrinkToFit="1"/>
    </xf>
    <xf numFmtId="0" fontId="47" fillId="35" borderId="30" xfId="28" applyFont="1" applyFill="1" applyBorder="1" applyAlignment="1">
      <alignment wrapText="1"/>
    </xf>
    <xf numFmtId="3" fontId="47" fillId="35" borderId="15" xfId="0" applyNumberFormat="1" applyFont="1" applyFill="1" applyBorder="1" applyAlignment="1">
      <alignment horizontal="right"/>
    </xf>
    <xf numFmtId="3" fontId="47" fillId="35" borderId="1" xfId="0" applyNumberFormat="1" applyFont="1" applyFill="1" applyBorder="1" applyAlignment="1">
      <alignment horizontal="right"/>
    </xf>
    <xf numFmtId="166" fontId="47" fillId="35" borderId="38" xfId="0" applyNumberFormat="1" applyFont="1" applyFill="1" applyBorder="1" applyAlignment="1"/>
    <xf numFmtId="166" fontId="47" fillId="35" borderId="22" xfId="0" applyNumberFormat="1" applyFont="1" applyFill="1" applyBorder="1"/>
    <xf numFmtId="0" fontId="28" fillId="37" borderId="22" xfId="0" applyFont="1" applyFill="1" applyBorder="1" applyAlignment="1"/>
    <xf numFmtId="3" fontId="28" fillId="0" borderId="15" xfId="0" applyNumberFormat="1" applyFont="1" applyBorder="1" applyAlignment="1">
      <alignment horizontal="right"/>
    </xf>
    <xf numFmtId="3" fontId="28" fillId="0" borderId="1" xfId="0" applyNumberFormat="1" applyFont="1" applyBorder="1" applyAlignment="1">
      <alignment horizontal="right"/>
    </xf>
    <xf numFmtId="166" fontId="28" fillId="0" borderId="38" xfId="0" applyNumberFormat="1" applyFont="1" applyBorder="1" applyAlignment="1"/>
    <xf numFmtId="166" fontId="28" fillId="0" borderId="22" xfId="0" applyNumberFormat="1" applyFont="1" applyBorder="1"/>
    <xf numFmtId="3" fontId="39" fillId="37" borderId="14" xfId="0" applyNumberFormat="1" applyFont="1" applyFill="1" applyBorder="1" applyAlignment="1">
      <alignment shrinkToFit="1"/>
    </xf>
    <xf numFmtId="0" fontId="39" fillId="37" borderId="22" xfId="0" applyFont="1" applyFill="1" applyBorder="1" applyAlignment="1"/>
    <xf numFmtId="3" fontId="39" fillId="0" borderId="15" xfId="0" applyNumberFormat="1" applyFont="1" applyBorder="1" applyAlignment="1">
      <alignment horizontal="right"/>
    </xf>
    <xf numFmtId="3" fontId="39" fillId="0" borderId="1" xfId="0" applyNumberFormat="1" applyFont="1" applyBorder="1" applyAlignment="1">
      <alignment horizontal="right"/>
    </xf>
    <xf numFmtId="166" fontId="39" fillId="0" borderId="38" xfId="0" applyNumberFormat="1" applyFont="1" applyBorder="1" applyAlignment="1"/>
    <xf numFmtId="3" fontId="39" fillId="0" borderId="1" xfId="0" applyNumberFormat="1" applyFont="1" applyBorder="1"/>
    <xf numFmtId="166" fontId="39" fillId="0" borderId="22" xfId="0" applyNumberFormat="1" applyFont="1" applyBorder="1"/>
    <xf numFmtId="3" fontId="57" fillId="37" borderId="14" xfId="0" applyNumberFormat="1" applyFont="1" applyFill="1" applyBorder="1" applyAlignment="1">
      <alignment shrinkToFit="1"/>
    </xf>
    <xf numFmtId="0" fontId="57" fillId="37" borderId="22" xfId="28" applyFont="1" applyFill="1" applyBorder="1" applyAlignment="1"/>
    <xf numFmtId="3" fontId="57" fillId="0" borderId="15" xfId="0" applyNumberFormat="1" applyFont="1" applyBorder="1" applyAlignment="1">
      <alignment horizontal="right"/>
    </xf>
    <xf numFmtId="3" fontId="57" fillId="0" borderId="1" xfId="0" applyNumberFormat="1" applyFont="1" applyBorder="1" applyAlignment="1">
      <alignment horizontal="right"/>
    </xf>
    <xf numFmtId="166" fontId="57" fillId="0" borderId="38" xfId="0" applyNumberFormat="1" applyFont="1" applyBorder="1" applyAlignment="1"/>
    <xf numFmtId="3" fontId="57" fillId="0" borderId="12" xfId="0" applyNumberFormat="1" applyFont="1" applyFill="1" applyBorder="1"/>
    <xf numFmtId="3" fontId="57" fillId="0" borderId="1" xfId="0" applyNumberFormat="1" applyFont="1" applyBorder="1"/>
    <xf numFmtId="166" fontId="57" fillId="0" borderId="22" xfId="0" applyNumberFormat="1" applyFont="1" applyBorder="1"/>
    <xf numFmtId="3" fontId="49" fillId="0" borderId="1" xfId="0" applyNumberFormat="1" applyFont="1" applyBorder="1"/>
    <xf numFmtId="0" fontId="47" fillId="35" borderId="30" xfId="28" applyFont="1" applyFill="1" applyBorder="1" applyAlignment="1"/>
    <xf numFmtId="3" fontId="1" fillId="37" borderId="14" xfId="0" applyNumberFormat="1" applyFont="1" applyFill="1" applyBorder="1" applyAlignment="1">
      <alignment shrinkToFit="1"/>
    </xf>
    <xf numFmtId="0" fontId="1" fillId="37" borderId="22" xfId="28" applyFont="1" applyFill="1" applyBorder="1" applyAlignment="1"/>
    <xf numFmtId="3" fontId="1" fillId="0" borderId="15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166" fontId="1" fillId="0" borderId="38" xfId="0" applyNumberFormat="1" applyFont="1" applyBorder="1" applyAlignment="1"/>
    <xf numFmtId="166" fontId="1" fillId="0" borderId="22" xfId="0" applyNumberFormat="1" applyFont="1" applyBorder="1"/>
    <xf numFmtId="0" fontId="28" fillId="37" borderId="22" xfId="28" applyFont="1" applyFill="1" applyBorder="1" applyAlignment="1"/>
    <xf numFmtId="0" fontId="1" fillId="37" borderId="22" xfId="28" applyFont="1" applyFill="1" applyBorder="1" applyAlignment="1">
      <alignment wrapText="1"/>
    </xf>
    <xf numFmtId="166" fontId="28" fillId="0" borderId="39" xfId="0" applyNumberFormat="1" applyFont="1" applyFill="1" applyBorder="1" applyAlignment="1"/>
    <xf numFmtId="166" fontId="28" fillId="0" borderId="31" xfId="0" applyNumberFormat="1" applyFont="1" applyFill="1" applyBorder="1"/>
    <xf numFmtId="3" fontId="57" fillId="0" borderId="15" xfId="0" quotePrefix="1" applyNumberFormat="1" applyFont="1" applyFill="1" applyBorder="1" applyAlignment="1">
      <alignment horizontal="right"/>
    </xf>
    <xf numFmtId="3" fontId="57" fillId="0" borderId="1" xfId="0" quotePrefix="1" applyNumberFormat="1" applyFont="1" applyFill="1" applyBorder="1" applyAlignment="1">
      <alignment horizontal="right"/>
    </xf>
    <xf numFmtId="166" fontId="57" fillId="0" borderId="38" xfId="0" quotePrefix="1" applyNumberFormat="1" applyFont="1" applyFill="1" applyBorder="1" applyAlignment="1"/>
    <xf numFmtId="3" fontId="57" fillId="0" borderId="1" xfId="0" quotePrefix="1" applyNumberFormat="1" applyFont="1" applyFill="1" applyBorder="1"/>
    <xf numFmtId="166" fontId="57" fillId="0" borderId="22" xfId="0" quotePrefix="1" applyNumberFormat="1" applyFont="1" applyFill="1" applyBorder="1"/>
    <xf numFmtId="166" fontId="57" fillId="0" borderId="38" xfId="0" applyNumberFormat="1" applyFont="1" applyFill="1" applyBorder="1" applyAlignment="1"/>
    <xf numFmtId="166" fontId="57" fillId="0" borderId="22" xfId="0" applyNumberFormat="1" applyFont="1" applyFill="1" applyBorder="1"/>
    <xf numFmtId="3" fontId="28" fillId="0" borderId="15" xfId="0" quotePrefix="1" applyNumberFormat="1" applyFont="1" applyFill="1" applyBorder="1" applyAlignment="1">
      <alignment horizontal="right"/>
    </xf>
    <xf numFmtId="3" fontId="28" fillId="0" borderId="1" xfId="0" quotePrefix="1" applyNumberFormat="1" applyFont="1" applyFill="1" applyBorder="1" applyAlignment="1">
      <alignment horizontal="right"/>
    </xf>
    <xf numFmtId="166" fontId="28" fillId="0" borderId="38" xfId="0" applyNumberFormat="1" applyFont="1" applyFill="1" applyBorder="1" applyAlignment="1"/>
    <xf numFmtId="166" fontId="28" fillId="0" borderId="22" xfId="0" applyNumberFormat="1" applyFont="1" applyFill="1" applyBorder="1"/>
    <xf numFmtId="49" fontId="58" fillId="37" borderId="31" xfId="0" applyNumberFormat="1" applyFont="1" applyFill="1" applyBorder="1" applyAlignment="1">
      <alignment horizontal="left" wrapText="1"/>
    </xf>
    <xf numFmtId="3" fontId="57" fillId="0" borderId="15" xfId="0" applyNumberFormat="1" applyFont="1" applyFill="1" applyBorder="1" applyAlignment="1">
      <alignment horizontal="right"/>
    </xf>
    <xf numFmtId="3" fontId="57" fillId="0" borderId="1" xfId="0" applyNumberFormat="1" applyFont="1" applyFill="1" applyBorder="1" applyAlignment="1">
      <alignment horizontal="right"/>
    </xf>
    <xf numFmtId="3" fontId="57" fillId="0" borderId="1" xfId="0" applyNumberFormat="1" applyFont="1" applyFill="1" applyBorder="1"/>
    <xf numFmtId="3" fontId="57" fillId="0" borderId="12" xfId="0" applyNumberFormat="1" applyFont="1" applyBorder="1"/>
    <xf numFmtId="3" fontId="1" fillId="0" borderId="12" xfId="0" applyNumberFormat="1" applyFont="1" applyBorder="1"/>
    <xf numFmtId="0" fontId="47" fillId="35" borderId="22" xfId="28" applyFont="1" applyFill="1" applyBorder="1" applyAlignment="1"/>
    <xf numFmtId="166" fontId="47" fillId="34" borderId="39" xfId="0" applyNumberFormat="1" applyFont="1" applyFill="1" applyBorder="1" applyAlignment="1"/>
    <xf numFmtId="166" fontId="47" fillId="34" borderId="31" xfId="0" applyNumberFormat="1" applyFont="1" applyFill="1" applyBorder="1"/>
    <xf numFmtId="0" fontId="47" fillId="35" borderId="22" xfId="28" applyFont="1" applyFill="1" applyBorder="1" applyAlignment="1">
      <alignment wrapText="1"/>
    </xf>
    <xf numFmtId="166" fontId="47" fillId="35" borderId="39" xfId="0" applyNumberFormat="1" applyFont="1" applyFill="1" applyBorder="1" applyAlignment="1"/>
    <xf numFmtId="0" fontId="28" fillId="37" borderId="22" xfId="28" applyFont="1" applyFill="1" applyBorder="1" applyAlignment="1">
      <alignment wrapText="1"/>
    </xf>
    <xf numFmtId="0" fontId="25" fillId="37" borderId="22" xfId="28" applyFont="1" applyFill="1" applyBorder="1" applyAlignment="1">
      <alignment wrapText="1"/>
    </xf>
    <xf numFmtId="166" fontId="47" fillId="35" borderId="31" xfId="0" applyNumberFormat="1" applyFont="1" applyFill="1" applyBorder="1"/>
    <xf numFmtId="3" fontId="28" fillId="0" borderId="35" xfId="0" applyNumberFormat="1" applyFont="1" applyBorder="1" applyAlignment="1">
      <alignment horizontal="right"/>
    </xf>
    <xf numFmtId="3" fontId="28" fillId="0" borderId="35" xfId="0" applyNumberFormat="1" applyFont="1" applyBorder="1"/>
    <xf numFmtId="3" fontId="1" fillId="0" borderId="35" xfId="0" applyNumberFormat="1" applyFont="1" applyBorder="1" applyAlignment="1">
      <alignment horizontal="right"/>
    </xf>
    <xf numFmtId="166" fontId="1" fillId="0" borderId="38" xfId="0" applyNumberFormat="1" applyFont="1" applyFill="1" applyBorder="1" applyAlignment="1"/>
    <xf numFmtId="3" fontId="1" fillId="0" borderId="35" xfId="0" applyNumberFormat="1" applyFont="1" applyBorder="1"/>
    <xf numFmtId="166" fontId="1" fillId="0" borderId="30" xfId="0" applyNumberFormat="1" applyFont="1" applyFill="1" applyBorder="1"/>
    <xf numFmtId="166" fontId="47" fillId="34" borderId="22" xfId="0" applyNumberFormat="1" applyFont="1" applyFill="1" applyBorder="1"/>
    <xf numFmtId="3" fontId="28" fillId="0" borderId="18" xfId="0" applyNumberFormat="1" applyFont="1" applyFill="1" applyBorder="1" applyAlignment="1">
      <alignment horizontal="right"/>
    </xf>
    <xf numFmtId="3" fontId="28" fillId="0" borderId="35" xfId="0" applyNumberFormat="1" applyFont="1" applyFill="1" applyBorder="1" applyAlignment="1">
      <alignment horizontal="right"/>
    </xf>
    <xf numFmtId="3" fontId="28" fillId="0" borderId="35" xfId="0" applyNumberFormat="1" applyFont="1" applyFill="1" applyBorder="1"/>
    <xf numFmtId="166" fontId="28" fillId="0" borderId="32" xfId="0" applyNumberFormat="1" applyFont="1" applyFill="1" applyBorder="1"/>
    <xf numFmtId="3" fontId="47" fillId="41" borderId="14" xfId="0" applyNumberFormat="1" applyFont="1" applyFill="1" applyBorder="1" applyAlignment="1">
      <alignment horizontal="right" shrinkToFit="1"/>
    </xf>
    <xf numFmtId="0" fontId="47" fillId="41" borderId="22" xfId="28" applyFont="1" applyFill="1" applyBorder="1" applyAlignment="1"/>
    <xf numFmtId="3" fontId="47" fillId="41" borderId="15" xfId="0" applyNumberFormat="1" applyFont="1" applyFill="1" applyBorder="1" applyAlignment="1">
      <alignment horizontal="right"/>
    </xf>
    <xf numFmtId="3" fontId="47" fillId="41" borderId="1" xfId="0" applyNumberFormat="1" applyFont="1" applyFill="1" applyBorder="1" applyAlignment="1">
      <alignment horizontal="right"/>
    </xf>
    <xf numFmtId="166" fontId="47" fillId="41" borderId="38" xfId="0" applyNumberFormat="1" applyFont="1" applyFill="1" applyBorder="1" applyAlignment="1"/>
    <xf numFmtId="3" fontId="47" fillId="41" borderId="1" xfId="0" applyNumberFormat="1" applyFont="1" applyFill="1" applyBorder="1"/>
    <xf numFmtId="166" fontId="47" fillId="41" borderId="22" xfId="0" applyNumberFormat="1" applyFont="1" applyFill="1" applyBorder="1"/>
    <xf numFmtId="0" fontId="47" fillId="0" borderId="22" xfId="0" applyFont="1" applyFill="1" applyBorder="1" applyAlignment="1" applyProtection="1">
      <alignment wrapText="1"/>
    </xf>
    <xf numFmtId="3" fontId="47" fillId="0" borderId="15" xfId="0" applyNumberFormat="1" applyFont="1" applyFill="1" applyBorder="1" applyAlignment="1">
      <alignment horizontal="right"/>
    </xf>
    <xf numFmtId="3" fontId="47" fillId="0" borderId="1" xfId="0" applyNumberFormat="1" applyFont="1" applyFill="1" applyBorder="1" applyAlignment="1">
      <alignment horizontal="right"/>
    </xf>
    <xf numFmtId="166" fontId="47" fillId="0" borderId="38" xfId="0" applyNumberFormat="1" applyFont="1" applyFill="1" applyBorder="1" applyAlignment="1"/>
    <xf numFmtId="166" fontId="47" fillId="0" borderId="32" xfId="0" applyNumberFormat="1" applyFont="1" applyFill="1" applyBorder="1"/>
    <xf numFmtId="0" fontId="47" fillId="0" borderId="15" xfId="45" applyFont="1" applyFill="1" applyBorder="1" applyAlignment="1" applyProtection="1">
      <alignment horizontal="right"/>
    </xf>
    <xf numFmtId="166" fontId="47" fillId="0" borderId="38" xfId="0" applyNumberFormat="1" applyFont="1" applyFill="1" applyBorder="1" applyAlignment="1">
      <alignment horizontal="right"/>
    </xf>
    <xf numFmtId="166" fontId="47" fillId="0" borderId="32" xfId="0" applyNumberFormat="1" applyFont="1" applyFill="1" applyBorder="1" applyAlignment="1">
      <alignment horizontal="right"/>
    </xf>
    <xf numFmtId="3" fontId="47" fillId="42" borderId="43" xfId="0" applyNumberFormat="1" applyFont="1" applyFill="1" applyBorder="1" applyAlignment="1">
      <alignment horizontal="right" shrinkToFit="1"/>
    </xf>
    <xf numFmtId="0" fontId="47" fillId="42" borderId="23" xfId="28" applyFont="1" applyFill="1" applyBorder="1" applyAlignment="1"/>
    <xf numFmtId="3" fontId="47" fillId="42" borderId="19" xfId="0" applyNumberFormat="1" applyFont="1" applyFill="1" applyBorder="1" applyAlignment="1">
      <alignment horizontal="right"/>
    </xf>
    <xf numFmtId="3" fontId="47" fillId="42" borderId="29" xfId="0" applyNumberFormat="1" applyFont="1" applyFill="1" applyBorder="1" applyAlignment="1">
      <alignment horizontal="right"/>
    </xf>
    <xf numFmtId="166" fontId="47" fillId="42" borderId="44" xfId="0" applyNumberFormat="1" applyFont="1" applyFill="1" applyBorder="1" applyAlignment="1"/>
    <xf numFmtId="3" fontId="47" fillId="42" borderId="26" xfId="0" applyNumberFormat="1" applyFont="1" applyFill="1" applyBorder="1"/>
    <xf numFmtId="3" fontId="47" fillId="42" borderId="29" xfId="0" applyNumberFormat="1" applyFont="1" applyFill="1" applyBorder="1"/>
    <xf numFmtId="166" fontId="47" fillId="42" borderId="33" xfId="0" applyNumberFormat="1" applyFont="1" applyFill="1" applyBorder="1"/>
    <xf numFmtId="3" fontId="0" fillId="0" borderId="0" xfId="0" applyNumberFormat="1" applyAlignment="1">
      <alignment horizontal="right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4" fontId="0" fillId="0" borderId="0" xfId="0" applyNumberFormat="1"/>
    <xf numFmtId="4" fontId="3" fillId="0" borderId="0" xfId="0" applyNumberFormat="1" applyFont="1"/>
    <xf numFmtId="3" fontId="3" fillId="0" borderId="0" xfId="0" applyNumberFormat="1" applyFont="1"/>
    <xf numFmtId="3" fontId="28" fillId="35" borderId="15" xfId="0" applyNumberFormat="1" applyFont="1" applyFill="1" applyBorder="1"/>
    <xf numFmtId="3" fontId="28" fillId="35" borderId="1" xfId="0" applyNumberFormat="1" applyFont="1" applyFill="1" applyBorder="1"/>
    <xf numFmtId="3" fontId="28" fillId="0" borderId="15" xfId="0" applyNumberFormat="1" applyFont="1" applyBorder="1"/>
    <xf numFmtId="3" fontId="3" fillId="0" borderId="15" xfId="0" applyNumberFormat="1" applyFont="1" applyBorder="1"/>
    <xf numFmtId="3" fontId="3" fillId="0" borderId="1" xfId="0" applyNumberFormat="1" applyFont="1" applyBorder="1"/>
    <xf numFmtId="3" fontId="28" fillId="0" borderId="15" xfId="0" applyNumberFormat="1" applyFont="1" applyFill="1" applyBorder="1"/>
    <xf numFmtId="3" fontId="28" fillId="0" borderId="15" xfId="0" quotePrefix="1" applyNumberFormat="1" applyFont="1" applyFill="1" applyBorder="1"/>
    <xf numFmtId="3" fontId="3" fillId="0" borderId="15" xfId="0" quotePrefix="1" applyNumberFormat="1" applyFont="1" applyFill="1" applyBorder="1"/>
    <xf numFmtId="3" fontId="3" fillId="0" borderId="1" xfId="0" quotePrefix="1" applyNumberFormat="1" applyFont="1" applyFill="1" applyBorder="1"/>
    <xf numFmtId="3" fontId="3" fillId="0" borderId="15" xfId="0" applyNumberFormat="1" applyFont="1" applyFill="1" applyBorder="1"/>
    <xf numFmtId="3" fontId="3" fillId="0" borderId="1" xfId="0" applyNumberFormat="1" applyFont="1" applyFill="1" applyBorder="1"/>
    <xf numFmtId="3" fontId="3" fillId="35" borderId="15" xfId="0" applyNumberFormat="1" applyFont="1" applyFill="1" applyBorder="1"/>
    <xf numFmtId="3" fontId="3" fillId="35" borderId="1" xfId="0" applyNumberFormat="1" applyFont="1" applyFill="1" applyBorder="1"/>
    <xf numFmtId="3" fontId="47" fillId="34" borderId="15" xfId="0" applyNumberFormat="1" applyFont="1" applyFill="1" applyBorder="1"/>
    <xf numFmtId="3" fontId="3" fillId="0" borderId="35" xfId="0" applyNumberFormat="1" applyFont="1" applyBorder="1"/>
    <xf numFmtId="3" fontId="28" fillId="35" borderId="11" xfId="0" applyNumberFormat="1" applyFont="1" applyFill="1" applyBorder="1"/>
    <xf numFmtId="3" fontId="3" fillId="0" borderId="18" xfId="0" applyNumberFormat="1" applyFont="1" applyFill="1" applyBorder="1"/>
    <xf numFmtId="3" fontId="3" fillId="0" borderId="35" xfId="0" applyNumberFormat="1" applyFont="1" applyFill="1" applyBorder="1"/>
    <xf numFmtId="3" fontId="47" fillId="34" borderId="19" xfId="0" applyNumberFormat="1" applyFont="1" applyFill="1" applyBorder="1"/>
    <xf numFmtId="3" fontId="47" fillId="34" borderId="26" xfId="0" applyNumberFormat="1" applyFont="1" applyFill="1" applyBorder="1"/>
    <xf numFmtId="0" fontId="0" fillId="0" borderId="0" xfId="0" applyAlignment="1">
      <alignment horizontal="center"/>
    </xf>
    <xf numFmtId="3" fontId="32" fillId="0" borderId="34" xfId="0" applyNumberFormat="1" applyFont="1" applyBorder="1" applyAlignment="1">
      <alignment horizontal="right"/>
    </xf>
    <xf numFmtId="3" fontId="27" fillId="0" borderId="17" xfId="0" applyNumberFormat="1" applyFont="1" applyBorder="1" applyAlignment="1">
      <alignment horizontal="center"/>
    </xf>
    <xf numFmtId="3" fontId="1" fillId="0" borderId="0" xfId="51" applyNumberFormat="1" applyFont="1" applyBorder="1" applyAlignment="1">
      <alignment horizontal="right"/>
    </xf>
  </cellXfs>
  <cellStyles count="711">
    <cellStyle name="20 % – Poudarek1" xfId="1" builtinId="30" customBuiltin="1"/>
    <cellStyle name="20 % – Poudarek1 2" xfId="267"/>
    <cellStyle name="20 % – Poudarek1 2 2" xfId="543"/>
    <cellStyle name="20 % – Poudarek1 3" xfId="359"/>
    <cellStyle name="20 % – Poudarek1 3 2" xfId="635"/>
    <cellStyle name="20 % – Poudarek1 4" xfId="451"/>
    <cellStyle name="20 % – Poudarek2" xfId="2" builtinId="34" customBuiltin="1"/>
    <cellStyle name="20 % – Poudarek2 2" xfId="269"/>
    <cellStyle name="20 % – Poudarek2 2 2" xfId="545"/>
    <cellStyle name="20 % – Poudarek2 3" xfId="361"/>
    <cellStyle name="20 % – Poudarek2 3 2" xfId="637"/>
    <cellStyle name="20 % – Poudarek2 4" xfId="453"/>
    <cellStyle name="20 % – Poudarek3" xfId="3" builtinId="38" customBuiltin="1"/>
    <cellStyle name="20 % – Poudarek3 2" xfId="271"/>
    <cellStyle name="20 % – Poudarek3 2 2" xfId="547"/>
    <cellStyle name="20 % – Poudarek3 3" xfId="363"/>
    <cellStyle name="20 % – Poudarek3 3 2" xfId="639"/>
    <cellStyle name="20 % – Poudarek3 4" xfId="455"/>
    <cellStyle name="20 % – Poudarek4" xfId="4" builtinId="42" customBuiltin="1"/>
    <cellStyle name="20 % – Poudarek4 2" xfId="273"/>
    <cellStyle name="20 % – Poudarek4 2 2" xfId="549"/>
    <cellStyle name="20 % – Poudarek4 3" xfId="365"/>
    <cellStyle name="20 % – Poudarek4 3 2" xfId="641"/>
    <cellStyle name="20 % – Poudarek4 4" xfId="457"/>
    <cellStyle name="20 % – Poudarek5" xfId="5" builtinId="46" customBuiltin="1"/>
    <cellStyle name="20 % – Poudarek5 2" xfId="275"/>
    <cellStyle name="20 % – Poudarek5 2 2" xfId="551"/>
    <cellStyle name="20 % – Poudarek5 3" xfId="367"/>
    <cellStyle name="20 % – Poudarek5 3 2" xfId="643"/>
    <cellStyle name="20 % – Poudarek5 4" xfId="459"/>
    <cellStyle name="20 % – Poudarek6" xfId="6" builtinId="50" customBuiltin="1"/>
    <cellStyle name="20 % – Poudarek6 2" xfId="277"/>
    <cellStyle name="20 % – Poudarek6 2 2" xfId="553"/>
    <cellStyle name="20 % – Poudarek6 3" xfId="369"/>
    <cellStyle name="20 % – Poudarek6 3 2" xfId="645"/>
    <cellStyle name="20 % – Poudarek6 4" xfId="461"/>
    <cellStyle name="40 % – Poudarek1" xfId="7" builtinId="31" customBuiltin="1"/>
    <cellStyle name="40 % – Poudarek1 2" xfId="268"/>
    <cellStyle name="40 % – Poudarek1 2 2" xfId="544"/>
    <cellStyle name="40 % – Poudarek1 3" xfId="360"/>
    <cellStyle name="40 % – Poudarek1 3 2" xfId="636"/>
    <cellStyle name="40 % – Poudarek1 4" xfId="452"/>
    <cellStyle name="40 % – Poudarek2" xfId="8" builtinId="35" customBuiltin="1"/>
    <cellStyle name="40 % – Poudarek2 2" xfId="270"/>
    <cellStyle name="40 % – Poudarek2 2 2" xfId="546"/>
    <cellStyle name="40 % – Poudarek2 3" xfId="362"/>
    <cellStyle name="40 % – Poudarek2 3 2" xfId="638"/>
    <cellStyle name="40 % – Poudarek2 4" xfId="454"/>
    <cellStyle name="40 % – Poudarek3" xfId="9" builtinId="39" customBuiltin="1"/>
    <cellStyle name="40 % – Poudarek3 2" xfId="272"/>
    <cellStyle name="40 % – Poudarek3 2 2" xfId="548"/>
    <cellStyle name="40 % – Poudarek3 3" xfId="364"/>
    <cellStyle name="40 % – Poudarek3 3 2" xfId="640"/>
    <cellStyle name="40 % – Poudarek3 4" xfId="456"/>
    <cellStyle name="40 % – Poudarek4" xfId="10" builtinId="43" customBuiltin="1"/>
    <cellStyle name="40 % – Poudarek4 2" xfId="274"/>
    <cellStyle name="40 % – Poudarek4 2 2" xfId="550"/>
    <cellStyle name="40 % – Poudarek4 3" xfId="366"/>
    <cellStyle name="40 % – Poudarek4 3 2" xfId="642"/>
    <cellStyle name="40 % – Poudarek4 4" xfId="458"/>
    <cellStyle name="40 % – Poudarek5" xfId="11" builtinId="47" customBuiltin="1"/>
    <cellStyle name="40 % – Poudarek5 2" xfId="276"/>
    <cellStyle name="40 % – Poudarek5 2 2" xfId="552"/>
    <cellStyle name="40 % – Poudarek5 3" xfId="368"/>
    <cellStyle name="40 % – Poudarek5 3 2" xfId="644"/>
    <cellStyle name="40 % – Poudarek5 4" xfId="460"/>
    <cellStyle name="40 % – Poudarek6" xfId="12" builtinId="51" customBuiltin="1"/>
    <cellStyle name="40 % – Poudarek6 2" xfId="278"/>
    <cellStyle name="40 % – Poudarek6 2 2" xfId="554"/>
    <cellStyle name="40 % – Poudarek6 3" xfId="370"/>
    <cellStyle name="40 % – Poudarek6 3 2" xfId="646"/>
    <cellStyle name="40 % – Poudarek6 4" xfId="462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Comma" xfId="57"/>
    <cellStyle name="Comma 2" xfId="698"/>
    <cellStyle name="Comma0" xfId="53"/>
    <cellStyle name="Comma0 10" xfId="109"/>
    <cellStyle name="Comma0 11" xfId="154"/>
    <cellStyle name="Comma0 12" xfId="155"/>
    <cellStyle name="Comma0 13" xfId="156"/>
    <cellStyle name="Comma0 14" xfId="157"/>
    <cellStyle name="Comma0 15" xfId="158"/>
    <cellStyle name="Comma0 16" xfId="159"/>
    <cellStyle name="Comma0 2" xfId="58"/>
    <cellStyle name="Comma0 3" xfId="59"/>
    <cellStyle name="Comma0 4" xfId="60"/>
    <cellStyle name="Comma0 5" xfId="61"/>
    <cellStyle name="Comma0 6" xfId="62"/>
    <cellStyle name="Comma0 7" xfId="63"/>
    <cellStyle name="Comma0 8" xfId="64"/>
    <cellStyle name="Comma0 9" xfId="65"/>
    <cellStyle name="Currency" xfId="699"/>
    <cellStyle name="Currency0" xfId="700"/>
    <cellStyle name="Date" xfId="701"/>
    <cellStyle name="Dobro" xfId="19" builtinId="26" customBuiltin="1"/>
    <cellStyle name="Fixed" xfId="702"/>
    <cellStyle name="Heading 1" xfId="703"/>
    <cellStyle name="Heading 2" xfId="704"/>
    <cellStyle name="Izhod" xfId="20" builtinId="21" customBuiltin="1"/>
    <cellStyle name="Naslov" xfId="21" builtinId="15" customBuiltin="1"/>
    <cellStyle name="Naslov 1" xfId="22" builtinId="16" customBuiltin="1"/>
    <cellStyle name="Naslov 2" xfId="23" builtinId="17" customBuiltin="1"/>
    <cellStyle name="Naslov 3" xfId="24" builtinId="18" customBuiltin="1"/>
    <cellStyle name="Naslov 4" xfId="25" builtinId="19" customBuiltin="1"/>
    <cellStyle name="Navadno" xfId="0" builtinId="0"/>
    <cellStyle name="Navadno 10" xfId="48"/>
    <cellStyle name="Navadno 10 2" xfId="207"/>
    <cellStyle name="Navadno 10 2 2" xfId="317"/>
    <cellStyle name="Navadno 10 2 2 2" xfId="593"/>
    <cellStyle name="Navadno 10 2 3" xfId="409"/>
    <cellStyle name="Navadno 10 2 3 2" xfId="685"/>
    <cellStyle name="Navadno 10 2 4" xfId="501"/>
    <cellStyle name="Navadno 10 3" xfId="279"/>
    <cellStyle name="Navadno 10 3 2" xfId="555"/>
    <cellStyle name="Navadno 10 4" xfId="371"/>
    <cellStyle name="Navadno 10 4 2" xfId="647"/>
    <cellStyle name="Navadno 10 5" xfId="463"/>
    <cellStyle name="Navadno 11" xfId="225"/>
    <cellStyle name="Navadno 11 2" xfId="319"/>
    <cellStyle name="Navadno 11 2 2" xfId="595"/>
    <cellStyle name="Navadno 11 3" xfId="411"/>
    <cellStyle name="Navadno 11 3 2" xfId="687"/>
    <cellStyle name="Navadno 11 4" xfId="503"/>
    <cellStyle name="Navadno 12" xfId="50"/>
    <cellStyle name="Navadno 13" xfId="226"/>
    <cellStyle name="Navadno 13 2" xfId="320"/>
    <cellStyle name="Navadno 13 2 2" xfId="596"/>
    <cellStyle name="Navadno 13 3" xfId="412"/>
    <cellStyle name="Navadno 13 3 2" xfId="688"/>
    <cellStyle name="Navadno 13 4" xfId="504"/>
    <cellStyle name="Navadno 14" xfId="220"/>
    <cellStyle name="Navadno 15" xfId="228"/>
    <cellStyle name="Navadno 15 2" xfId="321"/>
    <cellStyle name="Navadno 15 2 2" xfId="597"/>
    <cellStyle name="Navadno 15 3" xfId="413"/>
    <cellStyle name="Navadno 15 3 2" xfId="689"/>
    <cellStyle name="Navadno 15 4" xfId="505"/>
    <cellStyle name="Navadno 16" xfId="231"/>
    <cellStyle name="Navadno 16 2" xfId="322"/>
    <cellStyle name="Navadno 16 2 2" xfId="598"/>
    <cellStyle name="Navadno 16 3" xfId="414"/>
    <cellStyle name="Navadno 16 3 2" xfId="690"/>
    <cellStyle name="Navadno 16 4" xfId="506"/>
    <cellStyle name="Navadno 17" xfId="49"/>
    <cellStyle name="Navadno 17 2" xfId="323"/>
    <cellStyle name="Navadno 17 2 2" xfId="599"/>
    <cellStyle name="Navadno 17 3" xfId="415"/>
    <cellStyle name="Navadno 17 3 2" xfId="691"/>
    <cellStyle name="Navadno 17 4" xfId="507"/>
    <cellStyle name="Navadno 18" xfId="692"/>
    <cellStyle name="Navadno 19" xfId="694"/>
    <cellStyle name="Navadno 2" xfId="45"/>
    <cellStyle name="Navadno 2 10" xfId="66"/>
    <cellStyle name="Navadno 2 11" xfId="204"/>
    <cellStyle name="Navadno 2 11 2" xfId="709"/>
    <cellStyle name="Navadno 2 12" xfId="219"/>
    <cellStyle name="Navadno 2 13" xfId="218"/>
    <cellStyle name="Navadno 2 14" xfId="221"/>
    <cellStyle name="Navadno 2 15" xfId="227"/>
    <cellStyle name="Navadno 2 16" xfId="229"/>
    <cellStyle name="Navadno 2 17" xfId="230"/>
    <cellStyle name="Navadno 2 2" xfId="26"/>
    <cellStyle name="Navadno 2 2 10" xfId="162"/>
    <cellStyle name="Navadno 2 2 10 2" xfId="205"/>
    <cellStyle name="Navadno 2 2 11" xfId="223"/>
    <cellStyle name="Navadno 2 2 12" xfId="222"/>
    <cellStyle name="Navadno 2 2 13" xfId="224"/>
    <cellStyle name="Navadno 2 2 2" xfId="67"/>
    <cellStyle name="Navadno 2 2 2 10" xfId="217"/>
    <cellStyle name="Navadno 2 2 2 2" xfId="68"/>
    <cellStyle name="Navadno 2 2 2 2 2" xfId="69"/>
    <cellStyle name="Navadno 2 2 2 2 2 2" xfId="167"/>
    <cellStyle name="Navadno 2 2 2 2 2 2 2" xfId="168"/>
    <cellStyle name="Navadno 2 2 2 2 2 3" xfId="206"/>
    <cellStyle name="Navadno 2 2 2 2 2 4" xfId="214"/>
    <cellStyle name="Navadno 2 2 2 2 2 5" xfId="211"/>
    <cellStyle name="Navadno 2 2 2 2 2 6" xfId="212"/>
    <cellStyle name="Navadno 2 2 2 2 3" xfId="70"/>
    <cellStyle name="Navadno 2 2 2 2 4" xfId="71"/>
    <cellStyle name="Navadno 2 2 2 2 5" xfId="72"/>
    <cellStyle name="Navadno 2 2 2 2 6" xfId="166"/>
    <cellStyle name="Navadno 2 2 2 2 6 2" xfId="202"/>
    <cellStyle name="Navadno 2 2 2 2 7" xfId="215"/>
    <cellStyle name="Navadno 2 2 2 2 8" xfId="210"/>
    <cellStyle name="Navadno 2 2 2 2 9" xfId="213"/>
    <cellStyle name="Navadno 2 2 2 3" xfId="73"/>
    <cellStyle name="Navadno 2 2 2 4" xfId="74"/>
    <cellStyle name="Navadno 2 2 2 5" xfId="75"/>
    <cellStyle name="Navadno 2 2 2 6" xfId="76"/>
    <cellStyle name="Navadno 2 2 2 7" xfId="165"/>
    <cellStyle name="Navadno 2 2 2 7 2" xfId="203"/>
    <cellStyle name="Navadno 2 2 2 8" xfId="216"/>
    <cellStyle name="Navadno 2 2 2 9" xfId="209"/>
    <cellStyle name="Navadno 2 2 3" xfId="77"/>
    <cellStyle name="Navadno 2 2 4" xfId="78"/>
    <cellStyle name="Navadno 2 2 5" xfId="79"/>
    <cellStyle name="Navadno 2 2 6" xfId="80"/>
    <cellStyle name="Navadno 2 2 6 2" xfId="81"/>
    <cellStyle name="Navadno 2 2 6 3" xfId="82"/>
    <cellStyle name="Navadno 2 2 6 4" xfId="83"/>
    <cellStyle name="Navadno 2 2 6 5" xfId="84"/>
    <cellStyle name="Navadno 2 2 7" xfId="85"/>
    <cellStyle name="Navadno 2 2 8" xfId="86"/>
    <cellStyle name="Navadno 2 2 9" xfId="87"/>
    <cellStyle name="Navadno 2 3" xfId="56"/>
    <cellStyle name="Navadno 2 3 2" xfId="88"/>
    <cellStyle name="Navadno 2 3 3" xfId="138"/>
    <cellStyle name="Navadno 2 3 4" xfId="139"/>
    <cellStyle name="Navadno 2 3 5" xfId="137"/>
    <cellStyle name="Navadno 2 3 6" xfId="140"/>
    <cellStyle name="Navadno 2 3 7" xfId="136"/>
    <cellStyle name="Navadno 2 3 8" xfId="141"/>
    <cellStyle name="Navadno 2 3 9" xfId="135"/>
    <cellStyle name="Navadno 2 4" xfId="89"/>
    <cellStyle name="Navadno 2 4 2" xfId="90"/>
    <cellStyle name="Navadno 2 4 2 2" xfId="91"/>
    <cellStyle name="Navadno 2 4 2 3" xfId="92"/>
    <cellStyle name="Navadno 2 4 2 4" xfId="93"/>
    <cellStyle name="Navadno 2 4 2 5" xfId="94"/>
    <cellStyle name="Navadno 2 4 2 6" xfId="169"/>
    <cellStyle name="Navadno 2 4 2 6 2" xfId="284"/>
    <cellStyle name="Navadno 2 4 2 6 2 2" xfId="560"/>
    <cellStyle name="Navadno 2 4 2 6 3" xfId="376"/>
    <cellStyle name="Navadno 2 4 2 6 3 2" xfId="652"/>
    <cellStyle name="Navadno 2 4 2 6 4" xfId="468"/>
    <cellStyle name="Navadno 2 4 2 7" xfId="234"/>
    <cellStyle name="Navadno 2 4 2 7 2" xfId="510"/>
    <cellStyle name="Navadno 2 4 2 8" xfId="326"/>
    <cellStyle name="Navadno 2 4 2 8 2" xfId="602"/>
    <cellStyle name="Navadno 2 4 2 9" xfId="418"/>
    <cellStyle name="Navadno 2 4 3" xfId="95"/>
    <cellStyle name="Navadno 2 4 4" xfId="96"/>
    <cellStyle name="Navadno 2 4 4 2" xfId="170"/>
    <cellStyle name="Navadno 2 4 4 2 2" xfId="285"/>
    <cellStyle name="Navadno 2 4 4 2 2 2" xfId="561"/>
    <cellStyle name="Navadno 2 4 4 2 3" xfId="377"/>
    <cellStyle name="Navadno 2 4 4 2 3 2" xfId="653"/>
    <cellStyle name="Navadno 2 4 4 2 4" xfId="469"/>
    <cellStyle name="Navadno 2 4 4 3" xfId="235"/>
    <cellStyle name="Navadno 2 4 4 3 2" xfId="511"/>
    <cellStyle name="Navadno 2 4 4 4" xfId="327"/>
    <cellStyle name="Navadno 2 4 4 4 2" xfId="603"/>
    <cellStyle name="Navadno 2 4 4 5" xfId="419"/>
    <cellStyle name="Navadno 2 4 5" xfId="97"/>
    <cellStyle name="Navadno 2 4 5 2" xfId="171"/>
    <cellStyle name="Navadno 2 4 5 2 2" xfId="286"/>
    <cellStyle name="Navadno 2 4 5 2 2 2" xfId="562"/>
    <cellStyle name="Navadno 2 4 5 2 3" xfId="378"/>
    <cellStyle name="Navadno 2 4 5 2 3 2" xfId="654"/>
    <cellStyle name="Navadno 2 4 5 2 4" xfId="470"/>
    <cellStyle name="Navadno 2 4 5 3" xfId="236"/>
    <cellStyle name="Navadno 2 4 5 3 2" xfId="512"/>
    <cellStyle name="Navadno 2 4 5 4" xfId="328"/>
    <cellStyle name="Navadno 2 4 5 4 2" xfId="604"/>
    <cellStyle name="Navadno 2 4 5 5" xfId="420"/>
    <cellStyle name="Navadno 2 4 6" xfId="98"/>
    <cellStyle name="Navadno 2 4 6 2" xfId="172"/>
    <cellStyle name="Navadno 2 4 6 2 2" xfId="287"/>
    <cellStyle name="Navadno 2 4 6 2 2 2" xfId="563"/>
    <cellStyle name="Navadno 2 4 6 2 3" xfId="379"/>
    <cellStyle name="Navadno 2 4 6 2 3 2" xfId="655"/>
    <cellStyle name="Navadno 2 4 6 2 4" xfId="471"/>
    <cellStyle name="Navadno 2 4 6 3" xfId="237"/>
    <cellStyle name="Navadno 2 4 6 3 2" xfId="513"/>
    <cellStyle name="Navadno 2 4 6 4" xfId="329"/>
    <cellStyle name="Navadno 2 4 6 4 2" xfId="605"/>
    <cellStyle name="Navadno 2 4 6 5" xfId="421"/>
    <cellStyle name="Navadno 2 5" xfId="99"/>
    <cellStyle name="Navadno 2 6" xfId="100"/>
    <cellStyle name="Navadno 2 7" xfId="101"/>
    <cellStyle name="Navadno 2 7 2" xfId="102"/>
    <cellStyle name="Navadno 2 7 2 2" xfId="173"/>
    <cellStyle name="Navadno 2 7 2 2 2" xfId="288"/>
    <cellStyle name="Navadno 2 7 2 2 2 2" xfId="564"/>
    <cellStyle name="Navadno 2 7 2 2 3" xfId="380"/>
    <cellStyle name="Navadno 2 7 2 2 3 2" xfId="656"/>
    <cellStyle name="Navadno 2 7 2 2 4" xfId="472"/>
    <cellStyle name="Navadno 2 7 2 3" xfId="238"/>
    <cellStyle name="Navadno 2 7 2 3 2" xfId="514"/>
    <cellStyle name="Navadno 2 7 2 4" xfId="330"/>
    <cellStyle name="Navadno 2 7 2 4 2" xfId="606"/>
    <cellStyle name="Navadno 2 7 2 5" xfId="422"/>
    <cellStyle name="Navadno 2 7 3" xfId="103"/>
    <cellStyle name="Navadno 2 7 3 2" xfId="174"/>
    <cellStyle name="Navadno 2 7 3 2 2" xfId="289"/>
    <cellStyle name="Navadno 2 7 3 2 2 2" xfId="565"/>
    <cellStyle name="Navadno 2 7 3 2 3" xfId="381"/>
    <cellStyle name="Navadno 2 7 3 2 3 2" xfId="657"/>
    <cellStyle name="Navadno 2 7 3 2 4" xfId="473"/>
    <cellStyle name="Navadno 2 7 3 3" xfId="239"/>
    <cellStyle name="Navadno 2 7 3 3 2" xfId="515"/>
    <cellStyle name="Navadno 2 7 3 4" xfId="331"/>
    <cellStyle name="Navadno 2 7 3 4 2" xfId="607"/>
    <cellStyle name="Navadno 2 7 3 5" xfId="423"/>
    <cellStyle name="Navadno 2 7 4" xfId="104"/>
    <cellStyle name="Navadno 2 7 4 2" xfId="175"/>
    <cellStyle name="Navadno 2 7 4 2 2" xfId="290"/>
    <cellStyle name="Navadno 2 7 4 2 2 2" xfId="566"/>
    <cellStyle name="Navadno 2 7 4 2 3" xfId="382"/>
    <cellStyle name="Navadno 2 7 4 2 3 2" xfId="658"/>
    <cellStyle name="Navadno 2 7 4 2 4" xfId="474"/>
    <cellStyle name="Navadno 2 7 4 3" xfId="240"/>
    <cellStyle name="Navadno 2 7 4 3 2" xfId="516"/>
    <cellStyle name="Navadno 2 7 4 4" xfId="332"/>
    <cellStyle name="Navadno 2 7 4 4 2" xfId="608"/>
    <cellStyle name="Navadno 2 7 4 5" xfId="424"/>
    <cellStyle name="Navadno 2 7 5" xfId="105"/>
    <cellStyle name="Navadno 2 7 5 2" xfId="176"/>
    <cellStyle name="Navadno 2 7 5 2 2" xfId="291"/>
    <cellStyle name="Navadno 2 7 5 2 2 2" xfId="567"/>
    <cellStyle name="Navadno 2 7 5 2 3" xfId="383"/>
    <cellStyle name="Navadno 2 7 5 2 3 2" xfId="659"/>
    <cellStyle name="Navadno 2 7 5 2 4" xfId="475"/>
    <cellStyle name="Navadno 2 7 5 3" xfId="241"/>
    <cellStyle name="Navadno 2 7 5 3 2" xfId="517"/>
    <cellStyle name="Navadno 2 7 5 4" xfId="333"/>
    <cellStyle name="Navadno 2 7 5 4 2" xfId="609"/>
    <cellStyle name="Navadno 2 7 5 5" xfId="425"/>
    <cellStyle name="Navadno 2 8" xfId="106"/>
    <cellStyle name="Navadno 2 9" xfId="107"/>
    <cellStyle name="Navadno 20" xfId="696"/>
    <cellStyle name="Navadno 3" xfId="55"/>
    <cellStyle name="Navadno 3 10" xfId="149"/>
    <cellStyle name="Navadno 3 10 2" xfId="199"/>
    <cellStyle name="Navadno 3 10 2 2" xfId="314"/>
    <cellStyle name="Navadno 3 10 2 2 2" xfId="590"/>
    <cellStyle name="Navadno 3 10 2 3" xfId="406"/>
    <cellStyle name="Navadno 3 10 2 3 2" xfId="682"/>
    <cellStyle name="Navadno 3 10 2 4" xfId="498"/>
    <cellStyle name="Navadno 3 10 3" xfId="264"/>
    <cellStyle name="Navadno 3 10 3 2" xfId="540"/>
    <cellStyle name="Navadno 3 10 4" xfId="356"/>
    <cellStyle name="Navadno 3 10 4 2" xfId="632"/>
    <cellStyle name="Navadno 3 10 5" xfId="448"/>
    <cellStyle name="Navadno 3 11" xfId="163"/>
    <cellStyle name="Navadno 3 11 2" xfId="282"/>
    <cellStyle name="Navadno 3 11 2 2" xfId="558"/>
    <cellStyle name="Navadno 3 11 3" xfId="374"/>
    <cellStyle name="Navadno 3 11 3 2" xfId="650"/>
    <cellStyle name="Navadno 3 11 4" xfId="466"/>
    <cellStyle name="Navadno 3 12" xfId="232"/>
    <cellStyle name="Navadno 3 12 2" xfId="508"/>
    <cellStyle name="Navadno 3 13" xfId="324"/>
    <cellStyle name="Navadno 3 13 2" xfId="600"/>
    <cellStyle name="Navadno 3 14" xfId="416"/>
    <cellStyle name="Navadno 3 15" xfId="695"/>
    <cellStyle name="Navadno 3 2" xfId="108"/>
    <cellStyle name="Navadno 3 2 2" xfId="177"/>
    <cellStyle name="Navadno 3 2 2 2" xfId="292"/>
    <cellStyle name="Navadno 3 2 2 2 2" xfId="568"/>
    <cellStyle name="Navadno 3 2 2 3" xfId="384"/>
    <cellStyle name="Navadno 3 2 2 3 2" xfId="660"/>
    <cellStyle name="Navadno 3 2 2 4" xfId="476"/>
    <cellStyle name="Navadno 3 2 3" xfId="242"/>
    <cellStyle name="Navadno 3 2 3 2" xfId="518"/>
    <cellStyle name="Navadno 3 2 4" xfId="334"/>
    <cellStyle name="Navadno 3 2 4 2" xfId="610"/>
    <cellStyle name="Navadno 3 2 5" xfId="426"/>
    <cellStyle name="Navadno 3 3" xfId="110"/>
    <cellStyle name="Navadno 3 3 2" xfId="178"/>
    <cellStyle name="Navadno 3 3 2 2" xfId="293"/>
    <cellStyle name="Navadno 3 3 2 2 2" xfId="569"/>
    <cellStyle name="Navadno 3 3 2 3" xfId="385"/>
    <cellStyle name="Navadno 3 3 2 3 2" xfId="661"/>
    <cellStyle name="Navadno 3 3 2 4" xfId="477"/>
    <cellStyle name="Navadno 3 3 3" xfId="243"/>
    <cellStyle name="Navadno 3 3 3 2" xfId="519"/>
    <cellStyle name="Navadno 3 3 4" xfId="335"/>
    <cellStyle name="Navadno 3 3 4 2" xfId="611"/>
    <cellStyle name="Navadno 3 3 5" xfId="427"/>
    <cellStyle name="Navadno 3 4" xfId="142"/>
    <cellStyle name="Navadno 3 4 2" xfId="194"/>
    <cellStyle name="Navadno 3 4 2 2" xfId="309"/>
    <cellStyle name="Navadno 3 4 2 2 2" xfId="585"/>
    <cellStyle name="Navadno 3 4 2 3" xfId="401"/>
    <cellStyle name="Navadno 3 4 2 3 2" xfId="677"/>
    <cellStyle name="Navadno 3 4 2 4" xfId="493"/>
    <cellStyle name="Navadno 3 4 3" xfId="259"/>
    <cellStyle name="Navadno 3 4 3 2" xfId="535"/>
    <cellStyle name="Navadno 3 4 4" xfId="351"/>
    <cellStyle name="Navadno 3 4 4 2" xfId="627"/>
    <cellStyle name="Navadno 3 4 5" xfId="443"/>
    <cellStyle name="Navadno 3 5" xfId="134"/>
    <cellStyle name="Navadno 3 5 2" xfId="193"/>
    <cellStyle name="Navadno 3 5 2 2" xfId="308"/>
    <cellStyle name="Navadno 3 5 2 2 2" xfId="584"/>
    <cellStyle name="Navadno 3 5 2 3" xfId="400"/>
    <cellStyle name="Navadno 3 5 2 3 2" xfId="676"/>
    <cellStyle name="Navadno 3 5 2 4" xfId="492"/>
    <cellStyle name="Navadno 3 5 3" xfId="258"/>
    <cellStyle name="Navadno 3 5 3 2" xfId="534"/>
    <cellStyle name="Navadno 3 5 4" xfId="350"/>
    <cellStyle name="Navadno 3 5 4 2" xfId="626"/>
    <cellStyle name="Navadno 3 5 5" xfId="442"/>
    <cellStyle name="Navadno 3 6" xfId="143"/>
    <cellStyle name="Navadno 3 6 2" xfId="195"/>
    <cellStyle name="Navadno 3 6 2 2" xfId="310"/>
    <cellStyle name="Navadno 3 6 2 2 2" xfId="586"/>
    <cellStyle name="Navadno 3 6 2 3" xfId="402"/>
    <cellStyle name="Navadno 3 6 2 3 2" xfId="678"/>
    <cellStyle name="Navadno 3 6 2 4" xfId="494"/>
    <cellStyle name="Navadno 3 6 3" xfId="260"/>
    <cellStyle name="Navadno 3 6 3 2" xfId="536"/>
    <cellStyle name="Navadno 3 6 4" xfId="352"/>
    <cellStyle name="Navadno 3 6 4 2" xfId="628"/>
    <cellStyle name="Navadno 3 6 5" xfId="444"/>
    <cellStyle name="Navadno 3 7" xfId="133"/>
    <cellStyle name="Navadno 3 7 2" xfId="192"/>
    <cellStyle name="Navadno 3 7 2 2" xfId="307"/>
    <cellStyle name="Navadno 3 7 2 2 2" xfId="583"/>
    <cellStyle name="Navadno 3 7 2 3" xfId="399"/>
    <cellStyle name="Navadno 3 7 2 3 2" xfId="675"/>
    <cellStyle name="Navadno 3 7 2 4" xfId="491"/>
    <cellStyle name="Navadno 3 7 3" xfId="257"/>
    <cellStyle name="Navadno 3 7 3 2" xfId="533"/>
    <cellStyle name="Navadno 3 7 4" xfId="349"/>
    <cellStyle name="Navadno 3 7 4 2" xfId="625"/>
    <cellStyle name="Navadno 3 7 5" xfId="441"/>
    <cellStyle name="Navadno 3 8" xfId="146"/>
    <cellStyle name="Navadno 3 8 2" xfId="197"/>
    <cellStyle name="Navadno 3 8 2 2" xfId="312"/>
    <cellStyle name="Navadno 3 8 2 2 2" xfId="588"/>
    <cellStyle name="Navadno 3 8 2 3" xfId="404"/>
    <cellStyle name="Navadno 3 8 2 3 2" xfId="680"/>
    <cellStyle name="Navadno 3 8 2 4" xfId="496"/>
    <cellStyle name="Navadno 3 8 3" xfId="262"/>
    <cellStyle name="Navadno 3 8 3 2" xfId="538"/>
    <cellStyle name="Navadno 3 8 4" xfId="354"/>
    <cellStyle name="Navadno 3 8 4 2" xfId="630"/>
    <cellStyle name="Navadno 3 8 5" xfId="446"/>
    <cellStyle name="Navadno 3 9" xfId="130"/>
    <cellStyle name="Navadno 3 9 2" xfId="190"/>
    <cellStyle name="Navadno 3 9 2 2" xfId="305"/>
    <cellStyle name="Navadno 3 9 2 2 2" xfId="581"/>
    <cellStyle name="Navadno 3 9 2 3" xfId="397"/>
    <cellStyle name="Navadno 3 9 2 3 2" xfId="673"/>
    <cellStyle name="Navadno 3 9 2 4" xfId="489"/>
    <cellStyle name="Navadno 3 9 3" xfId="255"/>
    <cellStyle name="Navadno 3 9 3 2" xfId="531"/>
    <cellStyle name="Navadno 3 9 4" xfId="347"/>
    <cellStyle name="Navadno 3 9 4 2" xfId="623"/>
    <cellStyle name="Navadno 3 9 5" xfId="439"/>
    <cellStyle name="Navadno 4" xfId="46"/>
    <cellStyle name="Navadno 4 10" xfId="152"/>
    <cellStyle name="Navadno 4 11" xfId="164"/>
    <cellStyle name="Navadno 4 11 2" xfId="283"/>
    <cellStyle name="Navadno 4 11 2 2" xfId="559"/>
    <cellStyle name="Navadno 4 11 3" xfId="375"/>
    <cellStyle name="Navadno 4 11 3 2" xfId="651"/>
    <cellStyle name="Navadno 4 11 4" xfId="467"/>
    <cellStyle name="Navadno 4 12" xfId="233"/>
    <cellStyle name="Navadno 4 12 2" xfId="509"/>
    <cellStyle name="Navadno 4 13" xfId="325"/>
    <cellStyle name="Navadno 4 13 2" xfId="601"/>
    <cellStyle name="Navadno 4 14" xfId="417"/>
    <cellStyle name="Navadno 4 2" xfId="111"/>
    <cellStyle name="Navadno 4 2 2" xfId="112"/>
    <cellStyle name="Navadno 4 2 2 2" xfId="179"/>
    <cellStyle name="Navadno 4 2 2 2 2" xfId="294"/>
    <cellStyle name="Navadno 4 2 2 2 2 2" xfId="570"/>
    <cellStyle name="Navadno 4 2 2 2 3" xfId="386"/>
    <cellStyle name="Navadno 4 2 2 2 3 2" xfId="662"/>
    <cellStyle name="Navadno 4 2 2 2 4" xfId="478"/>
    <cellStyle name="Navadno 4 2 2 3" xfId="244"/>
    <cellStyle name="Navadno 4 2 2 3 2" xfId="520"/>
    <cellStyle name="Navadno 4 2 2 4" xfId="336"/>
    <cellStyle name="Navadno 4 2 2 4 2" xfId="612"/>
    <cellStyle name="Navadno 4 2 2 5" xfId="428"/>
    <cellStyle name="Navadno 4 2 3" xfId="145"/>
    <cellStyle name="Navadno 4 2 3 2" xfId="196"/>
    <cellStyle name="Navadno 4 2 3 2 2" xfId="311"/>
    <cellStyle name="Navadno 4 2 3 2 2 2" xfId="587"/>
    <cellStyle name="Navadno 4 2 3 2 3" xfId="403"/>
    <cellStyle name="Navadno 4 2 3 2 3 2" xfId="679"/>
    <cellStyle name="Navadno 4 2 3 2 4" xfId="495"/>
    <cellStyle name="Navadno 4 2 3 3" xfId="261"/>
    <cellStyle name="Navadno 4 2 3 3 2" xfId="537"/>
    <cellStyle name="Navadno 4 2 3 4" xfId="353"/>
    <cellStyle name="Navadno 4 2 3 4 2" xfId="629"/>
    <cellStyle name="Navadno 4 2 3 5" xfId="445"/>
    <cellStyle name="Navadno 4 2 4" xfId="131"/>
    <cellStyle name="Navadno 4 2 4 2" xfId="191"/>
    <cellStyle name="Navadno 4 2 4 2 2" xfId="306"/>
    <cellStyle name="Navadno 4 2 4 2 2 2" xfId="582"/>
    <cellStyle name="Navadno 4 2 4 2 3" xfId="398"/>
    <cellStyle name="Navadno 4 2 4 2 3 2" xfId="674"/>
    <cellStyle name="Navadno 4 2 4 2 4" xfId="490"/>
    <cellStyle name="Navadno 4 2 4 3" xfId="256"/>
    <cellStyle name="Navadno 4 2 4 3 2" xfId="532"/>
    <cellStyle name="Navadno 4 2 4 4" xfId="348"/>
    <cellStyle name="Navadno 4 2 4 4 2" xfId="624"/>
    <cellStyle name="Navadno 4 2 4 5" xfId="440"/>
    <cellStyle name="Navadno 4 2 5" xfId="148"/>
    <cellStyle name="Navadno 4 2 5 2" xfId="198"/>
    <cellStyle name="Navadno 4 2 5 2 2" xfId="313"/>
    <cellStyle name="Navadno 4 2 5 2 2 2" xfId="589"/>
    <cellStyle name="Navadno 4 2 5 2 3" xfId="405"/>
    <cellStyle name="Navadno 4 2 5 2 3 2" xfId="681"/>
    <cellStyle name="Navadno 4 2 5 2 4" xfId="497"/>
    <cellStyle name="Navadno 4 2 5 3" xfId="263"/>
    <cellStyle name="Navadno 4 2 5 3 2" xfId="539"/>
    <cellStyle name="Navadno 4 2 5 4" xfId="355"/>
    <cellStyle name="Navadno 4 2 5 4 2" xfId="631"/>
    <cellStyle name="Navadno 4 2 5 5" xfId="447"/>
    <cellStyle name="Navadno 4 2 6" xfId="128"/>
    <cellStyle name="Navadno 4 2 6 2" xfId="189"/>
    <cellStyle name="Navadno 4 2 6 2 2" xfId="304"/>
    <cellStyle name="Navadno 4 2 6 2 2 2" xfId="580"/>
    <cellStyle name="Navadno 4 2 6 2 3" xfId="396"/>
    <cellStyle name="Navadno 4 2 6 2 3 2" xfId="672"/>
    <cellStyle name="Navadno 4 2 6 2 4" xfId="488"/>
    <cellStyle name="Navadno 4 2 6 3" xfId="254"/>
    <cellStyle name="Navadno 4 2 6 3 2" xfId="530"/>
    <cellStyle name="Navadno 4 2 6 4" xfId="346"/>
    <cellStyle name="Navadno 4 2 6 4 2" xfId="622"/>
    <cellStyle name="Navadno 4 2 6 5" xfId="438"/>
    <cellStyle name="Navadno 4 2 7" xfId="151"/>
    <cellStyle name="Navadno 4 2 7 2" xfId="200"/>
    <cellStyle name="Navadno 4 2 7 2 2" xfId="315"/>
    <cellStyle name="Navadno 4 2 7 2 2 2" xfId="591"/>
    <cellStyle name="Navadno 4 2 7 2 3" xfId="407"/>
    <cellStyle name="Navadno 4 2 7 2 3 2" xfId="683"/>
    <cellStyle name="Navadno 4 2 7 2 4" xfId="499"/>
    <cellStyle name="Navadno 4 2 7 3" xfId="265"/>
    <cellStyle name="Navadno 4 2 7 3 2" xfId="541"/>
    <cellStyle name="Navadno 4 2 7 4" xfId="357"/>
    <cellStyle name="Navadno 4 2 7 4 2" xfId="633"/>
    <cellStyle name="Navadno 4 2 7 5" xfId="449"/>
    <cellStyle name="Navadno 4 2 8" xfId="126"/>
    <cellStyle name="Navadno 4 2 8 2" xfId="188"/>
    <cellStyle name="Navadno 4 2 8 2 2" xfId="303"/>
    <cellStyle name="Navadno 4 2 8 2 2 2" xfId="579"/>
    <cellStyle name="Navadno 4 2 8 2 3" xfId="395"/>
    <cellStyle name="Navadno 4 2 8 2 3 2" xfId="671"/>
    <cellStyle name="Navadno 4 2 8 2 4" xfId="487"/>
    <cellStyle name="Navadno 4 2 8 3" xfId="253"/>
    <cellStyle name="Navadno 4 2 8 3 2" xfId="529"/>
    <cellStyle name="Navadno 4 2 8 4" xfId="345"/>
    <cellStyle name="Navadno 4 2 8 4 2" xfId="621"/>
    <cellStyle name="Navadno 4 2 8 5" xfId="437"/>
    <cellStyle name="Navadno 4 2 9" xfId="153"/>
    <cellStyle name="Navadno 4 2 9 2" xfId="201"/>
    <cellStyle name="Navadno 4 2 9 2 2" xfId="316"/>
    <cellStyle name="Navadno 4 2 9 2 2 2" xfId="592"/>
    <cellStyle name="Navadno 4 2 9 2 3" xfId="408"/>
    <cellStyle name="Navadno 4 2 9 2 3 2" xfId="684"/>
    <cellStyle name="Navadno 4 2 9 2 4" xfId="500"/>
    <cellStyle name="Navadno 4 2 9 3" xfId="266"/>
    <cellStyle name="Navadno 4 2 9 3 2" xfId="542"/>
    <cellStyle name="Navadno 4 2 9 4" xfId="358"/>
    <cellStyle name="Navadno 4 2 9 4 2" xfId="634"/>
    <cellStyle name="Navadno 4 2 9 5" xfId="450"/>
    <cellStyle name="Navadno 4 3" xfId="113"/>
    <cellStyle name="Navadno 4 3 2" xfId="180"/>
    <cellStyle name="Navadno 4 3 2 2" xfId="295"/>
    <cellStyle name="Navadno 4 3 2 2 2" xfId="571"/>
    <cellStyle name="Navadno 4 3 2 3" xfId="387"/>
    <cellStyle name="Navadno 4 3 2 3 2" xfId="663"/>
    <cellStyle name="Navadno 4 3 2 4" xfId="479"/>
    <cellStyle name="Navadno 4 3 3" xfId="245"/>
    <cellStyle name="Navadno 4 3 3 2" xfId="521"/>
    <cellStyle name="Navadno 4 3 4" xfId="337"/>
    <cellStyle name="Navadno 4 3 4 2" xfId="613"/>
    <cellStyle name="Navadno 4 3 5" xfId="429"/>
    <cellStyle name="Navadno 4 4" xfId="144"/>
    <cellStyle name="Navadno 4 4 2" xfId="710"/>
    <cellStyle name="Navadno 4 5" xfId="132"/>
    <cellStyle name="Navadno 4 6" xfId="147"/>
    <cellStyle name="Navadno 4 7" xfId="129"/>
    <cellStyle name="Navadno 4 8" xfId="150"/>
    <cellStyle name="Navadno 4 9" xfId="127"/>
    <cellStyle name="Navadno 5" xfId="114"/>
    <cellStyle name="Navadno 5 2" xfId="115"/>
    <cellStyle name="Navadno 5 2 2" xfId="182"/>
    <cellStyle name="Navadno 5 2 2 2" xfId="297"/>
    <cellStyle name="Navadno 5 2 2 2 2" xfId="573"/>
    <cellStyle name="Navadno 5 2 2 3" xfId="389"/>
    <cellStyle name="Navadno 5 2 2 3 2" xfId="665"/>
    <cellStyle name="Navadno 5 2 2 4" xfId="481"/>
    <cellStyle name="Navadno 5 2 3" xfId="247"/>
    <cellStyle name="Navadno 5 2 3 2" xfId="523"/>
    <cellStyle name="Navadno 5 2 4" xfId="339"/>
    <cellStyle name="Navadno 5 2 4 2" xfId="615"/>
    <cellStyle name="Navadno 5 2 5" xfId="431"/>
    <cellStyle name="Navadno 5 3" xfId="116"/>
    <cellStyle name="Navadno 5 3 2" xfId="183"/>
    <cellStyle name="Navadno 5 3 2 2" xfId="298"/>
    <cellStyle name="Navadno 5 3 2 2 2" xfId="574"/>
    <cellStyle name="Navadno 5 3 2 3" xfId="390"/>
    <cellStyle name="Navadno 5 3 2 3 2" xfId="666"/>
    <cellStyle name="Navadno 5 3 2 4" xfId="482"/>
    <cellStyle name="Navadno 5 3 3" xfId="248"/>
    <cellStyle name="Navadno 5 3 3 2" xfId="524"/>
    <cellStyle name="Navadno 5 3 4" xfId="340"/>
    <cellStyle name="Navadno 5 3 4 2" xfId="616"/>
    <cellStyle name="Navadno 5 3 5" xfId="432"/>
    <cellStyle name="Navadno 5 4" xfId="181"/>
    <cellStyle name="Navadno 5 4 2" xfId="296"/>
    <cellStyle name="Navadno 5 4 2 2" xfId="572"/>
    <cellStyle name="Navadno 5 4 3" xfId="388"/>
    <cellStyle name="Navadno 5 4 3 2" xfId="664"/>
    <cellStyle name="Navadno 5 4 4" xfId="480"/>
    <cellStyle name="Navadno 5 5" xfId="246"/>
    <cellStyle name="Navadno 5 5 2" xfId="522"/>
    <cellStyle name="Navadno 5 6" xfId="338"/>
    <cellStyle name="Navadno 5 6 2" xfId="614"/>
    <cellStyle name="Navadno 5 7" xfId="430"/>
    <cellStyle name="Navadno 6" xfId="117"/>
    <cellStyle name="Navadno 6 10" xfId="697"/>
    <cellStyle name="Navadno 6 2" xfId="118"/>
    <cellStyle name="Navadno 6 3" xfId="119"/>
    <cellStyle name="Navadno 6 4" xfId="120"/>
    <cellStyle name="Navadno 6 5" xfId="121"/>
    <cellStyle name="Navadno 6 6" xfId="184"/>
    <cellStyle name="Navadno 6 6 2" xfId="299"/>
    <cellStyle name="Navadno 6 6 2 2" xfId="575"/>
    <cellStyle name="Navadno 6 6 3" xfId="391"/>
    <cellStyle name="Navadno 6 6 3 2" xfId="667"/>
    <cellStyle name="Navadno 6 6 4" xfId="483"/>
    <cellStyle name="Navadno 6 7" xfId="249"/>
    <cellStyle name="Navadno 6 7 2" xfId="525"/>
    <cellStyle name="Navadno 6 8" xfId="341"/>
    <cellStyle name="Navadno 6 8 2" xfId="617"/>
    <cellStyle name="Navadno 6 9" xfId="433"/>
    <cellStyle name="Navadno 7" xfId="122"/>
    <cellStyle name="Navadno 7 2" xfId="185"/>
    <cellStyle name="Navadno 7 2 2" xfId="300"/>
    <cellStyle name="Navadno 7 2 2 2" xfId="576"/>
    <cellStyle name="Navadno 7 2 3" xfId="392"/>
    <cellStyle name="Navadno 7 2 3 2" xfId="668"/>
    <cellStyle name="Navadno 7 2 4" xfId="484"/>
    <cellStyle name="Navadno 7 3" xfId="250"/>
    <cellStyle name="Navadno 7 3 2" xfId="526"/>
    <cellStyle name="Navadno 7 4" xfId="342"/>
    <cellStyle name="Navadno 7 4 2" xfId="618"/>
    <cellStyle name="Navadno 7 5" xfId="434"/>
    <cellStyle name="Navadno 8" xfId="123"/>
    <cellStyle name="Navadno 8 2" xfId="186"/>
    <cellStyle name="Navadno 8 2 2" xfId="301"/>
    <cellStyle name="Navadno 8 2 2 2" xfId="577"/>
    <cellStyle name="Navadno 8 2 3" xfId="393"/>
    <cellStyle name="Navadno 8 2 3 2" xfId="669"/>
    <cellStyle name="Navadno 8 2 4" xfId="485"/>
    <cellStyle name="Navadno 8 3" xfId="251"/>
    <cellStyle name="Navadno 8 3 2" xfId="527"/>
    <cellStyle name="Navadno 8 4" xfId="343"/>
    <cellStyle name="Navadno 8 4 2" xfId="619"/>
    <cellStyle name="Navadno 8 5" xfId="435"/>
    <cellStyle name="Navadno 9" xfId="124"/>
    <cellStyle name="Navadno 9 2" xfId="187"/>
    <cellStyle name="Navadno 9 2 2" xfId="302"/>
    <cellStyle name="Navadno 9 2 2 2" xfId="578"/>
    <cellStyle name="Navadno 9 2 3" xfId="394"/>
    <cellStyle name="Navadno 9 2 3 2" xfId="670"/>
    <cellStyle name="Navadno 9 2 4" xfId="486"/>
    <cellStyle name="Navadno 9 3" xfId="252"/>
    <cellStyle name="Navadno 9 3 2" xfId="528"/>
    <cellStyle name="Navadno 9 4" xfId="344"/>
    <cellStyle name="Navadno 9 4 2" xfId="620"/>
    <cellStyle name="Navadno 9 5" xfId="436"/>
    <cellStyle name="Navadno_LNJFP 09joži" xfId="44"/>
    <cellStyle name="Nevtralno" xfId="27" builtinId="28" customBuiltin="1"/>
    <cellStyle name="normal" xfId="52"/>
    <cellStyle name="Normal 2" xfId="47"/>
    <cellStyle name="normal 2 2" xfId="54"/>
    <cellStyle name="normal 2 3" xfId="708"/>
    <cellStyle name="Normal_Prisilna izterj. - vrste davkov" xfId="125"/>
    <cellStyle name="Normal_Sheet2 (2)" xfId="28"/>
    <cellStyle name="Odstotek 2" xfId="693"/>
    <cellStyle name="Opomba" xfId="29" builtinId="10" customBuiltin="1"/>
    <cellStyle name="Opomba 2" xfId="161"/>
    <cellStyle name="Opomba 2 2" xfId="208"/>
    <cellStyle name="Opomba 2 2 2" xfId="318"/>
    <cellStyle name="Opomba 2 2 2 2" xfId="594"/>
    <cellStyle name="Opomba 2 2 3" xfId="410"/>
    <cellStyle name="Opomba 2 2 3 2" xfId="686"/>
    <cellStyle name="Opomba 2 2 4" xfId="502"/>
    <cellStyle name="Opomba 2 3" xfId="281"/>
    <cellStyle name="Opomba 2 3 2" xfId="557"/>
    <cellStyle name="Opomba 2 4" xfId="373"/>
    <cellStyle name="Opomba 2 4 2" xfId="649"/>
    <cellStyle name="Opomba 2 5" xfId="465"/>
    <cellStyle name="Opomba 3" xfId="160"/>
    <cellStyle name="Opomba 3 2" xfId="280"/>
    <cellStyle name="Opomba 3 2 2" xfId="556"/>
    <cellStyle name="Opomba 3 3" xfId="372"/>
    <cellStyle name="Opomba 3 3 2" xfId="648"/>
    <cellStyle name="Opomba 3 4" xfId="464"/>
    <cellStyle name="Opozorilo" xfId="30" builtinId="11" customBuiltin="1"/>
    <cellStyle name="Percent" xfId="705"/>
    <cellStyle name="Pojasnjevalno besedilo" xfId="31" builtinId="53" customBuiltin="1"/>
    <cellStyle name="Poudarek1" xfId="32" builtinId="29" customBuiltin="1"/>
    <cellStyle name="Poudarek2" xfId="33" builtinId="33" customBuiltin="1"/>
    <cellStyle name="Poudarek3" xfId="34" builtinId="37" customBuiltin="1"/>
    <cellStyle name="Poudarek4" xfId="35" builtinId="41" customBuiltin="1"/>
    <cellStyle name="Poudarek5" xfId="36" builtinId="45" customBuiltin="1"/>
    <cellStyle name="Poudarek6" xfId="37" builtinId="49" customBuiltin="1"/>
    <cellStyle name="Povezana celica" xfId="38" builtinId="24" customBuiltin="1"/>
    <cellStyle name="Preveri celico" xfId="39" builtinId="23" customBuiltin="1"/>
    <cellStyle name="Računanje" xfId="40" builtinId="22" customBuiltin="1"/>
    <cellStyle name="Slabo" xfId="41" builtinId="27" customBuiltin="1"/>
    <cellStyle name="Total" xfId="706"/>
    <cellStyle name="Vejica" xfId="51" builtinId="3"/>
    <cellStyle name="Vejica 2" xfId="707"/>
    <cellStyle name="Vnos" xfId="42" builtinId="20" customBuiltin="1"/>
    <cellStyle name="Vsota" xfId="43" builtinId="25" customBuiltin="1"/>
  </cellStyles>
  <dxfs count="0"/>
  <tableStyles count="0" defaultTableStyle="TableStyleMedium2" defaultPivotStyle="PivotStyleLight16"/>
  <colors>
    <mruColors>
      <color rgb="FFCCFFFF"/>
      <color rgb="FFFFFFCC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GRAF_1!$D$2:$D$3</c:f>
              <c:strCache>
                <c:ptCount val="2"/>
                <c:pt idx="0">
                  <c:v>2018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GRAF_1!$D$4:$D$7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89C-4CF1-8CA9-66C79C06B91F}"/>
            </c:ext>
          </c:extLst>
        </c:ser>
        <c:ser>
          <c:idx val="1"/>
          <c:order val="1"/>
          <c:tx>
            <c:strRef>
              <c:f>GRAF_1!$E$2:$E$3</c:f>
              <c:strCache>
                <c:ptCount val="2"/>
                <c:pt idx="0">
                  <c:v>2017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GRAF_1!$E$4:$E$7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89C-4CF1-8CA9-66C79C06B9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704336"/>
        <c:axId val="132704728"/>
      </c:barChart>
      <c:catAx>
        <c:axId val="1327043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2704728"/>
        <c:crosses val="autoZero"/>
        <c:auto val="1"/>
        <c:lblAlgn val="ctr"/>
        <c:lblOffset val="100"/>
        <c:noMultiLvlLbl val="0"/>
      </c:catAx>
      <c:valAx>
        <c:axId val="13270472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327043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447360746573349E-2"/>
          <c:y val="7.4788679743090308E-2"/>
          <c:w val="0.82243144338140528"/>
          <c:h val="0.78488247765038521"/>
        </c:manualLayout>
      </c:layout>
      <c:pie3DChart>
        <c:varyColors val="1"/>
        <c:ser>
          <c:idx val="0"/>
          <c:order val="0"/>
          <c:explosion val="8"/>
          <c:dLbls>
            <c:dLbl>
              <c:idx val="0"/>
              <c:layout>
                <c:manualLayout>
                  <c:x val="-2.899484961148171E-3"/>
                  <c:y val="1.010653080129688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B354-47C2-8EC8-A46066EF6464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7675900977494017E-2"/>
                  <c:y val="0.107148335564682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B354-47C2-8EC8-A46066EF6464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4730023193629876E-3"/>
                  <c:y val="0.325642742932995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B354-47C2-8EC8-A46066EF6464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5720389602462483E-2"/>
                  <c:y val="1.7171556725438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B354-47C2-8EC8-A46066EF6464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GRAF_2_3!$C$7:$C$10</c:f>
              <c:strCache>
                <c:ptCount val="4"/>
                <c:pt idx="0">
                  <c:v>davki na dohodek  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GRAF_2_3!$D$7:$D$10</c:f>
              <c:numCache>
                <c:formatCode>#,##0.0000</c:formatCode>
                <c:ptCount val="4"/>
                <c:pt idx="0">
                  <c:v>11.544290626290236</c:v>
                </c:pt>
                <c:pt idx="1">
                  <c:v>20.09350144818973</c:v>
                </c:pt>
                <c:pt idx="2">
                  <c:v>15.214225018414851</c:v>
                </c:pt>
                <c:pt idx="3">
                  <c:v>53.147982907105188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354-47C2-8EC8-A46066EF64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0"/>
            <c:extLst xmlns:c16r2="http://schemas.microsoft.com/office/drawing/2015/06/chart">
              <c:ext xmlns:c16="http://schemas.microsoft.com/office/drawing/2014/chart" uri="{C3380CC4-5D6E-409C-BE32-E72D297353CC}">
                <c16:uniqueId val="{00000000-6055-43BC-96A2-7A1FD8114B7A}"/>
              </c:ext>
            </c:extLst>
          </c:dPt>
          <c:dPt>
            <c:idx val="1"/>
            <c:bubble3D val="0"/>
            <c:explosion val="7"/>
            <c:extLst xmlns:c16r2="http://schemas.microsoft.com/office/drawing/2015/06/chart">
              <c:ext xmlns:c16="http://schemas.microsoft.com/office/drawing/2014/chart" uri="{C3380CC4-5D6E-409C-BE32-E72D297353CC}">
                <c16:uniqueId val="{00000001-6055-43BC-96A2-7A1FD8114B7A}"/>
              </c:ext>
            </c:extLst>
          </c:dPt>
          <c:dPt>
            <c:idx val="2"/>
            <c:bubble3D val="0"/>
            <c:explosion val="5"/>
            <c:extLst xmlns:c16r2="http://schemas.microsoft.com/office/drawing/2015/06/chart">
              <c:ext xmlns:c16="http://schemas.microsoft.com/office/drawing/2014/chart" uri="{C3380CC4-5D6E-409C-BE32-E72D297353CC}">
                <c16:uniqueId val="{00000002-6055-43BC-96A2-7A1FD8114B7A}"/>
              </c:ext>
            </c:extLst>
          </c:dPt>
          <c:dPt>
            <c:idx val="3"/>
            <c:bubble3D val="0"/>
            <c:explosion val="3"/>
            <c:extLst xmlns:c16r2="http://schemas.microsoft.com/office/drawing/2015/06/chart">
              <c:ext xmlns:c16="http://schemas.microsoft.com/office/drawing/2014/chart" uri="{C3380CC4-5D6E-409C-BE32-E72D297353CC}">
                <c16:uniqueId val="{00000003-6055-43BC-96A2-7A1FD8114B7A}"/>
              </c:ext>
            </c:extLst>
          </c:dPt>
          <c:dLbls>
            <c:dLbl>
              <c:idx val="0"/>
              <c:layout>
                <c:manualLayout>
                  <c:x val="9.9079376441581161E-3"/>
                  <c:y val="1.1282051282051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6055-43BC-96A2-7A1FD8114B7A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673466952994512E-2"/>
                  <c:y val="6.02827848470233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6055-43BC-96A2-7A1FD8114B7A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5.6187862880776257E-3"/>
                  <c:y val="-0.3579416111447607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6055-43BC-96A2-7A1FD8114B7A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8114511254275033E-2"/>
                  <c:y val="3.180940843932970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6055-43BC-96A2-7A1FD8114B7A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GRAF_2_3!$C$38:$C$41</c:f>
              <c:strCache>
                <c:ptCount val="4"/>
                <c:pt idx="0">
                  <c:v>davki na dohodek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GRAF_2_3!$D$38:$D$41</c:f>
              <c:numCache>
                <c:formatCode>#,##0.0</c:formatCode>
                <c:ptCount val="4"/>
                <c:pt idx="0">
                  <c:v>11.077800708225302</c:v>
                </c:pt>
                <c:pt idx="1">
                  <c:v>19.914028397953132</c:v>
                </c:pt>
                <c:pt idx="2">
                  <c:v>16.227616383774585</c:v>
                </c:pt>
                <c:pt idx="3">
                  <c:v>52.780554510046976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055-43BC-96A2-7A1FD8114B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3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3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1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1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2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2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2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2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2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2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2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2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2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2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3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3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3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3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4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4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4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4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5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5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5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5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5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5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5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5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5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5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6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6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6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6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6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6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6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6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6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6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7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7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7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7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7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7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7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7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7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7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8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8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8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8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8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8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8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8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8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8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9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9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9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9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9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9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9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9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9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89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90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90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90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90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90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90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90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90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90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90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91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91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91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91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91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91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91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91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91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91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92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92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92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92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92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92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92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92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92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92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93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93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93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93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9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9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9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9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9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9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9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9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9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9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9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9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74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75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76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77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78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79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80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81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82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83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84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85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86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87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88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89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90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91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92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93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94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95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96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97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98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99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00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01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02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03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04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05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06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07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08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09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10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11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12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13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14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15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16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17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18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19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20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21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22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23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24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25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26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27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28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29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30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31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32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33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34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35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36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37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38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39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40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41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42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43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44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45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46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47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48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49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50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51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52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53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54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55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56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57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58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59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60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61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62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63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64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65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66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67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68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69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70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71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72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73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74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75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76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77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78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79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80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81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82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83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84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85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86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87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88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89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90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91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92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93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94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95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96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97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98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99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400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401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2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3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4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5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6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7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8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9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0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1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2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3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4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5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6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7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8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9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0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1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2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3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4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5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6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7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8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9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0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1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2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3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4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5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6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7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8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9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0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1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2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3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4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5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6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7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8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9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0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1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2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3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4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5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6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7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8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9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0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1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2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3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4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5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6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7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8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9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0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1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2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3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4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5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6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7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8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9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0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1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2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3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4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5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6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7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8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9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0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1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2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3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4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5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6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7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8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9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0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1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2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3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4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5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6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7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8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9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0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1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2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3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4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5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6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7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8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9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0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1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2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3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4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5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6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7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8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9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30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31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32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33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34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35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36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37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38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39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40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41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42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43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44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45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46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47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48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49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50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51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52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53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54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55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56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57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58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59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60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61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62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63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64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65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66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67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68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69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70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71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72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73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74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75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76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77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78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79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80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81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82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83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84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85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86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87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88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89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90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91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92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93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94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95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96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97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98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99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00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01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02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03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04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05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06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07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08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09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10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11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12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13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14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15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16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17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18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19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20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21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22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23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24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25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26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27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28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29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30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31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32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33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34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35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36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37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38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39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40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41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42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43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44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45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46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47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48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49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50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51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52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53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54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55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56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57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58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59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60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61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62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63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64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65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66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67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68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69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70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71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72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73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74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75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76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77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78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79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80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81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82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83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84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85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86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87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88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89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90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91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92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93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94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95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96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97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98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699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700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701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702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703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704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705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06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07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08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09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0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1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2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3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4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5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6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7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8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9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0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1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2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3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4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5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6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7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8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9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0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1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2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3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4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5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6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7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8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9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0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1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2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3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4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5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6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7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8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9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0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1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2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3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4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5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6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7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8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9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0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1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2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3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4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5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6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7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8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9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0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1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2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3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4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5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6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7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8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9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0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1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2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3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4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5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6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7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8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9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0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1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2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3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4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5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6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7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8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9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00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01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02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03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04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05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06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07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08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09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10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11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12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13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14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15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16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17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18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19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20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21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22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23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24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25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26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27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28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29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30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31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32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33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34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35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36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37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38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39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40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41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42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43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44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45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46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47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48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49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50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51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52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53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54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55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56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57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58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59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60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61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62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63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64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65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66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67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68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69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70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71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72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73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74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75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76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77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78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79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80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881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2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3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4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5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6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7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8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9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0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1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2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3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4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5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6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7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8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9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0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1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2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3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4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5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6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7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8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9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0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1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2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3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4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5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6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7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8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9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0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1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2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3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4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5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6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7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8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9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0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1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2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3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4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5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6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7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8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9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0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1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2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3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4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5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6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7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8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9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0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1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2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3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4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5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6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7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8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9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60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61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2962" name="Text Box 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2963" name="Text Box 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2964" name="Text Box 1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2965" name="Text Box 1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2966" name="Text Box 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2967" name="Text Box 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2968" name="Text Box 1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2969" name="Text Box 1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2970" name="Text Box 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2971" name="Text Box 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2972" name="Text Box 1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2973" name="Text Box 1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2974" name="Text Box 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2975" name="Text Box 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2976" name="Text Box 1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2977" name="Text Box 1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2978" name="Text Box 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2979" name="Text Box 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2980" name="Text Box 1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2981" name="Text Box 1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2982" name="Text Box 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2983" name="Text Box 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2984" name="Text Box 1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2985" name="Text Box 1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2986" name="Text Box 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2987" name="Text Box 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2988" name="Text Box 1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2989" name="Text Box 1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2990" name="Text Box 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2991" name="Text Box 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2992" name="Text Box 1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2993" name="Text Box 1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2994" name="Text Box 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2995" name="Text Box 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2996" name="Text Box 1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2997" name="Text Box 1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2998" name="Text Box 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2999" name="Text Box 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00" name="Text Box 1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01" name="Text Box 1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02" name="Text Box 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03" name="Text Box 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04" name="Text Box 1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05" name="Text Box 1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06" name="Text Box 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07" name="Text Box 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08" name="Text Box 1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09" name="Text Box 1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10" name="Text Box 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11" name="Text Box 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12" name="Text Box 1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13" name="Text Box 1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14" name="Text Box 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15" name="Text Box 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16" name="Text Box 1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17" name="Text Box 1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18" name="Text Box 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19" name="Text Box 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20" name="Text Box 1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21" name="Text Box 1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22" name="Text Box 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23" name="Text Box 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24" name="Text Box 1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25" name="Text Box 1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26" name="Text Box 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27" name="Text Box 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28" name="Text Box 1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29" name="Text Box 1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30" name="Text Box 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31" name="Text Box 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32" name="Text Box 1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33" name="Text Box 1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34" name="Text Box 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35" name="Text Box 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36" name="Text Box 1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37" name="Text Box 1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38" name="Text Box 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39" name="Text Box 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40" name="Text Box 1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41" name="Text Box 1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42" name="Text Box 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43" name="Text Box 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44" name="Text Box 1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45" name="Text Box 1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46" name="Text Box 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47" name="Text Box 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48" name="Text Box 1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49" name="Text Box 1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50" name="Text Box 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51" name="Text Box 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52" name="Text Box 1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53" name="Text Box 1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54" name="Text Box 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55" name="Text Box 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56" name="Text Box 1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57" name="Text Box 1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58" name="Text Box 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59" name="Text Box 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60" name="Text Box 1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61" name="Text Box 1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62" name="Text Box 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63" name="Text Box 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64" name="Text Box 1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65" name="Text Box 1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66" name="Text Box 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67" name="Text Box 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68" name="Text Box 1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69" name="Text Box 1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70" name="Text Box 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71" name="Text Box 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72" name="Text Box 1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73" name="Text Box 1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74" name="Text Box 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75" name="Text Box 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76" name="Text Box 1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77" name="Text Box 1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78" name="Text Box 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79" name="Text Box 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80" name="Text Box 1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81" name="Text Box 1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82" name="Text Box 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83" name="Text Box 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84" name="Text Box 1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85" name="Text Box 1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86" name="Text Box 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87" name="Text Box 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88" name="Text Box 14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16</xdr:col>
      <xdr:colOff>76200</xdr:colOff>
      <xdr:row>71</xdr:row>
      <xdr:rowOff>30480</xdr:rowOff>
    </xdr:to>
    <xdr:sp macro="" textlink="">
      <xdr:nvSpPr>
        <xdr:cNvPr id="3089" name="Text Box 15"/>
        <xdr:cNvSpPr txBox="1">
          <a:spLocks noChangeArrowheads="1"/>
        </xdr:cNvSpPr>
      </xdr:nvSpPr>
      <xdr:spPr bwMode="auto">
        <a:xfrm>
          <a:off x="166116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090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091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092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093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094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095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096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097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098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099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00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01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02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03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04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05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06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07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08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09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10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11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12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13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14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15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16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17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18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19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20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21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22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23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24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25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26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27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28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29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30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31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32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33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34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35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36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37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38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39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40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41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42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43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44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45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46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47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48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49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50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51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52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53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54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55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56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57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58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59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60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61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62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63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64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65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66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67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68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69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70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71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72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73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74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75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76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77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78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79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80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81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82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83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84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85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86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87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88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89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90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91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92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93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94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95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96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97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98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99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00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01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02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03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04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05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06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07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08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09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10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11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12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13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14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15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16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17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18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19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20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21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22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23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24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25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26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27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28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29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30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31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32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33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34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35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36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37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38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39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40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41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42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43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44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45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46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47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48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49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50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51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52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53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54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55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56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57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58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59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60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61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62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63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64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65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66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67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68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69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70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71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72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73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74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75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76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77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78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79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80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81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82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83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84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85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86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87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88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89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90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91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92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93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94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95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96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97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98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99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00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01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02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03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04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05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06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07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08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09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10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11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12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13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14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15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16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17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18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19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20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21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22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23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24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25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26" name="Text Box 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27" name="Text Box 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28" name="Text Box 14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29" name="Text Box 15"/>
        <xdr:cNvSpPr txBox="1">
          <a:spLocks noChangeArrowheads="1"/>
        </xdr:cNvSpPr>
      </xdr:nvSpPr>
      <xdr:spPr bwMode="auto">
        <a:xfrm>
          <a:off x="447675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30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31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32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33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34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35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36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37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38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39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40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41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42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43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44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45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46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47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48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49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50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51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52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53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54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55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56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57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58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59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60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61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62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63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64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65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66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67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68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69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70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71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72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73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74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75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76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77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78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79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80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81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82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83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84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85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86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87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88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89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90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91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92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93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94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95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96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97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98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99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00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01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02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03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04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05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06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07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08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09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10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11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12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13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14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15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16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17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18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19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20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21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22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23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24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25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26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27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28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29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30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31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32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33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34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35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36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37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38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39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40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41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42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43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44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45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46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47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48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49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50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51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52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53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54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55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56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57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58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59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60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61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62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63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64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65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66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67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68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69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70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71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72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73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74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75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76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77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78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79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80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81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82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83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84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85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86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87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88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89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90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91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92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93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94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95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96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97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98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99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00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01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02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03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04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05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06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07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08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09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10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11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12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13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14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15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16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17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18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19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20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21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22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23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24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25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26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27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28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29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30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31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32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33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34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35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36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37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38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39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40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41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42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43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44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45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46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47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48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49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50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51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52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53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54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55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56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57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58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59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60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61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62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63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64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65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66" name="Text Box 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67" name="Text Box 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68" name="Text Box 14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69" name="Text Box 15"/>
        <xdr:cNvSpPr txBox="1">
          <a:spLocks noChangeArrowheads="1"/>
        </xdr:cNvSpPr>
      </xdr:nvSpPr>
      <xdr:spPr bwMode="auto">
        <a:xfrm>
          <a:off x="58578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70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71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72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73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74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75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76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77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78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79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80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81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82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83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84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85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86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87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88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89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90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91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92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93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94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95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96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97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98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599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00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01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02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03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04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05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06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07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08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09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10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11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12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13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14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15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16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17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18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19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20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21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22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23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24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25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26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27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28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29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30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31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32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33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34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35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36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37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38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39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40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41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42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43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44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45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46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47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48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49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50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51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52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53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54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55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56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57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58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59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60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61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62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63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64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65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66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67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68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69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70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71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72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73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74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75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76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77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78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79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80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81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82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83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84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85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86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87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88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89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90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91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92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93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94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95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96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97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98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699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00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01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02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03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04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05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06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07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08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09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10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11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12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13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14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15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16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17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18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19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20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21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22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23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24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25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26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27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28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29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30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31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32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33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34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35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36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37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38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39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40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41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42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43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44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45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46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47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48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49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50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51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52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53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54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55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56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57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58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59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60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61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62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63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64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65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66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67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68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69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70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71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72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73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74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75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76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77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78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79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80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81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82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83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84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85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86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87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88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89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90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91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92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93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94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95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96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97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98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799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00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01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02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03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04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05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06" name="Text Box 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07" name="Text Box 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08" name="Text Box 14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09" name="Text Box 15"/>
        <xdr:cNvSpPr txBox="1">
          <a:spLocks noChangeArrowheads="1"/>
        </xdr:cNvSpPr>
      </xdr:nvSpPr>
      <xdr:spPr bwMode="auto">
        <a:xfrm>
          <a:off x="791527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10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11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12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13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14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15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16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17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18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19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20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21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22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23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24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25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26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27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28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29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30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31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32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33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34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35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36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37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38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39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40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41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42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43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44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45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46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47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48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49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50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51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52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53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54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55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56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57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58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59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60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61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62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63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64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65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66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67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68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69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70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71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72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73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74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75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76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77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78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79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80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81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82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83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84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85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86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87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88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89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90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91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92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93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94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95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96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97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98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899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00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01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02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03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04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05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06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07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08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09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10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11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12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13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14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15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16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17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18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19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20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21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22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23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24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25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26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27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28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29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30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31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32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33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34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35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36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37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38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39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40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41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42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43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44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45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46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47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48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49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50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51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52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53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54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55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56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57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58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59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60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61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62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63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64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65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66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67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68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69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70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71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72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73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74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75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76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77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78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79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80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81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82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83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84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85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86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87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88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89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90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91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92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93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94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95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96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97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98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3999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00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01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02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03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04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05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06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07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08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09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10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11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12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13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14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15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16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17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18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19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20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21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22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23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24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25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26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27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28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29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30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31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32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33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34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35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36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37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38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39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40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41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42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43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44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45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46" name="Text Box 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47" name="Text Box 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48" name="Text Box 14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049" name="Text Box 15"/>
        <xdr:cNvSpPr txBox="1">
          <a:spLocks noChangeArrowheads="1"/>
        </xdr:cNvSpPr>
      </xdr:nvSpPr>
      <xdr:spPr bwMode="auto">
        <a:xfrm>
          <a:off x="9296400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50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51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52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53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54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55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56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57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58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59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60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61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62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63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64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65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66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67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68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69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70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71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72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73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74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75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76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77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78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79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80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81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82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83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84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85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86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87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88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89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90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91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92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93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94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95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96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97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98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099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00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01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02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03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04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05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06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07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08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09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10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11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12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13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14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15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16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17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18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19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20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21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22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23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24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25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26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27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28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29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30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31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32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33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34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35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36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37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38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39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40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41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42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43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44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45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46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47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48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49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50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51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52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53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54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55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56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57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58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59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60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61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62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63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64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65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66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67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68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69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70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71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72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73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74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75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76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77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78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79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80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81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82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83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84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85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86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87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88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89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90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91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92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93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94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95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96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97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98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199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00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01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02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03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04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05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06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07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08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09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10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11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12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13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14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15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16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17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18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19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20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21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22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23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24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25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26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27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28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29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30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31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32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33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34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35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36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37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38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39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40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41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42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43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44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45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46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47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48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49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50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51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52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53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54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55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56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57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58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59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60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61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62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63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64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65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66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67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68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69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70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71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72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73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74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75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76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77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78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79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80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81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82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83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84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85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86" name="Text Box 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87" name="Text Box 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88" name="Text Box 14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4289" name="Text Box 15"/>
        <xdr:cNvSpPr txBox="1">
          <a:spLocks noChangeArrowheads="1"/>
        </xdr:cNvSpPr>
      </xdr:nvSpPr>
      <xdr:spPr bwMode="auto">
        <a:xfrm>
          <a:off x="113252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290" name="Text Box 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291" name="Text Box 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292" name="Text Box 1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293" name="Text Box 1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294" name="Text Box 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295" name="Text Box 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296" name="Text Box 1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297" name="Text Box 1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298" name="Text Box 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299" name="Text Box 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00" name="Text Box 1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01" name="Text Box 1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02" name="Text Box 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03" name="Text Box 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04" name="Text Box 1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05" name="Text Box 1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06" name="Text Box 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07" name="Text Box 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08" name="Text Box 1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09" name="Text Box 1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10" name="Text Box 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11" name="Text Box 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12" name="Text Box 1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13" name="Text Box 1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14" name="Text Box 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15" name="Text Box 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16" name="Text Box 1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17" name="Text Box 1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18" name="Text Box 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19" name="Text Box 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20" name="Text Box 1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21" name="Text Box 1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22" name="Text Box 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23" name="Text Box 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24" name="Text Box 1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25" name="Text Box 1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26" name="Text Box 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27" name="Text Box 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28" name="Text Box 1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29" name="Text Box 1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30" name="Text Box 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31" name="Text Box 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32" name="Text Box 1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33" name="Text Box 1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34" name="Text Box 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35" name="Text Box 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36" name="Text Box 1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37" name="Text Box 1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38" name="Text Box 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39" name="Text Box 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40" name="Text Box 1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41" name="Text Box 1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42" name="Text Box 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43" name="Text Box 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44" name="Text Box 1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45" name="Text Box 1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46" name="Text Box 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47" name="Text Box 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48" name="Text Box 1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49" name="Text Box 1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50" name="Text Box 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51" name="Text Box 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52" name="Text Box 1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53" name="Text Box 1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54" name="Text Box 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55" name="Text Box 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56" name="Text Box 1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57" name="Text Box 1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58" name="Text Box 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59" name="Text Box 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60" name="Text Box 1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61" name="Text Box 1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62" name="Text Box 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63" name="Text Box 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64" name="Text Box 1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65" name="Text Box 1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66" name="Text Box 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67" name="Text Box 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68" name="Text Box 1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69" name="Text Box 1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70" name="Text Box 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71" name="Text Box 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72" name="Text Box 1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73" name="Text Box 1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74" name="Text Box 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75" name="Text Box 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76" name="Text Box 1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77" name="Text Box 1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78" name="Text Box 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79" name="Text Box 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80" name="Text Box 1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81" name="Text Box 1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82" name="Text Box 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83" name="Text Box 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84" name="Text Box 1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85" name="Text Box 1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86" name="Text Box 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87" name="Text Box 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88" name="Text Box 1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89" name="Text Box 1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90" name="Text Box 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91" name="Text Box 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92" name="Text Box 1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93" name="Text Box 1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94" name="Text Box 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95" name="Text Box 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96" name="Text Box 1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97" name="Text Box 1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98" name="Text Box 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399" name="Text Box 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400" name="Text Box 1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401" name="Text Box 1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402" name="Text Box 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403" name="Text Box 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404" name="Text Box 1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405" name="Text Box 1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406" name="Text Box 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407" name="Text Box 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408" name="Text Box 1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409" name="Text Box 1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410" name="Text Box 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411" name="Text Box 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412" name="Text Box 1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413" name="Text Box 1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414" name="Text Box 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415" name="Text Box 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416" name="Text Box 14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71</xdr:row>
      <xdr:rowOff>0</xdr:rowOff>
    </xdr:from>
    <xdr:ext cx="76200" cy="30480"/>
    <xdr:sp macro="" textlink="">
      <xdr:nvSpPr>
        <xdr:cNvPr id="4417" name="Text Box 15"/>
        <xdr:cNvSpPr txBox="1">
          <a:spLocks noChangeArrowheads="1"/>
        </xdr:cNvSpPr>
      </xdr:nvSpPr>
      <xdr:spPr bwMode="auto">
        <a:xfrm>
          <a:off x="20126325" y="21135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923924</xdr:colOff>
      <xdr:row>19</xdr:row>
      <xdr:rowOff>100011</xdr:rowOff>
    </xdr:from>
    <xdr:to>
      <xdr:col>5</xdr:col>
      <xdr:colOff>1095375</xdr:colOff>
      <xdr:row>38</xdr:row>
      <xdr:rowOff>104774</xdr:rowOff>
    </xdr:to>
    <xdr:graphicFrame macro="">
      <xdr:nvGraphicFramePr>
        <xdr:cNvPr id="4" name="Grafikon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9</xdr:row>
      <xdr:rowOff>9526</xdr:rowOff>
    </xdr:from>
    <xdr:to>
      <xdr:col>14</xdr:col>
      <xdr:colOff>266700</xdr:colOff>
      <xdr:row>26</xdr:row>
      <xdr:rowOff>76201</xdr:rowOff>
    </xdr:to>
    <xdr:graphicFrame macro="">
      <xdr:nvGraphicFramePr>
        <xdr:cNvPr id="8" name="Grafikon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123826</xdr:colOff>
      <xdr:row>42</xdr:row>
      <xdr:rowOff>190499</xdr:rowOff>
    </xdr:from>
    <xdr:to>
      <xdr:col>14</xdr:col>
      <xdr:colOff>276226</xdr:colOff>
      <xdr:row>59</xdr:row>
      <xdr:rowOff>47624</xdr:rowOff>
    </xdr:to>
    <xdr:graphicFrame macro="">
      <xdr:nvGraphicFramePr>
        <xdr:cNvPr id="10" name="Grafikon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0"/>
  <sheetViews>
    <sheetView tabSelected="1" zoomScale="80" zoomScaleNormal="80" workbookViewId="0">
      <selection activeCell="V7" sqref="V7"/>
    </sheetView>
  </sheetViews>
  <sheetFormatPr defaultColWidth="11.5546875" defaultRowHeight="14.4" x14ac:dyDescent="0.3"/>
  <cols>
    <col min="1" max="1" width="3.109375" style="127" customWidth="1"/>
    <col min="2" max="2" width="6.88671875" style="127" customWidth="1"/>
    <col min="3" max="3" width="57.109375" style="127" customWidth="1"/>
    <col min="4" max="4" width="20.6640625" style="249" customWidth="1"/>
    <col min="5" max="5" width="20" style="249" customWidth="1"/>
    <col min="6" max="6" width="10.88671875" style="127" customWidth="1"/>
    <col min="7" max="8" width="20.6640625" style="127" customWidth="1"/>
    <col min="9" max="9" width="11.44140625" style="127" customWidth="1"/>
    <col min="10" max="10" width="17" style="127" hidden="1" customWidth="1"/>
    <col min="11" max="11" width="18.5546875" style="127" hidden="1" customWidth="1"/>
    <col min="12" max="12" width="11.5546875" style="127" hidden="1" customWidth="1"/>
    <col min="13" max="13" width="16.6640625" style="251" hidden="1" customWidth="1"/>
    <col min="14" max="14" width="18.33203125" style="251" hidden="1" customWidth="1"/>
    <col min="15" max="15" width="17.6640625" style="127" hidden="1" customWidth="1"/>
    <col min="16" max="16" width="16.33203125" style="127" hidden="1" customWidth="1"/>
    <col min="17" max="16384" width="11.5546875" style="127"/>
  </cols>
  <sheetData>
    <row r="1" spans="1:19" x14ac:dyDescent="0.3">
      <c r="B1" s="6" t="s">
        <v>121</v>
      </c>
      <c r="C1" s="6"/>
      <c r="D1" s="146"/>
      <c r="E1" s="146"/>
      <c r="F1" s="6"/>
      <c r="G1" s="117"/>
      <c r="H1" s="117"/>
      <c r="I1" s="117"/>
      <c r="J1" s="117"/>
    </row>
    <row r="2" spans="1:19" x14ac:dyDescent="0.3">
      <c r="B2" s="6" t="s">
        <v>122</v>
      </c>
      <c r="C2" s="6"/>
      <c r="D2" s="146"/>
      <c r="E2" s="146"/>
      <c r="F2" s="6"/>
      <c r="G2" s="7"/>
      <c r="H2" s="117"/>
      <c r="I2" s="117"/>
      <c r="J2" s="117"/>
    </row>
    <row r="3" spans="1:19" x14ac:dyDescent="0.3">
      <c r="B3" s="6" t="s">
        <v>130</v>
      </c>
      <c r="C3" s="6"/>
      <c r="D3" s="146"/>
      <c r="E3" s="146"/>
      <c r="F3" s="6"/>
      <c r="G3" s="117"/>
      <c r="H3" s="117"/>
      <c r="I3" s="117"/>
      <c r="J3" s="117"/>
    </row>
    <row r="4" spans="1:19" x14ac:dyDescent="0.3">
      <c r="B4" s="117"/>
      <c r="C4" s="6"/>
      <c r="D4" s="146"/>
      <c r="E4" s="146"/>
      <c r="F4" s="6"/>
      <c r="G4" s="117"/>
      <c r="H4" s="117"/>
      <c r="I4" s="117"/>
      <c r="J4" s="117"/>
    </row>
    <row r="5" spans="1:19" x14ac:dyDescent="0.3">
      <c r="B5" s="12"/>
      <c r="C5" s="1"/>
      <c r="D5" s="146"/>
      <c r="E5" s="146"/>
      <c r="F5" s="6"/>
      <c r="G5" s="117"/>
      <c r="H5" s="117"/>
      <c r="I5" s="117"/>
      <c r="J5" s="117"/>
    </row>
    <row r="6" spans="1:19" ht="15" thickBot="1" x14ac:dyDescent="0.35">
      <c r="A6" s="274"/>
      <c r="B6" s="275" t="s">
        <v>105</v>
      </c>
      <c r="C6" s="275"/>
      <c r="D6" s="275"/>
      <c r="E6" s="275"/>
      <c r="F6" s="275"/>
      <c r="G6" s="275"/>
      <c r="H6" s="275"/>
      <c r="I6" s="275"/>
      <c r="J6" s="18"/>
    </row>
    <row r="7" spans="1:19" ht="53.25" customHeight="1" x14ac:dyDescent="0.3">
      <c r="A7" s="274"/>
      <c r="B7" s="8"/>
      <c r="C7" s="20"/>
      <c r="D7" s="124" t="s">
        <v>180</v>
      </c>
      <c r="E7" s="125" t="s">
        <v>181</v>
      </c>
      <c r="F7" s="14" t="s">
        <v>172</v>
      </c>
      <c r="G7" s="125" t="s">
        <v>182</v>
      </c>
      <c r="H7" s="125" t="s">
        <v>183</v>
      </c>
      <c r="I7" s="135" t="s">
        <v>172</v>
      </c>
      <c r="J7" s="125" t="s">
        <v>171</v>
      </c>
      <c r="K7" s="125" t="s">
        <v>173</v>
      </c>
      <c r="M7" s="251" t="s">
        <v>184</v>
      </c>
    </row>
    <row r="8" spans="1:19" s="141" customFormat="1" ht="19.2" customHeight="1" x14ac:dyDescent="0.25">
      <c r="A8" s="274"/>
      <c r="B8" s="9" t="s">
        <v>60</v>
      </c>
      <c r="C8" s="21" t="s">
        <v>123</v>
      </c>
      <c r="D8" s="136">
        <v>1</v>
      </c>
      <c r="E8" s="10">
        <v>2</v>
      </c>
      <c r="F8" s="15" t="s">
        <v>125</v>
      </c>
      <c r="G8" s="10">
        <v>1</v>
      </c>
      <c r="H8" s="10">
        <v>2</v>
      </c>
      <c r="I8" s="11" t="s">
        <v>125</v>
      </c>
      <c r="J8" s="19"/>
      <c r="M8" s="252" t="s">
        <v>185</v>
      </c>
      <c r="N8" s="252" t="s">
        <v>186</v>
      </c>
      <c r="O8" s="141" t="s">
        <v>187</v>
      </c>
      <c r="P8" s="141" t="s">
        <v>188</v>
      </c>
    </row>
    <row r="9" spans="1:19" s="141" customFormat="1" ht="22.95" customHeight="1" x14ac:dyDescent="0.3">
      <c r="A9" s="274"/>
      <c r="B9" s="120" t="s">
        <v>21</v>
      </c>
      <c r="C9" s="147" t="s">
        <v>97</v>
      </c>
      <c r="D9" s="137">
        <v>1385435853.47</v>
      </c>
      <c r="E9" s="121">
        <v>1425995619.7699997</v>
      </c>
      <c r="F9" s="148">
        <v>97.15568787605801</v>
      </c>
      <c r="G9" s="121">
        <v>8312637610.5299997</v>
      </c>
      <c r="H9" s="121">
        <v>7875277599.8800001</v>
      </c>
      <c r="I9" s="149">
        <v>105.55358214492227</v>
      </c>
      <c r="J9" s="121">
        <v>-40559766.299999714</v>
      </c>
      <c r="K9" s="121">
        <v>437360010.64999962</v>
      </c>
      <c r="M9" s="137">
        <v>1425995619.7699997</v>
      </c>
      <c r="N9" s="121">
        <v>7875277599.8800001</v>
      </c>
      <c r="O9" s="141">
        <v>0</v>
      </c>
      <c r="P9" s="141">
        <v>0</v>
      </c>
      <c r="R9" s="253"/>
      <c r="S9" s="253"/>
    </row>
    <row r="10" spans="1:19" s="141" customFormat="1" ht="31.95" customHeight="1" x14ac:dyDescent="0.3">
      <c r="A10" s="274"/>
      <c r="B10" s="150" t="s">
        <v>22</v>
      </c>
      <c r="C10" s="151" t="s">
        <v>175</v>
      </c>
      <c r="D10" s="152">
        <v>331755758.99999958</v>
      </c>
      <c r="E10" s="153">
        <v>358260114.59999985</v>
      </c>
      <c r="F10" s="154">
        <v>92.601923987661152</v>
      </c>
      <c r="G10" s="142">
        <v>1913540745.8599999</v>
      </c>
      <c r="H10" s="142">
        <v>1776252568.6999998</v>
      </c>
      <c r="I10" s="155">
        <v>107.72909098510006</v>
      </c>
      <c r="J10" s="142">
        <v>-26504355.600000262</v>
      </c>
      <c r="K10" s="142">
        <v>137288177.16000009</v>
      </c>
      <c r="M10" s="254">
        <v>358260114.59999985</v>
      </c>
      <c r="N10" s="255">
        <v>1776252568.6999998</v>
      </c>
      <c r="O10" s="141">
        <v>0</v>
      </c>
      <c r="P10" s="141">
        <v>0</v>
      </c>
      <c r="R10" s="253"/>
      <c r="S10" s="253"/>
    </row>
    <row r="11" spans="1:19" s="141" customFormat="1" ht="22.95" customHeight="1" x14ac:dyDescent="0.25">
      <c r="A11" s="274"/>
      <c r="B11" s="2" t="s">
        <v>23</v>
      </c>
      <c r="C11" s="156" t="s">
        <v>174</v>
      </c>
      <c r="D11" s="157">
        <v>234139419.38999954</v>
      </c>
      <c r="E11" s="158">
        <v>293075580.06999987</v>
      </c>
      <c r="F11" s="159">
        <v>79.890456698601881</v>
      </c>
      <c r="G11" s="129">
        <v>1333745111.5099998</v>
      </c>
      <c r="H11" s="129">
        <v>1321729981.5</v>
      </c>
      <c r="I11" s="160">
        <v>100.90904573386193</v>
      </c>
      <c r="J11" s="129">
        <v>-58936160.680000335</v>
      </c>
      <c r="K11" s="129">
        <v>12015130.009999752</v>
      </c>
      <c r="M11" s="256">
        <v>293075580.06999987</v>
      </c>
      <c r="N11" s="129">
        <v>1321729981.5</v>
      </c>
      <c r="O11" s="141">
        <v>0</v>
      </c>
      <c r="P11" s="141">
        <v>0</v>
      </c>
      <c r="R11" s="253"/>
      <c r="S11" s="253"/>
    </row>
    <row r="12" spans="1:19" s="141" customFormat="1" ht="19.95" customHeight="1" x14ac:dyDescent="0.25">
      <c r="A12" s="274"/>
      <c r="B12" s="161" t="s">
        <v>24</v>
      </c>
      <c r="C12" s="162" t="s">
        <v>62</v>
      </c>
      <c r="D12" s="163">
        <v>7806622.4099999964</v>
      </c>
      <c r="E12" s="164">
        <v>7724351</v>
      </c>
      <c r="F12" s="165">
        <v>101.06509155267538</v>
      </c>
      <c r="G12" s="166">
        <v>-20463443.480000004</v>
      </c>
      <c r="H12" s="166">
        <v>-21243495.109999999</v>
      </c>
      <c r="I12" s="167">
        <v>96.328044768712289</v>
      </c>
      <c r="J12" s="166">
        <v>82271.409999996424</v>
      </c>
      <c r="K12" s="166">
        <v>780051.62999999523</v>
      </c>
      <c r="M12" s="256">
        <v>7724351</v>
      </c>
      <c r="N12" s="129">
        <v>-21243495.109999999</v>
      </c>
      <c r="O12" s="141">
        <v>0</v>
      </c>
      <c r="P12" s="141">
        <v>0</v>
      </c>
      <c r="R12" s="253"/>
      <c r="S12" s="253"/>
    </row>
    <row r="13" spans="1:19" s="141" customFormat="1" ht="19.95" customHeight="1" x14ac:dyDescent="0.25">
      <c r="A13" s="274"/>
      <c r="B13" s="168" t="s">
        <v>63</v>
      </c>
      <c r="C13" s="169" t="s">
        <v>0</v>
      </c>
      <c r="D13" s="170">
        <v>8105190.1099999994</v>
      </c>
      <c r="E13" s="171">
        <v>8239728.3700000048</v>
      </c>
      <c r="F13" s="172">
        <v>98.367200301288506</v>
      </c>
      <c r="G13" s="174">
        <v>43800785.219999999</v>
      </c>
      <c r="H13" s="174">
        <v>41742842.340000004</v>
      </c>
      <c r="I13" s="175">
        <v>104.93004971544062</v>
      </c>
      <c r="J13" s="176">
        <v>-134538.26000000536</v>
      </c>
      <c r="K13" s="176">
        <v>2057942.8799999952</v>
      </c>
      <c r="M13" s="257">
        <v>8239728.3700000048</v>
      </c>
      <c r="N13" s="258">
        <v>41742842.340000004</v>
      </c>
      <c r="O13" s="141">
        <v>0</v>
      </c>
      <c r="P13" s="253">
        <v>0</v>
      </c>
      <c r="R13" s="253"/>
      <c r="S13" s="253"/>
    </row>
    <row r="14" spans="1:19" s="141" customFormat="1" ht="19.95" customHeight="1" x14ac:dyDescent="0.25">
      <c r="A14" s="274"/>
      <c r="B14" s="168" t="s">
        <v>25</v>
      </c>
      <c r="C14" s="169" t="s">
        <v>1</v>
      </c>
      <c r="D14" s="170">
        <v>298567.70000000298</v>
      </c>
      <c r="E14" s="171">
        <v>515377.37000000477</v>
      </c>
      <c r="F14" s="172">
        <v>57.931860686859459</v>
      </c>
      <c r="G14" s="174">
        <v>64264228.700000003</v>
      </c>
      <c r="H14" s="174">
        <v>62986337.450000003</v>
      </c>
      <c r="I14" s="175">
        <v>102.0288387954204</v>
      </c>
      <c r="J14" s="176">
        <v>-216809.67000000179</v>
      </c>
      <c r="K14" s="176">
        <v>1277891.25</v>
      </c>
      <c r="M14" s="257">
        <v>515377.37000000477</v>
      </c>
      <c r="N14" s="258">
        <v>62986337.450000003</v>
      </c>
      <c r="O14" s="141">
        <v>0</v>
      </c>
      <c r="P14" s="141">
        <v>0</v>
      </c>
      <c r="R14" s="253"/>
      <c r="S14" s="253"/>
    </row>
    <row r="15" spans="1:19" s="141" customFormat="1" ht="19.95" customHeight="1" x14ac:dyDescent="0.25">
      <c r="A15" s="274"/>
      <c r="B15" s="161" t="s">
        <v>26</v>
      </c>
      <c r="C15" s="162" t="s">
        <v>64</v>
      </c>
      <c r="D15" s="163">
        <v>210050177.97999954</v>
      </c>
      <c r="E15" s="164">
        <v>263309535.38999987</v>
      </c>
      <c r="F15" s="165">
        <v>79.773099621661842</v>
      </c>
      <c r="G15" s="166">
        <v>1266967754.2799997</v>
      </c>
      <c r="H15" s="166">
        <v>1244066382.8399999</v>
      </c>
      <c r="I15" s="167">
        <v>101.84084802514475</v>
      </c>
      <c r="J15" s="166">
        <v>-53259357.410000324</v>
      </c>
      <c r="K15" s="166">
        <v>22901371.439999819</v>
      </c>
      <c r="M15" s="257">
        <v>263309535.38999987</v>
      </c>
      <c r="N15" s="258">
        <v>1244066382.8399999</v>
      </c>
      <c r="O15" s="141">
        <v>0</v>
      </c>
      <c r="P15" s="141">
        <v>0</v>
      </c>
      <c r="R15" s="253"/>
      <c r="S15" s="253"/>
    </row>
    <row r="16" spans="1:19" s="141" customFormat="1" ht="19.95" customHeight="1" x14ac:dyDescent="0.25">
      <c r="A16" s="274"/>
      <c r="B16" s="161" t="s">
        <v>27</v>
      </c>
      <c r="C16" s="162" t="s">
        <v>144</v>
      </c>
      <c r="D16" s="163">
        <v>16195046.399999991</v>
      </c>
      <c r="E16" s="164">
        <v>21449964.439999998</v>
      </c>
      <c r="F16" s="165">
        <v>75.501506985248852</v>
      </c>
      <c r="G16" s="166">
        <v>86744545.379999995</v>
      </c>
      <c r="H16" s="166">
        <v>95548440.969999999</v>
      </c>
      <c r="I16" s="167">
        <v>90.785934861287558</v>
      </c>
      <c r="J16" s="166">
        <v>-5254918.0400000066</v>
      </c>
      <c r="K16" s="166">
        <v>-8803895.5900000036</v>
      </c>
      <c r="M16" s="257">
        <v>21449964.439999998</v>
      </c>
      <c r="N16" s="258">
        <v>95548440.969999999</v>
      </c>
      <c r="O16" s="141">
        <v>0</v>
      </c>
      <c r="P16" s="141">
        <v>0</v>
      </c>
      <c r="R16" s="253"/>
      <c r="S16" s="253"/>
    </row>
    <row r="17" spans="1:19" s="141" customFormat="1" ht="19.95" customHeight="1" x14ac:dyDescent="0.25">
      <c r="A17" s="274"/>
      <c r="B17" s="161" t="s">
        <v>28</v>
      </c>
      <c r="C17" s="162" t="s">
        <v>2</v>
      </c>
      <c r="D17" s="163">
        <v>87572.600000000035</v>
      </c>
      <c r="E17" s="164">
        <v>591729.23999999976</v>
      </c>
      <c r="F17" s="165">
        <v>14.799437661725163</v>
      </c>
      <c r="G17" s="166">
        <v>496255.33</v>
      </c>
      <c r="H17" s="166">
        <v>3358652.8</v>
      </c>
      <c r="I17" s="167">
        <v>14.775428112128768</v>
      </c>
      <c r="J17" s="166">
        <v>-504156.63999999972</v>
      </c>
      <c r="K17" s="166">
        <v>-2862397.4699999997</v>
      </c>
      <c r="M17" s="257">
        <v>591729.23999999976</v>
      </c>
      <c r="N17" s="258">
        <v>3358652.8</v>
      </c>
      <c r="O17" s="141">
        <v>0</v>
      </c>
      <c r="P17" s="141">
        <v>0</v>
      </c>
      <c r="R17" s="253"/>
      <c r="S17" s="253"/>
    </row>
    <row r="18" spans="1:19" s="141" customFormat="1" ht="22.95" customHeight="1" x14ac:dyDescent="0.25">
      <c r="A18" s="274"/>
      <c r="B18" s="2" t="s">
        <v>29</v>
      </c>
      <c r="C18" s="156" t="s">
        <v>3</v>
      </c>
      <c r="D18" s="157">
        <v>75327518.420000076</v>
      </c>
      <c r="E18" s="158">
        <v>63200004.059999943</v>
      </c>
      <c r="F18" s="159">
        <v>119.18910376728249</v>
      </c>
      <c r="G18" s="129">
        <v>555544877.57000005</v>
      </c>
      <c r="H18" s="129">
        <v>453061135.59999996</v>
      </c>
      <c r="I18" s="160">
        <v>122.62028982783491</v>
      </c>
      <c r="J18" s="129">
        <v>12127514.360000134</v>
      </c>
      <c r="K18" s="129">
        <v>102483741.97000009</v>
      </c>
      <c r="M18" s="257">
        <v>63200004.059999943</v>
      </c>
      <c r="N18" s="258">
        <v>453061135.59999996</v>
      </c>
      <c r="O18" s="141">
        <v>0</v>
      </c>
      <c r="P18" s="141">
        <v>0</v>
      </c>
      <c r="R18" s="253"/>
      <c r="S18" s="253"/>
    </row>
    <row r="19" spans="1:19" s="141" customFormat="1" ht="22.95" customHeight="1" x14ac:dyDescent="0.25">
      <c r="A19" s="274"/>
      <c r="B19" s="2" t="s">
        <v>30</v>
      </c>
      <c r="C19" s="156" t="s">
        <v>4</v>
      </c>
      <c r="D19" s="157">
        <v>22288821.190000001</v>
      </c>
      <c r="E19" s="158">
        <v>1984530.4699999997</v>
      </c>
      <c r="F19" s="159">
        <v>1123.1281921310083</v>
      </c>
      <c r="G19" s="129">
        <v>24250756.780000001</v>
      </c>
      <c r="H19" s="129">
        <v>1461451.5999999999</v>
      </c>
      <c r="I19" s="160">
        <v>1659.3609244397833</v>
      </c>
      <c r="J19" s="129">
        <v>20304290.720000003</v>
      </c>
      <c r="K19" s="129">
        <v>22789305.18</v>
      </c>
      <c r="M19" s="257">
        <v>1984530.4699999997</v>
      </c>
      <c r="N19" s="258">
        <v>1461451.5999999999</v>
      </c>
      <c r="O19" s="141">
        <v>0</v>
      </c>
      <c r="P19" s="141">
        <v>0</v>
      </c>
      <c r="R19" s="253"/>
      <c r="S19" s="253"/>
    </row>
    <row r="20" spans="1:19" s="141" customFormat="1" ht="34.950000000000003" customHeight="1" x14ac:dyDescent="0.3">
      <c r="A20" s="274"/>
      <c r="B20" s="150" t="s">
        <v>31</v>
      </c>
      <c r="C20" s="151" t="s">
        <v>176</v>
      </c>
      <c r="D20" s="152">
        <v>577439969.22000051</v>
      </c>
      <c r="E20" s="153">
        <v>536817345.28000015</v>
      </c>
      <c r="F20" s="154">
        <v>107.56730837726785</v>
      </c>
      <c r="G20" s="142">
        <v>3439879968.7200007</v>
      </c>
      <c r="H20" s="142">
        <v>3205859107.0200005</v>
      </c>
      <c r="I20" s="155">
        <v>107.29978623163929</v>
      </c>
      <c r="J20" s="142">
        <v>40622623.940000355</v>
      </c>
      <c r="K20" s="142">
        <v>234020861.70000029</v>
      </c>
      <c r="M20" s="254">
        <v>536817345.28000015</v>
      </c>
      <c r="N20" s="255">
        <v>3205859107.0200005</v>
      </c>
      <c r="O20" s="141">
        <v>0</v>
      </c>
      <c r="P20" s="141">
        <v>0</v>
      </c>
      <c r="R20" s="253"/>
      <c r="S20" s="253"/>
    </row>
    <row r="21" spans="1:19" s="141" customFormat="1" ht="22.95" customHeight="1" x14ac:dyDescent="0.25">
      <c r="A21" s="274"/>
      <c r="B21" s="2" t="s">
        <v>32</v>
      </c>
      <c r="C21" s="156" t="s">
        <v>5</v>
      </c>
      <c r="D21" s="157">
        <v>3309178.2799999993</v>
      </c>
      <c r="E21" s="158">
        <v>3084456.0000000019</v>
      </c>
      <c r="F21" s="159">
        <v>107.28563740251109</v>
      </c>
      <c r="G21" s="129">
        <v>19755817.960000001</v>
      </c>
      <c r="H21" s="129">
        <v>18397532.32</v>
      </c>
      <c r="I21" s="160">
        <v>107.38297732747237</v>
      </c>
      <c r="J21" s="129">
        <v>224722.27999999747</v>
      </c>
      <c r="K21" s="129">
        <v>1358285.6400000006</v>
      </c>
      <c r="M21" s="257">
        <v>3084456.0000000019</v>
      </c>
      <c r="N21" s="258">
        <v>18397532.32</v>
      </c>
      <c r="O21" s="141">
        <v>0</v>
      </c>
      <c r="P21" s="141">
        <v>0</v>
      </c>
      <c r="R21" s="253"/>
      <c r="S21" s="253"/>
    </row>
    <row r="22" spans="1:19" s="141" customFormat="1" ht="22.95" customHeight="1" x14ac:dyDescent="0.25">
      <c r="A22" s="274"/>
      <c r="B22" s="2" t="s">
        <v>33</v>
      </c>
      <c r="C22" s="156" t="s">
        <v>6</v>
      </c>
      <c r="D22" s="157">
        <v>2965160.49</v>
      </c>
      <c r="E22" s="158">
        <v>2759651.8100000024</v>
      </c>
      <c r="F22" s="159">
        <v>107.44690613704624</v>
      </c>
      <c r="G22" s="129">
        <v>17714567.129999999</v>
      </c>
      <c r="H22" s="129">
        <v>16505456.040000001</v>
      </c>
      <c r="I22" s="160">
        <v>107.3255236757457</v>
      </c>
      <c r="J22" s="129">
        <v>205508.67999999784</v>
      </c>
      <c r="K22" s="129">
        <v>1209111.089999998</v>
      </c>
      <c r="M22" s="257">
        <v>2759651.8100000024</v>
      </c>
      <c r="N22" s="258">
        <v>16505456.040000001</v>
      </c>
      <c r="O22" s="141">
        <v>0</v>
      </c>
      <c r="P22" s="141">
        <v>0</v>
      </c>
      <c r="R22" s="253"/>
      <c r="S22" s="253"/>
    </row>
    <row r="23" spans="1:19" s="141" customFormat="1" ht="22.95" customHeight="1" x14ac:dyDescent="0.25">
      <c r="A23" s="274"/>
      <c r="B23" s="2" t="s">
        <v>34</v>
      </c>
      <c r="C23" s="156" t="s">
        <v>7</v>
      </c>
      <c r="D23" s="157">
        <v>367831374.9800005</v>
      </c>
      <c r="E23" s="158">
        <v>341919766.40999985</v>
      </c>
      <c r="F23" s="159">
        <v>107.57827160507875</v>
      </c>
      <c r="G23" s="129">
        <v>2191330929.7900004</v>
      </c>
      <c r="H23" s="129">
        <v>2042828099.8800001</v>
      </c>
      <c r="I23" s="160">
        <v>107.26947264523743</v>
      </c>
      <c r="J23" s="129">
        <v>25911608.570000648</v>
      </c>
      <c r="K23" s="129">
        <v>148502829.91000032</v>
      </c>
      <c r="M23" s="257">
        <v>341919766.40999985</v>
      </c>
      <c r="N23" s="258">
        <v>2042828099.8800001</v>
      </c>
      <c r="O23" s="141">
        <v>0</v>
      </c>
      <c r="P23" s="141">
        <v>0</v>
      </c>
      <c r="R23" s="253"/>
      <c r="S23" s="253"/>
    </row>
    <row r="24" spans="1:19" s="141" customFormat="1" ht="22.95" customHeight="1" x14ac:dyDescent="0.25">
      <c r="A24" s="274"/>
      <c r="B24" s="2" t="s">
        <v>35</v>
      </c>
      <c r="C24" s="156" t="s">
        <v>8</v>
      </c>
      <c r="D24" s="157">
        <v>203334255.47000003</v>
      </c>
      <c r="E24" s="158">
        <v>189053471.0600003</v>
      </c>
      <c r="F24" s="159">
        <v>107.55383348950383</v>
      </c>
      <c r="G24" s="129">
        <v>1211078653.8400002</v>
      </c>
      <c r="H24" s="129">
        <v>1128128018.7800002</v>
      </c>
      <c r="I24" s="160">
        <v>107.35294520472117</v>
      </c>
      <c r="J24" s="129">
        <v>14280784.409999728</v>
      </c>
      <c r="K24" s="129">
        <v>82950635.059999943</v>
      </c>
      <c r="M24" s="257">
        <v>189053471.0600003</v>
      </c>
      <c r="N24" s="258">
        <v>1128128018.7800002</v>
      </c>
      <c r="O24" s="141">
        <v>0</v>
      </c>
      <c r="P24" s="141">
        <v>0</v>
      </c>
      <c r="R24" s="253"/>
      <c r="S24" s="253"/>
    </row>
    <row r="25" spans="1:19" s="141" customFormat="1" ht="31.95" customHeight="1" x14ac:dyDescent="0.3">
      <c r="A25" s="274"/>
      <c r="B25" s="150" t="s">
        <v>36</v>
      </c>
      <c r="C25" s="151" t="s">
        <v>66</v>
      </c>
      <c r="D25" s="152">
        <v>2092961.2000000011</v>
      </c>
      <c r="E25" s="153">
        <v>1897327.1499999985</v>
      </c>
      <c r="F25" s="154">
        <v>110.31103413030287</v>
      </c>
      <c r="G25" s="142">
        <v>11175938.65</v>
      </c>
      <c r="H25" s="142">
        <v>10573239.060000001</v>
      </c>
      <c r="I25" s="155">
        <v>105.70023610153766</v>
      </c>
      <c r="J25" s="142">
        <v>195634.05000000261</v>
      </c>
      <c r="K25" s="142">
        <v>602699.58999999985</v>
      </c>
      <c r="M25" s="254">
        <v>1897327.1499999985</v>
      </c>
      <c r="N25" s="255">
        <v>10573239.059999999</v>
      </c>
      <c r="O25" s="141">
        <v>0</v>
      </c>
      <c r="P25" s="141">
        <v>0</v>
      </c>
      <c r="R25" s="253"/>
      <c r="S25" s="253"/>
    </row>
    <row r="26" spans="1:19" s="141" customFormat="1" ht="22.95" customHeight="1" x14ac:dyDescent="0.25">
      <c r="A26" s="274"/>
      <c r="B26" s="2" t="s">
        <v>37</v>
      </c>
      <c r="C26" s="156" t="s">
        <v>9</v>
      </c>
      <c r="D26" s="157">
        <v>2092961.2000000011</v>
      </c>
      <c r="E26" s="158">
        <v>1897327.1499999985</v>
      </c>
      <c r="F26" s="159">
        <v>110.31103413030287</v>
      </c>
      <c r="G26" s="129">
        <v>11175938.65</v>
      </c>
      <c r="H26" s="129">
        <v>10573239.060000001</v>
      </c>
      <c r="I26" s="160">
        <v>105.70023610153766</v>
      </c>
      <c r="J26" s="129">
        <v>195634.05000000261</v>
      </c>
      <c r="K26" s="129">
        <v>602699.58999999985</v>
      </c>
      <c r="M26" s="257">
        <v>1897327.1499999985</v>
      </c>
      <c r="N26" s="258">
        <v>10573239.059999999</v>
      </c>
      <c r="O26" s="141">
        <v>0</v>
      </c>
      <c r="P26" s="141">
        <v>0</v>
      </c>
      <c r="R26" s="253"/>
      <c r="S26" s="253"/>
    </row>
    <row r="27" spans="1:19" s="141" customFormat="1" ht="31.95" customHeight="1" x14ac:dyDescent="0.3">
      <c r="A27" s="274"/>
      <c r="B27" s="150" t="s">
        <v>38</v>
      </c>
      <c r="C27" s="177" t="s">
        <v>177</v>
      </c>
      <c r="D27" s="152">
        <v>28892147.829999994</v>
      </c>
      <c r="E27" s="153">
        <v>29882419.639999997</v>
      </c>
      <c r="F27" s="154">
        <v>96.686105670390745</v>
      </c>
      <c r="G27" s="142">
        <v>93921765.819999993</v>
      </c>
      <c r="H27" s="142">
        <v>93042696.150000006</v>
      </c>
      <c r="I27" s="155">
        <v>100.94480244702152</v>
      </c>
      <c r="J27" s="142">
        <v>-990271.81000000238</v>
      </c>
      <c r="K27" s="142">
        <v>879069.66999998689</v>
      </c>
      <c r="M27" s="254">
        <v>29882419.639999997</v>
      </c>
      <c r="N27" s="255">
        <v>93042696.150000006</v>
      </c>
      <c r="O27" s="141">
        <v>0</v>
      </c>
      <c r="P27" s="141">
        <v>0</v>
      </c>
      <c r="R27" s="253"/>
      <c r="S27" s="253"/>
    </row>
    <row r="28" spans="1:19" s="141" customFormat="1" ht="22.95" customHeight="1" x14ac:dyDescent="0.25">
      <c r="A28" s="274"/>
      <c r="B28" s="2" t="s">
        <v>39</v>
      </c>
      <c r="C28" s="156" t="s">
        <v>10</v>
      </c>
      <c r="D28" s="157">
        <v>24224991.989999995</v>
      </c>
      <c r="E28" s="158">
        <v>26832657.61999999</v>
      </c>
      <c r="F28" s="159">
        <v>90.281746717267595</v>
      </c>
      <c r="G28" s="129">
        <v>66712727.459999993</v>
      </c>
      <c r="H28" s="129">
        <v>68230398.099999994</v>
      </c>
      <c r="I28" s="160">
        <v>97.77566791010706</v>
      </c>
      <c r="J28" s="129">
        <v>-2607665.6299999952</v>
      </c>
      <c r="K28" s="129">
        <v>-1517670.6400000006</v>
      </c>
      <c r="M28" s="257">
        <v>26832657.61999999</v>
      </c>
      <c r="N28" s="258">
        <v>68230398.099999994</v>
      </c>
      <c r="O28" s="141">
        <v>0</v>
      </c>
      <c r="P28" s="141">
        <v>0</v>
      </c>
      <c r="R28" s="253"/>
      <c r="S28" s="253"/>
    </row>
    <row r="29" spans="1:19" s="141" customFormat="1" ht="19.95" customHeight="1" x14ac:dyDescent="0.25">
      <c r="A29" s="274"/>
      <c r="B29" s="178" t="s">
        <v>67</v>
      </c>
      <c r="C29" s="179" t="s">
        <v>68</v>
      </c>
      <c r="D29" s="180">
        <v>1638.6800000000039</v>
      </c>
      <c r="E29" s="181">
        <v>647.13999999999942</v>
      </c>
      <c r="F29" s="182">
        <v>253.21877800785074</v>
      </c>
      <c r="G29" s="94">
        <v>27177.440000000002</v>
      </c>
      <c r="H29" s="94">
        <v>12715.55</v>
      </c>
      <c r="I29" s="183">
        <v>213.73389275336106</v>
      </c>
      <c r="J29" s="94">
        <v>991.54000000000451</v>
      </c>
      <c r="K29" s="94">
        <v>14461.890000000003</v>
      </c>
      <c r="M29" s="257">
        <v>647.13999999999942</v>
      </c>
      <c r="N29" s="258">
        <v>12715.55</v>
      </c>
      <c r="O29" s="141">
        <v>0</v>
      </c>
      <c r="P29" s="141">
        <v>0</v>
      </c>
      <c r="R29" s="253"/>
      <c r="S29" s="253"/>
    </row>
    <row r="30" spans="1:19" s="141" customFormat="1" ht="22.95" customHeight="1" x14ac:dyDescent="0.25">
      <c r="A30" s="274"/>
      <c r="B30" s="2" t="s">
        <v>40</v>
      </c>
      <c r="C30" s="156" t="s">
        <v>11</v>
      </c>
      <c r="D30" s="157">
        <v>2626.2300000000978</v>
      </c>
      <c r="E30" s="158">
        <v>68305.420000000042</v>
      </c>
      <c r="F30" s="159">
        <v>3.8448339824278892</v>
      </c>
      <c r="G30" s="129">
        <v>576725.8600000001</v>
      </c>
      <c r="H30" s="129">
        <v>572504.44000000006</v>
      </c>
      <c r="I30" s="160">
        <v>100.73736022029804</v>
      </c>
      <c r="J30" s="129">
        <v>-65679.189999999944</v>
      </c>
      <c r="K30" s="129">
        <v>4221.4200000000419</v>
      </c>
      <c r="M30" s="257">
        <v>68305.420000000042</v>
      </c>
      <c r="N30" s="258">
        <v>572504.44000000006</v>
      </c>
      <c r="O30" s="141">
        <v>0</v>
      </c>
      <c r="P30" s="141">
        <v>0</v>
      </c>
      <c r="R30" s="253"/>
      <c r="S30" s="253"/>
    </row>
    <row r="31" spans="1:19" s="141" customFormat="1" ht="19.95" customHeight="1" x14ac:dyDescent="0.25">
      <c r="A31" s="274"/>
      <c r="B31" s="178" t="s">
        <v>69</v>
      </c>
      <c r="C31" s="179" t="s">
        <v>70</v>
      </c>
      <c r="D31" s="180">
        <v>1047.6499999999942</v>
      </c>
      <c r="E31" s="181">
        <v>30185.190000000031</v>
      </c>
      <c r="F31" s="182">
        <v>3.4707417776730676</v>
      </c>
      <c r="G31" s="94">
        <v>227052.28</v>
      </c>
      <c r="H31" s="94">
        <v>223274.56000000003</v>
      </c>
      <c r="I31" s="183">
        <v>101.69196168161744</v>
      </c>
      <c r="J31" s="94">
        <v>-29137.540000000037</v>
      </c>
      <c r="K31" s="94">
        <v>3777.7199999999721</v>
      </c>
      <c r="M31" s="257">
        <v>30185.190000000031</v>
      </c>
      <c r="N31" s="258">
        <v>223274.56000000003</v>
      </c>
      <c r="O31" s="141">
        <v>0</v>
      </c>
      <c r="P31" s="141">
        <v>0</v>
      </c>
      <c r="R31" s="253"/>
      <c r="S31" s="253"/>
    </row>
    <row r="32" spans="1:19" s="141" customFormat="1" ht="22.95" customHeight="1" x14ac:dyDescent="0.25">
      <c r="A32" s="274"/>
      <c r="B32" s="2" t="s">
        <v>41</v>
      </c>
      <c r="C32" s="184" t="s">
        <v>12</v>
      </c>
      <c r="D32" s="157">
        <v>1151130.0499999989</v>
      </c>
      <c r="E32" s="158">
        <v>787793.34000000078</v>
      </c>
      <c r="F32" s="159">
        <v>146.12081513661917</v>
      </c>
      <c r="G32" s="129">
        <v>6227147.7799999993</v>
      </c>
      <c r="H32" s="129">
        <v>4488319.2600000007</v>
      </c>
      <c r="I32" s="160">
        <v>138.74119507265172</v>
      </c>
      <c r="J32" s="129">
        <v>363336.7099999981</v>
      </c>
      <c r="K32" s="129">
        <v>1738828.5199999986</v>
      </c>
      <c r="M32" s="257">
        <v>787793.34000000078</v>
      </c>
      <c r="N32" s="258">
        <v>4488319.2600000007</v>
      </c>
      <c r="O32" s="141">
        <v>0</v>
      </c>
      <c r="P32" s="141">
        <v>0</v>
      </c>
      <c r="R32" s="253"/>
      <c r="S32" s="253"/>
    </row>
    <row r="33" spans="1:19" s="141" customFormat="1" ht="22.95" customHeight="1" x14ac:dyDescent="0.25">
      <c r="A33" s="274"/>
      <c r="B33" s="2" t="s">
        <v>42</v>
      </c>
      <c r="C33" s="184" t="s">
        <v>13</v>
      </c>
      <c r="D33" s="157">
        <v>3513399.5599999987</v>
      </c>
      <c r="E33" s="158">
        <v>2193663.2600000054</v>
      </c>
      <c r="F33" s="159">
        <v>160.16129841186245</v>
      </c>
      <c r="G33" s="129">
        <v>20405164.719999999</v>
      </c>
      <c r="H33" s="129">
        <v>19751474.350000001</v>
      </c>
      <c r="I33" s="160">
        <v>103.30957759616561</v>
      </c>
      <c r="J33" s="129">
        <v>1319736.2999999933</v>
      </c>
      <c r="K33" s="129">
        <v>653690.36999999732</v>
      </c>
      <c r="M33" s="257">
        <v>2193663.2600000054</v>
      </c>
      <c r="N33" s="258">
        <v>19751474.350000001</v>
      </c>
      <c r="O33" s="141">
        <v>0</v>
      </c>
      <c r="P33" s="141">
        <v>0</v>
      </c>
      <c r="R33" s="253"/>
      <c r="S33" s="253"/>
    </row>
    <row r="34" spans="1:19" s="141" customFormat="1" ht="26.4" customHeight="1" x14ac:dyDescent="0.25">
      <c r="A34" s="274"/>
      <c r="B34" s="178" t="s">
        <v>71</v>
      </c>
      <c r="C34" s="185" t="s">
        <v>72</v>
      </c>
      <c r="D34" s="180">
        <v>10011.600000000006</v>
      </c>
      <c r="E34" s="181">
        <v>93462.760000000009</v>
      </c>
      <c r="F34" s="182">
        <v>10.711859996430668</v>
      </c>
      <c r="G34" s="94">
        <v>86317.07</v>
      </c>
      <c r="H34" s="94">
        <v>98746.98000000001</v>
      </c>
      <c r="I34" s="183">
        <v>87.412364408511536</v>
      </c>
      <c r="J34" s="94">
        <v>-83451.16</v>
      </c>
      <c r="K34" s="94">
        <v>-12429.910000000003</v>
      </c>
      <c r="M34" s="257">
        <v>93462.760000000009</v>
      </c>
      <c r="N34" s="258">
        <v>98746.98000000001</v>
      </c>
      <c r="O34" s="141">
        <v>0</v>
      </c>
      <c r="P34" s="141">
        <v>0</v>
      </c>
      <c r="R34" s="253"/>
      <c r="S34" s="253"/>
    </row>
    <row r="35" spans="1:19" s="141" customFormat="1" ht="34.950000000000003" customHeight="1" x14ac:dyDescent="0.3">
      <c r="A35" s="274"/>
      <c r="B35" s="150" t="s">
        <v>43</v>
      </c>
      <c r="C35" s="151" t="s">
        <v>178</v>
      </c>
      <c r="D35" s="152">
        <v>437221041.28999984</v>
      </c>
      <c r="E35" s="153">
        <v>491602386.0799998</v>
      </c>
      <c r="F35" s="154">
        <v>88.937941244827414</v>
      </c>
      <c r="G35" s="142">
        <v>2803101985.3499994</v>
      </c>
      <c r="H35" s="142">
        <v>2745190847.0500002</v>
      </c>
      <c r="I35" s="155">
        <v>102.10954871724968</v>
      </c>
      <c r="J35" s="142">
        <v>-54381344.789999962</v>
      </c>
      <c r="K35" s="142">
        <v>57911138.299999237</v>
      </c>
      <c r="M35" s="254">
        <v>491602386.0799998</v>
      </c>
      <c r="N35" s="255">
        <v>2745190847.0500002</v>
      </c>
      <c r="O35" s="141">
        <v>0</v>
      </c>
      <c r="P35" s="141">
        <v>0</v>
      </c>
      <c r="R35" s="253"/>
      <c r="S35" s="253"/>
    </row>
    <row r="36" spans="1:19" s="141" customFormat="1" ht="22.95" customHeight="1" x14ac:dyDescent="0.25">
      <c r="A36" s="274"/>
      <c r="B36" s="2" t="s">
        <v>44</v>
      </c>
      <c r="C36" s="184" t="s">
        <v>110</v>
      </c>
      <c r="D36" s="134">
        <v>274523694.49999982</v>
      </c>
      <c r="E36" s="132">
        <v>299143406.81999993</v>
      </c>
      <c r="F36" s="186">
        <v>91.769929820043046</v>
      </c>
      <c r="G36" s="130">
        <v>1825596013.1699996</v>
      </c>
      <c r="H36" s="130">
        <v>1752242798.4500003</v>
      </c>
      <c r="I36" s="187">
        <v>104.18624717903742</v>
      </c>
      <c r="J36" s="130">
        <v>-24619712.320000112</v>
      </c>
      <c r="K36" s="130">
        <v>73353214.719999313</v>
      </c>
      <c r="M36" s="259">
        <v>299143406.81999993</v>
      </c>
      <c r="N36" s="130">
        <v>1752242798.4500003</v>
      </c>
      <c r="O36" s="141">
        <v>0</v>
      </c>
      <c r="P36" s="141">
        <v>0</v>
      </c>
      <c r="R36" s="253"/>
      <c r="S36" s="253"/>
    </row>
    <row r="37" spans="1:19" s="141" customFormat="1" ht="19.95" customHeight="1" x14ac:dyDescent="0.25">
      <c r="A37" s="274"/>
      <c r="B37" s="161" t="s">
        <v>45</v>
      </c>
      <c r="C37" s="162" t="s">
        <v>108</v>
      </c>
      <c r="D37" s="163">
        <v>263977542.90999985</v>
      </c>
      <c r="E37" s="164">
        <v>288864063.3499999</v>
      </c>
      <c r="F37" s="165">
        <v>91.384694879872782</v>
      </c>
      <c r="G37" s="166">
        <v>1761522650.5899997</v>
      </c>
      <c r="H37" s="166">
        <v>1690944145.2600002</v>
      </c>
      <c r="I37" s="167">
        <v>104.17391109740927</v>
      </c>
      <c r="J37" s="166">
        <v>-24886520.440000057</v>
      </c>
      <c r="K37" s="166">
        <v>70578505.329999447</v>
      </c>
      <c r="M37" s="260">
        <v>288864063.3499999</v>
      </c>
      <c r="N37" s="131">
        <v>1690944145.2600002</v>
      </c>
      <c r="O37" s="141">
        <v>0</v>
      </c>
      <c r="P37" s="141">
        <v>0</v>
      </c>
      <c r="R37" s="253"/>
      <c r="S37" s="253"/>
    </row>
    <row r="38" spans="1:19" s="141" customFormat="1" ht="19.95" customHeight="1" x14ac:dyDescent="0.25">
      <c r="A38" s="274"/>
      <c r="B38" s="168" t="s">
        <v>106</v>
      </c>
      <c r="C38" s="169" t="s">
        <v>103</v>
      </c>
      <c r="D38" s="188">
        <v>433504336.15999985</v>
      </c>
      <c r="E38" s="189">
        <v>450334389.03999996</v>
      </c>
      <c r="F38" s="190">
        <v>96.262765338468242</v>
      </c>
      <c r="G38" s="191">
        <v>2815905130.3199997</v>
      </c>
      <c r="H38" s="191">
        <v>2673639964.1300001</v>
      </c>
      <c r="I38" s="192">
        <v>105.32102931204848</v>
      </c>
      <c r="J38" s="191">
        <v>-16830052.880000114</v>
      </c>
      <c r="K38" s="191">
        <v>142265166.18999958</v>
      </c>
      <c r="M38" s="261">
        <v>450334389.03999996</v>
      </c>
      <c r="N38" s="262">
        <v>2673639964.1300001</v>
      </c>
      <c r="O38" s="141">
        <v>0</v>
      </c>
      <c r="P38" s="141">
        <v>0</v>
      </c>
      <c r="R38" s="253"/>
      <c r="S38" s="253"/>
    </row>
    <row r="39" spans="1:19" s="141" customFormat="1" ht="19.95" customHeight="1" x14ac:dyDescent="0.25">
      <c r="A39" s="274"/>
      <c r="B39" s="168" t="s">
        <v>107</v>
      </c>
      <c r="C39" s="169" t="s">
        <v>1</v>
      </c>
      <c r="D39" s="188">
        <v>169526793.25</v>
      </c>
      <c r="E39" s="189">
        <v>161470325.69000006</v>
      </c>
      <c r="F39" s="193">
        <v>104.98944157421668</v>
      </c>
      <c r="G39" s="191">
        <v>1054382479.73</v>
      </c>
      <c r="H39" s="191">
        <v>982695818.87</v>
      </c>
      <c r="I39" s="194">
        <v>107.29489832799253</v>
      </c>
      <c r="J39" s="191">
        <v>8056467.5599999428</v>
      </c>
      <c r="K39" s="191">
        <v>71686660.860000014</v>
      </c>
      <c r="M39" s="261">
        <v>161470325.69000006</v>
      </c>
      <c r="N39" s="262">
        <v>982695818.87</v>
      </c>
      <c r="O39" s="141">
        <v>0</v>
      </c>
      <c r="P39" s="141">
        <v>0</v>
      </c>
      <c r="R39" s="253"/>
      <c r="S39" s="253"/>
    </row>
    <row r="40" spans="1:19" s="141" customFormat="1" ht="22.95" customHeight="1" x14ac:dyDescent="0.25">
      <c r="A40" s="274"/>
      <c r="B40" s="161" t="s">
        <v>46</v>
      </c>
      <c r="C40" s="162" t="s">
        <v>104</v>
      </c>
      <c r="D40" s="163">
        <v>10546151.589999992</v>
      </c>
      <c r="E40" s="164">
        <v>10279343.469999999</v>
      </c>
      <c r="F40" s="165">
        <v>102.59557549349982</v>
      </c>
      <c r="G40" s="166">
        <v>64073362.580000028</v>
      </c>
      <c r="H40" s="166">
        <v>61298653.190000005</v>
      </c>
      <c r="I40" s="167">
        <v>104.52654217605661</v>
      </c>
      <c r="J40" s="166">
        <v>266808.11999999359</v>
      </c>
      <c r="K40" s="166">
        <v>2774709.3900000229</v>
      </c>
      <c r="M40" s="260">
        <v>10279343.469999999</v>
      </c>
      <c r="N40" s="131">
        <v>61298653.190000005</v>
      </c>
      <c r="O40" s="141">
        <v>0</v>
      </c>
      <c r="P40" s="141">
        <v>0</v>
      </c>
      <c r="R40" s="253"/>
      <c r="S40" s="253"/>
    </row>
    <row r="41" spans="1:19" s="141" customFormat="1" ht="22.95" customHeight="1" x14ac:dyDescent="0.25">
      <c r="A41" s="274"/>
      <c r="B41" s="3" t="s">
        <v>47</v>
      </c>
      <c r="C41" s="36" t="s">
        <v>111</v>
      </c>
      <c r="D41" s="195">
        <v>10881035.389999995</v>
      </c>
      <c r="E41" s="196">
        <v>10774759.939999996</v>
      </c>
      <c r="F41" s="197">
        <v>100.98633705615532</v>
      </c>
      <c r="G41" s="131">
        <v>69753694.689999998</v>
      </c>
      <c r="H41" s="131">
        <v>68686118.780000001</v>
      </c>
      <c r="I41" s="198">
        <v>101.55428189707358</v>
      </c>
      <c r="J41" s="131">
        <v>106275.44999999925</v>
      </c>
      <c r="K41" s="131">
        <v>1067575.9099999964</v>
      </c>
      <c r="M41" s="261">
        <v>10774759.939999996</v>
      </c>
      <c r="N41" s="262">
        <v>68686118.780000001</v>
      </c>
      <c r="O41" s="141">
        <v>0</v>
      </c>
      <c r="P41" s="141">
        <v>0</v>
      </c>
      <c r="R41" s="253"/>
      <c r="S41" s="253"/>
    </row>
    <row r="42" spans="1:19" s="141" customFormat="1" ht="22.95" customHeight="1" x14ac:dyDescent="0.25">
      <c r="A42" s="274"/>
      <c r="B42" s="2" t="s">
        <v>48</v>
      </c>
      <c r="C42" s="37" t="s">
        <v>179</v>
      </c>
      <c r="D42" s="134">
        <v>120509368.39000002</v>
      </c>
      <c r="E42" s="132">
        <v>141303894.39999995</v>
      </c>
      <c r="F42" s="186">
        <v>85.283826678452868</v>
      </c>
      <c r="G42" s="130">
        <v>728968894.13999987</v>
      </c>
      <c r="H42" s="130">
        <v>755148840.0999999</v>
      </c>
      <c r="I42" s="187">
        <v>96.53314094258117</v>
      </c>
      <c r="J42" s="130">
        <v>-20794526.009999931</v>
      </c>
      <c r="K42" s="130">
        <v>-26179945.960000038</v>
      </c>
      <c r="M42" s="259">
        <v>141303894.39999995</v>
      </c>
      <c r="N42" s="130">
        <v>755148840.0999999</v>
      </c>
      <c r="O42" s="141">
        <v>0</v>
      </c>
      <c r="P42" s="141">
        <v>0</v>
      </c>
      <c r="R42" s="253"/>
      <c r="S42" s="253"/>
    </row>
    <row r="43" spans="1:19" s="141" customFormat="1" ht="19.95" customHeight="1" x14ac:dyDescent="0.25">
      <c r="A43" s="274"/>
      <c r="B43" s="168" t="s">
        <v>76</v>
      </c>
      <c r="C43" s="199" t="s">
        <v>103</v>
      </c>
      <c r="D43" s="200">
        <v>130789133.66000001</v>
      </c>
      <c r="E43" s="201">
        <v>149770596.49999994</v>
      </c>
      <c r="F43" s="193">
        <v>87.326308845942307</v>
      </c>
      <c r="G43" s="202">
        <v>772515038.8599999</v>
      </c>
      <c r="H43" s="173">
        <v>807158032.04999995</v>
      </c>
      <c r="I43" s="194">
        <v>95.708028438741465</v>
      </c>
      <c r="J43" s="173">
        <v>-18981462.839999929</v>
      </c>
      <c r="K43" s="173">
        <v>-34642993.190000057</v>
      </c>
      <c r="M43" s="263">
        <v>149770596.49999994</v>
      </c>
      <c r="N43" s="264">
        <v>807158032.04999995</v>
      </c>
      <c r="O43" s="141">
        <v>0</v>
      </c>
      <c r="P43" s="141">
        <v>0</v>
      </c>
      <c r="R43" s="253"/>
      <c r="S43" s="253"/>
    </row>
    <row r="44" spans="1:19" s="141" customFormat="1" ht="19.95" customHeight="1" x14ac:dyDescent="0.25">
      <c r="A44" s="274"/>
      <c r="B44" s="168" t="s">
        <v>112</v>
      </c>
      <c r="C44" s="199" t="s">
        <v>1</v>
      </c>
      <c r="D44" s="170">
        <v>10279765.27</v>
      </c>
      <c r="E44" s="171">
        <v>8466702.1000000015</v>
      </c>
      <c r="F44" s="172">
        <v>121.41404231052368</v>
      </c>
      <c r="G44" s="174">
        <v>43546144.720000014</v>
      </c>
      <c r="H44" s="203">
        <v>52009191.949999996</v>
      </c>
      <c r="I44" s="175">
        <v>83.72778558425577</v>
      </c>
      <c r="J44" s="203">
        <v>1813063.1699999981</v>
      </c>
      <c r="K44" s="203">
        <v>-8463047.2299999818</v>
      </c>
      <c r="M44" s="257">
        <v>8466702.1000000015</v>
      </c>
      <c r="N44" s="258">
        <v>52009191.949999996</v>
      </c>
      <c r="O44" s="141">
        <v>0</v>
      </c>
      <c r="P44" s="141">
        <v>0</v>
      </c>
      <c r="R44" s="253"/>
      <c r="S44" s="253"/>
    </row>
    <row r="45" spans="1:19" s="141" customFormat="1" ht="22.95" customHeight="1" x14ac:dyDescent="0.25">
      <c r="A45" s="274"/>
      <c r="B45" s="2" t="s">
        <v>49</v>
      </c>
      <c r="C45" s="184" t="s">
        <v>73</v>
      </c>
      <c r="D45" s="134">
        <v>22065717.600000024</v>
      </c>
      <c r="E45" s="158">
        <v>34834952.50999999</v>
      </c>
      <c r="F45" s="197">
        <v>63.343613267925861</v>
      </c>
      <c r="G45" s="129">
        <v>125405898.64000002</v>
      </c>
      <c r="H45" s="126">
        <v>127348580.89</v>
      </c>
      <c r="I45" s="198">
        <v>98.474515980921666</v>
      </c>
      <c r="J45" s="126">
        <v>-12769234.909999967</v>
      </c>
      <c r="K45" s="126">
        <v>-1942682.2499999851</v>
      </c>
      <c r="M45" s="263">
        <v>34834952.50999999</v>
      </c>
      <c r="N45" s="258">
        <v>127348580.88999999</v>
      </c>
      <c r="O45" s="141">
        <v>0</v>
      </c>
      <c r="P45" s="141">
        <v>0</v>
      </c>
      <c r="R45" s="253"/>
      <c r="S45" s="253"/>
    </row>
    <row r="46" spans="1:19" s="141" customFormat="1" ht="19.95" customHeight="1" x14ac:dyDescent="0.25">
      <c r="A46" s="274"/>
      <c r="B46" s="178" t="s">
        <v>109</v>
      </c>
      <c r="C46" s="179" t="s">
        <v>74</v>
      </c>
      <c r="D46" s="180">
        <v>21898158.679999992</v>
      </c>
      <c r="E46" s="181">
        <v>34560476.090000004</v>
      </c>
      <c r="F46" s="182">
        <v>63.361854804819004</v>
      </c>
      <c r="G46" s="94">
        <v>123998830.26000001</v>
      </c>
      <c r="H46" s="204">
        <v>126121946.47</v>
      </c>
      <c r="I46" s="183">
        <v>98.316616362636765</v>
      </c>
      <c r="J46" s="204">
        <v>-12662317.410000011</v>
      </c>
      <c r="K46" s="204">
        <v>-2123116.2099999934</v>
      </c>
      <c r="M46" s="257">
        <v>34560476.090000004</v>
      </c>
      <c r="N46" s="258">
        <v>126121946.47</v>
      </c>
      <c r="O46" s="141">
        <v>0</v>
      </c>
      <c r="P46" s="141">
        <v>0</v>
      </c>
      <c r="R46" s="253"/>
      <c r="S46" s="253"/>
    </row>
    <row r="47" spans="1:19" s="141" customFormat="1" ht="22.95" customHeight="1" x14ac:dyDescent="0.25">
      <c r="A47" s="274"/>
      <c r="B47" s="2" t="s">
        <v>90</v>
      </c>
      <c r="C47" s="184" t="s">
        <v>75</v>
      </c>
      <c r="D47" s="157">
        <v>6397023.2299999967</v>
      </c>
      <c r="E47" s="158">
        <v>3156649.080000001</v>
      </c>
      <c r="F47" s="159">
        <v>202.65234012011226</v>
      </c>
      <c r="G47" s="129">
        <v>27656956.509999998</v>
      </c>
      <c r="H47" s="129">
        <v>19496156.129999999</v>
      </c>
      <c r="I47" s="160">
        <v>141.85850957277907</v>
      </c>
      <c r="J47" s="129">
        <v>3240374.1499999957</v>
      </c>
      <c r="K47" s="129">
        <v>8160800.379999999</v>
      </c>
      <c r="M47" s="257">
        <v>3156649.080000001</v>
      </c>
      <c r="N47" s="258">
        <v>19496156.129999999</v>
      </c>
      <c r="O47" s="141">
        <v>0</v>
      </c>
      <c r="P47" s="141">
        <v>0</v>
      </c>
      <c r="R47" s="253"/>
      <c r="S47" s="253"/>
    </row>
    <row r="48" spans="1:19" s="141" customFormat="1" ht="19.95" customHeight="1" x14ac:dyDescent="0.25">
      <c r="A48" s="274"/>
      <c r="B48" s="178" t="s">
        <v>98</v>
      </c>
      <c r="C48" s="179" t="s">
        <v>77</v>
      </c>
      <c r="D48" s="180">
        <v>3332457.5099999974</v>
      </c>
      <c r="E48" s="181">
        <v>1044356.2500000006</v>
      </c>
      <c r="F48" s="182">
        <v>319.09202535054447</v>
      </c>
      <c r="G48" s="94">
        <v>14614310.339999998</v>
      </c>
      <c r="H48" s="94">
        <v>6951070.7400000002</v>
      </c>
      <c r="I48" s="183">
        <v>210.24545550805311</v>
      </c>
      <c r="J48" s="94">
        <v>2288101.259999997</v>
      </c>
      <c r="K48" s="94">
        <v>7663239.5999999978</v>
      </c>
      <c r="M48" s="257">
        <v>1044356.2500000006</v>
      </c>
      <c r="N48" s="258">
        <v>6951070.7400000002</v>
      </c>
      <c r="O48" s="141">
        <v>0</v>
      </c>
      <c r="P48" s="141">
        <v>0</v>
      </c>
      <c r="R48" s="253"/>
      <c r="S48" s="253"/>
    </row>
    <row r="49" spans="1:19" s="141" customFormat="1" ht="22.95" customHeight="1" x14ac:dyDescent="0.25">
      <c r="A49" s="274"/>
      <c r="B49" s="2" t="s">
        <v>99</v>
      </c>
      <c r="C49" s="184" t="s">
        <v>14</v>
      </c>
      <c r="D49" s="157">
        <v>2844202.1799999974</v>
      </c>
      <c r="E49" s="158">
        <v>2388723.3299999996</v>
      </c>
      <c r="F49" s="159">
        <v>119.06787798652252</v>
      </c>
      <c r="G49" s="129">
        <v>25720528.199999996</v>
      </c>
      <c r="H49" s="129">
        <v>22268352.699999999</v>
      </c>
      <c r="I49" s="160">
        <v>115.50260832719789</v>
      </c>
      <c r="J49" s="129">
        <v>455478.84999999776</v>
      </c>
      <c r="K49" s="129">
        <v>3452175.4999999963</v>
      </c>
      <c r="M49" s="257">
        <v>2388723.3299999996</v>
      </c>
      <c r="N49" s="258">
        <v>22268352.699999999</v>
      </c>
      <c r="O49" s="141">
        <v>0</v>
      </c>
      <c r="P49" s="141">
        <v>0</v>
      </c>
      <c r="R49" s="253"/>
      <c r="S49" s="253"/>
    </row>
    <row r="50" spans="1:19" s="141" customFormat="1" ht="31.95" customHeight="1" x14ac:dyDescent="0.3">
      <c r="A50" s="274"/>
      <c r="B50" s="150" t="s">
        <v>50</v>
      </c>
      <c r="C50" s="151" t="s">
        <v>89</v>
      </c>
      <c r="D50" s="152">
        <v>8033974.9300000081</v>
      </c>
      <c r="E50" s="153">
        <v>7535880.2299999995</v>
      </c>
      <c r="F50" s="154">
        <v>106.60964193694475</v>
      </c>
      <c r="G50" s="142">
        <v>51015630.60999997</v>
      </c>
      <c r="H50" s="142">
        <v>43950231.999999993</v>
      </c>
      <c r="I50" s="155">
        <v>116.07590742638168</v>
      </c>
      <c r="J50" s="142">
        <v>498094.70000000857</v>
      </c>
      <c r="K50" s="142">
        <v>7065398.6099999771</v>
      </c>
      <c r="M50" s="254">
        <v>7535880.2299999995</v>
      </c>
      <c r="N50" s="255">
        <v>43950231.999999993</v>
      </c>
      <c r="O50" s="141">
        <v>0</v>
      </c>
      <c r="P50" s="141">
        <v>0</v>
      </c>
      <c r="R50" s="253"/>
      <c r="S50" s="253"/>
    </row>
    <row r="51" spans="1:19" s="141" customFormat="1" ht="22.95" customHeight="1" x14ac:dyDescent="0.25">
      <c r="A51" s="274"/>
      <c r="B51" s="2" t="s">
        <v>101</v>
      </c>
      <c r="C51" s="37" t="s">
        <v>102</v>
      </c>
      <c r="D51" s="134">
        <v>8033974.9300000081</v>
      </c>
      <c r="E51" s="132">
        <v>7535880.2299999995</v>
      </c>
      <c r="F51" s="197">
        <v>106.60964193694475</v>
      </c>
      <c r="G51" s="130">
        <v>51015630.60999997</v>
      </c>
      <c r="H51" s="130">
        <v>43950231.999999993</v>
      </c>
      <c r="I51" s="198">
        <v>116.07590742638168</v>
      </c>
      <c r="J51" s="130">
        <v>498094.70000000857</v>
      </c>
      <c r="K51" s="130">
        <v>7065398.6099999771</v>
      </c>
      <c r="M51" s="263">
        <v>7535880.2299999995</v>
      </c>
      <c r="N51" s="264">
        <v>43950231.999999993</v>
      </c>
      <c r="O51" s="141">
        <v>0</v>
      </c>
      <c r="P51" s="141">
        <v>0</v>
      </c>
      <c r="R51" s="253"/>
      <c r="S51" s="253"/>
    </row>
    <row r="52" spans="1:19" s="141" customFormat="1" ht="31.95" customHeight="1" x14ac:dyDescent="0.3">
      <c r="A52" s="274"/>
      <c r="B52" s="150" t="s">
        <v>52</v>
      </c>
      <c r="C52" s="205" t="s">
        <v>15</v>
      </c>
      <c r="D52" s="152">
        <v>0</v>
      </c>
      <c r="E52" s="153">
        <v>146.79000000003725</v>
      </c>
      <c r="F52" s="154">
        <v>0</v>
      </c>
      <c r="G52" s="142">
        <v>1575.52</v>
      </c>
      <c r="H52" s="142">
        <v>408909.9</v>
      </c>
      <c r="I52" s="155">
        <v>0.38529759245251821</v>
      </c>
      <c r="J52" s="142">
        <v>-146.79000000003725</v>
      </c>
      <c r="K52" s="142">
        <v>-407334.38</v>
      </c>
      <c r="M52" s="265">
        <v>146.79000000003725</v>
      </c>
      <c r="N52" s="266">
        <v>408909.9</v>
      </c>
      <c r="O52" s="141">
        <v>0</v>
      </c>
      <c r="P52" s="141">
        <v>0</v>
      </c>
      <c r="R52" s="253"/>
      <c r="S52" s="253"/>
    </row>
    <row r="53" spans="1:19" s="141" customFormat="1" ht="22.95" customHeight="1" x14ac:dyDescent="0.3">
      <c r="A53" s="274"/>
      <c r="B53" s="120" t="s">
        <v>51</v>
      </c>
      <c r="C53" s="147" t="s">
        <v>116</v>
      </c>
      <c r="D53" s="137">
        <v>8871981.5999999996</v>
      </c>
      <c r="E53" s="121">
        <v>7927800.0500000017</v>
      </c>
      <c r="F53" s="206">
        <v>111.90975483797673</v>
      </c>
      <c r="G53" s="123">
        <v>52419607.00999999</v>
      </c>
      <c r="H53" s="122">
        <v>50145180</v>
      </c>
      <c r="I53" s="207">
        <v>104.53568420733556</v>
      </c>
      <c r="J53" s="122">
        <v>944181.54999999795</v>
      </c>
      <c r="K53" s="122">
        <v>2274427.0099999905</v>
      </c>
      <c r="M53" s="267">
        <v>7927800.0500000017</v>
      </c>
      <c r="N53" s="123">
        <v>50145180</v>
      </c>
      <c r="O53" s="141">
        <v>0</v>
      </c>
      <c r="P53" s="141">
        <v>0</v>
      </c>
      <c r="R53" s="253"/>
      <c r="S53" s="253"/>
    </row>
    <row r="54" spans="1:19" s="141" customFormat="1" ht="33" customHeight="1" x14ac:dyDescent="0.3">
      <c r="A54" s="274"/>
      <c r="B54" s="150" t="s">
        <v>53</v>
      </c>
      <c r="C54" s="208" t="s">
        <v>100</v>
      </c>
      <c r="D54" s="152">
        <v>5575863.1699999981</v>
      </c>
      <c r="E54" s="153">
        <v>5239006.1500000013</v>
      </c>
      <c r="F54" s="209">
        <v>106.42978859644967</v>
      </c>
      <c r="G54" s="142">
        <v>33674357.799999997</v>
      </c>
      <c r="H54" s="142">
        <v>32538142.150000002</v>
      </c>
      <c r="I54" s="155">
        <v>103.49194998522677</v>
      </c>
      <c r="J54" s="142">
        <v>336857.01999999676</v>
      </c>
      <c r="K54" s="142">
        <v>1136215.6499999948</v>
      </c>
      <c r="M54" s="254">
        <v>5239006.1500000013</v>
      </c>
      <c r="N54" s="255">
        <v>32538142.150000002</v>
      </c>
      <c r="O54" s="141">
        <v>0</v>
      </c>
      <c r="P54" s="141">
        <v>0</v>
      </c>
      <c r="R54" s="253"/>
      <c r="S54" s="253"/>
    </row>
    <row r="55" spans="1:19" s="141" customFormat="1" ht="22.95" customHeight="1" x14ac:dyDescent="0.25">
      <c r="A55" s="274"/>
      <c r="B55" s="2" t="s">
        <v>91</v>
      </c>
      <c r="C55" s="210" t="s">
        <v>78</v>
      </c>
      <c r="D55" s="157">
        <v>3206419.959999999</v>
      </c>
      <c r="E55" s="158">
        <v>2950730.1800000016</v>
      </c>
      <c r="F55" s="159">
        <v>108.66530534486205</v>
      </c>
      <c r="G55" s="129">
        <v>19862992.640000001</v>
      </c>
      <c r="H55" s="129">
        <v>19088556.100000001</v>
      </c>
      <c r="I55" s="160">
        <v>104.05707239428131</v>
      </c>
      <c r="J55" s="129">
        <v>255689.77999999747</v>
      </c>
      <c r="K55" s="129">
        <v>774436.53999999911</v>
      </c>
      <c r="M55" s="257">
        <v>2950730.1800000016</v>
      </c>
      <c r="N55" s="258">
        <v>19088556.100000001</v>
      </c>
      <c r="O55" s="141">
        <v>0</v>
      </c>
      <c r="P55" s="141">
        <v>0</v>
      </c>
      <c r="R55" s="253"/>
      <c r="S55" s="253"/>
    </row>
    <row r="56" spans="1:19" s="141" customFormat="1" ht="28.95" customHeight="1" x14ac:dyDescent="0.25">
      <c r="A56" s="274"/>
      <c r="B56" s="2" t="s">
        <v>92</v>
      </c>
      <c r="C56" s="211" t="s">
        <v>118</v>
      </c>
      <c r="D56" s="157">
        <v>1874728.2599999998</v>
      </c>
      <c r="E56" s="158">
        <v>1861341.5199999996</v>
      </c>
      <c r="F56" s="197">
        <v>100.71919848432759</v>
      </c>
      <c r="G56" s="129">
        <v>11041339.15</v>
      </c>
      <c r="H56" s="129">
        <v>11166024.66</v>
      </c>
      <c r="I56" s="133">
        <v>98.883349143525905</v>
      </c>
      <c r="J56" s="129">
        <v>13386.740000000224</v>
      </c>
      <c r="K56" s="129">
        <v>-124685.50999999978</v>
      </c>
      <c r="M56" s="257">
        <v>1861341.5199999996</v>
      </c>
      <c r="N56" s="258">
        <v>11166024.66</v>
      </c>
      <c r="O56" s="141">
        <v>0</v>
      </c>
      <c r="P56" s="141">
        <v>0</v>
      </c>
      <c r="R56" s="253"/>
      <c r="S56" s="253"/>
    </row>
    <row r="57" spans="1:19" s="141" customFormat="1" ht="25.95" customHeight="1" x14ac:dyDescent="0.25">
      <c r="A57" s="274"/>
      <c r="B57" s="2" t="s">
        <v>93</v>
      </c>
      <c r="C57" s="211" t="s">
        <v>79</v>
      </c>
      <c r="D57" s="157">
        <v>494714.94999999972</v>
      </c>
      <c r="E57" s="158">
        <v>426934.44999999995</v>
      </c>
      <c r="F57" s="197">
        <v>115.87609058018151</v>
      </c>
      <c r="G57" s="129">
        <v>2770026.01</v>
      </c>
      <c r="H57" s="129">
        <v>2283561.39</v>
      </c>
      <c r="I57" s="198">
        <v>121.30289214602632</v>
      </c>
      <c r="J57" s="129">
        <v>67780.499999999767</v>
      </c>
      <c r="K57" s="129">
        <v>486464.61999999965</v>
      </c>
      <c r="M57" s="257">
        <v>426934.44999999995</v>
      </c>
      <c r="N57" s="258">
        <v>2283561.39</v>
      </c>
      <c r="O57" s="141">
        <v>0</v>
      </c>
      <c r="P57" s="141">
        <v>0</v>
      </c>
      <c r="R57" s="253"/>
      <c r="S57" s="253"/>
    </row>
    <row r="58" spans="1:19" s="141" customFormat="1" ht="21" customHeight="1" x14ac:dyDescent="0.3">
      <c r="A58" s="274"/>
      <c r="B58" s="150" t="s">
        <v>54</v>
      </c>
      <c r="C58" s="205" t="s">
        <v>80</v>
      </c>
      <c r="D58" s="152">
        <v>2983.6200000000013</v>
      </c>
      <c r="E58" s="153">
        <v>2138.59</v>
      </c>
      <c r="F58" s="154">
        <v>139.51341771915145</v>
      </c>
      <c r="G58" s="142">
        <v>22853.23</v>
      </c>
      <c r="H58" s="143">
        <v>22025.68</v>
      </c>
      <c r="I58" s="155">
        <v>103.75720522589995</v>
      </c>
      <c r="J58" s="143">
        <v>845.03000000000111</v>
      </c>
      <c r="K58" s="143">
        <v>827.54999999999927</v>
      </c>
      <c r="M58" s="265">
        <v>2138.59</v>
      </c>
      <c r="N58" s="266">
        <v>22025.68</v>
      </c>
      <c r="O58" s="141">
        <v>0</v>
      </c>
      <c r="P58" s="141">
        <v>0</v>
      </c>
      <c r="R58" s="253"/>
      <c r="S58" s="253"/>
    </row>
    <row r="59" spans="1:19" s="141" customFormat="1" ht="21" customHeight="1" x14ac:dyDescent="0.3">
      <c r="A59" s="274"/>
      <c r="B59" s="150" t="s">
        <v>55</v>
      </c>
      <c r="C59" s="205" t="s">
        <v>119</v>
      </c>
      <c r="D59" s="152">
        <v>2969694.5700000003</v>
      </c>
      <c r="E59" s="153">
        <v>2377433.4700000007</v>
      </c>
      <c r="F59" s="209">
        <v>124.91178438738811</v>
      </c>
      <c r="G59" s="142">
        <v>16643440.149999999</v>
      </c>
      <c r="H59" s="143">
        <v>15258314.760000002</v>
      </c>
      <c r="I59" s="155">
        <v>109.07783993046947</v>
      </c>
      <c r="J59" s="143">
        <v>592261.09999999963</v>
      </c>
      <c r="K59" s="143">
        <v>1385125.3899999969</v>
      </c>
      <c r="M59" s="265">
        <v>2377433.4700000007</v>
      </c>
      <c r="N59" s="266">
        <v>15258314.760000002</v>
      </c>
      <c r="O59" s="141">
        <v>0</v>
      </c>
      <c r="P59" s="141">
        <v>0</v>
      </c>
      <c r="R59" s="253"/>
      <c r="S59" s="253"/>
    </row>
    <row r="60" spans="1:19" s="141" customFormat="1" ht="21" customHeight="1" x14ac:dyDescent="0.3">
      <c r="A60" s="274"/>
      <c r="B60" s="150" t="s">
        <v>57</v>
      </c>
      <c r="C60" s="205" t="s">
        <v>161</v>
      </c>
      <c r="D60" s="152">
        <v>323440.24</v>
      </c>
      <c r="E60" s="153">
        <v>309221.84000000008</v>
      </c>
      <c r="F60" s="209">
        <v>104.59812282340725</v>
      </c>
      <c r="G60" s="142">
        <v>2078955.83</v>
      </c>
      <c r="H60" s="142">
        <v>2326697.41</v>
      </c>
      <c r="I60" s="212">
        <v>89.352221782891831</v>
      </c>
      <c r="J60" s="142">
        <v>14218.399999999907</v>
      </c>
      <c r="K60" s="142">
        <v>-247741.58000000007</v>
      </c>
      <c r="M60" s="265">
        <v>309221.84000000008</v>
      </c>
      <c r="N60" s="266">
        <v>2326697.41</v>
      </c>
      <c r="O60" s="141">
        <v>0</v>
      </c>
      <c r="P60" s="141">
        <v>0</v>
      </c>
      <c r="R60" s="253"/>
      <c r="S60" s="253"/>
    </row>
    <row r="61" spans="1:19" s="141" customFormat="1" ht="22.95" customHeight="1" x14ac:dyDescent="0.25">
      <c r="A61" s="274"/>
      <c r="B61" s="2" t="s">
        <v>58</v>
      </c>
      <c r="C61" s="156" t="s">
        <v>16</v>
      </c>
      <c r="D61" s="157">
        <v>323440.24</v>
      </c>
      <c r="E61" s="213">
        <v>309221.84000000008</v>
      </c>
      <c r="F61" s="197">
        <v>104.59812282340725</v>
      </c>
      <c r="G61" s="214">
        <v>2078955.83</v>
      </c>
      <c r="H61" s="214">
        <v>2326697.41</v>
      </c>
      <c r="I61" s="160">
        <v>89.352221782891831</v>
      </c>
      <c r="J61" s="214">
        <v>14218.399999999907</v>
      </c>
      <c r="K61" s="214">
        <v>-247741.58000000007</v>
      </c>
      <c r="M61" s="257">
        <v>309221.84000000008</v>
      </c>
      <c r="N61" s="268">
        <v>2326697.41</v>
      </c>
      <c r="O61" s="141">
        <v>0</v>
      </c>
      <c r="P61" s="141">
        <v>0</v>
      </c>
      <c r="R61" s="253"/>
      <c r="S61" s="253"/>
    </row>
    <row r="62" spans="1:19" s="141" customFormat="1" ht="19.95" customHeight="1" x14ac:dyDescent="0.25">
      <c r="A62" s="274"/>
      <c r="B62" s="178" t="s">
        <v>160</v>
      </c>
      <c r="C62" s="179" t="s">
        <v>81</v>
      </c>
      <c r="D62" s="180">
        <v>323440.24</v>
      </c>
      <c r="E62" s="215">
        <v>309221.84000000008</v>
      </c>
      <c r="F62" s="216">
        <v>104.59812282340725</v>
      </c>
      <c r="G62" s="217">
        <v>2078955.83</v>
      </c>
      <c r="H62" s="217">
        <v>2326697.41</v>
      </c>
      <c r="I62" s="218">
        <v>89.352221782891831</v>
      </c>
      <c r="J62" s="217">
        <v>14218.399999999907</v>
      </c>
      <c r="K62" s="217">
        <v>-247741.58000000007</v>
      </c>
      <c r="M62" s="257">
        <v>309221.84000000008</v>
      </c>
      <c r="N62" s="268">
        <v>2326697.41</v>
      </c>
      <c r="O62" s="141">
        <v>0</v>
      </c>
      <c r="P62" s="141">
        <v>0</v>
      </c>
      <c r="R62" s="253"/>
      <c r="S62" s="253"/>
    </row>
    <row r="63" spans="1:19" s="141" customFormat="1" ht="22.95" customHeight="1" x14ac:dyDescent="0.3">
      <c r="A63" s="274"/>
      <c r="B63" s="120" t="s">
        <v>56</v>
      </c>
      <c r="C63" s="147" t="s">
        <v>117</v>
      </c>
      <c r="D63" s="137">
        <v>42847399.779999927</v>
      </c>
      <c r="E63" s="121">
        <v>41180316.550000012</v>
      </c>
      <c r="F63" s="148">
        <v>104.04825258682942</v>
      </c>
      <c r="G63" s="122">
        <v>259364687.86000001</v>
      </c>
      <c r="H63" s="122">
        <v>247947317.88</v>
      </c>
      <c r="I63" s="219">
        <v>104.60475639648811</v>
      </c>
      <c r="J63" s="122">
        <v>1667083.2299999148</v>
      </c>
      <c r="K63" s="122">
        <v>11417369.980000019</v>
      </c>
      <c r="M63" s="267">
        <v>41180316.550000012</v>
      </c>
      <c r="N63" s="122">
        <v>247947317.88</v>
      </c>
      <c r="O63" s="141">
        <v>0</v>
      </c>
      <c r="P63" s="141">
        <v>0</v>
      </c>
      <c r="R63" s="253"/>
      <c r="S63" s="253"/>
    </row>
    <row r="64" spans="1:19" s="141" customFormat="1" ht="34.950000000000003" customHeight="1" x14ac:dyDescent="0.3">
      <c r="A64" s="274"/>
      <c r="B64" s="150" t="s">
        <v>94</v>
      </c>
      <c r="C64" s="208" t="s">
        <v>120</v>
      </c>
      <c r="D64" s="152">
        <v>42847399.779999927</v>
      </c>
      <c r="E64" s="153">
        <v>41180316.550000012</v>
      </c>
      <c r="F64" s="209">
        <v>104.04825258682942</v>
      </c>
      <c r="G64" s="145">
        <v>259364687.86000001</v>
      </c>
      <c r="H64" s="142">
        <v>247947317.88</v>
      </c>
      <c r="I64" s="212">
        <v>104.60475639648811</v>
      </c>
      <c r="J64" s="142">
        <v>1667083.2299999148</v>
      </c>
      <c r="K64" s="142">
        <v>11417369.980000019</v>
      </c>
      <c r="M64" s="254">
        <v>41180316.550000012</v>
      </c>
      <c r="N64" s="269">
        <v>247947317.88</v>
      </c>
      <c r="O64" s="141">
        <v>0</v>
      </c>
      <c r="P64" s="141">
        <v>0</v>
      </c>
      <c r="R64" s="253"/>
      <c r="S64" s="253"/>
    </row>
    <row r="65" spans="1:19" ht="22.95" customHeight="1" x14ac:dyDescent="0.3">
      <c r="A65" s="274"/>
      <c r="B65" s="2" t="s">
        <v>95</v>
      </c>
      <c r="C65" s="139" t="s">
        <v>17</v>
      </c>
      <c r="D65" s="134">
        <v>26403.700000000012</v>
      </c>
      <c r="E65" s="132">
        <v>24924.170000000013</v>
      </c>
      <c r="F65" s="197">
        <v>105.93612545573232</v>
      </c>
      <c r="G65" s="130">
        <v>164092.51</v>
      </c>
      <c r="H65" s="130">
        <v>155040.98000000001</v>
      </c>
      <c r="I65" s="198">
        <v>105.83815324180743</v>
      </c>
      <c r="J65" s="130">
        <v>1479.5299999999988</v>
      </c>
      <c r="K65" s="130">
        <v>9051.5299999999988</v>
      </c>
      <c r="M65" s="263">
        <v>24924.170000000013</v>
      </c>
      <c r="N65" s="264">
        <v>155040.98000000001</v>
      </c>
      <c r="O65" s="127">
        <v>0</v>
      </c>
      <c r="P65" s="127">
        <v>0</v>
      </c>
      <c r="R65" s="253"/>
      <c r="S65" s="253"/>
    </row>
    <row r="66" spans="1:19" ht="31.2" customHeight="1" x14ac:dyDescent="0.3">
      <c r="A66" s="274"/>
      <c r="B66" s="2" t="s">
        <v>96</v>
      </c>
      <c r="C66" s="139" t="s">
        <v>18</v>
      </c>
      <c r="D66" s="134">
        <v>44204.920000000013</v>
      </c>
      <c r="E66" s="132">
        <v>41896.249999999971</v>
      </c>
      <c r="F66" s="197">
        <v>105.51044544559487</v>
      </c>
      <c r="G66" s="130">
        <v>274872.23</v>
      </c>
      <c r="H66" s="130">
        <v>260244.84999999998</v>
      </c>
      <c r="I66" s="198">
        <v>105.62062227167992</v>
      </c>
      <c r="J66" s="130">
        <v>2308.6700000000419</v>
      </c>
      <c r="K66" s="130">
        <v>14627.380000000005</v>
      </c>
      <c r="M66" s="263">
        <v>41896.249999999971</v>
      </c>
      <c r="N66" s="264">
        <v>260244.84999999998</v>
      </c>
      <c r="O66" s="127">
        <v>0</v>
      </c>
      <c r="P66" s="127">
        <v>0</v>
      </c>
      <c r="R66" s="253"/>
      <c r="S66" s="253"/>
    </row>
    <row r="67" spans="1:19" ht="28.95" customHeight="1" x14ac:dyDescent="0.3">
      <c r="A67" s="274"/>
      <c r="B67" s="2" t="s">
        <v>114</v>
      </c>
      <c r="C67" s="139" t="s">
        <v>19</v>
      </c>
      <c r="D67" s="134">
        <v>38871333.319999933</v>
      </c>
      <c r="E67" s="132">
        <v>37406933.300000012</v>
      </c>
      <c r="F67" s="197">
        <v>103.91478234330404</v>
      </c>
      <c r="G67" s="130">
        <v>234648261.53999999</v>
      </c>
      <c r="H67" s="130">
        <v>224517069.01999998</v>
      </c>
      <c r="I67" s="198">
        <v>104.51243754616159</v>
      </c>
      <c r="J67" s="130">
        <v>1464400.0199999213</v>
      </c>
      <c r="K67" s="130">
        <v>10131192.520000011</v>
      </c>
      <c r="M67" s="263">
        <v>37406933.300000012</v>
      </c>
      <c r="N67" s="264">
        <v>224517069.01999998</v>
      </c>
      <c r="O67" s="127">
        <v>0</v>
      </c>
      <c r="P67" s="127">
        <v>0</v>
      </c>
      <c r="R67" s="253"/>
      <c r="S67" s="253"/>
    </row>
    <row r="68" spans="1:19" ht="28.95" customHeight="1" x14ac:dyDescent="0.3">
      <c r="A68" s="250"/>
      <c r="B68" s="4" t="s">
        <v>115</v>
      </c>
      <c r="C68" s="139" t="s">
        <v>20</v>
      </c>
      <c r="D68" s="220">
        <v>3905457.84</v>
      </c>
      <c r="E68" s="221">
        <v>3706562.8299999982</v>
      </c>
      <c r="F68" s="197">
        <v>105.36602289296691</v>
      </c>
      <c r="G68" s="222">
        <v>24277461.580000002</v>
      </c>
      <c r="H68" s="222">
        <v>23014963.030000001</v>
      </c>
      <c r="I68" s="223">
        <v>105.48555541173077</v>
      </c>
      <c r="J68" s="222">
        <v>198895.01000000164</v>
      </c>
      <c r="K68" s="222">
        <v>1262498.5500000007</v>
      </c>
      <c r="M68" s="270">
        <v>3706562.8299999982</v>
      </c>
      <c r="N68" s="271">
        <v>23014963.030000001</v>
      </c>
      <c r="O68" s="127">
        <v>0</v>
      </c>
      <c r="P68" s="127">
        <v>0</v>
      </c>
      <c r="R68" s="253"/>
      <c r="S68" s="253"/>
    </row>
    <row r="69" spans="1:19" ht="22.95" customHeight="1" x14ac:dyDescent="0.3">
      <c r="B69" s="140" t="s">
        <v>82</v>
      </c>
      <c r="C69" s="147" t="s">
        <v>162</v>
      </c>
      <c r="D69" s="137">
        <v>-545682.07000000216</v>
      </c>
      <c r="E69" s="121">
        <v>-5267411.3400000026</v>
      </c>
      <c r="F69" s="206">
        <v>10.35958718196483</v>
      </c>
      <c r="G69" s="123">
        <v>24808209.670000024</v>
      </c>
      <c r="H69" s="122">
        <v>20240259.700000007</v>
      </c>
      <c r="I69" s="207">
        <v>122.56863319792292</v>
      </c>
      <c r="J69" s="122">
        <v>4721729.2700000005</v>
      </c>
      <c r="K69" s="122">
        <v>4567949.9700000174</v>
      </c>
      <c r="M69" s="267">
        <v>-5267411.3400000026</v>
      </c>
      <c r="N69" s="123">
        <v>20240259.700000007</v>
      </c>
      <c r="O69" s="127">
        <v>0</v>
      </c>
      <c r="P69" s="127">
        <v>0</v>
      </c>
      <c r="R69" s="253"/>
      <c r="S69" s="253"/>
    </row>
    <row r="70" spans="1:19" ht="22.95" customHeight="1" x14ac:dyDescent="0.3">
      <c r="B70" s="224" t="s">
        <v>59</v>
      </c>
      <c r="C70" s="225" t="s">
        <v>163</v>
      </c>
      <c r="D70" s="226">
        <v>1436609552.78</v>
      </c>
      <c r="E70" s="227">
        <v>1469836325.0299997</v>
      </c>
      <c r="F70" s="228">
        <v>97.739423656622336</v>
      </c>
      <c r="G70" s="229">
        <v>8649230115.0699997</v>
      </c>
      <c r="H70" s="229">
        <v>8193610357.46</v>
      </c>
      <c r="I70" s="230">
        <v>105.56067152003601</v>
      </c>
      <c r="J70" s="229">
        <v>-33226772.249999762</v>
      </c>
      <c r="K70" s="229">
        <v>455619757.60999966</v>
      </c>
      <c r="M70" s="267">
        <v>1469836325.0299997</v>
      </c>
      <c r="N70" s="122">
        <v>8193610357.46</v>
      </c>
      <c r="O70" s="127">
        <v>0</v>
      </c>
      <c r="P70" s="127">
        <v>0</v>
      </c>
      <c r="R70" s="253"/>
      <c r="S70" s="253"/>
    </row>
    <row r="71" spans="1:19" ht="34.950000000000003" customHeight="1" x14ac:dyDescent="0.3">
      <c r="B71" s="138" t="s">
        <v>83</v>
      </c>
      <c r="C71" s="231" t="s">
        <v>164</v>
      </c>
      <c r="D71" s="232">
        <v>765599.62</v>
      </c>
      <c r="E71" s="233">
        <v>644288.03000000014</v>
      </c>
      <c r="F71" s="234">
        <v>118.82878221406656</v>
      </c>
      <c r="G71" s="144">
        <v>4908119.62</v>
      </c>
      <c r="H71" s="144">
        <v>4557792.3999999994</v>
      </c>
      <c r="I71" s="235">
        <v>107.68633560405254</v>
      </c>
      <c r="J71" s="144">
        <v>121311.58999999985</v>
      </c>
      <c r="K71" s="144">
        <v>350327.22000000067</v>
      </c>
      <c r="M71" s="263">
        <v>644288.03000000014</v>
      </c>
      <c r="N71" s="264">
        <v>4557792.3999999994</v>
      </c>
      <c r="O71" s="127">
        <v>0</v>
      </c>
      <c r="P71" s="127">
        <v>0</v>
      </c>
      <c r="R71" s="253"/>
      <c r="S71" s="253"/>
    </row>
    <row r="72" spans="1:19" ht="22.95" customHeight="1" x14ac:dyDescent="0.3">
      <c r="B72" s="236" t="s">
        <v>84</v>
      </c>
      <c r="C72" s="231" t="s">
        <v>165</v>
      </c>
      <c r="D72" s="232">
        <v>0</v>
      </c>
      <c r="E72" s="233">
        <v>0</v>
      </c>
      <c r="F72" s="237" t="s">
        <v>189</v>
      </c>
      <c r="G72" s="144">
        <v>0</v>
      </c>
      <c r="H72" s="144">
        <v>0</v>
      </c>
      <c r="I72" s="238" t="s">
        <v>189</v>
      </c>
      <c r="J72" s="144">
        <v>0</v>
      </c>
      <c r="K72" s="144">
        <v>0</v>
      </c>
      <c r="M72" s="263">
        <v>0</v>
      </c>
      <c r="N72" s="264">
        <v>0</v>
      </c>
      <c r="O72" s="127">
        <v>0</v>
      </c>
      <c r="P72" s="127">
        <v>0</v>
      </c>
      <c r="R72" s="253"/>
      <c r="S72" s="253"/>
    </row>
    <row r="73" spans="1:19" ht="22.95" customHeight="1" x14ac:dyDescent="0.3">
      <c r="B73" s="120" t="s">
        <v>85</v>
      </c>
      <c r="C73" s="147" t="s">
        <v>166</v>
      </c>
      <c r="D73" s="137">
        <v>765599.62</v>
      </c>
      <c r="E73" s="121">
        <v>644288.03000000014</v>
      </c>
      <c r="F73" s="206">
        <v>118.82878221406656</v>
      </c>
      <c r="G73" s="123">
        <v>4908119.62</v>
      </c>
      <c r="H73" s="122">
        <v>4557792.3999999994</v>
      </c>
      <c r="I73" s="207">
        <v>107.68633560405254</v>
      </c>
      <c r="J73" s="122">
        <v>121311.58999999985</v>
      </c>
      <c r="K73" s="122">
        <v>350327.22000000067</v>
      </c>
      <c r="M73" s="267">
        <v>644288.03000000014</v>
      </c>
      <c r="N73" s="123">
        <v>4557792.3999999994</v>
      </c>
      <c r="O73" s="127">
        <v>0</v>
      </c>
      <c r="P73" s="127">
        <v>0</v>
      </c>
      <c r="R73" s="253"/>
      <c r="S73" s="253"/>
    </row>
    <row r="74" spans="1:19" ht="32.4" customHeight="1" thickBot="1" x14ac:dyDescent="0.35">
      <c r="B74" s="239" t="s">
        <v>86</v>
      </c>
      <c r="C74" s="240" t="s">
        <v>167</v>
      </c>
      <c r="D74" s="241">
        <v>1437375152.3999999</v>
      </c>
      <c r="E74" s="242">
        <v>1470480613.0599997</v>
      </c>
      <c r="F74" s="243">
        <v>97.748663915322965</v>
      </c>
      <c r="G74" s="244">
        <v>8654138234.6900005</v>
      </c>
      <c r="H74" s="245">
        <v>8198168149.8599997</v>
      </c>
      <c r="I74" s="246">
        <v>105.5618532883811</v>
      </c>
      <c r="J74" s="245">
        <v>-33105460.659999847</v>
      </c>
      <c r="K74" s="245">
        <v>455970084.83000088</v>
      </c>
      <c r="M74" s="272">
        <v>1470480613.0599997</v>
      </c>
      <c r="N74" s="273">
        <v>8198168149.8599997</v>
      </c>
      <c r="O74" s="127">
        <v>0</v>
      </c>
      <c r="P74" s="127">
        <v>0</v>
      </c>
      <c r="R74" s="253"/>
      <c r="S74" s="253"/>
    </row>
    <row r="75" spans="1:19" x14ac:dyDescent="0.3">
      <c r="A75" s="274"/>
      <c r="B75" s="274"/>
      <c r="C75" s="274"/>
      <c r="D75" s="274"/>
      <c r="E75" s="274"/>
      <c r="F75" s="274"/>
      <c r="G75" s="274"/>
      <c r="H75" s="274"/>
      <c r="I75" s="274"/>
    </row>
    <row r="76" spans="1:19" x14ac:dyDescent="0.3">
      <c r="B76" s="22" t="s">
        <v>149</v>
      </c>
      <c r="C76" s="117"/>
      <c r="D76" s="247"/>
      <c r="E76" s="247"/>
      <c r="F76" s="128"/>
      <c r="G76" s="128"/>
      <c r="H76" s="128"/>
      <c r="I76" s="128"/>
    </row>
    <row r="77" spans="1:19" x14ac:dyDescent="0.3">
      <c r="B77" s="118"/>
      <c r="D77" s="248"/>
    </row>
    <row r="78" spans="1:19" x14ac:dyDescent="0.3">
      <c r="B78" s="117"/>
      <c r="C78" s="117"/>
    </row>
    <row r="79" spans="1:19" x14ac:dyDescent="0.3">
      <c r="B79" s="118"/>
    </row>
    <row r="80" spans="1:19" x14ac:dyDescent="0.3">
      <c r="B80" s="13"/>
      <c r="C80" s="13"/>
    </row>
  </sheetData>
  <mergeCells count="3">
    <mergeCell ref="A6:A67"/>
    <mergeCell ref="B6:I6"/>
    <mergeCell ref="A75:I75"/>
  </mergeCells>
  <pageMargins left="0.11811023622047245" right="0.11811023622047245" top="0.15748031496062992" bottom="0.15748031496062992" header="0.31496062992125984" footer="0.31496062992125984"/>
  <pageSetup paperSize="9" scale="45" orientation="portrait" r:id="rId1"/>
  <headerFooter>
    <oddHeader>&amp;Rpobrani prihodki FURS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8"/>
  <sheetViews>
    <sheetView zoomScaleNormal="100" workbookViewId="0">
      <selection sqref="A1:XFD1048576"/>
    </sheetView>
  </sheetViews>
  <sheetFormatPr defaultColWidth="8.88671875" defaultRowHeight="11.4" x14ac:dyDescent="0.2"/>
  <cols>
    <col min="1" max="1" width="10.109375" style="5" customWidth="1"/>
    <col min="2" max="2" width="0.109375" style="5" customWidth="1"/>
    <col min="3" max="3" width="29.88671875" style="5" customWidth="1"/>
    <col min="4" max="4" width="22.6640625" style="5" customWidth="1"/>
    <col min="5" max="5" width="22.88671875" style="5" customWidth="1"/>
    <col min="6" max="6" width="21" style="5" customWidth="1"/>
    <col min="7" max="7" width="21.5546875" style="5" customWidth="1"/>
    <col min="8" max="8" width="21.6640625" style="5" customWidth="1"/>
    <col min="9" max="9" width="13.44140625" style="5" bestFit="1" customWidth="1"/>
    <col min="10" max="10" width="11.5546875" style="5" customWidth="1"/>
    <col min="11" max="12" width="8.88671875" style="5"/>
    <col min="13" max="13" width="10.88671875" style="5" bestFit="1" customWidth="1"/>
    <col min="14" max="16384" width="8.88671875" style="5"/>
  </cols>
  <sheetData>
    <row r="1" spans="1:9" ht="15" x14ac:dyDescent="0.25">
      <c r="A1" s="22"/>
      <c r="B1" s="22"/>
      <c r="C1" s="22"/>
      <c r="D1" s="23"/>
      <c r="E1" s="23"/>
      <c r="F1" s="24"/>
      <c r="G1" s="25"/>
      <c r="H1" s="23"/>
      <c r="I1" s="22"/>
    </row>
    <row r="2" spans="1:9" ht="69.75" customHeight="1" x14ac:dyDescent="0.2">
      <c r="B2" s="276"/>
      <c r="C2" s="26"/>
      <c r="D2" s="27" t="s">
        <v>158</v>
      </c>
      <c r="E2" s="27" t="s">
        <v>148</v>
      </c>
    </row>
    <row r="3" spans="1:9" ht="22.95" customHeight="1" x14ac:dyDescent="0.25">
      <c r="B3" s="276"/>
      <c r="C3" s="16"/>
      <c r="D3" s="16"/>
      <c r="E3" s="16"/>
      <c r="F3" s="18" t="s">
        <v>159</v>
      </c>
    </row>
    <row r="4" spans="1:9" ht="20.399999999999999" x14ac:dyDescent="0.35">
      <c r="B4" s="276"/>
      <c r="C4" s="17" t="s">
        <v>126</v>
      </c>
      <c r="D4" s="28" t="e">
        <f>D12+G12</f>
        <v>#REF!</v>
      </c>
      <c r="E4" s="28" t="e">
        <f t="shared" ref="D4:E7" si="0">E12+H12</f>
        <v>#REF!</v>
      </c>
      <c r="F4" s="5" t="e">
        <f>D4-E4</f>
        <v>#REF!</v>
      </c>
    </row>
    <row r="5" spans="1:9" ht="20.399999999999999" x14ac:dyDescent="0.35">
      <c r="B5" s="276"/>
      <c r="C5" s="17" t="s">
        <v>87</v>
      </c>
      <c r="D5" s="28" t="e">
        <f t="shared" si="0"/>
        <v>#REF!</v>
      </c>
      <c r="E5" s="28" t="e">
        <f t="shared" si="0"/>
        <v>#REF!</v>
      </c>
      <c r="F5" s="5" t="e">
        <f t="shared" ref="F5:F8" si="1">D5-E5</f>
        <v>#REF!</v>
      </c>
    </row>
    <row r="6" spans="1:9" ht="20.399999999999999" x14ac:dyDescent="0.35">
      <c r="B6" s="276"/>
      <c r="C6" s="17" t="s">
        <v>88</v>
      </c>
      <c r="D6" s="28" t="e">
        <f t="shared" si="0"/>
        <v>#REF!</v>
      </c>
      <c r="E6" s="28" t="e">
        <f t="shared" si="0"/>
        <v>#REF!</v>
      </c>
      <c r="F6" s="5" t="e">
        <f t="shared" si="1"/>
        <v>#REF!</v>
      </c>
    </row>
    <row r="7" spans="1:9" ht="20.399999999999999" x14ac:dyDescent="0.35">
      <c r="B7" s="276"/>
      <c r="C7" s="17" t="s">
        <v>127</v>
      </c>
      <c r="D7" s="28" t="e">
        <f t="shared" si="0"/>
        <v>#REF!</v>
      </c>
      <c r="E7" s="28" t="e">
        <f t="shared" si="0"/>
        <v>#REF!</v>
      </c>
      <c r="F7" s="5" t="e">
        <f t="shared" si="1"/>
        <v>#REF!</v>
      </c>
    </row>
    <row r="8" spans="1:9" ht="20.25" customHeight="1" x14ac:dyDescent="0.4">
      <c r="B8" s="276"/>
      <c r="C8" s="29" t="s">
        <v>138</v>
      </c>
      <c r="D8" s="30" t="e">
        <f>SUM(D4:D7)</f>
        <v>#REF!</v>
      </c>
      <c r="E8" s="30" t="e">
        <f>SUM(E4:E7)</f>
        <v>#REF!</v>
      </c>
      <c r="F8" s="5" t="e">
        <f t="shared" si="1"/>
        <v>#REF!</v>
      </c>
    </row>
    <row r="9" spans="1:9" ht="14.4" x14ac:dyDescent="0.2">
      <c r="G9" s="31"/>
    </row>
    <row r="10" spans="1:9" ht="15" thickBot="1" x14ac:dyDescent="0.25">
      <c r="G10" s="31"/>
    </row>
    <row r="11" spans="1:9" ht="31.2" x14ac:dyDescent="0.3">
      <c r="C11" s="33" t="s">
        <v>145</v>
      </c>
      <c r="D11" s="119" t="s">
        <v>168</v>
      </c>
      <c r="E11" s="119" t="s">
        <v>169</v>
      </c>
      <c r="F11" s="41" t="s">
        <v>146</v>
      </c>
      <c r="G11" s="119" t="s">
        <v>168</v>
      </c>
      <c r="H11" s="119" t="s">
        <v>169</v>
      </c>
    </row>
    <row r="12" spans="1:9" ht="17.399999999999999" x14ac:dyDescent="0.25">
      <c r="C12" s="17" t="s">
        <v>126</v>
      </c>
      <c r="D12" s="40" t="e">
        <f>#REF!</f>
        <v>#REF!</v>
      </c>
      <c r="E12" s="43" t="e">
        <f>#REF!</f>
        <v>#REF!</v>
      </c>
      <c r="F12" s="17" t="s">
        <v>126</v>
      </c>
      <c r="G12" s="34" t="e">
        <f>#REF!</f>
        <v>#REF!</v>
      </c>
      <c r="H12" s="35" t="e">
        <f>#REF!</f>
        <v>#REF!</v>
      </c>
    </row>
    <row r="13" spans="1:9" ht="17.399999999999999" x14ac:dyDescent="0.25">
      <c r="C13" s="17" t="s">
        <v>87</v>
      </c>
      <c r="D13" s="40" t="e">
        <f>#REF!</f>
        <v>#REF!</v>
      </c>
      <c r="E13" s="43" t="e">
        <f>#REF!</f>
        <v>#REF!</v>
      </c>
      <c r="F13" s="17" t="s">
        <v>87</v>
      </c>
      <c r="G13" s="34"/>
      <c r="H13" s="35"/>
    </row>
    <row r="14" spans="1:9" ht="17.399999999999999" x14ac:dyDescent="0.25">
      <c r="C14" s="17" t="s">
        <v>88</v>
      </c>
      <c r="D14" s="40" t="e">
        <f>#REF!</f>
        <v>#REF!</v>
      </c>
      <c r="E14" s="43" t="e">
        <f>#REF!</f>
        <v>#REF!</v>
      </c>
      <c r="F14" s="17" t="s">
        <v>88</v>
      </c>
      <c r="G14" s="34"/>
      <c r="H14" s="35"/>
    </row>
    <row r="15" spans="1:9" ht="17.399999999999999" x14ac:dyDescent="0.25">
      <c r="C15" s="17" t="s">
        <v>127</v>
      </c>
      <c r="D15" s="40" t="e">
        <f>#REF!</f>
        <v>#REF!</v>
      </c>
      <c r="E15" s="43" t="e">
        <f>#REF!</f>
        <v>#REF!</v>
      </c>
      <c r="F15" s="17" t="s">
        <v>127</v>
      </c>
      <c r="G15" s="34" t="e">
        <f>#REF!</f>
        <v>#REF!</v>
      </c>
      <c r="H15" s="35" t="e">
        <f>#REF!</f>
        <v>#REF!</v>
      </c>
    </row>
    <row r="16" spans="1:9" ht="15" thickBot="1" x14ac:dyDescent="0.3">
      <c r="C16" s="32" t="s">
        <v>137</v>
      </c>
      <c r="D16" s="39" t="e">
        <f>SUM(D12:D15)</f>
        <v>#REF!</v>
      </c>
      <c r="E16" s="39" t="e">
        <f>SUM(E12:E15)</f>
        <v>#REF!</v>
      </c>
      <c r="F16" s="42" t="s">
        <v>129</v>
      </c>
      <c r="G16" s="39" t="e">
        <f>SUM(G12:G15)</f>
        <v>#REF!</v>
      </c>
      <c r="H16" s="39" t="e">
        <f>SUM(H12:H15)</f>
        <v>#REF!</v>
      </c>
    </row>
    <row r="18" spans="3:3" ht="13.2" x14ac:dyDescent="0.25">
      <c r="C18" s="67" t="s">
        <v>170</v>
      </c>
    </row>
  </sheetData>
  <mergeCells count="1">
    <mergeCell ref="B2:B8"/>
  </mergeCells>
  <pageMargins left="0.7" right="0.7" top="0.75" bottom="0.75" header="0.3" footer="0.3"/>
  <pageSetup paperSize="9" scale="7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E42"/>
  <sheetViews>
    <sheetView workbookViewId="0">
      <selection sqref="A1:XFD1048576"/>
    </sheetView>
  </sheetViews>
  <sheetFormatPr defaultRowHeight="14.4" x14ac:dyDescent="0.3"/>
  <cols>
    <col min="3" max="4" width="20.109375" customWidth="1"/>
    <col min="5" max="5" width="17.88671875" customWidth="1"/>
  </cols>
  <sheetData>
    <row r="2" spans="2:5" x14ac:dyDescent="0.3">
      <c r="B2" s="45" t="s">
        <v>151</v>
      </c>
    </row>
    <row r="4" spans="2:5" ht="15" thickBot="1" x14ac:dyDescent="0.35">
      <c r="B4" s="277" t="s">
        <v>105</v>
      </c>
      <c r="C4" s="277"/>
      <c r="D4" s="277"/>
      <c r="E4" s="277"/>
    </row>
    <row r="5" spans="2:5" ht="27" x14ac:dyDescent="0.3">
      <c r="B5" s="55" t="s">
        <v>60</v>
      </c>
      <c r="C5" s="56" t="s">
        <v>131</v>
      </c>
      <c r="D5" s="64" t="s">
        <v>124</v>
      </c>
      <c r="E5" s="65" t="s">
        <v>150</v>
      </c>
    </row>
    <row r="6" spans="2:5" x14ac:dyDescent="0.3">
      <c r="B6" s="77">
        <v>1</v>
      </c>
      <c r="C6" s="75">
        <v>2</v>
      </c>
      <c r="D6" s="75">
        <v>3</v>
      </c>
      <c r="E6" s="76">
        <v>4</v>
      </c>
    </row>
    <row r="7" spans="2:5" x14ac:dyDescent="0.3">
      <c r="B7" s="57" t="s">
        <v>22</v>
      </c>
      <c r="C7" s="44" t="s">
        <v>136</v>
      </c>
      <c r="D7" s="74">
        <f>+E7/E$11*100</f>
        <v>11.544290626290236</v>
      </c>
      <c r="E7" s="61">
        <f>FURS!D10</f>
        <v>331755758.99999958</v>
      </c>
    </row>
    <row r="8" spans="2:5" x14ac:dyDescent="0.3">
      <c r="B8" s="57" t="s">
        <v>31</v>
      </c>
      <c r="C8" s="44" t="s">
        <v>133</v>
      </c>
      <c r="D8" s="74">
        <f t="shared" ref="D8:D10" si="0">+E8/E$11*100</f>
        <v>20.09350144818973</v>
      </c>
      <c r="E8" s="61">
        <f>FURS!D20</f>
        <v>577439969.22000051</v>
      </c>
    </row>
    <row r="9" spans="2:5" x14ac:dyDescent="0.3">
      <c r="B9" s="57" t="s">
        <v>43</v>
      </c>
      <c r="C9" s="44" t="s">
        <v>134</v>
      </c>
      <c r="D9" s="74">
        <f t="shared" si="0"/>
        <v>15.214225018414851</v>
      </c>
      <c r="E9" s="61">
        <f>FURS!D35</f>
        <v>437221041.28999984</v>
      </c>
    </row>
    <row r="10" spans="2:5" x14ac:dyDescent="0.3">
      <c r="B10" s="57"/>
      <c r="C10" s="44" t="s">
        <v>135</v>
      </c>
      <c r="D10" s="74">
        <f t="shared" si="0"/>
        <v>53.147982907105188</v>
      </c>
      <c r="E10" s="61">
        <f>FURS!D25+FURS!D27+FURS!D50+FURS!D52+FURS!D53+FURS!D63+FURS!D70</f>
        <v>1527348018.1199999</v>
      </c>
    </row>
    <row r="11" spans="2:5" ht="15" thickBot="1" x14ac:dyDescent="0.35">
      <c r="B11" s="59"/>
      <c r="C11" s="58" t="s">
        <v>129</v>
      </c>
      <c r="D11" s="66">
        <f>SUM(D7:D10)</f>
        <v>100</v>
      </c>
      <c r="E11" s="62">
        <f>SUM(E7:E10)</f>
        <v>2873764787.6299996</v>
      </c>
    </row>
    <row r="33" spans="2:5" x14ac:dyDescent="0.3">
      <c r="B33" s="45" t="s">
        <v>152</v>
      </c>
    </row>
    <row r="35" spans="2:5" ht="15" thickBot="1" x14ac:dyDescent="0.35">
      <c r="B35" s="277" t="s">
        <v>105</v>
      </c>
      <c r="C35" s="277"/>
      <c r="D35" s="277"/>
      <c r="E35" s="277"/>
    </row>
    <row r="36" spans="2:5" ht="40.200000000000003" x14ac:dyDescent="0.3">
      <c r="B36" s="55" t="s">
        <v>60</v>
      </c>
      <c r="C36" s="56" t="s">
        <v>131</v>
      </c>
      <c r="D36" s="64" t="s">
        <v>124</v>
      </c>
      <c r="E36" s="65" t="s">
        <v>153</v>
      </c>
    </row>
    <row r="37" spans="2:5" x14ac:dyDescent="0.3">
      <c r="B37" s="77">
        <v>1</v>
      </c>
      <c r="C37" s="75">
        <v>2</v>
      </c>
      <c r="D37" s="75">
        <v>3</v>
      </c>
      <c r="E37" s="76">
        <v>4</v>
      </c>
    </row>
    <row r="38" spans="2:5" x14ac:dyDescent="0.3">
      <c r="B38" s="57" t="s">
        <v>22</v>
      </c>
      <c r="C38" s="44" t="s">
        <v>132</v>
      </c>
      <c r="D38" s="63">
        <f>+E38/E$42*100</f>
        <v>11.077800708225302</v>
      </c>
      <c r="E38" s="72">
        <f>FURS!G10</f>
        <v>1913540745.8599999</v>
      </c>
    </row>
    <row r="39" spans="2:5" x14ac:dyDescent="0.3">
      <c r="B39" s="57" t="s">
        <v>31</v>
      </c>
      <c r="C39" s="44" t="s">
        <v>133</v>
      </c>
      <c r="D39" s="63">
        <f t="shared" ref="D39:D41" si="1">+E39/E$42*100</f>
        <v>19.914028397953132</v>
      </c>
      <c r="E39" s="72">
        <f>FURS!G20</f>
        <v>3439879968.7200007</v>
      </c>
    </row>
    <row r="40" spans="2:5" x14ac:dyDescent="0.3">
      <c r="B40" s="57" t="s">
        <v>43</v>
      </c>
      <c r="C40" s="44" t="s">
        <v>134</v>
      </c>
      <c r="D40" s="63">
        <f t="shared" si="1"/>
        <v>16.227616383774585</v>
      </c>
      <c r="E40" s="72">
        <f>FURS!G35</f>
        <v>2803101985.3499994</v>
      </c>
    </row>
    <row r="41" spans="2:5" x14ac:dyDescent="0.3">
      <c r="B41" s="57"/>
      <c r="C41" s="44" t="s">
        <v>135</v>
      </c>
      <c r="D41" s="63">
        <f t="shared" si="1"/>
        <v>52.780554510046976</v>
      </c>
      <c r="E41" s="72">
        <f>FURS!G25+FURS!G27+FURS!G50+FURS!G52+FURS!G53+FURS!G63+FURS!G70</f>
        <v>9117129320.539999</v>
      </c>
    </row>
    <row r="42" spans="2:5" ht="15" thickBot="1" x14ac:dyDescent="0.35">
      <c r="B42" s="59"/>
      <c r="C42" s="58" t="s">
        <v>129</v>
      </c>
      <c r="D42" s="60">
        <f>SUM(D38:D41)</f>
        <v>100</v>
      </c>
      <c r="E42" s="73">
        <f>SUM(E38:E41)</f>
        <v>17273652020.470001</v>
      </c>
    </row>
  </sheetData>
  <mergeCells count="2">
    <mergeCell ref="B4:E4"/>
    <mergeCell ref="B35:E3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2:I54"/>
  <sheetViews>
    <sheetView topLeftCell="A50" workbookViewId="0">
      <selection sqref="A1:XFD1048576"/>
    </sheetView>
  </sheetViews>
  <sheetFormatPr defaultRowHeight="14.4" x14ac:dyDescent="0.3"/>
  <cols>
    <col min="1" max="1" width="4" customWidth="1"/>
    <col min="2" max="2" width="6.5546875" customWidth="1"/>
    <col min="3" max="3" width="41.33203125" customWidth="1"/>
    <col min="4" max="5" width="14.33203125" customWidth="1"/>
    <col min="6" max="6" width="10.88671875" customWidth="1"/>
    <col min="7" max="8" width="14.5546875" customWidth="1"/>
    <col min="9" max="9" width="10.88671875" customWidth="1"/>
  </cols>
  <sheetData>
    <row r="2" spans="2:9" x14ac:dyDescent="0.3">
      <c r="B2" s="78" t="s">
        <v>139</v>
      </c>
    </row>
    <row r="4" spans="2:9" ht="50.25" customHeight="1" x14ac:dyDescent="0.3">
      <c r="B4" s="79"/>
      <c r="C4" s="80" t="s">
        <v>142</v>
      </c>
      <c r="D4" s="80" t="s">
        <v>154</v>
      </c>
      <c r="E4" s="80" t="s">
        <v>155</v>
      </c>
      <c r="F4" s="80" t="s">
        <v>147</v>
      </c>
      <c r="G4" s="80" t="s">
        <v>156</v>
      </c>
      <c r="H4" s="80" t="s">
        <v>157</v>
      </c>
      <c r="I4" s="80" t="s">
        <v>147</v>
      </c>
    </row>
    <row r="5" spans="2:9" x14ac:dyDescent="0.3">
      <c r="B5" s="81" t="s">
        <v>23</v>
      </c>
      <c r="C5" s="82" t="s">
        <v>61</v>
      </c>
      <c r="D5" s="69">
        <f>+D6+D9+D10+D11</f>
        <v>234139419.38999954</v>
      </c>
      <c r="E5" s="69">
        <f>+E6+E9+E10+E11</f>
        <v>293075580.06999987</v>
      </c>
      <c r="F5" s="70">
        <f t="shared" ref="F5:F11" si="0">D5/E5*100</f>
        <v>79.890456698601881</v>
      </c>
      <c r="G5" s="69">
        <f>+G6+G9+G10+G11</f>
        <v>1333745111.5099998</v>
      </c>
      <c r="H5" s="69">
        <f>+H6+H9+H10+H11</f>
        <v>1321729981.5</v>
      </c>
      <c r="I5" s="83">
        <f t="shared" ref="I5:I11" si="1">G5/H5*100</f>
        <v>100.90904573386193</v>
      </c>
    </row>
    <row r="6" spans="2:9" x14ac:dyDescent="0.3">
      <c r="B6" s="84" t="s">
        <v>24</v>
      </c>
      <c r="C6" s="85" t="s">
        <v>62</v>
      </c>
      <c r="D6" s="54">
        <f>+D7-D8</f>
        <v>7806622.4099999964</v>
      </c>
      <c r="E6" s="54">
        <f>+E7-E8</f>
        <v>7724351</v>
      </c>
      <c r="F6" s="53">
        <f t="shared" si="0"/>
        <v>101.06509155267538</v>
      </c>
      <c r="G6" s="54">
        <f>+G7-G8</f>
        <v>-20463443.480000004</v>
      </c>
      <c r="H6" s="54">
        <f>+H7-H8</f>
        <v>-21243495.109999999</v>
      </c>
      <c r="I6" s="86">
        <f t="shared" si="1"/>
        <v>96.328044768712289</v>
      </c>
    </row>
    <row r="7" spans="2:9" x14ac:dyDescent="0.3">
      <c r="B7" s="106" t="s">
        <v>63</v>
      </c>
      <c r="C7" s="113" t="s">
        <v>0</v>
      </c>
      <c r="D7" s="52">
        <f>FURS!D13</f>
        <v>8105190.1099999994</v>
      </c>
      <c r="E7" s="52">
        <f>FURS!E13</f>
        <v>8239728.3700000048</v>
      </c>
      <c r="F7" s="53">
        <f t="shared" si="0"/>
        <v>98.367200301288506</v>
      </c>
      <c r="G7" s="52">
        <f>FURS!G13</f>
        <v>43800785.219999999</v>
      </c>
      <c r="H7" s="52">
        <f>FURS!H13</f>
        <v>41742842.340000004</v>
      </c>
      <c r="I7" s="86">
        <f t="shared" si="1"/>
        <v>104.93004971544062</v>
      </c>
    </row>
    <row r="8" spans="2:9" x14ac:dyDescent="0.3">
      <c r="B8" s="106" t="s">
        <v>25</v>
      </c>
      <c r="C8" s="113" t="s">
        <v>1</v>
      </c>
      <c r="D8" s="52">
        <f>FURS!D14</f>
        <v>298567.70000000298</v>
      </c>
      <c r="E8" s="52">
        <f>FURS!E14</f>
        <v>515377.37000000477</v>
      </c>
      <c r="F8" s="53">
        <f t="shared" si="0"/>
        <v>57.931860686859459</v>
      </c>
      <c r="G8" s="52">
        <f>FURS!G14</f>
        <v>64264228.700000003</v>
      </c>
      <c r="H8" s="52">
        <f>FURS!H14</f>
        <v>62986337.450000003</v>
      </c>
      <c r="I8" s="86">
        <f t="shared" si="1"/>
        <v>102.0288387954204</v>
      </c>
    </row>
    <row r="9" spans="2:9" x14ac:dyDescent="0.3">
      <c r="B9" s="87" t="s">
        <v>26</v>
      </c>
      <c r="C9" s="88" t="s">
        <v>64</v>
      </c>
      <c r="D9" s="54">
        <f>FURS!D15</f>
        <v>210050177.97999954</v>
      </c>
      <c r="E9" s="54">
        <f>FURS!E15</f>
        <v>263309535.38999987</v>
      </c>
      <c r="F9" s="68">
        <f t="shared" si="0"/>
        <v>79.773099621661842</v>
      </c>
      <c r="G9" s="54">
        <f>FURS!G15</f>
        <v>1266967754.2799997</v>
      </c>
      <c r="H9" s="54">
        <f>FURS!H15</f>
        <v>1244066382.8399999</v>
      </c>
      <c r="I9" s="89">
        <f t="shared" si="1"/>
        <v>101.84084802514475</v>
      </c>
    </row>
    <row r="10" spans="2:9" ht="24" x14ac:dyDescent="0.3">
      <c r="B10" s="84" t="s">
        <v>27</v>
      </c>
      <c r="C10" s="90" t="s">
        <v>144</v>
      </c>
      <c r="D10" s="52">
        <f>FURS!D16</f>
        <v>16195046.399999991</v>
      </c>
      <c r="E10" s="52">
        <f>FURS!E16</f>
        <v>21449964.439999998</v>
      </c>
      <c r="F10" s="53">
        <f t="shared" si="0"/>
        <v>75.501506985248852</v>
      </c>
      <c r="G10" s="52">
        <f>FURS!G16</f>
        <v>86744545.379999995</v>
      </c>
      <c r="H10" s="52">
        <f>FURS!H16</f>
        <v>95548440.969999999</v>
      </c>
      <c r="I10" s="86">
        <f t="shared" si="1"/>
        <v>90.785934861287558</v>
      </c>
    </row>
    <row r="11" spans="2:9" x14ac:dyDescent="0.3">
      <c r="B11" s="84" t="s">
        <v>28</v>
      </c>
      <c r="C11" s="91" t="s">
        <v>2</v>
      </c>
      <c r="D11" s="52">
        <f>FURS!D17</f>
        <v>87572.600000000035</v>
      </c>
      <c r="E11" s="52">
        <f>FURS!E17</f>
        <v>591729.23999999976</v>
      </c>
      <c r="F11" s="53">
        <f t="shared" si="0"/>
        <v>14.799437661725163</v>
      </c>
      <c r="G11" s="52">
        <f>FURS!G17</f>
        <v>496255.33</v>
      </c>
      <c r="H11" s="52">
        <f>FURS!H17</f>
        <v>3358652.8</v>
      </c>
      <c r="I11" s="86">
        <f t="shared" si="1"/>
        <v>14.775428112128768</v>
      </c>
    </row>
    <row r="14" spans="2:9" x14ac:dyDescent="0.3">
      <c r="B14" s="78" t="s">
        <v>140</v>
      </c>
    </row>
    <row r="16" spans="2:9" ht="53.25" customHeight="1" x14ac:dyDescent="0.3">
      <c r="B16" s="79"/>
      <c r="C16" s="80" t="s">
        <v>142</v>
      </c>
      <c r="D16" s="80" t="s">
        <v>154</v>
      </c>
      <c r="E16" s="80" t="s">
        <v>155</v>
      </c>
      <c r="F16" s="80" t="s">
        <v>147</v>
      </c>
      <c r="G16" s="80" t="s">
        <v>156</v>
      </c>
      <c r="H16" s="80" t="s">
        <v>157</v>
      </c>
      <c r="I16" s="80" t="s">
        <v>147</v>
      </c>
    </row>
    <row r="17" spans="2:9" ht="21.75" customHeight="1" x14ac:dyDescent="0.3">
      <c r="B17" s="92" t="s">
        <v>29</v>
      </c>
      <c r="C17" s="93" t="s">
        <v>3</v>
      </c>
      <c r="D17" s="94">
        <f>FURS!D18</f>
        <v>75327518.420000076</v>
      </c>
      <c r="E17" s="94">
        <f>FURS!E18</f>
        <v>63200004.059999943</v>
      </c>
      <c r="F17" s="95">
        <f t="shared" ref="F17" si="2">D17/E17*100</f>
        <v>119.18910376728249</v>
      </c>
      <c r="G17" s="94">
        <f>FURS!G18</f>
        <v>555544877.57000005</v>
      </c>
      <c r="H17" s="94">
        <f>FURS!H18</f>
        <v>453061135.59999996</v>
      </c>
      <c r="I17" s="97">
        <f>G17/H17*100</f>
        <v>122.62028982783491</v>
      </c>
    </row>
    <row r="20" spans="2:9" x14ac:dyDescent="0.3">
      <c r="B20" s="78" t="s">
        <v>141</v>
      </c>
    </row>
    <row r="22" spans="2:9" ht="54" customHeight="1" x14ac:dyDescent="0.3">
      <c r="B22" s="79"/>
      <c r="C22" s="80" t="s">
        <v>142</v>
      </c>
      <c r="D22" s="80" t="s">
        <v>154</v>
      </c>
      <c r="E22" s="80" t="s">
        <v>155</v>
      </c>
      <c r="F22" s="80" t="s">
        <v>147</v>
      </c>
      <c r="G22" s="80" t="s">
        <v>156</v>
      </c>
      <c r="H22" s="80" t="s">
        <v>157</v>
      </c>
      <c r="I22" s="80" t="s">
        <v>147</v>
      </c>
    </row>
    <row r="23" spans="2:9" ht="30" customHeight="1" x14ac:dyDescent="0.3">
      <c r="B23" s="81" t="s">
        <v>43</v>
      </c>
      <c r="C23" s="98" t="s">
        <v>128</v>
      </c>
      <c r="D23" s="71">
        <f>+D24+D33+D35+D37+D29+D30</f>
        <v>437221041.28999984</v>
      </c>
      <c r="E23" s="71">
        <f>+E24+E33+E35+E37+E29+E30</f>
        <v>491602386.0799998</v>
      </c>
      <c r="F23" s="99">
        <f t="shared" ref="F23:F37" si="3">D23/E23*100</f>
        <v>88.937941244827414</v>
      </c>
      <c r="G23" s="69">
        <f>+G24+G33+G35+G37+G29+G30</f>
        <v>2803101985.3499994</v>
      </c>
      <c r="H23" s="69">
        <f>+H24+H33+H35+H37+H29+H30</f>
        <v>2745190847.0500002</v>
      </c>
      <c r="I23" s="100">
        <f t="shared" ref="I23:I37" si="4">G23/H23*100</f>
        <v>102.10954871724968</v>
      </c>
    </row>
    <row r="24" spans="2:9" x14ac:dyDescent="0.3">
      <c r="B24" s="87" t="s">
        <v>44</v>
      </c>
      <c r="C24" s="88" t="s">
        <v>110</v>
      </c>
      <c r="D24" s="46">
        <f>D25+D28</f>
        <v>274523694.49999982</v>
      </c>
      <c r="E24" s="46">
        <f>E25+E28</f>
        <v>299143406.81999993</v>
      </c>
      <c r="F24" s="48">
        <f t="shared" si="3"/>
        <v>91.769929820043046</v>
      </c>
      <c r="G24" s="47">
        <f>G25+G28</f>
        <v>1825596013.1699996</v>
      </c>
      <c r="H24" s="47">
        <f>H25+H28</f>
        <v>1752242798.4500003</v>
      </c>
      <c r="I24" s="101">
        <f t="shared" si="4"/>
        <v>104.18624717903742</v>
      </c>
    </row>
    <row r="25" spans="2:9" ht="24.6" x14ac:dyDescent="0.3">
      <c r="B25" s="87" t="s">
        <v>45</v>
      </c>
      <c r="C25" s="102" t="s">
        <v>108</v>
      </c>
      <c r="D25" s="46">
        <f>D26-D27</f>
        <v>263977542.90999985</v>
      </c>
      <c r="E25" s="46">
        <f>E26-E27</f>
        <v>288864063.3499999</v>
      </c>
      <c r="F25" s="48">
        <f t="shared" si="3"/>
        <v>91.384694879872782</v>
      </c>
      <c r="G25" s="46">
        <f>G26-G27</f>
        <v>1761522650.5899997</v>
      </c>
      <c r="H25" s="46">
        <f>H26-H27</f>
        <v>1690944145.2600002</v>
      </c>
      <c r="I25" s="103">
        <f t="shared" si="4"/>
        <v>104.17391109740927</v>
      </c>
    </row>
    <row r="26" spans="2:9" x14ac:dyDescent="0.3">
      <c r="B26" s="106" t="s">
        <v>106</v>
      </c>
      <c r="C26" s="113" t="s">
        <v>103</v>
      </c>
      <c r="D26" s="49">
        <f>FURS!D38</f>
        <v>433504336.15999985</v>
      </c>
      <c r="E26" s="49">
        <f>FURS!E38</f>
        <v>450334389.03999996</v>
      </c>
      <c r="F26" s="50">
        <f t="shared" si="3"/>
        <v>96.262765338468242</v>
      </c>
      <c r="G26" s="49">
        <f>FURS!G38</f>
        <v>2815905130.3199997</v>
      </c>
      <c r="H26" s="49">
        <f>FURS!H38</f>
        <v>2673639964.1300001</v>
      </c>
      <c r="I26" s="114">
        <f t="shared" si="4"/>
        <v>105.32102931204848</v>
      </c>
    </row>
    <row r="27" spans="2:9" x14ac:dyDescent="0.3">
      <c r="B27" s="106" t="s">
        <v>107</v>
      </c>
      <c r="C27" s="113" t="s">
        <v>1</v>
      </c>
      <c r="D27" s="49">
        <f>FURS!D39</f>
        <v>169526793.25</v>
      </c>
      <c r="E27" s="49">
        <f>FURS!E39</f>
        <v>161470325.69000006</v>
      </c>
      <c r="F27" s="50">
        <f t="shared" si="3"/>
        <v>104.98944157421668</v>
      </c>
      <c r="G27" s="49">
        <f>FURS!G39</f>
        <v>1054382479.73</v>
      </c>
      <c r="H27" s="49">
        <f>FURS!H39</f>
        <v>982695818.87</v>
      </c>
      <c r="I27" s="108">
        <f t="shared" si="4"/>
        <v>107.29489832799253</v>
      </c>
    </row>
    <row r="28" spans="2:9" x14ac:dyDescent="0.3">
      <c r="B28" s="104" t="s">
        <v>46</v>
      </c>
      <c r="C28" s="105" t="s">
        <v>104</v>
      </c>
      <c r="D28" s="46">
        <f>FURS!D40</f>
        <v>10546151.589999992</v>
      </c>
      <c r="E28" s="46">
        <f>FURS!E40</f>
        <v>10279343.469999999</v>
      </c>
      <c r="F28" s="48">
        <f t="shared" si="3"/>
        <v>102.59557549349982</v>
      </c>
      <c r="G28" s="46">
        <f>FURS!G40</f>
        <v>64073362.580000028</v>
      </c>
      <c r="H28" s="46">
        <f>FURS!H40</f>
        <v>61298653.190000005</v>
      </c>
      <c r="I28" s="101">
        <f t="shared" si="4"/>
        <v>104.52654217605661</v>
      </c>
    </row>
    <row r="29" spans="2:9" x14ac:dyDescent="0.3">
      <c r="B29" s="106" t="s">
        <v>47</v>
      </c>
      <c r="C29" s="107" t="s">
        <v>111</v>
      </c>
      <c r="D29" s="49">
        <f>FURS!D41</f>
        <v>10881035.389999995</v>
      </c>
      <c r="E29" s="49">
        <f>FURS!E41</f>
        <v>10774759.939999996</v>
      </c>
      <c r="F29" s="50">
        <f t="shared" si="3"/>
        <v>100.98633705615532</v>
      </c>
      <c r="G29" s="49">
        <f>FURS!G41</f>
        <v>69753694.689999998</v>
      </c>
      <c r="H29" s="49">
        <f>FURS!H41</f>
        <v>68686118.780000001</v>
      </c>
      <c r="I29" s="108">
        <f t="shared" si="4"/>
        <v>101.55428189707358</v>
      </c>
    </row>
    <row r="30" spans="2:9" x14ac:dyDescent="0.3">
      <c r="B30" s="87" t="s">
        <v>48</v>
      </c>
      <c r="C30" s="109" t="s">
        <v>113</v>
      </c>
      <c r="D30" s="47">
        <f>D31-D32</f>
        <v>120509368.39000002</v>
      </c>
      <c r="E30" s="47">
        <f>E31-E32</f>
        <v>141303894.39999995</v>
      </c>
      <c r="F30" s="48">
        <f t="shared" si="3"/>
        <v>85.283826678452868</v>
      </c>
      <c r="G30" s="47">
        <f>G31-G32</f>
        <v>728968894.13999987</v>
      </c>
      <c r="H30" s="47">
        <f>H31-H32</f>
        <v>755148840.0999999</v>
      </c>
      <c r="I30" s="101">
        <f t="shared" si="4"/>
        <v>96.53314094258117</v>
      </c>
    </row>
    <row r="31" spans="2:9" x14ac:dyDescent="0.3">
      <c r="B31" s="106" t="s">
        <v>76</v>
      </c>
      <c r="C31" s="115" t="s">
        <v>103</v>
      </c>
      <c r="D31" s="51">
        <f>FURS!D43</f>
        <v>130789133.66000001</v>
      </c>
      <c r="E31" s="51">
        <f>FURS!E43</f>
        <v>149770596.49999994</v>
      </c>
      <c r="F31" s="50">
        <f t="shared" si="3"/>
        <v>87.326308845942307</v>
      </c>
      <c r="G31" s="51">
        <f>FURS!G43</f>
        <v>772515038.8599999</v>
      </c>
      <c r="H31" s="51">
        <f>FURS!H43</f>
        <v>807158032.04999995</v>
      </c>
      <c r="I31" s="108">
        <f t="shared" si="4"/>
        <v>95.708028438741465</v>
      </c>
    </row>
    <row r="32" spans="2:9" x14ac:dyDescent="0.3">
      <c r="B32" s="84" t="s">
        <v>112</v>
      </c>
      <c r="C32" s="115" t="s">
        <v>1</v>
      </c>
      <c r="D32" s="51">
        <f>FURS!D44</f>
        <v>10279765.27</v>
      </c>
      <c r="E32" s="51">
        <f>FURS!E44</f>
        <v>8466702.1000000015</v>
      </c>
      <c r="F32" s="53">
        <f t="shared" si="3"/>
        <v>121.41404231052368</v>
      </c>
      <c r="G32" s="51">
        <f>FURS!G44</f>
        <v>43546144.720000014</v>
      </c>
      <c r="H32" s="51">
        <f>FURS!H44</f>
        <v>52009191.949999996</v>
      </c>
      <c r="I32" s="86">
        <f t="shared" si="4"/>
        <v>83.72778558425577</v>
      </c>
    </row>
    <row r="33" spans="2:9" x14ac:dyDescent="0.3">
      <c r="B33" s="84" t="s">
        <v>49</v>
      </c>
      <c r="C33" s="110" t="s">
        <v>73</v>
      </c>
      <c r="D33" s="51">
        <f>FURS!D45</f>
        <v>22065717.600000024</v>
      </c>
      <c r="E33" s="51">
        <f>FURS!E45</f>
        <v>34834952.50999999</v>
      </c>
      <c r="F33" s="50">
        <f t="shared" si="3"/>
        <v>63.343613267925861</v>
      </c>
      <c r="G33" s="51">
        <f>FURS!G45</f>
        <v>125405898.64000002</v>
      </c>
      <c r="H33" s="51">
        <f>FURS!H45</f>
        <v>127348580.89</v>
      </c>
      <c r="I33" s="108">
        <f t="shared" si="4"/>
        <v>98.474515980921666</v>
      </c>
    </row>
    <row r="34" spans="2:9" hidden="1" x14ac:dyDescent="0.3">
      <c r="B34" s="84" t="s">
        <v>109</v>
      </c>
      <c r="C34" s="110" t="s">
        <v>74</v>
      </c>
      <c r="D34" s="51">
        <f>FURS!D46</f>
        <v>21898158.679999992</v>
      </c>
      <c r="E34" s="51">
        <f>FURS!E46</f>
        <v>34560476.090000004</v>
      </c>
      <c r="F34" s="53">
        <f t="shared" si="3"/>
        <v>63.361854804819004</v>
      </c>
      <c r="G34" s="51">
        <f>FURS!G46</f>
        <v>123998830.26000001</v>
      </c>
      <c r="H34" s="51">
        <f>FURS!H46</f>
        <v>126121946.47</v>
      </c>
      <c r="I34" s="86">
        <f t="shared" si="4"/>
        <v>98.316616362636765</v>
      </c>
    </row>
    <row r="35" spans="2:9" x14ac:dyDescent="0.3">
      <c r="B35" s="84" t="s">
        <v>90</v>
      </c>
      <c r="C35" s="110" t="s">
        <v>75</v>
      </c>
      <c r="D35" s="51">
        <f>FURS!D47</f>
        <v>6397023.2299999967</v>
      </c>
      <c r="E35" s="51">
        <f>FURS!E47</f>
        <v>3156649.080000001</v>
      </c>
      <c r="F35" s="53">
        <f t="shared" si="3"/>
        <v>202.65234012011226</v>
      </c>
      <c r="G35" s="51">
        <f>FURS!G47</f>
        <v>27656956.509999998</v>
      </c>
      <c r="H35" s="51">
        <f>FURS!H47</f>
        <v>19496156.129999999</v>
      </c>
      <c r="I35" s="86">
        <f t="shared" si="4"/>
        <v>141.85850957277907</v>
      </c>
    </row>
    <row r="36" spans="2:9" hidden="1" x14ac:dyDescent="0.3">
      <c r="B36" s="84" t="s">
        <v>98</v>
      </c>
      <c r="C36" s="110" t="s">
        <v>77</v>
      </c>
      <c r="D36" s="51">
        <f>FURS!D48</f>
        <v>3332457.5099999974</v>
      </c>
      <c r="E36" s="51">
        <f>FURS!E48</f>
        <v>1044356.2500000006</v>
      </c>
      <c r="F36" s="53">
        <f t="shared" si="3"/>
        <v>319.09202535054447</v>
      </c>
      <c r="G36" s="51">
        <f>FURS!G48</f>
        <v>14614310.339999998</v>
      </c>
      <c r="H36" s="51">
        <f>FURS!H48</f>
        <v>6951070.7400000002</v>
      </c>
      <c r="I36" s="86">
        <f t="shared" si="4"/>
        <v>210.24545550805311</v>
      </c>
    </row>
    <row r="37" spans="2:9" x14ac:dyDescent="0.3">
      <c r="B37" s="84" t="s">
        <v>99</v>
      </c>
      <c r="C37" s="110" t="s">
        <v>14</v>
      </c>
      <c r="D37" s="51">
        <f>FURS!D49</f>
        <v>2844202.1799999974</v>
      </c>
      <c r="E37" s="51">
        <f>FURS!E49</f>
        <v>2388723.3299999996</v>
      </c>
      <c r="F37" s="53">
        <f t="shared" si="3"/>
        <v>119.06787798652252</v>
      </c>
      <c r="G37" s="51">
        <f>FURS!G49</f>
        <v>25720528.199999996</v>
      </c>
      <c r="H37" s="51">
        <f>FURS!H49</f>
        <v>22268352.699999999</v>
      </c>
      <c r="I37" s="86">
        <f t="shared" si="4"/>
        <v>115.50260832719789</v>
      </c>
    </row>
    <row r="39" spans="2:9" x14ac:dyDescent="0.3">
      <c r="B39" s="78" t="s">
        <v>143</v>
      </c>
    </row>
    <row r="41" spans="2:9" ht="52.5" customHeight="1" x14ac:dyDescent="0.3">
      <c r="B41" s="79"/>
      <c r="C41" s="80" t="s">
        <v>142</v>
      </c>
      <c r="D41" s="80" t="s">
        <v>154</v>
      </c>
      <c r="E41" s="80" t="s">
        <v>155</v>
      </c>
      <c r="F41" s="80" t="s">
        <v>147</v>
      </c>
      <c r="G41" s="80" t="s">
        <v>156</v>
      </c>
      <c r="H41" s="80" t="s">
        <v>157</v>
      </c>
      <c r="I41" s="80" t="s">
        <v>147</v>
      </c>
    </row>
    <row r="42" spans="2:9" ht="30" customHeight="1" x14ac:dyDescent="0.3">
      <c r="B42" s="81" t="s">
        <v>31</v>
      </c>
      <c r="C42" s="98" t="s">
        <v>65</v>
      </c>
      <c r="D42" s="71">
        <f>+D43+D44+D45+D46</f>
        <v>577439969.22000051</v>
      </c>
      <c r="E42" s="71">
        <f>+E43+E44+E45+E46</f>
        <v>536817345.28000015</v>
      </c>
      <c r="F42" s="99">
        <f t="shared" ref="F42:F46" si="5">D42/E42*100</f>
        <v>107.56730837726785</v>
      </c>
      <c r="G42" s="69">
        <f>+G43+G44+G45+G46</f>
        <v>3439879968.7200007</v>
      </c>
      <c r="H42" s="69">
        <f>+H43+H44+H45+H46</f>
        <v>3205859107.0200005</v>
      </c>
      <c r="I42" s="100">
        <f>G42/H42*100</f>
        <v>107.29978623163929</v>
      </c>
    </row>
    <row r="43" spans="2:9" x14ac:dyDescent="0.3">
      <c r="B43" s="87" t="s">
        <v>32</v>
      </c>
      <c r="C43" s="88" t="s">
        <v>5</v>
      </c>
      <c r="D43" s="52">
        <f>FURS!D21</f>
        <v>3309178.2799999993</v>
      </c>
      <c r="E43" s="52">
        <f>FURS!E21</f>
        <v>3084456.0000000019</v>
      </c>
      <c r="F43" s="53">
        <f t="shared" si="5"/>
        <v>107.28563740251109</v>
      </c>
      <c r="G43" s="52">
        <f>FURS!G21</f>
        <v>19755817.960000001</v>
      </c>
      <c r="H43" s="52">
        <f>FURS!H21</f>
        <v>18397532.32</v>
      </c>
      <c r="I43" s="86">
        <f>G43/H43*100</f>
        <v>107.38297732747237</v>
      </c>
    </row>
    <row r="44" spans="2:9" x14ac:dyDescent="0.3">
      <c r="B44" s="87" t="s">
        <v>33</v>
      </c>
      <c r="C44" s="88" t="s">
        <v>6</v>
      </c>
      <c r="D44" s="52">
        <f>FURS!D22</f>
        <v>2965160.49</v>
      </c>
      <c r="E44" s="52">
        <f>FURS!E22</f>
        <v>2759651.8100000024</v>
      </c>
      <c r="F44" s="53">
        <f t="shared" si="5"/>
        <v>107.44690613704624</v>
      </c>
      <c r="G44" s="52">
        <f>FURS!G22</f>
        <v>17714567.129999999</v>
      </c>
      <c r="H44" s="52">
        <f>FURS!H22</f>
        <v>16505456.040000001</v>
      </c>
      <c r="I44" s="86">
        <f>G44/H44*100</f>
        <v>107.3255236757457</v>
      </c>
    </row>
    <row r="45" spans="2:9" x14ac:dyDescent="0.3">
      <c r="B45" s="87" t="s">
        <v>34</v>
      </c>
      <c r="C45" s="87" t="s">
        <v>7</v>
      </c>
      <c r="D45" s="52">
        <f>FURS!D23</f>
        <v>367831374.9800005</v>
      </c>
      <c r="E45" s="52">
        <f>FURS!E23</f>
        <v>341919766.40999985</v>
      </c>
      <c r="F45" s="53">
        <f t="shared" si="5"/>
        <v>107.57827160507875</v>
      </c>
      <c r="G45" s="52">
        <f>FURS!G23</f>
        <v>2191330929.7900004</v>
      </c>
      <c r="H45" s="52">
        <f>FURS!H23</f>
        <v>2042828099.8800001</v>
      </c>
      <c r="I45" s="86">
        <f>G45/H45*100</f>
        <v>107.26947264523743</v>
      </c>
    </row>
    <row r="46" spans="2:9" x14ac:dyDescent="0.3">
      <c r="B46" s="87" t="s">
        <v>35</v>
      </c>
      <c r="C46" s="88" t="s">
        <v>8</v>
      </c>
      <c r="D46" s="52">
        <f>FURS!D24</f>
        <v>203334255.47000003</v>
      </c>
      <c r="E46" s="52">
        <f>FURS!E24</f>
        <v>189053471.0600003</v>
      </c>
      <c r="F46" s="53">
        <f t="shared" si="5"/>
        <v>107.55383348950383</v>
      </c>
      <c r="G46" s="52">
        <f>FURS!G24</f>
        <v>1211078653.8400002</v>
      </c>
      <c r="H46" s="52">
        <f>FURS!H24</f>
        <v>1128128018.7800002</v>
      </c>
      <c r="I46" s="86">
        <f>G46/H46*100</f>
        <v>107.35294520472117</v>
      </c>
    </row>
    <row r="49" spans="2:9" ht="52.8" x14ac:dyDescent="0.3">
      <c r="B49" s="79"/>
      <c r="C49" s="80" t="s">
        <v>142</v>
      </c>
      <c r="D49" s="80" t="s">
        <v>154</v>
      </c>
      <c r="E49" s="80" t="s">
        <v>155</v>
      </c>
      <c r="F49" s="80" t="s">
        <v>147</v>
      </c>
      <c r="G49" s="80" t="s">
        <v>156</v>
      </c>
      <c r="H49" s="80" t="s">
        <v>157</v>
      </c>
      <c r="I49" s="80" t="s">
        <v>147</v>
      </c>
    </row>
    <row r="50" spans="2:9" ht="49.5" customHeight="1" x14ac:dyDescent="0.3">
      <c r="B50" s="112" t="s">
        <v>94</v>
      </c>
      <c r="C50" s="111" t="s">
        <v>120</v>
      </c>
      <c r="D50" s="69">
        <f>SUM(D51:D54)</f>
        <v>42847399.779999927</v>
      </c>
      <c r="E50" s="69">
        <f>SUM(E51:E54)</f>
        <v>41180316.550000012</v>
      </c>
      <c r="F50" s="99">
        <f t="shared" ref="F50:F54" si="6">D50/E50*100</f>
        <v>104.04825258682942</v>
      </c>
      <c r="G50" s="69">
        <f>SUM(G51:G54)</f>
        <v>259364687.86000001</v>
      </c>
      <c r="H50" s="69">
        <f>SUM(H51:H54)</f>
        <v>247947317.88</v>
      </c>
      <c r="I50" s="100">
        <f>G50/H50*100</f>
        <v>104.60475639648811</v>
      </c>
    </row>
    <row r="51" spans="2:9" ht="16.5" customHeight="1" x14ac:dyDescent="0.3">
      <c r="B51" s="87" t="s">
        <v>95</v>
      </c>
      <c r="C51" s="116" t="s">
        <v>17</v>
      </c>
      <c r="D51" s="38">
        <f>FURS!D65</f>
        <v>26403.700000000012</v>
      </c>
      <c r="E51" s="38">
        <f>FURS!E65</f>
        <v>24924.170000000013</v>
      </c>
      <c r="F51" s="53">
        <f t="shared" si="6"/>
        <v>105.93612545573232</v>
      </c>
      <c r="G51" s="96">
        <f>FURS!G65</f>
        <v>164092.51</v>
      </c>
      <c r="H51" s="96">
        <f>FURS!H65</f>
        <v>155040.98000000001</v>
      </c>
      <c r="I51" s="86">
        <f>G51/H51*100</f>
        <v>105.83815324180743</v>
      </c>
    </row>
    <row r="52" spans="2:9" ht="14.25" customHeight="1" x14ac:dyDescent="0.3">
      <c r="B52" s="87" t="s">
        <v>96</v>
      </c>
      <c r="C52" s="116" t="s">
        <v>18</v>
      </c>
      <c r="D52" s="38">
        <f>FURS!D66</f>
        <v>44204.920000000013</v>
      </c>
      <c r="E52" s="38">
        <f>FURS!E66</f>
        <v>41896.249999999971</v>
      </c>
      <c r="F52" s="53">
        <f t="shared" si="6"/>
        <v>105.51044544559487</v>
      </c>
      <c r="G52" s="96">
        <f>FURS!G66</f>
        <v>274872.23</v>
      </c>
      <c r="H52" s="96">
        <f>FURS!H66</f>
        <v>260244.84999999998</v>
      </c>
      <c r="I52" s="86">
        <f>G52/H52*100</f>
        <v>105.62062227167992</v>
      </c>
    </row>
    <row r="53" spans="2:9" ht="21.75" customHeight="1" x14ac:dyDescent="0.3">
      <c r="B53" s="87" t="s">
        <v>114</v>
      </c>
      <c r="C53" s="116" t="s">
        <v>19</v>
      </c>
      <c r="D53" s="38">
        <f>FURS!D67</f>
        <v>38871333.319999933</v>
      </c>
      <c r="E53" s="38">
        <f>FURS!E67</f>
        <v>37406933.300000012</v>
      </c>
      <c r="F53" s="53">
        <f t="shared" si="6"/>
        <v>103.91478234330404</v>
      </c>
      <c r="G53" s="96">
        <f>FURS!G67</f>
        <v>234648261.53999999</v>
      </c>
      <c r="H53" s="96">
        <f>FURS!H67</f>
        <v>224517069.01999998</v>
      </c>
      <c r="I53" s="86">
        <f>G53/H53*100</f>
        <v>104.51243754616159</v>
      </c>
    </row>
    <row r="54" spans="2:9" ht="20.25" customHeight="1" x14ac:dyDescent="0.3">
      <c r="B54" s="87" t="s">
        <v>115</v>
      </c>
      <c r="C54" s="116" t="s">
        <v>20</v>
      </c>
      <c r="D54" s="38">
        <f>FURS!D68</f>
        <v>3905457.84</v>
      </c>
      <c r="E54" s="38">
        <f>FURS!E68</f>
        <v>3706562.8299999982</v>
      </c>
      <c r="F54" s="53">
        <f t="shared" si="6"/>
        <v>105.36602289296691</v>
      </c>
      <c r="G54" s="96">
        <f>FURS!G68</f>
        <v>24277461.580000002</v>
      </c>
      <c r="H54" s="96">
        <f>FURS!H68</f>
        <v>23014963.030000001</v>
      </c>
      <c r="I54" s="86">
        <f>G54/H54*100</f>
        <v>105.48555541173077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sec xmlns="31846968-95d7-4ba5-b9d7-02992289841a">april</Mesec>
    <Leto xmlns="31846968-95d7-4ba5-b9d7-02992289841a">2019</Leto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204E3BFA9D1E749BAD95EA9755D5C44" ma:contentTypeVersion="5" ma:contentTypeDescription="Ustvari nov dokument." ma:contentTypeScope="" ma:versionID="aefa815e832f7a94009a71ecf279a823">
  <xsd:schema xmlns:xsd="http://www.w3.org/2001/XMLSchema" xmlns:xs="http://www.w3.org/2001/XMLSchema" xmlns:p="http://schemas.microsoft.com/office/2006/metadata/properties" xmlns:ns2="31846968-95d7-4ba5-b9d7-02992289841a" targetNamespace="http://schemas.microsoft.com/office/2006/metadata/properties" ma:root="true" ma:fieldsID="40e95d37451a9a0a60b6a70eba13ae9f" ns2:_="">
    <xsd:import namespace="31846968-95d7-4ba5-b9d7-02992289841a"/>
    <xsd:element name="properties">
      <xsd:complexType>
        <xsd:sequence>
          <xsd:element name="documentManagement">
            <xsd:complexType>
              <xsd:all>
                <xsd:element ref="ns2:Leto" minOccurs="0"/>
                <xsd:element ref="ns2:Mes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846968-95d7-4ba5-b9d7-02992289841a" elementFormDefault="qualified">
    <xsd:import namespace="http://schemas.microsoft.com/office/2006/documentManagement/types"/>
    <xsd:import namespace="http://schemas.microsoft.com/office/infopath/2007/PartnerControls"/>
    <xsd:element name="Leto" ma:index="4" nillable="true" ma:displayName="Leto" ma:default="2019" ma:description="2019" ma:format="Dropdown" ma:internalName="Leto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  <xsd:enumeration value="2019"/>
        </xsd:restriction>
      </xsd:simpleType>
    </xsd:element>
    <xsd:element name="Mesec" ma:index="5" nillable="true" ma:displayName="Mesec" ma:format="Dropdown" ma:internalName="Mesec">
      <xsd:simpleType>
        <xsd:restriction base="dms:Choice">
          <xsd:enumeration value="januar"/>
          <xsd:enumeration value="februar"/>
          <xsd:enumeration value="marec"/>
          <xsd:enumeration value="april"/>
          <xsd:enumeration value="maj"/>
          <xsd:enumeration value="junij"/>
          <xsd:enumeration value="julij"/>
          <xsd:enumeration value="avgust"/>
          <xsd:enumeration value="september"/>
          <xsd:enumeration value="oktober"/>
          <xsd:enumeration value="november"/>
          <xsd:enumeration value="decemb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Vrsta vsebine"/>
        <xsd:element ref="dc:title" minOccurs="0" maxOccurs="1" ma:index="3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988EE0E-9A65-442E-B0B8-9AD82EE37946}">
  <ds:schemaRefs>
    <ds:schemaRef ds:uri="31846968-95d7-4ba5-b9d7-02992289841a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7382F3E-DF99-42A8-BFA0-2D224C3448F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A3C42D-7BEC-4C92-ABF9-EAE00CFA45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1846968-95d7-4ba5-b9d7-0299228984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1</vt:i4>
      </vt:variant>
    </vt:vector>
  </HeadingPairs>
  <TitlesOfParts>
    <vt:vector size="5" baseType="lpstr">
      <vt:lpstr>FURS</vt:lpstr>
      <vt:lpstr>GRAF_1</vt:lpstr>
      <vt:lpstr>GRAF_2_3</vt:lpstr>
      <vt:lpstr>tabele za tekst</vt:lpstr>
      <vt:lpstr>FURS!Področje_tiskanja</vt:lpstr>
    </vt:vector>
  </TitlesOfParts>
  <Company>DURS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Ravnikar Darja</dc:creator>
  <cp:lastModifiedBy>Darja Ravnikar</cp:lastModifiedBy>
  <cp:lastPrinted>2019-07-19T05:57:48Z</cp:lastPrinted>
  <dcterms:created xsi:type="dcterms:W3CDTF">2013-10-09T08:57:38Z</dcterms:created>
  <dcterms:modified xsi:type="dcterms:W3CDTF">2019-07-19T05:59:04Z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0x0101003204E3BFA9D1E749BAD95EA9755D5C44</vt:lpwstr>
  </property>
  <property fmtid="{D5CDD505-2E9C-101B-9397-08002B2CF9AE}" pid="3" name="BExAnalyzer_OldName">
    <vt:lpwstr>Realizacija JFP FURS FEB 2019_delovna.xlsx</vt:lpwstr>
  </property>
</Properties>
</file>