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0" yWindow="0" windowWidth="23040" windowHeight="7956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FURS!$A$1:$I$77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E6" i="24" l="1"/>
  <c r="E5" i="24" s="1"/>
  <c r="F5" i="24" s="1"/>
  <c r="H6" i="24"/>
  <c r="H5" i="24" s="1"/>
  <c r="I5" i="24" s="1"/>
  <c r="E40" i="22"/>
  <c r="H50" i="24"/>
  <c r="I54" i="24"/>
  <c r="E42" i="24"/>
  <c r="F42" i="24" s="1"/>
  <c r="E25" i="24"/>
  <c r="F2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<sst xmlns="http://schemas.openxmlformats.org/spreadsheetml/2006/main" count="307" uniqueCount="183">
  <si>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</si>
  <si>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</si>
  <si>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</si>
  <si>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</si>
  <si>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</si>
  <si>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</si>
  <si>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</si>
  <si>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</si>
  <si>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</si>
  <si>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</si>
  <si>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</si>
  <si>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</si>
  <si>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</si>
  <si>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</si>
  <si>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</si>
  <si>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</si>
  <si>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</si>
  <si>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</si>
  <si>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</si>
  <si>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</si>
  <si>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</si>
  <si>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</si>
  <si>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</si>
  <si>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</si>
  <si>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</si>
  <si>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</si>
  <si>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</si>
  <si>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</si>
  <si>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</si>
  <si>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</si>
  <si>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</si>
  <si>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</si>
  <si>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</si>
  <si>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</si>
  <si>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</si>
  <si>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</si>
  <si>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</si>
  <si>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</si>
  <si>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</si>
  <si>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</si>
  <si>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</si>
  <si>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</si>
  <si>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</si>
  <si>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</si>
  <si>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</si>
  <si>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</si>
  <si>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</si>
  <si>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</si>
  <si>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</si>
  <si>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</si>
  <si>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</si>
  <si>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</si>
  <si>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</si>
  <si>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</si>
  <si>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</si>
  <si>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</si>
  <si>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</si>
  <si>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</si>
  <si>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</si>
  <si>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</si>
  <si>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</si>
  <si>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</si>
  <si>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</si>
  <si>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</si>
  <si>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</si>
  <si>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</si>
  <si>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</si>
  <si>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</si>
  <si>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</si>
  <si>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</si>
  <si>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</si>
  <si>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</si>
  <si>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</si>
  <si>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</si>
  <si>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</si>
  <si>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</si>
  <si>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</si>
  <si>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</si>
  <si>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</si>
  <si>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</si>
  <si>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</si>
  <si>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</si>
  <si>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</si>
  <si>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</si>
  <si>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</si>
  <si>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</si>
  <si>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</si>
  <si>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</si>
  <si>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</si>
  <si>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</si>
  <si>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</si>
  <si>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</si>
  <si>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</si>
  <si>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</si>
  <si>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</si>
  <si>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</si>
  <si>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</si>
  <si>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</si>
  <si>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</si>
  <si>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</si>
  <si>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</si>
  <si>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</si>
  <si>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</si>
  <si>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</si>
  <si>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</si>
  <si>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</si>
  <si>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</si>
  <si>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</si>
  <si>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</si>
  <si>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</si>
  <si>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</si>
  <si>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</si>
  <si>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</si>
  <si>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</si>
  <si>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</si>
  <si>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</si>
  <si>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</si>
  <si>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</si>
  <si>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</si>
  <si>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</si>
  <si>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</si>
  <si>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</si>
  <si>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</si>
  <si>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</si>
  <si>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</si>
  <si>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</si>
  <si>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</si>
  <si>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</si>
  <si>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</si>
  <si>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</si>
  <si>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</si>
  <si>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</si>
  <si>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</si>
  <si>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</si>
  <si>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</si>
  <si>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</si>
  <si>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</si>
  <si>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</si>
  <si>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</si>
  <si>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</si>
  <si>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</si>
  <si>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</si>
  <si>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</si>
  <si>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</si>
  <si>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</si>
  <si>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</si>
  <si>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</si>
  <si>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</si>
  <si>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</si>
  <si>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</si>
  <si>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</si>
  <si>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</si>
  <si>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</si>
  <si>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</si>
  <si>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</si>
  <si>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</si>
  <si>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</si>
  <si>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</si>
  <si>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</si>
  <si>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</si>
  <si>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</si>
  <si>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</si>
  <si>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</si>
  <si>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</si>
  <si>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</si>
  <si>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</si>
  <si>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</si>
  <si>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</si>
  <si>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</si>
  <si>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</si>
  <si>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</si>
  <si>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</si>
  <si>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Indeks 2019/2018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</si>
  <si>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</si>
  <si>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</si>
  <si>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</si>
  <si>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</si>
  <si>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</si>
  <si>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</si>
  <si>
    <t>REALIZACIJA  OKTOBER 2018</t>
  </si>
  <si>
    <t>REALIZACIJA JANUAR - OKTOBER 2019</t>
  </si>
  <si>
    <t>REALIZACIJA JANUAR - OKTOBER 2018</t>
  </si>
  <si>
    <t xml:space="preserve"> REALIZACIJA  OKTOBER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</si>
</sst>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54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3" fontId="3" fillId="0" borderId="0" xfId="0" applyNumberFormat="1" applyFont="1"/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228688"/>
        <c:axId val="130206624"/>
      </c:barChart>
      <c:catAx>
        <c:axId val="16422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206624"/>
        <c:crosses val="autoZero"/>
        <c:auto val="1"/>
        <c:lblAlgn val="ctr"/>
        <c:lblOffset val="100"/>
        <c:noMultiLvlLbl val="0"/>
      </c:catAx>
      <c:valAx>
        <c:axId val="13020662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64228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9.7395456488011494</c:v>
                </c:pt>
                <c:pt idx="1">
                  <c:v>18.485807383750679</c:v>
                </c:pt>
                <c:pt idx="2">
                  <c:v>18.572954194718371</c:v>
                </c:pt>
                <c:pt idx="3">
                  <c:v>53.2016927727298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10.155859012051346</c:v>
                </c:pt>
                <c:pt idx="1">
                  <c:v>19.889728591940635</c:v>
                </c:pt>
                <c:pt idx="2">
                  <c:v>16.898611347136775</c:v>
                </c:pt>
                <c:pt idx="3">
                  <c:v>53.055801048871245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zoomScaleNormal="100" workbookViewId="0">
      <selection activeCell="C2" sqref="C2"/>
    </sheetView>
  </sheetViews>
  <sheetFormatPr defaultColWidth="11.5546875" defaultRowHeight="14.4" x14ac:dyDescent="0.3"/>
  <cols>
    <col min="1" max="1" width="3.109375" style="127" customWidth="1"/>
    <col min="2" max="2" width="6.88671875" style="127" customWidth="1"/>
    <col min="3" max="3" width="57.109375" style="127" customWidth="1"/>
    <col min="4" max="4" width="20.6640625" style="249" customWidth="1"/>
    <col min="5" max="5" width="20" style="249" customWidth="1"/>
    <col min="6" max="6" width="10.88671875" style="127" customWidth="1"/>
    <col min="7" max="8" width="20.6640625" style="127" customWidth="1"/>
    <col min="9" max="9" width="11.44140625" style="127" customWidth="1"/>
    <col min="10" max="10" width="11.5546875" style="127" customWidth="1"/>
    <col min="11" max="16384" width="11.5546875" style="127"/>
  </cols>
  <sheetData>
    <row r="1" spans="1:11" x14ac:dyDescent="0.3">
      <c r="B1" s="6" t="s">
        <v>121</v>
      </c>
      <c r="C1" s="6"/>
      <c r="D1" s="147"/>
      <c r="E1" s="147"/>
      <c r="F1" s="6"/>
      <c r="G1" s="117"/>
      <c r="H1" s="117"/>
      <c r="I1" s="117"/>
    </row>
    <row r="2" spans="1:11" x14ac:dyDescent="0.3">
      <c r="B2" s="6" t="s">
        <v>122</v>
      </c>
      <c r="C2" s="6"/>
      <c r="D2" s="147"/>
      <c r="E2" s="147"/>
      <c r="F2" s="6"/>
      <c r="G2" s="7"/>
      <c r="H2" s="117"/>
      <c r="I2" s="117"/>
    </row>
    <row r="3" spans="1:11" x14ac:dyDescent="0.3">
      <c r="B3" s="6" t="s">
        <v>130</v>
      </c>
      <c r="C3" s="6"/>
      <c r="D3" s="147"/>
      <c r="E3" s="147"/>
      <c r="F3" s="6"/>
      <c r="G3" s="117"/>
      <c r="H3" s="117"/>
      <c r="I3" s="117"/>
    </row>
    <row r="4" spans="1:11" x14ac:dyDescent="0.3">
      <c r="B4" s="117"/>
      <c r="C4" s="6"/>
      <c r="D4" s="147"/>
      <c r="E4" s="147"/>
      <c r="F4" s="6"/>
      <c r="G4" s="117"/>
      <c r="H4" s="117"/>
      <c r="I4" s="117"/>
    </row>
    <row r="5" spans="1:11" x14ac:dyDescent="0.3">
      <c r="B5" s="12"/>
      <c r="C5" s="1"/>
      <c r="D5" s="147"/>
      <c r="E5" s="147"/>
      <c r="F5" s="6"/>
      <c r="G5" s="117"/>
      <c r="H5" s="117"/>
      <c r="I5" s="117"/>
    </row>
    <row r="6" spans="1:11" ht="15" thickBot="1" x14ac:dyDescent="0.35">
      <c r="A6" s="250"/>
      <c r="B6" s="251" t="s">
        <v>105</v>
      </c>
      <c r="C6" s="251"/>
      <c r="D6" s="251"/>
      <c r="E6" s="251"/>
      <c r="F6" s="251"/>
      <c r="G6" s="251"/>
      <c r="H6" s="251"/>
      <c r="I6" s="251"/>
    </row>
    <row r="7" spans="1:11" ht="53.25" customHeight="1" x14ac:dyDescent="0.3">
      <c r="A7" s="250"/>
      <c r="B7" s="8"/>
      <c r="C7" s="20"/>
      <c r="D7" s="124" t="s">
        <v>182</v>
      </c>
      <c r="E7" s="125" t="s">
        <v>179</v>
      </c>
      <c r="F7" s="14" t="s">
        <v>172</v>
      </c>
      <c r="G7" s="125" t="s">
        <v>180</v>
      </c>
      <c r="H7" s="125" t="s">
        <v>181</v>
      </c>
      <c r="I7" s="135" t="s">
        <v>172</v>
      </c>
    </row>
    <row r="8" spans="1:11" s="141" customFormat="1" ht="19.2" customHeight="1" x14ac:dyDescent="0.25">
      <c r="A8" s="250"/>
      <c r="B8" s="9" t="s">
        <v>60</v>
      </c>
      <c r="C8" s="21" t="s">
        <v>123</v>
      </c>
      <c r="D8" s="136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</row>
    <row r="9" spans="1:11" s="141" customFormat="1" ht="22.95" customHeight="1" x14ac:dyDescent="0.3">
      <c r="A9" s="250"/>
      <c r="B9" s="120" t="s">
        <v>21</v>
      </c>
      <c r="C9" s="148" t="s">
        <v>97</v>
      </c>
      <c r="D9" s="137">
        <v>1511620296.0199995</v>
      </c>
      <c r="E9" s="121">
        <v>1433504998.0300007</v>
      </c>
      <c r="F9" s="149">
        <v>105.44925187546252</v>
      </c>
      <c r="G9" s="121">
        <v>13950228265.230001</v>
      </c>
      <c r="H9" s="121">
        <v>13167925940.550001</v>
      </c>
      <c r="I9" s="150">
        <v>105.94096844265304</v>
      </c>
      <c r="K9" s="16"/>
    </row>
    <row r="10" spans="1:11" s="141" customFormat="1" ht="31.95" customHeight="1" x14ac:dyDescent="0.3">
      <c r="A10" s="250"/>
      <c r="B10" s="151" t="s">
        <v>22</v>
      </c>
      <c r="C10" s="152" t="s">
        <v>174</v>
      </c>
      <c r="D10" s="153">
        <v>305055785.41999966</v>
      </c>
      <c r="E10" s="154">
        <v>271493543.38000047</v>
      </c>
      <c r="F10" s="155">
        <v>112.36207742628459</v>
      </c>
      <c r="G10" s="143">
        <v>2941453468.21</v>
      </c>
      <c r="H10" s="143">
        <v>2704016353.8200006</v>
      </c>
      <c r="I10" s="156">
        <v>108.78090526540525</v>
      </c>
      <c r="K10" s="16"/>
    </row>
    <row r="11" spans="1:11" s="141" customFormat="1" ht="22.95" customHeight="1" x14ac:dyDescent="0.25">
      <c r="A11" s="250"/>
      <c r="B11" s="2" t="s">
        <v>23</v>
      </c>
      <c r="C11" s="157" t="s">
        <v>173</v>
      </c>
      <c r="D11" s="158">
        <v>231486495.39999962</v>
      </c>
      <c r="E11" s="159">
        <v>206841421.99000061</v>
      </c>
      <c r="F11" s="160">
        <v>111.91496034638094</v>
      </c>
      <c r="G11" s="129">
        <v>2064270046.8699999</v>
      </c>
      <c r="H11" s="129">
        <v>1990902667.6700003</v>
      </c>
      <c r="I11" s="161">
        <v>103.68513139247852</v>
      </c>
      <c r="K11" s="16"/>
    </row>
    <row r="12" spans="1:11" s="141" customFormat="1" ht="19.95" customHeight="1" x14ac:dyDescent="0.25">
      <c r="A12" s="250"/>
      <c r="B12" s="162" t="s">
        <v>24</v>
      </c>
      <c r="C12" s="163" t="s">
        <v>62</v>
      </c>
      <c r="D12" s="164">
        <v>1751390.049999997</v>
      </c>
      <c r="E12" s="165">
        <v>1384537.9900000095</v>
      </c>
      <c r="F12" s="166">
        <v>126.49635204303675</v>
      </c>
      <c r="G12" s="167">
        <v>-205067114.22999999</v>
      </c>
      <c r="H12" s="167">
        <v>-192844564.69</v>
      </c>
      <c r="I12" s="168">
        <v>106.33803164722215</v>
      </c>
      <c r="K12" s="16"/>
    </row>
    <row r="13" spans="1:11" s="141" customFormat="1" ht="19.95" customHeight="1" x14ac:dyDescent="0.25">
      <c r="A13" s="250"/>
      <c r="B13" s="169" t="s">
        <v>63</v>
      </c>
      <c r="C13" s="170" t="s">
        <v>0</v>
      </c>
      <c r="D13" s="171">
        <v>3369410.6700000018</v>
      </c>
      <c r="E13" s="172">
        <v>3922239.6600000262</v>
      </c>
      <c r="F13" s="173">
        <v>85.905272550325989</v>
      </c>
      <c r="G13" s="175">
        <v>75819656.469999999</v>
      </c>
      <c r="H13" s="175">
        <v>71058336.770000011</v>
      </c>
      <c r="I13" s="176">
        <v>106.70057858997082</v>
      </c>
      <c r="K13" s="16"/>
    </row>
    <row r="14" spans="1:11" s="141" customFormat="1" ht="19.95" customHeight="1" x14ac:dyDescent="0.25">
      <c r="A14" s="250"/>
      <c r="B14" s="169" t="s">
        <v>25</v>
      </c>
      <c r="C14" s="170" t="s">
        <v>1</v>
      </c>
      <c r="D14" s="171">
        <v>1618020.6200000048</v>
      </c>
      <c r="E14" s="172">
        <v>2537701.6700000167</v>
      </c>
      <c r="F14" s="173">
        <v>63.759292084163462</v>
      </c>
      <c r="G14" s="175">
        <v>280886770.69999999</v>
      </c>
      <c r="H14" s="175">
        <v>263902901.46000001</v>
      </c>
      <c r="I14" s="176">
        <v>106.43565081931253</v>
      </c>
      <c r="K14" s="16"/>
    </row>
    <row r="15" spans="1:11" s="141" customFormat="1" ht="19.95" customHeight="1" x14ac:dyDescent="0.25">
      <c r="A15" s="250"/>
      <c r="B15" s="162" t="s">
        <v>26</v>
      </c>
      <c r="C15" s="163" t="s">
        <v>64</v>
      </c>
      <c r="D15" s="164">
        <v>208399341.37999964</v>
      </c>
      <c r="E15" s="165">
        <v>188628510.13000059</v>
      </c>
      <c r="F15" s="166">
        <v>110.48135896125841</v>
      </c>
      <c r="G15" s="167">
        <v>2090082529.4199998</v>
      </c>
      <c r="H15" s="167">
        <v>2009699116.1800003</v>
      </c>
      <c r="I15" s="168">
        <v>103.99977352792943</v>
      </c>
      <c r="K15" s="16"/>
    </row>
    <row r="16" spans="1:11" s="141" customFormat="1" ht="19.95" customHeight="1" x14ac:dyDescent="0.25">
      <c r="A16" s="250"/>
      <c r="B16" s="162" t="s">
        <v>27</v>
      </c>
      <c r="C16" s="163" t="s">
        <v>144</v>
      </c>
      <c r="D16" s="164">
        <v>21326154.23999998</v>
      </c>
      <c r="E16" s="165">
        <v>16348608.430000007</v>
      </c>
      <c r="F16" s="166">
        <v>130.44629658427735</v>
      </c>
      <c r="G16" s="167">
        <v>178560895.28999999</v>
      </c>
      <c r="H16" s="167">
        <v>169981037.13</v>
      </c>
      <c r="I16" s="168">
        <v>105.04753842244072</v>
      </c>
      <c r="K16" s="16"/>
    </row>
    <row r="17" spans="1:11" s="141" customFormat="1" ht="19.95" customHeight="1" x14ac:dyDescent="0.25">
      <c r="A17" s="250"/>
      <c r="B17" s="162" t="s">
        <v>28</v>
      </c>
      <c r="C17" s="163" t="s">
        <v>2</v>
      </c>
      <c r="D17" s="164">
        <v>9609.7299999999814</v>
      </c>
      <c r="E17" s="165">
        <v>479765.43999999994</v>
      </c>
      <c r="F17" s="166">
        <v>2.0030058855427315</v>
      </c>
      <c r="G17" s="167">
        <v>693736.39</v>
      </c>
      <c r="H17" s="167">
        <v>4067079.05</v>
      </c>
      <c r="I17" s="168">
        <v>17.057361843016057</v>
      </c>
      <c r="K17" s="16"/>
    </row>
    <row r="18" spans="1:11" s="141" customFormat="1" ht="22.95" customHeight="1" x14ac:dyDescent="0.25">
      <c r="A18" s="250"/>
      <c r="B18" s="2" t="s">
        <v>29</v>
      </c>
      <c r="C18" s="157" t="s">
        <v>3</v>
      </c>
      <c r="D18" s="158">
        <v>73344308.610000014</v>
      </c>
      <c r="E18" s="159">
        <v>65053359.369999886</v>
      </c>
      <c r="F18" s="160">
        <v>112.74484410996244</v>
      </c>
      <c r="G18" s="129">
        <v>851665169.5</v>
      </c>
      <c r="H18" s="129">
        <v>710328483.0999999</v>
      </c>
      <c r="I18" s="161">
        <v>119.89736998623253</v>
      </c>
      <c r="K18" s="16"/>
    </row>
    <row r="19" spans="1:11" s="141" customFormat="1" ht="22.95" customHeight="1" x14ac:dyDescent="0.25">
      <c r="A19" s="250"/>
      <c r="B19" s="2" t="s">
        <v>30</v>
      </c>
      <c r="C19" s="157" t="s">
        <v>4</v>
      </c>
      <c r="D19" s="158">
        <v>224981.41000000015</v>
      </c>
      <c r="E19" s="159">
        <v>-401237.97999999952</v>
      </c>
      <c r="F19" s="160">
        <v>-56.071813042225074</v>
      </c>
      <c r="G19" s="129">
        <v>25518251.84</v>
      </c>
      <c r="H19" s="129">
        <v>2785203.0500000003</v>
      </c>
      <c r="I19" s="161">
        <v>916.20795259433589</v>
      </c>
      <c r="K19" s="16"/>
    </row>
    <row r="20" spans="1:11" s="141" customFormat="1" ht="34.950000000000003" customHeight="1" x14ac:dyDescent="0.3">
      <c r="A20" s="250"/>
      <c r="B20" s="151" t="s">
        <v>31</v>
      </c>
      <c r="C20" s="152" t="s">
        <v>175</v>
      </c>
      <c r="D20" s="153">
        <v>579000570.85999966</v>
      </c>
      <c r="E20" s="154">
        <v>539852288.71000004</v>
      </c>
      <c r="F20" s="155">
        <v>107.25166549604634</v>
      </c>
      <c r="G20" s="143">
        <v>5760685637.6299992</v>
      </c>
      <c r="H20" s="143">
        <v>5365630161.750001</v>
      </c>
      <c r="I20" s="156">
        <v>107.36270417398934</v>
      </c>
      <c r="K20" s="16"/>
    </row>
    <row r="21" spans="1:11" s="141" customFormat="1" ht="22.95" customHeight="1" x14ac:dyDescent="0.25">
      <c r="A21" s="250"/>
      <c r="B21" s="2" t="s">
        <v>32</v>
      </c>
      <c r="C21" s="157" t="s">
        <v>5</v>
      </c>
      <c r="D21" s="158">
        <v>3307288.7199999951</v>
      </c>
      <c r="E21" s="159">
        <v>3098263.1299999952</v>
      </c>
      <c r="F21" s="160">
        <v>106.74654092404347</v>
      </c>
      <c r="G21" s="129">
        <v>33020141.009999994</v>
      </c>
      <c r="H21" s="129">
        <v>30759958.249999996</v>
      </c>
      <c r="I21" s="161">
        <v>107.34780828254212</v>
      </c>
      <c r="K21" s="16"/>
    </row>
    <row r="22" spans="1:11" s="141" customFormat="1" ht="22.95" customHeight="1" x14ac:dyDescent="0.25">
      <c r="A22" s="250"/>
      <c r="B22" s="2" t="s">
        <v>33</v>
      </c>
      <c r="C22" s="157" t="s">
        <v>6</v>
      </c>
      <c r="D22" s="158">
        <v>2965358.2700000033</v>
      </c>
      <c r="E22" s="159">
        <v>2767857.8100000024</v>
      </c>
      <c r="F22" s="160">
        <v>107.13549877043722</v>
      </c>
      <c r="G22" s="129">
        <v>29590692.920000002</v>
      </c>
      <c r="H22" s="129">
        <v>27559932.280000001</v>
      </c>
      <c r="I22" s="161">
        <v>107.36852550785731</v>
      </c>
      <c r="K22" s="16"/>
    </row>
    <row r="23" spans="1:11" s="141" customFormat="1" ht="22.95" customHeight="1" x14ac:dyDescent="0.25">
      <c r="A23" s="250"/>
      <c r="B23" s="2" t="s">
        <v>34</v>
      </c>
      <c r="C23" s="157" t="s">
        <v>7</v>
      </c>
      <c r="D23" s="158">
        <v>369106823.65999985</v>
      </c>
      <c r="E23" s="159">
        <v>344601028.86999989</v>
      </c>
      <c r="F23" s="160">
        <v>107.11135276361719</v>
      </c>
      <c r="G23" s="129">
        <v>3671435736.29</v>
      </c>
      <c r="H23" s="129">
        <v>3420895192.7700005</v>
      </c>
      <c r="I23" s="161">
        <v>107.32382985744529</v>
      </c>
      <c r="K23" s="16"/>
    </row>
    <row r="24" spans="1:11" s="141" customFormat="1" ht="22.95" customHeight="1" x14ac:dyDescent="0.25">
      <c r="A24" s="250"/>
      <c r="B24" s="2" t="s">
        <v>35</v>
      </c>
      <c r="C24" s="157" t="s">
        <v>8</v>
      </c>
      <c r="D24" s="158">
        <v>203621100.2099998</v>
      </c>
      <c r="E24" s="159">
        <v>189385138.9000001</v>
      </c>
      <c r="F24" s="160">
        <v>107.5169368582382</v>
      </c>
      <c r="G24" s="129">
        <v>2026639067.4099994</v>
      </c>
      <c r="H24" s="129">
        <v>1886415078.45</v>
      </c>
      <c r="I24" s="161">
        <v>107.43335814910981</v>
      </c>
      <c r="K24" s="16"/>
    </row>
    <row r="25" spans="1:11" s="141" customFormat="1" ht="31.95" customHeight="1" x14ac:dyDescent="0.3">
      <c r="A25" s="250"/>
      <c r="B25" s="151" t="s">
        <v>36</v>
      </c>
      <c r="C25" s="152" t="s">
        <v>66</v>
      </c>
      <c r="D25" s="153">
        <v>2018045.790000001</v>
      </c>
      <c r="E25" s="154">
        <v>1842139.0499999989</v>
      </c>
      <c r="F25" s="155">
        <v>109.54904788539184</v>
      </c>
      <c r="G25" s="143">
        <v>18609868.620000001</v>
      </c>
      <c r="H25" s="143">
        <v>17392021.259999998</v>
      </c>
      <c r="I25" s="156">
        <v>107.00233366665057</v>
      </c>
      <c r="K25" s="16"/>
    </row>
    <row r="26" spans="1:11" s="141" customFormat="1" ht="22.95" customHeight="1" x14ac:dyDescent="0.25">
      <c r="A26" s="250"/>
      <c r="B26" s="2" t="s">
        <v>37</v>
      </c>
      <c r="C26" s="157" t="s">
        <v>9</v>
      </c>
      <c r="D26" s="158">
        <v>2018045.790000001</v>
      </c>
      <c r="E26" s="159">
        <v>1842139.0499999989</v>
      </c>
      <c r="F26" s="160">
        <v>109.54904788539184</v>
      </c>
      <c r="G26" s="129">
        <v>18609868.620000001</v>
      </c>
      <c r="H26" s="129">
        <v>17392021.259999998</v>
      </c>
      <c r="I26" s="161">
        <v>107.00233366665057</v>
      </c>
      <c r="K26" s="16"/>
    </row>
    <row r="27" spans="1:11" s="141" customFormat="1" ht="31.95" customHeight="1" x14ac:dyDescent="0.3">
      <c r="A27" s="250"/>
      <c r="B27" s="151" t="s">
        <v>38</v>
      </c>
      <c r="C27" s="177" t="s">
        <v>176</v>
      </c>
      <c r="D27" s="153">
        <v>35842645.860000029</v>
      </c>
      <c r="E27" s="154">
        <v>39092014.13000001</v>
      </c>
      <c r="F27" s="155">
        <v>91.687897535301587</v>
      </c>
      <c r="G27" s="143">
        <v>250636747.40000001</v>
      </c>
      <c r="H27" s="143">
        <v>238893316.27999997</v>
      </c>
      <c r="I27" s="156">
        <v>104.91576378228844</v>
      </c>
      <c r="K27" s="16"/>
    </row>
    <row r="28" spans="1:11" s="141" customFormat="1" ht="22.95" customHeight="1" x14ac:dyDescent="0.25">
      <c r="A28" s="250"/>
      <c r="B28" s="2" t="s">
        <v>39</v>
      </c>
      <c r="C28" s="157" t="s">
        <v>10</v>
      </c>
      <c r="D28" s="158">
        <v>31005218.900000036</v>
      </c>
      <c r="E28" s="159">
        <v>34723385.310000002</v>
      </c>
      <c r="F28" s="160">
        <v>89.292039422984573</v>
      </c>
      <c r="G28" s="129">
        <v>198283825.09000003</v>
      </c>
      <c r="H28" s="129">
        <v>196413330.11999997</v>
      </c>
      <c r="I28" s="161">
        <v>100.95232587770762</v>
      </c>
      <c r="K28" s="16"/>
    </row>
    <row r="29" spans="1:11" s="141" customFormat="1" ht="19.95" customHeight="1" x14ac:dyDescent="0.25">
      <c r="A29" s="250"/>
      <c r="B29" s="178" t="s">
        <v>67</v>
      </c>
      <c r="C29" s="179" t="s">
        <v>68</v>
      </c>
      <c r="D29" s="180">
        <v>351.70000000000073</v>
      </c>
      <c r="E29" s="181">
        <v>4088.5499999999993</v>
      </c>
      <c r="F29" s="182">
        <v>8.6020716390896723</v>
      </c>
      <c r="G29" s="94">
        <v>30337.73</v>
      </c>
      <c r="H29" s="94">
        <v>28844.89</v>
      </c>
      <c r="I29" s="183">
        <v>105.17540541842941</v>
      </c>
      <c r="K29" s="16"/>
    </row>
    <row r="30" spans="1:11" s="141" customFormat="1" ht="22.95" customHeight="1" x14ac:dyDescent="0.25">
      <c r="A30" s="250"/>
      <c r="B30" s="2" t="s">
        <v>40</v>
      </c>
      <c r="C30" s="157" t="s">
        <v>11</v>
      </c>
      <c r="D30" s="158">
        <v>326.40999999991618</v>
      </c>
      <c r="E30" s="159">
        <v>6739.3399999999674</v>
      </c>
      <c r="F30" s="160">
        <v>4.8433526131626801</v>
      </c>
      <c r="G30" s="129">
        <v>625563.38</v>
      </c>
      <c r="H30" s="129">
        <v>642753.07999999996</v>
      </c>
      <c r="I30" s="161">
        <v>97.325613748906505</v>
      </c>
      <c r="K30" s="16"/>
    </row>
    <row r="31" spans="1:11" s="141" customFormat="1" ht="19.95" customHeight="1" x14ac:dyDescent="0.25">
      <c r="A31" s="250"/>
      <c r="B31" s="178" t="s">
        <v>69</v>
      </c>
      <c r="C31" s="179" t="s">
        <v>70</v>
      </c>
      <c r="D31" s="180">
        <v>122.92999999999302</v>
      </c>
      <c r="E31" s="181">
        <v>2560.0799999999872</v>
      </c>
      <c r="F31" s="182">
        <v>4.8018030686538555</v>
      </c>
      <c r="G31" s="94">
        <v>245486.69</v>
      </c>
      <c r="H31" s="94">
        <v>251586.8</v>
      </c>
      <c r="I31" s="183">
        <v>97.575345765358122</v>
      </c>
      <c r="K31" s="16"/>
    </row>
    <row r="32" spans="1:11" s="141" customFormat="1" ht="22.95" customHeight="1" x14ac:dyDescent="0.25">
      <c r="A32" s="250"/>
      <c r="B32" s="2" t="s">
        <v>41</v>
      </c>
      <c r="C32" s="184" t="s">
        <v>12</v>
      </c>
      <c r="D32" s="158">
        <v>765305.79999999888</v>
      </c>
      <c r="E32" s="159">
        <v>600324.83000000007</v>
      </c>
      <c r="F32" s="160">
        <v>127.48195006360119</v>
      </c>
      <c r="G32" s="129">
        <v>14467840.729999999</v>
      </c>
      <c r="H32" s="129">
        <v>7763933.0100000007</v>
      </c>
      <c r="I32" s="161">
        <v>186.34680015097138</v>
      </c>
      <c r="K32" s="16"/>
    </row>
    <row r="33" spans="1:11" s="141" customFormat="1" ht="22.95" customHeight="1" x14ac:dyDescent="0.25">
      <c r="A33" s="250"/>
      <c r="B33" s="2" t="s">
        <v>42</v>
      </c>
      <c r="C33" s="184" t="s">
        <v>13</v>
      </c>
      <c r="D33" s="158">
        <v>4071794.7499999888</v>
      </c>
      <c r="E33" s="159">
        <v>3761564.6500000022</v>
      </c>
      <c r="F33" s="160">
        <v>108.24736855180691</v>
      </c>
      <c r="G33" s="129">
        <v>37259518.199999988</v>
      </c>
      <c r="H33" s="129">
        <v>34073300.070000008</v>
      </c>
      <c r="I33" s="161">
        <v>109.35106996813995</v>
      </c>
      <c r="K33" s="16"/>
    </row>
    <row r="34" spans="1:11" s="141" customFormat="1" ht="26.4" customHeight="1" x14ac:dyDescent="0.25">
      <c r="A34" s="250"/>
      <c r="B34" s="178" t="s">
        <v>71</v>
      </c>
      <c r="C34" s="185" t="s">
        <v>72</v>
      </c>
      <c r="D34" s="180">
        <v>1190.8499999999913</v>
      </c>
      <c r="E34" s="181">
        <v>14165.199999999983</v>
      </c>
      <c r="F34" s="182">
        <v>8.4068703583429301</v>
      </c>
      <c r="G34" s="94">
        <v>101126.48999999999</v>
      </c>
      <c r="H34" s="94">
        <v>182217.88</v>
      </c>
      <c r="I34" s="183">
        <v>55.497566978608234</v>
      </c>
      <c r="K34" s="16"/>
    </row>
    <row r="35" spans="1:11" s="141" customFormat="1" ht="34.950000000000003" customHeight="1" x14ac:dyDescent="0.3">
      <c r="A35" s="250"/>
      <c r="B35" s="151" t="s">
        <v>43</v>
      </c>
      <c r="C35" s="152" t="s">
        <v>177</v>
      </c>
      <c r="D35" s="153">
        <v>581730127.23000038</v>
      </c>
      <c r="E35" s="154">
        <v>573429740.99000025</v>
      </c>
      <c r="F35" s="155">
        <v>101.4474983850105</v>
      </c>
      <c r="G35" s="143">
        <v>4894364809.1200008</v>
      </c>
      <c r="H35" s="143">
        <v>4767166183.1100006</v>
      </c>
      <c r="I35" s="156">
        <v>102.66822303071083</v>
      </c>
      <c r="K35" s="16"/>
    </row>
    <row r="36" spans="1:11" s="141" customFormat="1" ht="22.95" customHeight="1" x14ac:dyDescent="0.25">
      <c r="A36" s="250"/>
      <c r="B36" s="2" t="s">
        <v>44</v>
      </c>
      <c r="C36" s="184" t="s">
        <v>110</v>
      </c>
      <c r="D36" s="134">
        <v>408023055.93000031</v>
      </c>
      <c r="E36" s="132">
        <v>394807181.49000031</v>
      </c>
      <c r="F36" s="186">
        <v>103.34742503672891</v>
      </c>
      <c r="G36" s="130">
        <v>3201694771.25</v>
      </c>
      <c r="H36" s="130">
        <v>3085104291.9600005</v>
      </c>
      <c r="I36" s="187">
        <v>103.77914223495921</v>
      </c>
      <c r="K36" s="16"/>
    </row>
    <row r="37" spans="1:11" s="141" customFormat="1" ht="19.95" customHeight="1" x14ac:dyDescent="0.25">
      <c r="A37" s="250"/>
      <c r="B37" s="162" t="s">
        <v>45</v>
      </c>
      <c r="C37" s="163" t="s">
        <v>108</v>
      </c>
      <c r="D37" s="164">
        <v>398349763.70000029</v>
      </c>
      <c r="E37" s="165">
        <v>383255831.17000031</v>
      </c>
      <c r="F37" s="166">
        <v>103.93834386913863</v>
      </c>
      <c r="G37" s="167">
        <v>3098203743.8200002</v>
      </c>
      <c r="H37" s="167">
        <v>2980629380.9700003</v>
      </c>
      <c r="I37" s="168">
        <v>103.94461530845331</v>
      </c>
      <c r="K37" s="16"/>
    </row>
    <row r="38" spans="1:11" s="141" customFormat="1" ht="19.95" customHeight="1" x14ac:dyDescent="0.25">
      <c r="A38" s="250"/>
      <c r="B38" s="169" t="s">
        <v>106</v>
      </c>
      <c r="C38" s="170" t="s">
        <v>103</v>
      </c>
      <c r="D38" s="188">
        <v>541233324.45000029</v>
      </c>
      <c r="E38" s="189">
        <v>542804115.66000032</v>
      </c>
      <c r="F38" s="190">
        <v>99.710615456905643</v>
      </c>
      <c r="G38" s="191">
        <v>4816563429.8800001</v>
      </c>
      <c r="H38" s="191">
        <v>4622526912.75</v>
      </c>
      <c r="I38" s="192">
        <v>104.19762871676966</v>
      </c>
      <c r="K38" s="16"/>
    </row>
    <row r="39" spans="1:11" s="141" customFormat="1" ht="19.95" customHeight="1" x14ac:dyDescent="0.25">
      <c r="A39" s="250"/>
      <c r="B39" s="169" t="s">
        <v>107</v>
      </c>
      <c r="C39" s="170" t="s">
        <v>1</v>
      </c>
      <c r="D39" s="188">
        <v>142883560.75</v>
      </c>
      <c r="E39" s="189">
        <v>159548284.49000001</v>
      </c>
      <c r="F39" s="193">
        <v>89.555059276714118</v>
      </c>
      <c r="G39" s="191">
        <v>1718359686.0599999</v>
      </c>
      <c r="H39" s="191">
        <v>1641897531.78</v>
      </c>
      <c r="I39" s="194">
        <v>104.65693825589145</v>
      </c>
      <c r="K39" s="16"/>
    </row>
    <row r="40" spans="1:11" s="141" customFormat="1" ht="22.95" customHeight="1" x14ac:dyDescent="0.25">
      <c r="A40" s="250"/>
      <c r="B40" s="162" t="s">
        <v>46</v>
      </c>
      <c r="C40" s="163" t="s">
        <v>104</v>
      </c>
      <c r="D40" s="164">
        <v>9673292.2300000042</v>
      </c>
      <c r="E40" s="165">
        <v>11551350.320000004</v>
      </c>
      <c r="F40" s="166">
        <v>83.741657572722644</v>
      </c>
      <c r="G40" s="167">
        <v>103491027.43000007</v>
      </c>
      <c r="H40" s="167">
        <v>104474910.99000002</v>
      </c>
      <c r="I40" s="168">
        <v>99.058258532429733</v>
      </c>
      <c r="K40" s="16"/>
    </row>
    <row r="41" spans="1:11" s="141" customFormat="1" ht="22.95" customHeight="1" x14ac:dyDescent="0.25">
      <c r="A41" s="250"/>
      <c r="B41" s="3" t="s">
        <v>47</v>
      </c>
      <c r="C41" s="36" t="s">
        <v>111</v>
      </c>
      <c r="D41" s="195">
        <v>11998884.159999998</v>
      </c>
      <c r="E41" s="196">
        <v>11494985.789999999</v>
      </c>
      <c r="F41" s="197">
        <v>104.38363630199841</v>
      </c>
      <c r="G41" s="131">
        <v>115416749.37</v>
      </c>
      <c r="H41" s="131">
        <v>110102256.36000001</v>
      </c>
      <c r="I41" s="198">
        <v>104.82687020747628</v>
      </c>
      <c r="K41" s="16"/>
    </row>
    <row r="42" spans="1:11" s="141" customFormat="1" ht="22.95" customHeight="1" x14ac:dyDescent="0.25">
      <c r="A42" s="250"/>
      <c r="B42" s="2" t="s">
        <v>48</v>
      </c>
      <c r="C42" s="37" t="s">
        <v>178</v>
      </c>
      <c r="D42" s="134">
        <v>134314046.35999998</v>
      </c>
      <c r="E42" s="132">
        <v>143614649.84999999</v>
      </c>
      <c r="F42" s="186">
        <v>93.523917302507698</v>
      </c>
      <c r="G42" s="130">
        <v>1284500921.7200003</v>
      </c>
      <c r="H42" s="130">
        <v>1298297061.1199999</v>
      </c>
      <c r="I42" s="187">
        <v>98.937366507777654</v>
      </c>
      <c r="K42" s="16"/>
    </row>
    <row r="43" spans="1:11" s="141" customFormat="1" ht="19.95" customHeight="1" x14ac:dyDescent="0.25">
      <c r="A43" s="250"/>
      <c r="B43" s="169" t="s">
        <v>76</v>
      </c>
      <c r="C43" s="199" t="s">
        <v>103</v>
      </c>
      <c r="D43" s="200">
        <v>138273221.66</v>
      </c>
      <c r="E43" s="201">
        <v>148339952.13</v>
      </c>
      <c r="F43" s="193">
        <v>93.213742942846665</v>
      </c>
      <c r="G43" s="202">
        <v>1351704397.7900002</v>
      </c>
      <c r="H43" s="174">
        <v>1376883708.75</v>
      </c>
      <c r="I43" s="194">
        <v>98.171282672604292</v>
      </c>
      <c r="K43" s="16"/>
    </row>
    <row r="44" spans="1:11" s="141" customFormat="1" ht="19.95" customHeight="1" x14ac:dyDescent="0.25">
      <c r="A44" s="250"/>
      <c r="B44" s="169" t="s">
        <v>112</v>
      </c>
      <c r="C44" s="199" t="s">
        <v>1</v>
      </c>
      <c r="D44" s="171">
        <v>3959175.3</v>
      </c>
      <c r="E44" s="172">
        <v>4725302.28</v>
      </c>
      <c r="F44" s="173">
        <v>83.786709619770605</v>
      </c>
      <c r="G44" s="175">
        <v>67203476.070000008</v>
      </c>
      <c r="H44" s="203">
        <v>78586647.63000001</v>
      </c>
      <c r="I44" s="176">
        <v>85.515132782360169</v>
      </c>
      <c r="K44" s="16"/>
    </row>
    <row r="45" spans="1:11" s="141" customFormat="1" ht="22.95" customHeight="1" x14ac:dyDescent="0.25">
      <c r="A45" s="250"/>
      <c r="B45" s="2" t="s">
        <v>49</v>
      </c>
      <c r="C45" s="184" t="s">
        <v>73</v>
      </c>
      <c r="D45" s="134">
        <v>18740916.129999965</v>
      </c>
      <c r="E45" s="159">
        <v>18296337.609999985</v>
      </c>
      <c r="F45" s="197">
        <v>102.42987711243912</v>
      </c>
      <c r="G45" s="129">
        <v>205789606.85999998</v>
      </c>
      <c r="H45" s="126">
        <v>202697274.81999999</v>
      </c>
      <c r="I45" s="198">
        <v>101.52559132467177</v>
      </c>
      <c r="K45" s="16"/>
    </row>
    <row r="46" spans="1:11" s="141" customFormat="1" ht="19.95" customHeight="1" x14ac:dyDescent="0.25">
      <c r="A46" s="250"/>
      <c r="B46" s="178" t="s">
        <v>109</v>
      </c>
      <c r="C46" s="179" t="s">
        <v>74</v>
      </c>
      <c r="D46" s="180">
        <v>18632462.399999976</v>
      </c>
      <c r="E46" s="181">
        <v>18192481.48999998</v>
      </c>
      <c r="F46" s="182">
        <v>102.41847661212047</v>
      </c>
      <c r="G46" s="94">
        <v>203202782.41999999</v>
      </c>
      <c r="H46" s="204">
        <v>199952235.06999999</v>
      </c>
      <c r="I46" s="183">
        <v>101.6256619231398</v>
      </c>
      <c r="K46" s="16"/>
    </row>
    <row r="47" spans="1:11" s="141" customFormat="1" ht="22.95" customHeight="1" x14ac:dyDescent="0.25">
      <c r="A47" s="250"/>
      <c r="B47" s="2" t="s">
        <v>90</v>
      </c>
      <c r="C47" s="184" t="s">
        <v>75</v>
      </c>
      <c r="D47" s="158">
        <v>5248848.5499999933</v>
      </c>
      <c r="E47" s="159">
        <v>3947762.0100000016</v>
      </c>
      <c r="F47" s="160">
        <v>132.95757284011128</v>
      </c>
      <c r="G47" s="129">
        <v>48811779.569999993</v>
      </c>
      <c r="H47" s="129">
        <v>34623100.020000003</v>
      </c>
      <c r="I47" s="161">
        <v>140.98038460393181</v>
      </c>
      <c r="K47" s="16"/>
    </row>
    <row r="48" spans="1:11" s="141" customFormat="1" ht="19.95" customHeight="1" x14ac:dyDescent="0.25">
      <c r="A48" s="250"/>
      <c r="B48" s="178" t="s">
        <v>98</v>
      </c>
      <c r="C48" s="179" t="s">
        <v>77</v>
      </c>
      <c r="D48" s="180">
        <v>2914591.7899999986</v>
      </c>
      <c r="E48" s="181">
        <v>1096853.0399999989</v>
      </c>
      <c r="F48" s="182">
        <v>265.72308994101905</v>
      </c>
      <c r="G48" s="94">
        <v>26218141.969999999</v>
      </c>
      <c r="H48" s="94">
        <v>11415386.300000001</v>
      </c>
      <c r="I48" s="183">
        <v>229.67371651715368</v>
      </c>
      <c r="K48" s="16"/>
    </row>
    <row r="49" spans="1:11" s="141" customFormat="1" ht="22.95" customHeight="1" x14ac:dyDescent="0.25">
      <c r="A49" s="250"/>
      <c r="B49" s="2" t="s">
        <v>99</v>
      </c>
      <c r="C49" s="184" t="s">
        <v>14</v>
      </c>
      <c r="D49" s="158">
        <v>3404376.1000000024</v>
      </c>
      <c r="E49" s="159">
        <v>1268824.2400000014</v>
      </c>
      <c r="F49" s="160">
        <v>268.3095099128937</v>
      </c>
      <c r="G49" s="129">
        <v>38150980.350000001</v>
      </c>
      <c r="H49" s="129">
        <v>36342198.829999998</v>
      </c>
      <c r="I49" s="161">
        <v>104.97708333076115</v>
      </c>
      <c r="K49" s="16"/>
    </row>
    <row r="50" spans="1:11" s="141" customFormat="1" ht="31.95" customHeight="1" x14ac:dyDescent="0.3">
      <c r="A50" s="250"/>
      <c r="B50" s="151" t="s">
        <v>50</v>
      </c>
      <c r="C50" s="152" t="s">
        <v>89</v>
      </c>
      <c r="D50" s="153">
        <v>7973120.8600000078</v>
      </c>
      <c r="E50" s="154">
        <v>7773200.0599999996</v>
      </c>
      <c r="F50" s="155">
        <v>102.57192402687252</v>
      </c>
      <c r="G50" s="143">
        <v>84463032.799999967</v>
      </c>
      <c r="H50" s="143">
        <v>74391602.809999987</v>
      </c>
      <c r="I50" s="156">
        <v>113.53839628341245</v>
      </c>
      <c r="K50" s="16"/>
    </row>
    <row r="51" spans="1:11" s="141" customFormat="1" ht="22.95" customHeight="1" x14ac:dyDescent="0.25">
      <c r="A51" s="250"/>
      <c r="B51" s="2" t="s">
        <v>101</v>
      </c>
      <c r="C51" s="37" t="s">
        <v>102</v>
      </c>
      <c r="D51" s="134">
        <v>7973120.8600000078</v>
      </c>
      <c r="E51" s="132">
        <v>7773200.0599999996</v>
      </c>
      <c r="F51" s="197">
        <v>102.57192402687252</v>
      </c>
      <c r="G51" s="130">
        <v>84463032.799999967</v>
      </c>
      <c r="H51" s="130">
        <v>74391602.809999987</v>
      </c>
      <c r="I51" s="198">
        <v>113.53839628341245</v>
      </c>
      <c r="K51" s="16"/>
    </row>
    <row r="52" spans="1:11" s="141" customFormat="1" ht="31.95" customHeight="1" x14ac:dyDescent="0.3">
      <c r="A52" s="250"/>
      <c r="B52" s="151" t="s">
        <v>52</v>
      </c>
      <c r="C52" s="205" t="s">
        <v>15</v>
      </c>
      <c r="D52" s="153">
        <v>0</v>
      </c>
      <c r="E52" s="154">
        <v>22071.709999999963</v>
      </c>
      <c r="F52" s="155">
        <v>0</v>
      </c>
      <c r="G52" s="143">
        <v>14701.45</v>
      </c>
      <c r="H52" s="143">
        <v>436301.51999999996</v>
      </c>
      <c r="I52" s="156">
        <v>3.3695619488100808</v>
      </c>
      <c r="K52" s="16"/>
    </row>
    <row r="53" spans="1:11" s="141" customFormat="1" ht="22.95" customHeight="1" x14ac:dyDescent="0.3">
      <c r="A53" s="250"/>
      <c r="B53" s="120" t="s">
        <v>51</v>
      </c>
      <c r="C53" s="148" t="s">
        <v>116</v>
      </c>
      <c r="D53" s="137">
        <v>9777508.2199999932</v>
      </c>
      <c r="E53" s="121">
        <v>9777095.2800000031</v>
      </c>
      <c r="F53" s="206">
        <v>100.00422354480716</v>
      </c>
      <c r="G53" s="123">
        <v>90383681.170000002</v>
      </c>
      <c r="H53" s="122">
        <v>87081708.309999987</v>
      </c>
      <c r="I53" s="207">
        <v>103.79180992665577</v>
      </c>
      <c r="K53" s="16"/>
    </row>
    <row r="54" spans="1:11" s="141" customFormat="1" ht="33" customHeight="1" x14ac:dyDescent="0.3">
      <c r="A54" s="250"/>
      <c r="B54" s="151" t="s">
        <v>53</v>
      </c>
      <c r="C54" s="208" t="s">
        <v>100</v>
      </c>
      <c r="D54" s="153">
        <v>6884689.0899999943</v>
      </c>
      <c r="E54" s="154">
        <v>6954248.0000000009</v>
      </c>
      <c r="F54" s="209">
        <v>98.999763741528824</v>
      </c>
      <c r="G54" s="143">
        <v>59658896.109999999</v>
      </c>
      <c r="H54" s="143">
        <v>58328898.799999997</v>
      </c>
      <c r="I54" s="156">
        <v>102.28016872830111</v>
      </c>
      <c r="K54" s="16"/>
    </row>
    <row r="55" spans="1:11" s="141" customFormat="1" ht="22.95" customHeight="1" x14ac:dyDescent="0.25">
      <c r="A55" s="250"/>
      <c r="B55" s="2" t="s">
        <v>91</v>
      </c>
      <c r="C55" s="210" t="s">
        <v>78</v>
      </c>
      <c r="D55" s="158">
        <v>3027314.5799999982</v>
      </c>
      <c r="E55" s="159">
        <v>3221986.6999999993</v>
      </c>
      <c r="F55" s="160">
        <v>93.958009820462607</v>
      </c>
      <c r="G55" s="129">
        <v>32449714.349999998</v>
      </c>
      <c r="H55" s="129">
        <v>31754637.609999999</v>
      </c>
      <c r="I55" s="161">
        <v>102.1888983541135</v>
      </c>
      <c r="K55" s="16"/>
    </row>
    <row r="56" spans="1:11" s="141" customFormat="1" ht="28.95" customHeight="1" x14ac:dyDescent="0.25">
      <c r="A56" s="250"/>
      <c r="B56" s="2" t="s">
        <v>92</v>
      </c>
      <c r="C56" s="211" t="s">
        <v>118</v>
      </c>
      <c r="D56" s="158">
        <v>3369961.0699999966</v>
      </c>
      <c r="E56" s="159">
        <v>3299556.620000001</v>
      </c>
      <c r="F56" s="197">
        <v>102.13375486794935</v>
      </c>
      <c r="G56" s="129">
        <v>22507904.129999999</v>
      </c>
      <c r="H56" s="129">
        <v>22619977.52</v>
      </c>
      <c r="I56" s="133">
        <v>99.504538013351663</v>
      </c>
      <c r="K56" s="16"/>
    </row>
    <row r="57" spans="1:11" s="141" customFormat="1" ht="25.95" customHeight="1" x14ac:dyDescent="0.25">
      <c r="A57" s="250"/>
      <c r="B57" s="2" t="s">
        <v>93</v>
      </c>
      <c r="C57" s="211" t="s">
        <v>79</v>
      </c>
      <c r="D57" s="158">
        <v>487413.43999999948</v>
      </c>
      <c r="E57" s="159">
        <v>432704.68000000063</v>
      </c>
      <c r="F57" s="197">
        <v>112.6434407873746</v>
      </c>
      <c r="G57" s="129">
        <v>4701277.63</v>
      </c>
      <c r="H57" s="129">
        <v>3954283.6700000004</v>
      </c>
      <c r="I57" s="198">
        <v>118.89075297422957</v>
      </c>
      <c r="K57" s="16"/>
    </row>
    <row r="58" spans="1:11" s="141" customFormat="1" ht="21" customHeight="1" x14ac:dyDescent="0.3">
      <c r="A58" s="250"/>
      <c r="B58" s="151" t="s">
        <v>54</v>
      </c>
      <c r="C58" s="205" t="s">
        <v>80</v>
      </c>
      <c r="D58" s="153">
        <v>5376.9999999999982</v>
      </c>
      <c r="E58" s="154">
        <v>2848.1300000000006</v>
      </c>
      <c r="F58" s="155">
        <v>188.79053975766547</v>
      </c>
      <c r="G58" s="143">
        <v>42611.42</v>
      </c>
      <c r="H58" s="144">
        <v>35011.39</v>
      </c>
      <c r="I58" s="156">
        <v>121.7073072505833</v>
      </c>
      <c r="K58" s="16"/>
    </row>
    <row r="59" spans="1:11" s="141" customFormat="1" ht="21" customHeight="1" x14ac:dyDescent="0.3">
      <c r="A59" s="250"/>
      <c r="B59" s="151" t="s">
        <v>55</v>
      </c>
      <c r="C59" s="205" t="s">
        <v>119</v>
      </c>
      <c r="D59" s="153">
        <v>2566978.339999998</v>
      </c>
      <c r="E59" s="154">
        <v>2331210.8500000015</v>
      </c>
      <c r="F59" s="209">
        <v>110.11352061955255</v>
      </c>
      <c r="G59" s="143">
        <v>27325742.489999995</v>
      </c>
      <c r="H59" s="144">
        <v>24895814.600000001</v>
      </c>
      <c r="I59" s="156">
        <v>109.76038715359005</v>
      </c>
      <c r="K59" s="16"/>
    </row>
    <row r="60" spans="1:11" s="141" customFormat="1" ht="21" customHeight="1" x14ac:dyDescent="0.3">
      <c r="A60" s="250"/>
      <c r="B60" s="151" t="s">
        <v>57</v>
      </c>
      <c r="C60" s="205" t="s">
        <v>161</v>
      </c>
      <c r="D60" s="153">
        <v>320463.79000000015</v>
      </c>
      <c r="E60" s="154">
        <v>488788.3</v>
      </c>
      <c r="F60" s="209">
        <v>65.562901157822353</v>
      </c>
      <c r="G60" s="143">
        <v>3356431.15</v>
      </c>
      <c r="H60" s="143">
        <v>3821983.5200000005</v>
      </c>
      <c r="I60" s="212">
        <v>87.819090072894909</v>
      </c>
      <c r="K60" s="16"/>
    </row>
    <row r="61" spans="1:11" s="141" customFormat="1" ht="22.95" customHeight="1" x14ac:dyDescent="0.25">
      <c r="A61" s="250"/>
      <c r="B61" s="2" t="s">
        <v>58</v>
      </c>
      <c r="C61" s="157" t="s">
        <v>16</v>
      </c>
      <c r="D61" s="158">
        <v>320463.79000000015</v>
      </c>
      <c r="E61" s="213">
        <v>488788.3</v>
      </c>
      <c r="F61" s="197">
        <v>65.562901157822353</v>
      </c>
      <c r="G61" s="214">
        <v>3356431.15</v>
      </c>
      <c r="H61" s="214">
        <v>3821983.5200000005</v>
      </c>
      <c r="I61" s="161">
        <v>87.819090072894909</v>
      </c>
      <c r="K61" s="16"/>
    </row>
    <row r="62" spans="1:11" s="141" customFormat="1" ht="19.95" customHeight="1" x14ac:dyDescent="0.25">
      <c r="A62" s="250"/>
      <c r="B62" s="178" t="s">
        <v>160</v>
      </c>
      <c r="C62" s="179" t="s">
        <v>81</v>
      </c>
      <c r="D62" s="180">
        <v>320463.79000000015</v>
      </c>
      <c r="E62" s="215">
        <v>488788.3</v>
      </c>
      <c r="F62" s="216">
        <v>65.562901157822353</v>
      </c>
      <c r="G62" s="217">
        <v>3356431.15</v>
      </c>
      <c r="H62" s="217">
        <v>3821983.5200000005</v>
      </c>
      <c r="I62" s="218">
        <v>87.819090072894909</v>
      </c>
      <c r="K62" s="16"/>
    </row>
    <row r="63" spans="1:11" s="141" customFormat="1" ht="22.95" customHeight="1" x14ac:dyDescent="0.3">
      <c r="A63" s="250"/>
      <c r="B63" s="120" t="s">
        <v>56</v>
      </c>
      <c r="C63" s="148" t="s">
        <v>117</v>
      </c>
      <c r="D63" s="137">
        <v>43298524.4799999</v>
      </c>
      <c r="E63" s="121">
        <v>41514157.859999947</v>
      </c>
      <c r="F63" s="149">
        <v>104.29821225331717</v>
      </c>
      <c r="G63" s="122">
        <v>432269356.45999992</v>
      </c>
      <c r="H63" s="122">
        <v>413306482.64999998</v>
      </c>
      <c r="I63" s="219">
        <v>104.58809009924441</v>
      </c>
      <c r="K63" s="16"/>
    </row>
    <row r="64" spans="1:11" s="141" customFormat="1" ht="34.950000000000003" customHeight="1" x14ac:dyDescent="0.3">
      <c r="A64" s="250"/>
      <c r="B64" s="151" t="s">
        <v>94</v>
      </c>
      <c r="C64" s="208" t="s">
        <v>120</v>
      </c>
      <c r="D64" s="153">
        <v>43298524.4799999</v>
      </c>
      <c r="E64" s="154">
        <v>41514157.859999947</v>
      </c>
      <c r="F64" s="209">
        <v>104.29821225331717</v>
      </c>
      <c r="G64" s="146">
        <v>432269356.45999992</v>
      </c>
      <c r="H64" s="143">
        <v>413306482.64999998</v>
      </c>
      <c r="I64" s="212">
        <v>104.58809009924441</v>
      </c>
      <c r="K64" s="16"/>
    </row>
    <row r="65" spans="1:11" ht="22.95" customHeight="1" x14ac:dyDescent="0.3">
      <c r="A65" s="250"/>
      <c r="B65" s="2" t="s">
        <v>95</v>
      </c>
      <c r="C65" s="139" t="s">
        <v>17</v>
      </c>
      <c r="D65" s="134">
        <v>27463.97</v>
      </c>
      <c r="E65" s="132">
        <v>24937.050000000017</v>
      </c>
      <c r="F65" s="197">
        <v>110.13319538598184</v>
      </c>
      <c r="G65" s="130">
        <v>274498.78999999998</v>
      </c>
      <c r="H65" s="130">
        <v>257131.41</v>
      </c>
      <c r="I65" s="198">
        <v>106.75428178922208</v>
      </c>
      <c r="K65" s="16"/>
    </row>
    <row r="66" spans="1:11" ht="31.2" customHeight="1" x14ac:dyDescent="0.3">
      <c r="A66" s="250"/>
      <c r="B66" s="2" t="s">
        <v>96</v>
      </c>
      <c r="C66" s="139" t="s">
        <v>18</v>
      </c>
      <c r="D66" s="134">
        <v>45978.570000000007</v>
      </c>
      <c r="E66" s="132">
        <v>41844.499999999942</v>
      </c>
      <c r="F66" s="197">
        <v>109.87960185926482</v>
      </c>
      <c r="G66" s="130">
        <v>459647.85000000003</v>
      </c>
      <c r="H66" s="130">
        <v>431565.94999999995</v>
      </c>
      <c r="I66" s="198">
        <v>106.50697767050438</v>
      </c>
      <c r="K66" s="16"/>
    </row>
    <row r="67" spans="1:11" ht="28.95" customHeight="1" x14ac:dyDescent="0.3">
      <c r="A67" s="250"/>
      <c r="B67" s="2" t="s">
        <v>114</v>
      </c>
      <c r="C67" s="139" t="s">
        <v>19</v>
      </c>
      <c r="D67" s="134">
        <v>39188294.859999895</v>
      </c>
      <c r="E67" s="132">
        <v>37747453.049999952</v>
      </c>
      <c r="F67" s="197">
        <v>103.81705702922901</v>
      </c>
      <c r="G67" s="130">
        <v>390961693.67999995</v>
      </c>
      <c r="H67" s="130">
        <v>374442172.78999996</v>
      </c>
      <c r="I67" s="198">
        <v>104.41176824899601</v>
      </c>
      <c r="K67" s="16"/>
    </row>
    <row r="68" spans="1:11" ht="28.95" customHeight="1" x14ac:dyDescent="0.3">
      <c r="A68" s="142"/>
      <c r="B68" s="4" t="s">
        <v>115</v>
      </c>
      <c r="C68" s="139" t="s">
        <v>20</v>
      </c>
      <c r="D68" s="220">
        <v>4036787.0800000057</v>
      </c>
      <c r="E68" s="221">
        <v>3699923.2599999979</v>
      </c>
      <c r="F68" s="197">
        <v>109.10461640223339</v>
      </c>
      <c r="G68" s="222">
        <v>40573516.140000001</v>
      </c>
      <c r="H68" s="222">
        <v>38175612.5</v>
      </c>
      <c r="I68" s="223">
        <v>106.28124470825453</v>
      </c>
      <c r="K68" s="16"/>
    </row>
    <row r="69" spans="1:11" ht="22.95" customHeight="1" x14ac:dyDescent="0.3">
      <c r="B69" s="140" t="s">
        <v>82</v>
      </c>
      <c r="C69" s="148" t="s">
        <v>162</v>
      </c>
      <c r="D69" s="137">
        <v>2743033.689999999</v>
      </c>
      <c r="E69" s="121">
        <v>-34062649.630000018</v>
      </c>
      <c r="F69" s="206">
        <v>-8.0529075682477895</v>
      </c>
      <c r="G69" s="123">
        <v>17355774.710000012</v>
      </c>
      <c r="H69" s="122">
        <v>-9007902.1599999964</v>
      </c>
      <c r="I69" s="207">
        <v>-192.67277110389952</v>
      </c>
      <c r="K69" s="16"/>
    </row>
    <row r="70" spans="1:11" ht="22.95" customHeight="1" x14ac:dyDescent="0.3">
      <c r="B70" s="224" t="s">
        <v>59</v>
      </c>
      <c r="C70" s="225" t="s">
        <v>163</v>
      </c>
      <c r="D70" s="226">
        <v>1567439362.4099994</v>
      </c>
      <c r="E70" s="227">
        <v>1450733601.5400004</v>
      </c>
      <c r="F70" s="228">
        <v>108.04460314051538</v>
      </c>
      <c r="G70" s="229">
        <v>14490237077.57</v>
      </c>
      <c r="H70" s="229">
        <v>13659306229.35</v>
      </c>
      <c r="I70" s="230">
        <v>106.08325806792853</v>
      </c>
      <c r="K70" s="16"/>
    </row>
    <row r="71" spans="1:11" ht="34.950000000000003" customHeight="1" x14ac:dyDescent="0.3">
      <c r="B71" s="138" t="s">
        <v>83</v>
      </c>
      <c r="C71" s="231" t="s">
        <v>164</v>
      </c>
      <c r="D71" s="232">
        <v>593009.97</v>
      </c>
      <c r="E71" s="233">
        <v>642898.16000000015</v>
      </c>
      <c r="F71" s="234">
        <v>92.240110004358982</v>
      </c>
      <c r="G71" s="145">
        <v>7608562.7700000005</v>
      </c>
      <c r="H71" s="145">
        <v>7331886.9999999991</v>
      </c>
      <c r="I71" s="235">
        <v>103.77359566507232</v>
      </c>
      <c r="K71" s="16"/>
    </row>
    <row r="72" spans="1:11" ht="22.95" customHeight="1" x14ac:dyDescent="0.3">
      <c r="B72" s="236" t="s">
        <v>84</v>
      </c>
      <c r="C72" s="231" t="s">
        <v>165</v>
      </c>
      <c r="D72" s="232">
        <v>0</v>
      </c>
      <c r="E72" s="233">
        <v>0</v>
      </c>
      <c r="F72" s="237" t="s">
        <v>168</v>
      </c>
      <c r="G72" s="145">
        <v>0</v>
      </c>
      <c r="H72" s="145">
        <v>0</v>
      </c>
      <c r="I72" s="238" t="s">
        <v>168</v>
      </c>
      <c r="K72" s="16"/>
    </row>
    <row r="73" spans="1:11" ht="22.95" customHeight="1" x14ac:dyDescent="0.3">
      <c r="B73" s="120" t="s">
        <v>85</v>
      </c>
      <c r="C73" s="148" t="s">
        <v>166</v>
      </c>
      <c r="D73" s="137">
        <v>593009.97</v>
      </c>
      <c r="E73" s="121">
        <v>642898.16000000015</v>
      </c>
      <c r="F73" s="206">
        <v>92.240110004358982</v>
      </c>
      <c r="G73" s="123">
        <v>7608562.7700000005</v>
      </c>
      <c r="H73" s="122">
        <v>7331886.9999999991</v>
      </c>
      <c r="I73" s="207">
        <v>103.77359566507232</v>
      </c>
      <c r="K73" s="16"/>
    </row>
    <row r="74" spans="1:11" ht="32.4" customHeight="1" thickBot="1" x14ac:dyDescent="0.35">
      <c r="B74" s="239" t="s">
        <v>86</v>
      </c>
      <c r="C74" s="240" t="s">
        <v>167</v>
      </c>
      <c r="D74" s="241">
        <v>1568032372.3799994</v>
      </c>
      <c r="E74" s="242">
        <v>1451376499.7000005</v>
      </c>
      <c r="F74" s="243">
        <v>108.03760242115754</v>
      </c>
      <c r="G74" s="244">
        <v>14497845640.34</v>
      </c>
      <c r="H74" s="245">
        <v>13666638116.35</v>
      </c>
      <c r="I74" s="246">
        <v>106.08201897872446</v>
      </c>
      <c r="K74" s="16"/>
    </row>
    <row r="75" spans="1:11" x14ac:dyDescent="0.3">
      <c r="A75" s="250"/>
      <c r="B75" s="250"/>
      <c r="C75" s="250"/>
      <c r="D75" s="250"/>
      <c r="E75" s="250"/>
      <c r="F75" s="250"/>
      <c r="G75" s="250"/>
      <c r="H75" s="250"/>
      <c r="I75" s="250"/>
    </row>
    <row r="76" spans="1:11" x14ac:dyDescent="0.3">
      <c r="B76" s="22" t="s">
        <v>149</v>
      </c>
      <c r="C76" s="117"/>
      <c r="D76" s="247"/>
      <c r="E76" s="247"/>
      <c r="F76" s="128"/>
      <c r="G76" s="128"/>
      <c r="H76" s="128"/>
      <c r="I76" s="128"/>
    </row>
    <row r="77" spans="1:11" x14ac:dyDescent="0.3">
      <c r="B77" s="118"/>
      <c r="D77" s="248"/>
    </row>
    <row r="78" spans="1:11" x14ac:dyDescent="0.3">
      <c r="B78" s="117"/>
      <c r="C78" s="117"/>
    </row>
    <row r="79" spans="1:11" x14ac:dyDescent="0.3">
      <c r="B79" s="118"/>
    </row>
    <row r="80" spans="1:11" x14ac:dyDescent="0.3">
      <c r="B80" s="13"/>
      <c r="C80" s="13"/>
    </row>
  </sheetData>
  <mergeCells count="3">
    <mergeCell ref="A6:A67"/>
    <mergeCell ref="B6:I6"/>
    <mergeCell ref="A75:I75"/>
  </mergeCells>
  <pageMargins left="0.31496062992125984" right="0.31496062992125984" top="0" bottom="0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2"/>
      <c r="B1" s="22"/>
      <c r="C1" s="22"/>
      <c r="D1" s="23"/>
      <c r="E1" s="23"/>
      <c r="F1" s="24"/>
      <c r="G1" s="25"/>
      <c r="H1" s="23"/>
      <c r="I1" s="22"/>
    </row>
    <row r="2" spans="1:9" ht="69.75" customHeight="1" x14ac:dyDescent="0.2">
      <c r="B2" s="252"/>
      <c r="C2" s="26"/>
      <c r="D2" s="27" t="s">
        <v>158</v>
      </c>
      <c r="E2" s="27" t="s">
        <v>148</v>
      </c>
    </row>
    <row r="3" spans="1:9" ht="22.95" customHeight="1" x14ac:dyDescent="0.25">
      <c r="B3" s="252"/>
      <c r="C3" s="17"/>
      <c r="D3" s="17"/>
      <c r="E3" s="17"/>
      <c r="F3" s="19" t="s">
        <v>159</v>
      </c>
    </row>
    <row r="4" spans="1:9" ht="20.399999999999999" x14ac:dyDescent="0.35">
      <c r="B4" s="252"/>
      <c r="C4" s="18" t="s">
        <v>126</v>
      </c>
      <c r="D4" s="28" t="e">
        <f>D12+G12</f>
        <v>#REF!</v>
      </c>
      <c r="E4" s="28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2"/>
      <c r="C5" s="18" t="s">
        <v>87</v>
      </c>
      <c r="D5" s="28" t="e">
        <f t="shared" si="0"/>
        <v>#REF!</v>
      </c>
      <c r="E5" s="28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2"/>
      <c r="C6" s="18" t="s">
        <v>88</v>
      </c>
      <c r="D6" s="28" t="e">
        <f t="shared" si="0"/>
        <v>#REF!</v>
      </c>
      <c r="E6" s="28" t="e">
        <f t="shared" si="0"/>
        <v>#REF!</v>
      </c>
      <c r="F6" s="5" t="e">
        <f t="shared" si="1"/>
        <v>#REF!</v>
      </c>
    </row>
    <row r="7" spans="1:9" ht="20.399999999999999" x14ac:dyDescent="0.35">
      <c r="B7" s="252"/>
      <c r="C7" s="18" t="s">
        <v>127</v>
      </c>
      <c r="D7" s="28" t="e">
        <f t="shared" si="0"/>
        <v>#REF!</v>
      </c>
      <c r="E7" s="28" t="e">
        <f t="shared" si="0"/>
        <v>#REF!</v>
      </c>
      <c r="F7" s="5" t="e">
        <f t="shared" si="1"/>
        <v>#REF!</v>
      </c>
    </row>
    <row r="8" spans="1:9" ht="20.25" customHeight="1" x14ac:dyDescent="0.4">
      <c r="B8" s="252"/>
      <c r="C8" s="29" t="s">
        <v>138</v>
      </c>
      <c r="D8" s="30" t="e">
        <f>SUM(D4:D7)</f>
        <v>#REF!</v>
      </c>
      <c r="E8" s="30" t="e">
        <f>SUM(E4:E7)</f>
        <v>#REF!</v>
      </c>
      <c r="F8" s="5" t="e">
        <f t="shared" si="1"/>
        <v>#REF!</v>
      </c>
    </row>
    <row r="9" spans="1:9" ht="14.4" x14ac:dyDescent="0.2">
      <c r="G9" s="31"/>
    </row>
    <row r="10" spans="1:9" ht="15" thickBot="1" x14ac:dyDescent="0.25">
      <c r="G10" s="31"/>
    </row>
    <row r="11" spans="1:9" ht="31.2" x14ac:dyDescent="0.3">
      <c r="C11" s="33" t="s">
        <v>145</v>
      </c>
      <c r="D11" s="119" t="s">
        <v>169</v>
      </c>
      <c r="E11" s="119" t="s">
        <v>170</v>
      </c>
      <c r="F11" s="41" t="s">
        <v>146</v>
      </c>
      <c r="G11" s="119" t="s">
        <v>169</v>
      </c>
      <c r="H11" s="119" t="s">
        <v>170</v>
      </c>
    </row>
    <row r="12" spans="1:9" ht="17.399999999999999" x14ac:dyDescent="0.25">
      <c r="C12" s="18" t="s">
        <v>126</v>
      </c>
      <c r="D12" s="40" t="e">
        <f>#REF!</f>
        <v>#REF!</v>
      </c>
      <c r="E12" s="43" t="e">
        <f>#REF!</f>
        <v>#REF!</v>
      </c>
      <c r="F12" s="18" t="s">
        <v>126</v>
      </c>
      <c r="G12" s="34" t="e">
        <f>#REF!</f>
        <v>#REF!</v>
      </c>
      <c r="H12" s="35" t="e">
        <f>#REF!</f>
        <v>#REF!</v>
      </c>
    </row>
    <row r="13" spans="1:9" ht="17.399999999999999" x14ac:dyDescent="0.25">
      <c r="C13" s="18" t="s">
        <v>87</v>
      </c>
      <c r="D13" s="40" t="e">
        <f>#REF!</f>
        <v>#REF!</v>
      </c>
      <c r="E13" s="43" t="e">
        <f>#REF!</f>
        <v>#REF!</v>
      </c>
      <c r="F13" s="18" t="s">
        <v>87</v>
      </c>
      <c r="G13" s="34"/>
      <c r="H13" s="35"/>
    </row>
    <row r="14" spans="1:9" ht="17.399999999999999" x14ac:dyDescent="0.25">
      <c r="C14" s="18" t="s">
        <v>88</v>
      </c>
      <c r="D14" s="40" t="e">
        <f>#REF!</f>
        <v>#REF!</v>
      </c>
      <c r="E14" s="43" t="e">
        <f>#REF!</f>
        <v>#REF!</v>
      </c>
      <c r="F14" s="18" t="s">
        <v>88</v>
      </c>
      <c r="G14" s="34"/>
      <c r="H14" s="35"/>
    </row>
    <row r="15" spans="1:9" ht="17.399999999999999" x14ac:dyDescent="0.25">
      <c r="C15" s="18" t="s">
        <v>127</v>
      </c>
      <c r="D15" s="40" t="e">
        <f>#REF!</f>
        <v>#REF!</v>
      </c>
      <c r="E15" s="43" t="e">
        <f>#REF!</f>
        <v>#REF!</v>
      </c>
      <c r="F15" s="18" t="s">
        <v>127</v>
      </c>
      <c r="G15" s="34" t="e">
        <f>#REF!</f>
        <v>#REF!</v>
      </c>
      <c r="H15" s="35" t="e">
        <f>#REF!</f>
        <v>#REF!</v>
      </c>
    </row>
    <row r="16" spans="1:9" ht="15" thickBot="1" x14ac:dyDescent="0.3">
      <c r="C16" s="32" t="s">
        <v>137</v>
      </c>
      <c r="D16" s="39" t="e">
        <f>SUM(D12:D15)</f>
        <v>#REF!</v>
      </c>
      <c r="E16" s="39" t="e">
        <f>SUM(E12:E15)</f>
        <v>#REF!</v>
      </c>
      <c r="F16" s="42" t="s">
        <v>129</v>
      </c>
      <c r="G16" s="39" t="e">
        <f>SUM(G12:G15)</f>
        <v>#REF!</v>
      </c>
      <c r="H16" s="39" t="e">
        <f>SUM(H12:H15)</f>
        <v>#REF!</v>
      </c>
    </row>
    <row r="18" spans="3:3" ht="13.2" x14ac:dyDescent="0.25">
      <c r="C18" s="67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5" t="s">
        <v>151</v>
      </c>
    </row>
    <row r="4" spans="2:5" ht="15" thickBot="1" x14ac:dyDescent="0.35">
      <c r="B4" s="253" t="s">
        <v>105</v>
      </c>
      <c r="C4" s="253"/>
      <c r="D4" s="253"/>
      <c r="E4" s="253"/>
    </row>
    <row r="5" spans="2:5" ht="27" x14ac:dyDescent="0.3">
      <c r="B5" s="55" t="s">
        <v>60</v>
      </c>
      <c r="C5" s="56" t="s">
        <v>131</v>
      </c>
      <c r="D5" s="64" t="s">
        <v>124</v>
      </c>
      <c r="E5" s="65" t="s">
        <v>150</v>
      </c>
    </row>
    <row r="6" spans="2:5" x14ac:dyDescent="0.3">
      <c r="B6" s="77">
        <v>1</v>
      </c>
      <c r="C6" s="75">
        <v>2</v>
      </c>
      <c r="D6" s="75">
        <v>3</v>
      </c>
      <c r="E6" s="76">
        <v>4</v>
      </c>
    </row>
    <row r="7" spans="2:5" x14ac:dyDescent="0.3">
      <c r="B7" s="57" t="s">
        <v>22</v>
      </c>
      <c r="C7" s="44" t="s">
        <v>136</v>
      </c>
      <c r="D7" s="74">
        <f>+E7/E$11*100</f>
        <v>9.7395456488011494</v>
      </c>
      <c r="E7" s="61">
        <f>FURS!D10</f>
        <v>305055785.41999966</v>
      </c>
    </row>
    <row r="8" spans="2:5" x14ac:dyDescent="0.3">
      <c r="B8" s="57" t="s">
        <v>31</v>
      </c>
      <c r="C8" s="44" t="s">
        <v>133</v>
      </c>
      <c r="D8" s="74">
        <f t="shared" ref="D8:D10" si="0">+E8/E$11*100</f>
        <v>18.485807383750679</v>
      </c>
      <c r="E8" s="61">
        <f>FURS!D20</f>
        <v>579000570.85999966</v>
      </c>
    </row>
    <row r="9" spans="2:5" x14ac:dyDescent="0.3">
      <c r="B9" s="57" t="s">
        <v>43</v>
      </c>
      <c r="C9" s="44" t="s">
        <v>134</v>
      </c>
      <c r="D9" s="74">
        <f t="shared" si="0"/>
        <v>18.572954194718371</v>
      </c>
      <c r="E9" s="61">
        <f>FURS!D35</f>
        <v>581730127.23000038</v>
      </c>
    </row>
    <row r="10" spans="2:5" x14ac:dyDescent="0.3">
      <c r="B10" s="57"/>
      <c r="C10" s="44" t="s">
        <v>135</v>
      </c>
      <c r="D10" s="74">
        <f t="shared" si="0"/>
        <v>53.2016927727298</v>
      </c>
      <c r="E10" s="61">
        <f>FURS!D25+FURS!D27+FURS!D50+FURS!D52+FURS!D53+FURS!D63+FURS!D70</f>
        <v>1666349207.6199994</v>
      </c>
    </row>
    <row r="11" spans="2:5" ht="15" thickBot="1" x14ac:dyDescent="0.35">
      <c r="B11" s="59"/>
      <c r="C11" s="58" t="s">
        <v>129</v>
      </c>
      <c r="D11" s="66">
        <f>SUM(D7:D10)</f>
        <v>100</v>
      </c>
      <c r="E11" s="62">
        <f>SUM(E7:E10)</f>
        <v>3132135691.1299992</v>
      </c>
    </row>
    <row r="33" spans="2:5" x14ac:dyDescent="0.3">
      <c r="B33" s="45" t="s">
        <v>152</v>
      </c>
    </row>
    <row r="35" spans="2:5" ht="15" thickBot="1" x14ac:dyDescent="0.35">
      <c r="B35" s="253" t="s">
        <v>105</v>
      </c>
      <c r="C35" s="253"/>
      <c r="D35" s="253"/>
      <c r="E35" s="253"/>
    </row>
    <row r="36" spans="2:5" ht="40.200000000000003" x14ac:dyDescent="0.3">
      <c r="B36" s="55" t="s">
        <v>60</v>
      </c>
      <c r="C36" s="56" t="s">
        <v>131</v>
      </c>
      <c r="D36" s="64" t="s">
        <v>124</v>
      </c>
      <c r="E36" s="65" t="s">
        <v>153</v>
      </c>
    </row>
    <row r="37" spans="2:5" x14ac:dyDescent="0.3">
      <c r="B37" s="77">
        <v>1</v>
      </c>
      <c r="C37" s="75">
        <v>2</v>
      </c>
      <c r="D37" s="75">
        <v>3</v>
      </c>
      <c r="E37" s="76">
        <v>4</v>
      </c>
    </row>
    <row r="38" spans="2:5" x14ac:dyDescent="0.3">
      <c r="B38" s="57" t="s">
        <v>22</v>
      </c>
      <c r="C38" s="44" t="s">
        <v>132</v>
      </c>
      <c r="D38" s="63">
        <f>+E38/E$42*100</f>
        <v>10.155859012051346</v>
      </c>
      <c r="E38" s="72">
        <f>FURS!G10</f>
        <v>2941453468.21</v>
      </c>
    </row>
    <row r="39" spans="2:5" x14ac:dyDescent="0.3">
      <c r="B39" s="57" t="s">
        <v>31</v>
      </c>
      <c r="C39" s="44" t="s">
        <v>133</v>
      </c>
      <c r="D39" s="63">
        <f t="shared" ref="D39:D41" si="1">+E39/E$42*100</f>
        <v>19.889728591940635</v>
      </c>
      <c r="E39" s="72">
        <f>FURS!G20</f>
        <v>5760685637.6299992</v>
      </c>
    </row>
    <row r="40" spans="2:5" x14ac:dyDescent="0.3">
      <c r="B40" s="57" t="s">
        <v>43</v>
      </c>
      <c r="C40" s="44" t="s">
        <v>134</v>
      </c>
      <c r="D40" s="63">
        <f t="shared" si="1"/>
        <v>16.898611347136775</v>
      </c>
      <c r="E40" s="72">
        <f>FURS!G35</f>
        <v>4894364809.1200008</v>
      </c>
    </row>
    <row r="41" spans="2:5" x14ac:dyDescent="0.3">
      <c r="B41" s="57"/>
      <c r="C41" s="44" t="s">
        <v>135</v>
      </c>
      <c r="D41" s="63">
        <f t="shared" si="1"/>
        <v>53.055801048871245</v>
      </c>
      <c r="E41" s="72">
        <f>FURS!G25+FURS!G27+FURS!G50+FURS!G52+FURS!G53+FURS!G63+FURS!G70</f>
        <v>15366614465.469999</v>
      </c>
    </row>
    <row r="42" spans="2:5" ht="15" thickBot="1" x14ac:dyDescent="0.35">
      <c r="B42" s="59"/>
      <c r="C42" s="58" t="s">
        <v>129</v>
      </c>
      <c r="D42" s="60">
        <f>SUM(D38:D41)</f>
        <v>100</v>
      </c>
      <c r="E42" s="73">
        <f>SUM(E38:E41)</f>
        <v>28963118380.43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8" t="s">
        <v>139</v>
      </c>
    </row>
    <row r="4" spans="2:9" ht="50.25" customHeight="1" x14ac:dyDescent="0.3">
      <c r="B4" s="79"/>
      <c r="C4" s="80" t="s">
        <v>142</v>
      </c>
      <c r="D4" s="80" t="s">
        <v>154</v>
      </c>
      <c r="E4" s="80" t="s">
        <v>155</v>
      </c>
      <c r="F4" s="80" t="s">
        <v>147</v>
      </c>
      <c r="G4" s="80" t="s">
        <v>156</v>
      </c>
      <c r="H4" s="80" t="s">
        <v>157</v>
      </c>
      <c r="I4" s="80" t="s">
        <v>147</v>
      </c>
    </row>
    <row r="5" spans="2:9" x14ac:dyDescent="0.3">
      <c r="B5" s="81" t="s">
        <v>23</v>
      </c>
      <c r="C5" s="82" t="s">
        <v>61</v>
      </c>
      <c r="D5" s="69">
        <f>+D6+D9+D10+D11</f>
        <v>231486495.39999962</v>
      </c>
      <c r="E5" s="69">
        <f>+E6+E9+E10+E11</f>
        <v>206841421.99000061</v>
      </c>
      <c r="F5" s="70">
        <f t="shared" ref="F5:F11" si="0">D5/E5*100</f>
        <v>111.91496034638094</v>
      </c>
      <c r="G5" s="69">
        <f>+G6+G9+G10+G11</f>
        <v>2064270046.8699999</v>
      </c>
      <c r="H5" s="69">
        <f>+H6+H9+H10+H11</f>
        <v>1990902667.6700003</v>
      </c>
      <c r="I5" s="83">
        <f t="shared" ref="I5:I11" si="1">G5/H5*100</f>
        <v>103.68513139247852</v>
      </c>
    </row>
    <row r="6" spans="2:9" x14ac:dyDescent="0.3">
      <c r="B6" s="84" t="s">
        <v>24</v>
      </c>
      <c r="C6" s="85" t="s">
        <v>62</v>
      </c>
      <c r="D6" s="54">
        <f>+D7-D8</f>
        <v>1751390.049999997</v>
      </c>
      <c r="E6" s="54">
        <f>+E7-E8</f>
        <v>1384537.9900000095</v>
      </c>
      <c r="F6" s="53">
        <f t="shared" si="0"/>
        <v>126.49635204303675</v>
      </c>
      <c r="G6" s="54">
        <f>+G7-G8</f>
        <v>-205067114.22999999</v>
      </c>
      <c r="H6" s="54">
        <f>+H7-H8</f>
        <v>-192844564.69</v>
      </c>
      <c r="I6" s="86">
        <f t="shared" si="1"/>
        <v>106.33803164722215</v>
      </c>
    </row>
    <row r="7" spans="2:9" x14ac:dyDescent="0.3">
      <c r="B7" s="106" t="s">
        <v>63</v>
      </c>
      <c r="C7" s="113" t="s">
        <v>0</v>
      </c>
      <c r="D7" s="52">
        <f>FURS!D13</f>
        <v>3369410.6700000018</v>
      </c>
      <c r="E7" s="52">
        <f>FURS!E13</f>
        <v>3922239.6600000262</v>
      </c>
      <c r="F7" s="53">
        <f t="shared" si="0"/>
        <v>85.905272550325989</v>
      </c>
      <c r="G7" s="52">
        <f>FURS!G13</f>
        <v>75819656.469999999</v>
      </c>
      <c r="H7" s="52">
        <f>FURS!H13</f>
        <v>71058336.770000011</v>
      </c>
      <c r="I7" s="86">
        <f t="shared" si="1"/>
        <v>106.70057858997082</v>
      </c>
    </row>
    <row r="8" spans="2:9" x14ac:dyDescent="0.3">
      <c r="B8" s="106" t="s">
        <v>25</v>
      </c>
      <c r="C8" s="113" t="s">
        <v>1</v>
      </c>
      <c r="D8" s="52">
        <f>FURS!D14</f>
        <v>1618020.6200000048</v>
      </c>
      <c r="E8" s="52">
        <f>FURS!E14</f>
        <v>2537701.6700000167</v>
      </c>
      <c r="F8" s="53">
        <f t="shared" si="0"/>
        <v>63.759292084163462</v>
      </c>
      <c r="G8" s="52">
        <f>FURS!G14</f>
        <v>280886770.69999999</v>
      </c>
      <c r="H8" s="52">
        <f>FURS!H14</f>
        <v>263902901.46000001</v>
      </c>
      <c r="I8" s="86">
        <f t="shared" si="1"/>
        <v>106.43565081931253</v>
      </c>
    </row>
    <row r="9" spans="2:9" x14ac:dyDescent="0.3">
      <c r="B9" s="87" t="s">
        <v>26</v>
      </c>
      <c r="C9" s="88" t="s">
        <v>64</v>
      </c>
      <c r="D9" s="54">
        <f>FURS!D15</f>
        <v>208399341.37999964</v>
      </c>
      <c r="E9" s="54">
        <f>FURS!E15</f>
        <v>188628510.13000059</v>
      </c>
      <c r="F9" s="68">
        <f t="shared" si="0"/>
        <v>110.48135896125841</v>
      </c>
      <c r="G9" s="54">
        <f>FURS!G15</f>
        <v>2090082529.4199998</v>
      </c>
      <c r="H9" s="54">
        <f>FURS!H15</f>
        <v>2009699116.1800003</v>
      </c>
      <c r="I9" s="89">
        <f t="shared" si="1"/>
        <v>103.99977352792943</v>
      </c>
    </row>
    <row r="10" spans="2:9" ht="24" x14ac:dyDescent="0.3">
      <c r="B10" s="84" t="s">
        <v>27</v>
      </c>
      <c r="C10" s="90" t="s">
        <v>144</v>
      </c>
      <c r="D10" s="52">
        <f>FURS!D16</f>
        <v>21326154.23999998</v>
      </c>
      <c r="E10" s="52">
        <f>FURS!E16</f>
        <v>16348608.430000007</v>
      </c>
      <c r="F10" s="53">
        <f t="shared" si="0"/>
        <v>130.44629658427735</v>
      </c>
      <c r="G10" s="52">
        <f>FURS!G16</f>
        <v>178560895.28999999</v>
      </c>
      <c r="H10" s="52">
        <f>FURS!H16</f>
        <v>169981037.13</v>
      </c>
      <c r="I10" s="86">
        <f t="shared" si="1"/>
        <v>105.04753842244072</v>
      </c>
    </row>
    <row r="11" spans="2:9" x14ac:dyDescent="0.3">
      <c r="B11" s="84" t="s">
        <v>28</v>
      </c>
      <c r="C11" s="91" t="s">
        <v>2</v>
      </c>
      <c r="D11" s="52">
        <f>FURS!D17</f>
        <v>9609.7299999999814</v>
      </c>
      <c r="E11" s="52">
        <f>FURS!E17</f>
        <v>479765.43999999994</v>
      </c>
      <c r="F11" s="53">
        <f t="shared" si="0"/>
        <v>2.0030058855427315</v>
      </c>
      <c r="G11" s="52">
        <f>FURS!G17</f>
        <v>693736.39</v>
      </c>
      <c r="H11" s="52">
        <f>FURS!H17</f>
        <v>4067079.05</v>
      </c>
      <c r="I11" s="86">
        <f t="shared" si="1"/>
        <v>17.057361843016057</v>
      </c>
    </row>
    <row r="14" spans="2:9" x14ac:dyDescent="0.3">
      <c r="B14" s="78" t="s">
        <v>140</v>
      </c>
    </row>
    <row r="16" spans="2:9" ht="53.25" customHeight="1" x14ac:dyDescent="0.3">
      <c r="B16" s="79"/>
      <c r="C16" s="80" t="s">
        <v>142</v>
      </c>
      <c r="D16" s="80" t="s">
        <v>154</v>
      </c>
      <c r="E16" s="80" t="s">
        <v>155</v>
      </c>
      <c r="F16" s="80" t="s">
        <v>147</v>
      </c>
      <c r="G16" s="80" t="s">
        <v>156</v>
      </c>
      <c r="H16" s="80" t="s">
        <v>157</v>
      </c>
      <c r="I16" s="80" t="s">
        <v>147</v>
      </c>
    </row>
    <row r="17" spans="2:9" ht="21.75" customHeight="1" x14ac:dyDescent="0.3">
      <c r="B17" s="92" t="s">
        <v>29</v>
      </c>
      <c r="C17" s="93" t="s">
        <v>3</v>
      </c>
      <c r="D17" s="94">
        <f>FURS!D18</f>
        <v>73344308.610000014</v>
      </c>
      <c r="E17" s="94">
        <f>FURS!E18</f>
        <v>65053359.369999886</v>
      </c>
      <c r="F17" s="95">
        <f t="shared" ref="F17" si="2">D17/E17*100</f>
        <v>112.74484410996244</v>
      </c>
      <c r="G17" s="94">
        <f>FURS!G18</f>
        <v>851665169.5</v>
      </c>
      <c r="H17" s="94">
        <f>FURS!H18</f>
        <v>710328483.0999999</v>
      </c>
      <c r="I17" s="97">
        <f>G17/H17*100</f>
        <v>119.89736998623253</v>
      </c>
    </row>
    <row r="20" spans="2:9" x14ac:dyDescent="0.3">
      <c r="B20" s="78" t="s">
        <v>141</v>
      </c>
    </row>
    <row r="22" spans="2:9" ht="54" customHeight="1" x14ac:dyDescent="0.3">
      <c r="B22" s="79"/>
      <c r="C22" s="80" t="s">
        <v>142</v>
      </c>
      <c r="D22" s="80" t="s">
        <v>154</v>
      </c>
      <c r="E22" s="80" t="s">
        <v>155</v>
      </c>
      <c r="F22" s="80" t="s">
        <v>147</v>
      </c>
      <c r="G22" s="80" t="s">
        <v>156</v>
      </c>
      <c r="H22" s="80" t="s">
        <v>157</v>
      </c>
      <c r="I22" s="80" t="s">
        <v>147</v>
      </c>
    </row>
    <row r="23" spans="2:9" ht="30" customHeight="1" x14ac:dyDescent="0.3">
      <c r="B23" s="81" t="s">
        <v>43</v>
      </c>
      <c r="C23" s="98" t="s">
        <v>128</v>
      </c>
      <c r="D23" s="71">
        <f>+D24+D33+D35+D37+D29+D30</f>
        <v>581730127.23000038</v>
      </c>
      <c r="E23" s="71">
        <f>+E24+E33+E35+E37+E29+E30</f>
        <v>573429740.99000025</v>
      </c>
      <c r="F23" s="99">
        <f t="shared" ref="F23:F37" si="3">D23/E23*100</f>
        <v>101.4474983850105</v>
      </c>
      <c r="G23" s="69">
        <f>+G24+G33+G35+G37+G29+G30</f>
        <v>4894364809.1200008</v>
      </c>
      <c r="H23" s="69">
        <f>+H24+H33+H35+H37+H29+H30</f>
        <v>4767166183.1100006</v>
      </c>
      <c r="I23" s="100">
        <f t="shared" ref="I23:I37" si="4">G23/H23*100</f>
        <v>102.66822303071083</v>
      </c>
    </row>
    <row r="24" spans="2:9" x14ac:dyDescent="0.3">
      <c r="B24" s="87" t="s">
        <v>44</v>
      </c>
      <c r="C24" s="88" t="s">
        <v>110</v>
      </c>
      <c r="D24" s="46">
        <f>D25+D28</f>
        <v>408023055.93000031</v>
      </c>
      <c r="E24" s="46">
        <f>E25+E28</f>
        <v>394807181.49000031</v>
      </c>
      <c r="F24" s="48">
        <f t="shared" si="3"/>
        <v>103.34742503672891</v>
      </c>
      <c r="G24" s="47">
        <f>G25+G28</f>
        <v>3201694771.25</v>
      </c>
      <c r="H24" s="47">
        <f>H25+H28</f>
        <v>3085104291.9600005</v>
      </c>
      <c r="I24" s="101">
        <f t="shared" si="4"/>
        <v>103.77914223495921</v>
      </c>
    </row>
    <row r="25" spans="2:9" ht="24.6" x14ac:dyDescent="0.3">
      <c r="B25" s="87" t="s">
        <v>45</v>
      </c>
      <c r="C25" s="102" t="s">
        <v>108</v>
      </c>
      <c r="D25" s="46">
        <f>D26-D27</f>
        <v>398349763.70000029</v>
      </c>
      <c r="E25" s="46">
        <f>E26-E27</f>
        <v>383255831.17000031</v>
      </c>
      <c r="F25" s="48">
        <f t="shared" si="3"/>
        <v>103.93834386913863</v>
      </c>
      <c r="G25" s="46">
        <f>G26-G27</f>
        <v>3098203743.8200002</v>
      </c>
      <c r="H25" s="46">
        <f>H26-H27</f>
        <v>2980629380.9700003</v>
      </c>
      <c r="I25" s="103">
        <f t="shared" si="4"/>
        <v>103.94461530845331</v>
      </c>
    </row>
    <row r="26" spans="2:9" x14ac:dyDescent="0.3">
      <c r="B26" s="106" t="s">
        <v>106</v>
      </c>
      <c r="C26" s="113" t="s">
        <v>103</v>
      </c>
      <c r="D26" s="49">
        <f>FURS!D38</f>
        <v>541233324.45000029</v>
      </c>
      <c r="E26" s="49">
        <f>FURS!E38</f>
        <v>542804115.66000032</v>
      </c>
      <c r="F26" s="50">
        <f t="shared" si="3"/>
        <v>99.710615456905643</v>
      </c>
      <c r="G26" s="49">
        <f>FURS!G38</f>
        <v>4816563429.8800001</v>
      </c>
      <c r="H26" s="49">
        <f>FURS!H38</f>
        <v>4622526912.75</v>
      </c>
      <c r="I26" s="114">
        <f t="shared" si="4"/>
        <v>104.19762871676966</v>
      </c>
    </row>
    <row r="27" spans="2:9" x14ac:dyDescent="0.3">
      <c r="B27" s="106" t="s">
        <v>107</v>
      </c>
      <c r="C27" s="113" t="s">
        <v>1</v>
      </c>
      <c r="D27" s="49">
        <f>FURS!D39</f>
        <v>142883560.75</v>
      </c>
      <c r="E27" s="49">
        <f>FURS!E39</f>
        <v>159548284.49000001</v>
      </c>
      <c r="F27" s="50">
        <f t="shared" si="3"/>
        <v>89.555059276714118</v>
      </c>
      <c r="G27" s="49">
        <f>FURS!G39</f>
        <v>1718359686.0599999</v>
      </c>
      <c r="H27" s="49">
        <f>FURS!H39</f>
        <v>1641897531.78</v>
      </c>
      <c r="I27" s="108">
        <f t="shared" si="4"/>
        <v>104.65693825589145</v>
      </c>
    </row>
    <row r="28" spans="2:9" x14ac:dyDescent="0.3">
      <c r="B28" s="104" t="s">
        <v>46</v>
      </c>
      <c r="C28" s="105" t="s">
        <v>104</v>
      </c>
      <c r="D28" s="46">
        <f>FURS!D40</f>
        <v>9673292.2300000042</v>
      </c>
      <c r="E28" s="46">
        <f>FURS!E40</f>
        <v>11551350.320000004</v>
      </c>
      <c r="F28" s="48">
        <f t="shared" si="3"/>
        <v>83.741657572722644</v>
      </c>
      <c r="G28" s="46">
        <f>FURS!G40</f>
        <v>103491027.43000007</v>
      </c>
      <c r="H28" s="46">
        <f>FURS!H40</f>
        <v>104474910.99000002</v>
      </c>
      <c r="I28" s="101">
        <f t="shared" si="4"/>
        <v>99.058258532429733</v>
      </c>
    </row>
    <row r="29" spans="2:9" x14ac:dyDescent="0.3">
      <c r="B29" s="106" t="s">
        <v>47</v>
      </c>
      <c r="C29" s="107" t="s">
        <v>111</v>
      </c>
      <c r="D29" s="49">
        <f>FURS!D41</f>
        <v>11998884.159999998</v>
      </c>
      <c r="E29" s="49">
        <f>FURS!E41</f>
        <v>11494985.789999999</v>
      </c>
      <c r="F29" s="50">
        <f t="shared" si="3"/>
        <v>104.38363630199841</v>
      </c>
      <c r="G29" s="49">
        <f>FURS!G41</f>
        <v>115416749.37</v>
      </c>
      <c r="H29" s="49">
        <f>FURS!H41</f>
        <v>110102256.36000001</v>
      </c>
      <c r="I29" s="108">
        <f t="shared" si="4"/>
        <v>104.82687020747628</v>
      </c>
    </row>
    <row r="30" spans="2:9" x14ac:dyDescent="0.3">
      <c r="B30" s="87" t="s">
        <v>48</v>
      </c>
      <c r="C30" s="109" t="s">
        <v>113</v>
      </c>
      <c r="D30" s="47">
        <f>D31-D32</f>
        <v>134314046.35999998</v>
      </c>
      <c r="E30" s="47">
        <f>E31-E32</f>
        <v>143614649.84999999</v>
      </c>
      <c r="F30" s="48">
        <f t="shared" si="3"/>
        <v>93.523917302507698</v>
      </c>
      <c r="G30" s="47">
        <f>G31-G32</f>
        <v>1284500921.7200003</v>
      </c>
      <c r="H30" s="47">
        <f>H31-H32</f>
        <v>1298297061.1199999</v>
      </c>
      <c r="I30" s="101">
        <f t="shared" si="4"/>
        <v>98.937366507777654</v>
      </c>
    </row>
    <row r="31" spans="2:9" x14ac:dyDescent="0.3">
      <c r="B31" s="106" t="s">
        <v>76</v>
      </c>
      <c r="C31" s="115" t="s">
        <v>103</v>
      </c>
      <c r="D31" s="51">
        <f>FURS!D43</f>
        <v>138273221.66</v>
      </c>
      <c r="E31" s="51">
        <f>FURS!E43</f>
        <v>148339952.13</v>
      </c>
      <c r="F31" s="50">
        <f t="shared" si="3"/>
        <v>93.213742942846665</v>
      </c>
      <c r="G31" s="51">
        <f>FURS!G43</f>
        <v>1351704397.7900002</v>
      </c>
      <c r="H31" s="51">
        <f>FURS!H43</f>
        <v>1376883708.75</v>
      </c>
      <c r="I31" s="108">
        <f t="shared" si="4"/>
        <v>98.171282672604292</v>
      </c>
    </row>
    <row r="32" spans="2:9" x14ac:dyDescent="0.3">
      <c r="B32" s="84" t="s">
        <v>112</v>
      </c>
      <c r="C32" s="115" t="s">
        <v>1</v>
      </c>
      <c r="D32" s="51">
        <f>FURS!D44</f>
        <v>3959175.3</v>
      </c>
      <c r="E32" s="51">
        <f>FURS!E44</f>
        <v>4725302.28</v>
      </c>
      <c r="F32" s="53">
        <f t="shared" si="3"/>
        <v>83.786709619770605</v>
      </c>
      <c r="G32" s="51">
        <f>FURS!G44</f>
        <v>67203476.070000008</v>
      </c>
      <c r="H32" s="51">
        <f>FURS!H44</f>
        <v>78586647.63000001</v>
      </c>
      <c r="I32" s="86">
        <f t="shared" si="4"/>
        <v>85.515132782360169</v>
      </c>
    </row>
    <row r="33" spans="2:9" x14ac:dyDescent="0.3">
      <c r="B33" s="84" t="s">
        <v>49</v>
      </c>
      <c r="C33" s="110" t="s">
        <v>73</v>
      </c>
      <c r="D33" s="51">
        <f>FURS!D45</f>
        <v>18740916.129999965</v>
      </c>
      <c r="E33" s="51">
        <f>FURS!E45</f>
        <v>18296337.609999985</v>
      </c>
      <c r="F33" s="50">
        <f t="shared" si="3"/>
        <v>102.42987711243912</v>
      </c>
      <c r="G33" s="51">
        <f>FURS!G45</f>
        <v>205789606.85999998</v>
      </c>
      <c r="H33" s="51">
        <f>FURS!H45</f>
        <v>202697274.81999999</v>
      </c>
      <c r="I33" s="108">
        <f t="shared" si="4"/>
        <v>101.52559132467177</v>
      </c>
    </row>
    <row r="34" spans="2:9" hidden="1" x14ac:dyDescent="0.3">
      <c r="B34" s="84" t="s">
        <v>109</v>
      </c>
      <c r="C34" s="110" t="s">
        <v>74</v>
      </c>
      <c r="D34" s="51">
        <f>FURS!D46</f>
        <v>18632462.399999976</v>
      </c>
      <c r="E34" s="51">
        <f>FURS!E46</f>
        <v>18192481.48999998</v>
      </c>
      <c r="F34" s="53">
        <f t="shared" si="3"/>
        <v>102.41847661212047</v>
      </c>
      <c r="G34" s="51">
        <f>FURS!G46</f>
        <v>203202782.41999999</v>
      </c>
      <c r="H34" s="51">
        <f>FURS!H46</f>
        <v>199952235.06999999</v>
      </c>
      <c r="I34" s="86">
        <f t="shared" si="4"/>
        <v>101.6256619231398</v>
      </c>
    </row>
    <row r="35" spans="2:9" x14ac:dyDescent="0.3">
      <c r="B35" s="84" t="s">
        <v>90</v>
      </c>
      <c r="C35" s="110" t="s">
        <v>75</v>
      </c>
      <c r="D35" s="51">
        <f>FURS!D47</f>
        <v>5248848.5499999933</v>
      </c>
      <c r="E35" s="51">
        <f>FURS!E47</f>
        <v>3947762.0100000016</v>
      </c>
      <c r="F35" s="53">
        <f t="shared" si="3"/>
        <v>132.95757284011128</v>
      </c>
      <c r="G35" s="51">
        <f>FURS!G47</f>
        <v>48811779.569999993</v>
      </c>
      <c r="H35" s="51">
        <f>FURS!H47</f>
        <v>34623100.020000003</v>
      </c>
      <c r="I35" s="86">
        <f t="shared" si="4"/>
        <v>140.98038460393181</v>
      </c>
    </row>
    <row r="36" spans="2:9" hidden="1" x14ac:dyDescent="0.3">
      <c r="B36" s="84" t="s">
        <v>98</v>
      </c>
      <c r="C36" s="110" t="s">
        <v>77</v>
      </c>
      <c r="D36" s="51">
        <f>FURS!D48</f>
        <v>2914591.7899999986</v>
      </c>
      <c r="E36" s="51">
        <f>FURS!E48</f>
        <v>1096853.0399999989</v>
      </c>
      <c r="F36" s="53">
        <f t="shared" si="3"/>
        <v>265.72308994101905</v>
      </c>
      <c r="G36" s="51">
        <f>FURS!G48</f>
        <v>26218141.969999999</v>
      </c>
      <c r="H36" s="51">
        <f>FURS!H48</f>
        <v>11415386.300000001</v>
      </c>
      <c r="I36" s="86">
        <f t="shared" si="4"/>
        <v>229.67371651715368</v>
      </c>
    </row>
    <row r="37" spans="2:9" x14ac:dyDescent="0.3">
      <c r="B37" s="84" t="s">
        <v>99</v>
      </c>
      <c r="C37" s="110" t="s">
        <v>14</v>
      </c>
      <c r="D37" s="51">
        <f>FURS!D49</f>
        <v>3404376.1000000024</v>
      </c>
      <c r="E37" s="51">
        <f>FURS!E49</f>
        <v>1268824.2400000014</v>
      </c>
      <c r="F37" s="53">
        <f t="shared" si="3"/>
        <v>268.3095099128937</v>
      </c>
      <c r="G37" s="51">
        <f>FURS!G49</f>
        <v>38150980.350000001</v>
      </c>
      <c r="H37" s="51">
        <f>FURS!H49</f>
        <v>36342198.829999998</v>
      </c>
      <c r="I37" s="86">
        <f t="shared" si="4"/>
        <v>104.97708333076115</v>
      </c>
    </row>
    <row r="39" spans="2:9" x14ac:dyDescent="0.3">
      <c r="B39" s="78" t="s">
        <v>143</v>
      </c>
    </row>
    <row r="41" spans="2:9" ht="52.5" customHeight="1" x14ac:dyDescent="0.3">
      <c r="B41" s="79"/>
      <c r="C41" s="80" t="s">
        <v>142</v>
      </c>
      <c r="D41" s="80" t="s">
        <v>154</v>
      </c>
      <c r="E41" s="80" t="s">
        <v>155</v>
      </c>
      <c r="F41" s="80" t="s">
        <v>147</v>
      </c>
      <c r="G41" s="80" t="s">
        <v>156</v>
      </c>
      <c r="H41" s="80" t="s">
        <v>157</v>
      </c>
      <c r="I41" s="80" t="s">
        <v>147</v>
      </c>
    </row>
    <row r="42" spans="2:9" ht="30" customHeight="1" x14ac:dyDescent="0.3">
      <c r="B42" s="81" t="s">
        <v>31</v>
      </c>
      <c r="C42" s="98" t="s">
        <v>65</v>
      </c>
      <c r="D42" s="71">
        <f>+D43+D44+D45+D46</f>
        <v>579000570.85999966</v>
      </c>
      <c r="E42" s="71">
        <f>+E43+E44+E45+E46</f>
        <v>539852288.71000004</v>
      </c>
      <c r="F42" s="99">
        <f t="shared" ref="F42:F46" si="5">D42/E42*100</f>
        <v>107.25166549604634</v>
      </c>
      <c r="G42" s="69">
        <f>+G43+G44+G45+G46</f>
        <v>5760685637.6299992</v>
      </c>
      <c r="H42" s="69">
        <f>+H43+H44+H45+H46</f>
        <v>5365630161.750001</v>
      </c>
      <c r="I42" s="100">
        <f>G42/H42*100</f>
        <v>107.36270417398934</v>
      </c>
    </row>
    <row r="43" spans="2:9" x14ac:dyDescent="0.3">
      <c r="B43" s="87" t="s">
        <v>32</v>
      </c>
      <c r="C43" s="88" t="s">
        <v>5</v>
      </c>
      <c r="D43" s="52">
        <f>FURS!D21</f>
        <v>3307288.7199999951</v>
      </c>
      <c r="E43" s="52">
        <f>FURS!E21</f>
        <v>3098263.1299999952</v>
      </c>
      <c r="F43" s="53">
        <f t="shared" si="5"/>
        <v>106.74654092404347</v>
      </c>
      <c r="G43" s="52">
        <f>FURS!G21</f>
        <v>33020141.009999994</v>
      </c>
      <c r="H43" s="52">
        <f>FURS!H21</f>
        <v>30759958.249999996</v>
      </c>
      <c r="I43" s="86">
        <f>G43/H43*100</f>
        <v>107.34780828254212</v>
      </c>
    </row>
    <row r="44" spans="2:9" x14ac:dyDescent="0.3">
      <c r="B44" s="87" t="s">
        <v>33</v>
      </c>
      <c r="C44" s="88" t="s">
        <v>6</v>
      </c>
      <c r="D44" s="52">
        <f>FURS!D22</f>
        <v>2965358.2700000033</v>
      </c>
      <c r="E44" s="52">
        <f>FURS!E22</f>
        <v>2767857.8100000024</v>
      </c>
      <c r="F44" s="53">
        <f t="shared" si="5"/>
        <v>107.13549877043722</v>
      </c>
      <c r="G44" s="52">
        <f>FURS!G22</f>
        <v>29590692.920000002</v>
      </c>
      <c r="H44" s="52">
        <f>FURS!H22</f>
        <v>27559932.280000001</v>
      </c>
      <c r="I44" s="86">
        <f>G44/H44*100</f>
        <v>107.36852550785731</v>
      </c>
    </row>
    <row r="45" spans="2:9" x14ac:dyDescent="0.3">
      <c r="B45" s="87" t="s">
        <v>34</v>
      </c>
      <c r="C45" s="87" t="s">
        <v>7</v>
      </c>
      <c r="D45" s="52">
        <f>FURS!D23</f>
        <v>369106823.65999985</v>
      </c>
      <c r="E45" s="52">
        <f>FURS!E23</f>
        <v>344601028.86999989</v>
      </c>
      <c r="F45" s="53">
        <f t="shared" si="5"/>
        <v>107.11135276361719</v>
      </c>
      <c r="G45" s="52">
        <f>FURS!G23</f>
        <v>3671435736.29</v>
      </c>
      <c r="H45" s="52">
        <f>FURS!H23</f>
        <v>3420895192.7700005</v>
      </c>
      <c r="I45" s="86">
        <f>G45/H45*100</f>
        <v>107.32382985744529</v>
      </c>
    </row>
    <row r="46" spans="2:9" x14ac:dyDescent="0.3">
      <c r="B46" s="87" t="s">
        <v>35</v>
      </c>
      <c r="C46" s="88" t="s">
        <v>8</v>
      </c>
      <c r="D46" s="52">
        <f>FURS!D24</f>
        <v>203621100.2099998</v>
      </c>
      <c r="E46" s="52">
        <f>FURS!E24</f>
        <v>189385138.9000001</v>
      </c>
      <c r="F46" s="53">
        <f t="shared" si="5"/>
        <v>107.5169368582382</v>
      </c>
      <c r="G46" s="52">
        <f>FURS!G24</f>
        <v>2026639067.4099994</v>
      </c>
      <c r="H46" s="52">
        <f>FURS!H24</f>
        <v>1886415078.45</v>
      </c>
      <c r="I46" s="86">
        <f>G46/H46*100</f>
        <v>107.43335814910981</v>
      </c>
    </row>
    <row r="49" spans="2:9" ht="52.8" x14ac:dyDescent="0.3">
      <c r="B49" s="79"/>
      <c r="C49" s="80" t="s">
        <v>142</v>
      </c>
      <c r="D49" s="80" t="s">
        <v>154</v>
      </c>
      <c r="E49" s="80" t="s">
        <v>155</v>
      </c>
      <c r="F49" s="80" t="s">
        <v>147</v>
      </c>
      <c r="G49" s="80" t="s">
        <v>156</v>
      </c>
      <c r="H49" s="80" t="s">
        <v>157</v>
      </c>
      <c r="I49" s="80" t="s">
        <v>147</v>
      </c>
    </row>
    <row r="50" spans="2:9" ht="49.5" customHeight="1" x14ac:dyDescent="0.3">
      <c r="B50" s="112" t="s">
        <v>94</v>
      </c>
      <c r="C50" s="111" t="s">
        <v>120</v>
      </c>
      <c r="D50" s="69">
        <f>SUM(D51:D54)</f>
        <v>43298524.4799999</v>
      </c>
      <c r="E50" s="69">
        <f>SUM(E51:E54)</f>
        <v>41514157.859999947</v>
      </c>
      <c r="F50" s="99">
        <f t="shared" ref="F50:F54" si="6">D50/E50*100</f>
        <v>104.29821225331717</v>
      </c>
      <c r="G50" s="69">
        <f>SUM(G51:G54)</f>
        <v>432269356.45999992</v>
      </c>
      <c r="H50" s="69">
        <f>SUM(H51:H54)</f>
        <v>413306482.64999998</v>
      </c>
      <c r="I50" s="100">
        <f>G50/H50*100</f>
        <v>104.58809009924441</v>
      </c>
    </row>
    <row r="51" spans="2:9" ht="16.5" customHeight="1" x14ac:dyDescent="0.3">
      <c r="B51" s="87" t="s">
        <v>95</v>
      </c>
      <c r="C51" s="116" t="s">
        <v>17</v>
      </c>
      <c r="D51" s="38">
        <f>FURS!D65</f>
        <v>27463.97</v>
      </c>
      <c r="E51" s="38">
        <f>FURS!E65</f>
        <v>24937.050000000017</v>
      </c>
      <c r="F51" s="53">
        <f t="shared" si="6"/>
        <v>110.13319538598184</v>
      </c>
      <c r="G51" s="96">
        <f>FURS!G65</f>
        <v>274498.78999999998</v>
      </c>
      <c r="H51" s="96">
        <f>FURS!H65</f>
        <v>257131.41</v>
      </c>
      <c r="I51" s="86">
        <f>G51/H51*100</f>
        <v>106.75428178922208</v>
      </c>
    </row>
    <row r="52" spans="2:9" ht="14.25" customHeight="1" x14ac:dyDescent="0.3">
      <c r="B52" s="87" t="s">
        <v>96</v>
      </c>
      <c r="C52" s="116" t="s">
        <v>18</v>
      </c>
      <c r="D52" s="38">
        <f>FURS!D66</f>
        <v>45978.570000000007</v>
      </c>
      <c r="E52" s="38">
        <f>FURS!E66</f>
        <v>41844.499999999942</v>
      </c>
      <c r="F52" s="53">
        <f t="shared" si="6"/>
        <v>109.87960185926482</v>
      </c>
      <c r="G52" s="96">
        <f>FURS!G66</f>
        <v>459647.85000000003</v>
      </c>
      <c r="H52" s="96">
        <f>FURS!H66</f>
        <v>431565.94999999995</v>
      </c>
      <c r="I52" s="86">
        <f>G52/H52*100</f>
        <v>106.50697767050438</v>
      </c>
    </row>
    <row r="53" spans="2:9" ht="21.75" customHeight="1" x14ac:dyDescent="0.3">
      <c r="B53" s="87" t="s">
        <v>114</v>
      </c>
      <c r="C53" s="116" t="s">
        <v>19</v>
      </c>
      <c r="D53" s="38">
        <f>FURS!D67</f>
        <v>39188294.859999895</v>
      </c>
      <c r="E53" s="38">
        <f>FURS!E67</f>
        <v>37747453.049999952</v>
      </c>
      <c r="F53" s="53">
        <f t="shared" si="6"/>
        <v>103.81705702922901</v>
      </c>
      <c r="G53" s="96">
        <f>FURS!G67</f>
        <v>390961693.67999995</v>
      </c>
      <c r="H53" s="96">
        <f>FURS!H67</f>
        <v>374442172.78999996</v>
      </c>
      <c r="I53" s="86">
        <f>G53/H53*100</f>
        <v>104.41176824899601</v>
      </c>
    </row>
    <row r="54" spans="2:9" ht="20.25" customHeight="1" x14ac:dyDescent="0.3">
      <c r="B54" s="87" t="s">
        <v>115</v>
      </c>
      <c r="C54" s="116" t="s">
        <v>20</v>
      </c>
      <c r="D54" s="38">
        <f>FURS!D68</f>
        <v>4036787.0800000057</v>
      </c>
      <c r="E54" s="38">
        <f>FURS!E68</f>
        <v>3699923.2599999979</v>
      </c>
      <c r="F54" s="53">
        <f t="shared" si="6"/>
        <v>109.10461640223339</v>
      </c>
      <c r="G54" s="96">
        <f>FURS!G68</f>
        <v>40573516.140000001</v>
      </c>
      <c r="H54" s="96">
        <f>FURS!H68</f>
        <v>38175612.5</v>
      </c>
      <c r="I54" s="86">
        <f>G54/H54*100</f>
        <v>106.28124470825453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oktober</Mesec>
    <Leto xmlns="31846968-95d7-4ba5-b9d7-02992289841a">2019</Let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31846968-95d7-4ba5-b9d7-02992289841a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2019-11-15T11:12:47Z</cp:lastPrinted>
  <dcterms:created xsi:type="dcterms:W3CDTF">2013-10-09T08:57:38Z</dcterms:created>
  <dcterms:modified xsi:type="dcterms:W3CDTF">2019-11-15T11:13:46Z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2019_delovna.xlsx</vt:lpwstr>
  </property>
</Properties>
</file>