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Načrtovanje in spremljanje JFP\Mesečna realizacija JFP\real 2019\JAVNA OBJAVA_internet\4 April\"/>
    </mc:Choice>
  </mc:AlternateContent>
  <bookViews>
    <workbookView xWindow="0" yWindow="0" windowWidth="23040" windowHeight="7956" tabRatio="589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FURS!$A$1:$K$77</definedName>
  </definedName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6" i="24" s="1"/>
  <c r="E17" i="24"/>
  <c r="F17" i="24" s="1"/>
  <c r="E10" i="24"/>
  <c r="F10" i="24" s="1"/>
  <c r="G6" i="24"/>
  <c r="G5" i="24" s="1"/>
  <c r="G54" i="24"/>
  <c r="D52" i="24"/>
  <c r="D50" i="24" s="1"/>
  <c r="G30" i="24"/>
  <c r="E8" i="22"/>
  <c r="G25" i="24"/>
  <c r="G24" i="24" s="1"/>
  <c r="D6" i="24"/>
  <c r="D5" i="24" s="1"/>
  <c r="E39" i="22"/>
  <c r="D25" i="24"/>
  <c r="G42" i="24"/>
  <c r="D42" i="24"/>
  <c r="H6" i="24" l="1"/>
  <c r="H5" i="24" s="1"/>
  <c r="I5" i="24" s="1"/>
  <c r="E40" i="22"/>
  <c r="H50" i="24"/>
  <c r="I54" i="24"/>
  <c r="E42" i="24"/>
  <c r="F42" i="24" s="1"/>
  <c r="E25" i="24"/>
  <c r="F25" i="24" s="1"/>
  <c r="E5" i="24"/>
  <c r="F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F6" i="24"/>
  <c r="G23" i="24"/>
  <c r="E7" i="22"/>
  <c r="I6" i="24" l="1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<sst xmlns="http://schemas.openxmlformats.org/spreadsheetml/2006/main" count="309" uniqueCount="185">
  <si>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</si>
  <si>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</si>
  <si>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</si>
  <si>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</si>
  <si>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</si>
  <si>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</si>
  <si>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</si>
  <si>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</si>
  <si>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</si>
  <si>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</si>
  <si>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</si>
  <si>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</si>
  <si>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</si>
  <si>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</si>
  <si>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</si>
  <si>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</si>
  <si>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</si>
  <si>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</si>
  <si>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</si>
  <si>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</si>
  <si>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</si>
  <si>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</si>
  <si>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</si>
  <si>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</si>
  <si>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</si>
  <si>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</si>
  <si>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</si>
  <si>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</si>
  <si>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</si>
  <si>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</si>
  <si>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</si>
  <si>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</si>
  <si>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</si>
  <si>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</si>
  <si>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</si>
  <si>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</si>
  <si>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</si>
  <si>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</si>
  <si>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</si>
  <si>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</si>
  <si>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</si>
  <si>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</si>
  <si>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</si>
  <si>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</si>
  <si>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</si>
  <si>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</si>
  <si>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</si>
  <si>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</si>
  <si>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</si>
  <si>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</si>
  <si>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</si>
  <si>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</si>
  <si>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</si>
  <si>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</si>
  <si>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</si>
  <si>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</si>
  <si>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</si>
  <si>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</si>
  <si>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</si>
  <si>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</si>
  <si>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</si>
  <si>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</si>
  <si>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</si>
  <si>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</si>
  <si>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</si>
  <si>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</si>
  <si>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</si>
  <si>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</si>
  <si>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</si>
  <si>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</si>
  <si>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</si>
  <si>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</si>
  <si>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</si>
  <si>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</si>
  <si>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</si>
  <si>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</si>
  <si>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</si>
  <si>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</si>
  <si>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</si>
  <si>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</si>
  <si>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</si>
  <si>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</si>
  <si>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</si>
  <si>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</si>
  <si>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</si>
  <si>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</si>
  <si>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</si>
  <si>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</si>
  <si>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</si>
  <si>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</si>
  <si>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</si>
  <si>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</si>
  <si>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</si>
  <si>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</si>
  <si>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</si>
  <si>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</si>
  <si>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</si>
  <si>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</si>
  <si>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</si>
  <si>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</si>
  <si>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</si>
  <si>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</si>
  <si>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</si>
  <si>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</si>
  <si>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</si>
  <si>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</si>
  <si>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</si>
  <si>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</si>
  <si>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</si>
  <si>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</si>
  <si>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</si>
  <si>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</si>
  <si>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</si>
  <si>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</si>
  <si>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</si>
  <si>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</si>
  <si>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</si>
  <si>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</si>
  <si>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</si>
  <si>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</si>
  <si>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</si>
  <si>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</si>
  <si>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</si>
  <si>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</si>
  <si>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</si>
  <si>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</si>
  <si>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</si>
  <si>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</si>
  <si>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</si>
  <si>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</si>
  <si>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</si>
  <si>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</si>
  <si>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</si>
  <si>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</si>
  <si>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</si>
  <si>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</si>
  <si>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</si>
  <si>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</si>
  <si>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</si>
  <si>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</si>
  <si>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</si>
  <si>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</si>
  <si>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</si>
  <si>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</si>
  <si>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</si>
  <si>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</si>
  <si>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</si>
  <si>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</si>
  <si>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</si>
  <si>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</si>
  <si>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</si>
  <si>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</si>
  <si>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</si>
  <si>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</si>
  <si>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</si>
  <si>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</si>
  <si>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</si>
  <si>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</si>
  <si>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</si>
  <si>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</si>
  <si>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</si>
  <si>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</si>
  <si>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</si>
  <si>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</si>
  <si>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</si>
  <si>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</si>
  <si>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</si>
  <si>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</si>
  <si>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</si>
  <si>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</si>
  <si>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</si>
  <si>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</si>
  <si>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RAZLIKA MESEC 2019/2018</t>
  </si>
  <si>
    <t>Indeks 2019/2018</t>
  </si>
  <si>
    <t>RAZLIKA OBDOBJE  2019/2018</t>
  </si>
  <si>
    <t>Dohodnina (1.1.1.+1.1.2.+1.1.3.+1.1.4.)</t>
  </si>
  <si>
    <t>DAVKI NA DOHODEK IN DOBIČEK (1.1.+1.2.+1.3.)</t>
  </si>
  <si>
    <t>PRISPEVKI ZA SOCIALNO VARNOST (2.1.+2.2.+2.3.+2.4.)</t>
  </si>
  <si>
    <t>DAVKI NA PREMOŽENJE (4.1.+4.2.+4.3.+4.4.)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</si>
  <si>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(5.1.+5.2.+5.3.+5.4.+5.5.+5.6.)</t>
    </r>
  </si>
  <si>
    <t>Trošarine (5.3.1.-5.3.2.)</t>
  </si>
  <si>
    <t>REALIZACIJA  APRIL 2018</t>
  </si>
  <si>
    <t>REALIZACIJA JANUAR - APRIL 2019</t>
  </si>
  <si>
    <t>REALIZACIJA JANUAR - APRIL 2018</t>
  </si>
  <si>
    <t xml:space="preserve"> REALIZACIJA  APRIL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</si>
</sst>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2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255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26" fillId="0" borderId="37" xfId="0" applyNumberFormat="1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40" xfId="48" applyFont="1" applyFill="1" applyBorder="1" applyAlignment="1">
      <alignment vertical="top"/>
    </xf>
    <xf numFmtId="0" fontId="23" fillId="38" borderId="27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1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8" xfId="48" applyNumberFormat="1" applyFont="1" applyFill="1" applyBorder="1"/>
    <xf numFmtId="3" fontId="1" fillId="0" borderId="1" xfId="0" applyNumberFormat="1" applyFont="1" applyBorder="1" applyAlignment="1"/>
    <xf numFmtId="0" fontId="23" fillId="38" borderId="41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9" xfId="28" applyFont="1" applyFill="1" applyBorder="1" applyAlignment="1">
      <alignment shrinkToFit="1"/>
    </xf>
    <xf numFmtId="0" fontId="0" fillId="35" borderId="19" xfId="0" applyFill="1" applyBorder="1"/>
    <xf numFmtId="3" fontId="28" fillId="35" borderId="29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9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47" fillId="34" borderId="11" xfId="0" applyNumberFormat="1" applyFont="1" applyFill="1" applyBorder="1"/>
    <xf numFmtId="3" fontId="25" fillId="0" borderId="36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3" fontId="28" fillId="0" borderId="1" xfId="0" applyNumberFormat="1" applyFont="1" applyFill="1" applyBorder="1" applyAlignment="1">
      <alignment horizontal="right"/>
    </xf>
    <xf numFmtId="166" fontId="28" fillId="0" borderId="22" xfId="0" applyNumberFormat="1" applyFont="1" applyFill="1" applyBorder="1" applyAlignment="1">
      <alignment horizontal="right"/>
    </xf>
    <xf numFmtId="3" fontId="28" fillId="0" borderId="15" xfId="0" applyNumberFormat="1" applyFont="1" applyFill="1" applyBorder="1" applyAlignment="1">
      <alignment horizontal="right"/>
    </xf>
    <xf numFmtId="3" fontId="26" fillId="0" borderId="2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7" fillId="34" borderId="15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0" borderId="1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8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30" xfId="28" applyFont="1" applyFill="1" applyBorder="1" applyAlignment="1">
      <alignment wrapText="1"/>
    </xf>
    <xf numFmtId="3" fontId="47" fillId="35" borderId="15" xfId="0" applyNumberFormat="1" applyFont="1" applyFill="1" applyBorder="1" applyAlignment="1">
      <alignment horizontal="right"/>
    </xf>
    <xf numFmtId="3" fontId="47" fillId="35" borderId="1" xfId="0" applyNumberFormat="1" applyFont="1" applyFill="1" applyBorder="1" applyAlignment="1">
      <alignment horizontal="right"/>
    </xf>
    <xf numFmtId="166" fontId="47" fillId="35" borderId="38" xfId="0" applyNumberFormat="1" applyFont="1" applyFill="1" applyBorder="1" applyAlignment="1"/>
    <xf numFmtId="166" fontId="47" fillId="35" borderId="22" xfId="0" applyNumberFormat="1" applyFont="1" applyFill="1" applyBorder="1"/>
    <xf numFmtId="0" fontId="28" fillId="37" borderId="22" xfId="0" applyFont="1" applyFill="1" applyBorder="1" applyAlignment="1"/>
    <xf numFmtId="3" fontId="28" fillId="0" borderId="15" xfId="0" applyNumberFormat="1" applyFont="1" applyBorder="1" applyAlignment="1">
      <alignment horizontal="right"/>
    </xf>
    <xf numFmtId="3" fontId="28" fillId="0" borderId="1" xfId="0" applyNumberFormat="1" applyFont="1" applyBorder="1" applyAlignment="1">
      <alignment horizontal="right"/>
    </xf>
    <xf numFmtId="166" fontId="28" fillId="0" borderId="38" xfId="0" applyNumberFormat="1" applyFont="1" applyBorder="1" applyAlignment="1"/>
    <xf numFmtId="166" fontId="28" fillId="0" borderId="22" xfId="0" applyNumberFormat="1" applyFont="1" applyBorder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5" xfId="0" applyNumberFormat="1" applyFont="1" applyBorder="1" applyAlignment="1">
      <alignment horizontal="right"/>
    </xf>
    <xf numFmtId="3" fontId="39" fillId="0" borderId="1" xfId="0" applyNumberFormat="1" applyFont="1" applyBorder="1" applyAlignment="1">
      <alignment horizontal="right"/>
    </xf>
    <xf numFmtId="166" fontId="39" fillId="0" borderId="38" xfId="0" applyNumberFormat="1" applyFont="1" applyBorder="1" applyAlignment="1"/>
    <xf numFmtId="3" fontId="39" fillId="0" borderId="1" xfId="0" applyNumberFormat="1" applyFont="1" applyBorder="1"/>
    <xf numFmtId="166" fontId="39" fillId="0" borderId="22" xfId="0" applyNumberFormat="1" applyFont="1" applyBorder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5" xfId="0" applyNumberFormat="1" applyFont="1" applyBorder="1" applyAlignment="1">
      <alignment horizontal="right"/>
    </xf>
    <xf numFmtId="3" fontId="57" fillId="0" borderId="1" xfId="0" applyNumberFormat="1" applyFont="1" applyBorder="1" applyAlignment="1">
      <alignment horizontal="right"/>
    </xf>
    <xf numFmtId="166" fontId="57" fillId="0" borderId="38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22" xfId="0" applyNumberFormat="1" applyFont="1" applyBorder="1"/>
    <xf numFmtId="3" fontId="49" fillId="0" borderId="1" xfId="0" applyNumberFormat="1" applyFont="1" applyBorder="1"/>
    <xf numFmtId="0" fontId="47" fillId="35" borderId="30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6" fontId="1" fillId="0" borderId="38" xfId="0" applyNumberFormat="1" applyFont="1" applyBorder="1" applyAlignment="1"/>
    <xf numFmtId="166" fontId="1" fillId="0" borderId="22" xfId="0" applyNumberFormat="1" applyFont="1" applyBorder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9" xfId="0" applyNumberFormat="1" applyFont="1" applyFill="1" applyBorder="1" applyAlignment="1"/>
    <xf numFmtId="166" fontId="28" fillId="0" borderId="31" xfId="0" applyNumberFormat="1" applyFont="1" applyFill="1" applyBorder="1"/>
    <xf numFmtId="3" fontId="57" fillId="0" borderId="15" xfId="0" quotePrefix="1" applyNumberFormat="1" applyFont="1" applyFill="1" applyBorder="1" applyAlignment="1">
      <alignment horizontal="right"/>
    </xf>
    <xf numFmtId="3" fontId="57" fillId="0" borderId="1" xfId="0" quotePrefix="1" applyNumberFormat="1" applyFont="1" applyFill="1" applyBorder="1" applyAlignment="1">
      <alignment horizontal="right"/>
    </xf>
    <xf numFmtId="166" fontId="57" fillId="0" borderId="38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22" xfId="0" quotePrefix="1" applyNumberFormat="1" applyFont="1" applyFill="1" applyBorder="1"/>
    <xf numFmtId="166" fontId="57" fillId="0" borderId="38" xfId="0" applyNumberFormat="1" applyFont="1" applyFill="1" applyBorder="1" applyAlignment="1"/>
    <xf numFmtId="166" fontId="57" fillId="0" borderId="22" xfId="0" applyNumberFormat="1" applyFont="1" applyFill="1" applyBorder="1"/>
    <xf numFmtId="3" fontId="28" fillId="0" borderId="15" xfId="0" quotePrefix="1" applyNumberFormat="1" applyFont="1" applyFill="1" applyBorder="1" applyAlignment="1">
      <alignment horizontal="right"/>
    </xf>
    <xf numFmtId="3" fontId="28" fillId="0" borderId="1" xfId="0" quotePrefix="1" applyNumberFormat="1" applyFont="1" applyFill="1" applyBorder="1" applyAlignment="1">
      <alignment horizontal="right"/>
    </xf>
    <xf numFmtId="166" fontId="28" fillId="0" borderId="38" xfId="0" applyNumberFormat="1" applyFont="1" applyFill="1" applyBorder="1" applyAlignment="1"/>
    <xf numFmtId="166" fontId="28" fillId="0" borderId="22" xfId="0" applyNumberFormat="1" applyFont="1" applyFill="1" applyBorder="1"/>
    <xf numFmtId="49" fontId="58" fillId="37" borderId="31" xfId="0" applyNumberFormat="1" applyFont="1" applyFill="1" applyBorder="1" applyAlignment="1">
      <alignment horizontal="left" wrapText="1"/>
    </xf>
    <xf numFmtId="3" fontId="57" fillId="0" borderId="15" xfId="0" applyNumberFormat="1" applyFont="1" applyFill="1" applyBorder="1" applyAlignment="1">
      <alignment horizontal="right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9" xfId="0" applyNumberFormat="1" applyFont="1" applyFill="1" applyBorder="1" applyAlignment="1"/>
    <xf numFmtId="166" fontId="47" fillId="34" borderId="31" xfId="0" applyNumberFormat="1" applyFont="1" applyFill="1" applyBorder="1"/>
    <xf numFmtId="0" fontId="47" fillId="35" borderId="22" xfId="28" applyFont="1" applyFill="1" applyBorder="1" applyAlignment="1">
      <alignment wrapText="1"/>
    </xf>
    <xf numFmtId="166" fontId="47" fillId="35" borderId="39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166" fontId="47" fillId="35" borderId="31" xfId="0" applyNumberFormat="1" applyFont="1" applyFill="1" applyBorder="1"/>
    <xf numFmtId="3" fontId="28" fillId="0" borderId="35" xfId="0" applyNumberFormat="1" applyFont="1" applyBorder="1" applyAlignment="1">
      <alignment horizontal="right"/>
    </xf>
    <xf numFmtId="3" fontId="28" fillId="0" borderId="35" xfId="0" applyNumberFormat="1" applyFont="1" applyBorder="1"/>
    <xf numFmtId="3" fontId="1" fillId="0" borderId="35" xfId="0" applyNumberFormat="1" applyFont="1" applyBorder="1" applyAlignment="1">
      <alignment horizontal="right"/>
    </xf>
    <xf numFmtId="166" fontId="1" fillId="0" borderId="38" xfId="0" applyNumberFormat="1" applyFont="1" applyFill="1" applyBorder="1" applyAlignment="1"/>
    <xf numFmtId="3" fontId="1" fillId="0" borderId="35" xfId="0" applyNumberFormat="1" applyFont="1" applyBorder="1"/>
    <xf numFmtId="166" fontId="1" fillId="0" borderId="30" xfId="0" applyNumberFormat="1" applyFont="1" applyFill="1" applyBorder="1"/>
    <xf numFmtId="166" fontId="47" fillId="34" borderId="22" xfId="0" applyNumberFormat="1" applyFont="1" applyFill="1" applyBorder="1"/>
    <xf numFmtId="3" fontId="28" fillId="0" borderId="18" xfId="0" applyNumberFormat="1" applyFont="1" applyFill="1" applyBorder="1" applyAlignment="1">
      <alignment horizontal="right"/>
    </xf>
    <xf numFmtId="3" fontId="28" fillId="0" borderId="35" xfId="0" applyNumberFormat="1" applyFont="1" applyFill="1" applyBorder="1" applyAlignment="1">
      <alignment horizontal="right"/>
    </xf>
    <xf numFmtId="3" fontId="28" fillId="0" borderId="35" xfId="0" applyNumberFormat="1" applyFont="1" applyFill="1" applyBorder="1"/>
    <xf numFmtId="166" fontId="28" fillId="0" borderId="32" xfId="0" applyNumberFormat="1" applyFont="1" applyFill="1" applyBorder="1"/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5" xfId="0" applyNumberFormat="1" applyFont="1" applyFill="1" applyBorder="1" applyAlignment="1">
      <alignment horizontal="right"/>
    </xf>
    <xf numFmtId="3" fontId="47" fillId="41" borderId="1" xfId="0" applyNumberFormat="1" applyFont="1" applyFill="1" applyBorder="1" applyAlignment="1">
      <alignment horizontal="right"/>
    </xf>
    <xf numFmtId="166" fontId="47" fillId="41" borderId="38" xfId="0" applyNumberFormat="1" applyFont="1" applyFill="1" applyBorder="1" applyAlignment="1"/>
    <xf numFmtId="3" fontId="47" fillId="41" borderId="1" xfId="0" applyNumberFormat="1" applyFont="1" applyFill="1" applyBorder="1"/>
    <xf numFmtId="166" fontId="47" fillId="41" borderId="22" xfId="0" applyNumberFormat="1" applyFont="1" applyFill="1" applyBorder="1"/>
    <xf numFmtId="0" fontId="47" fillId="0" borderId="22" xfId="0" applyFont="1" applyFill="1" applyBorder="1" applyAlignment="1" applyProtection="1">
      <alignment wrapText="1"/>
    </xf>
    <xf numFmtId="3" fontId="47" fillId="0" borderId="15" xfId="0" applyNumberFormat="1" applyFont="1" applyFill="1" applyBorder="1" applyAlignment="1">
      <alignment horizontal="right"/>
    </xf>
    <xf numFmtId="3" fontId="47" fillId="0" borderId="1" xfId="0" applyNumberFormat="1" applyFont="1" applyFill="1" applyBorder="1" applyAlignment="1">
      <alignment horizontal="right"/>
    </xf>
    <xf numFmtId="166" fontId="47" fillId="0" borderId="38" xfId="0" applyNumberFormat="1" applyFont="1" applyFill="1" applyBorder="1" applyAlignment="1"/>
    <xf numFmtId="166" fontId="47" fillId="0" borderId="32" xfId="0" applyNumberFormat="1" applyFont="1" applyFill="1" applyBorder="1"/>
    <xf numFmtId="0" fontId="47" fillId="0" borderId="15" xfId="45" applyFont="1" applyFill="1" applyBorder="1" applyAlignment="1" applyProtection="1">
      <alignment horizontal="right"/>
    </xf>
    <xf numFmtId="166" fontId="47" fillId="0" borderId="38" xfId="0" applyNumberFormat="1" applyFont="1" applyFill="1" applyBorder="1" applyAlignment="1">
      <alignment horizontal="right"/>
    </xf>
    <xf numFmtId="166" fontId="47" fillId="0" borderId="32" xfId="0" applyNumberFormat="1" applyFont="1" applyFill="1" applyBorder="1" applyAlignment="1">
      <alignment horizontal="right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23" xfId="28" applyFont="1" applyFill="1" applyBorder="1" applyAlignment="1"/>
    <xf numFmtId="3" fontId="47" fillId="42" borderId="19" xfId="0" applyNumberFormat="1" applyFont="1" applyFill="1" applyBorder="1" applyAlignment="1">
      <alignment horizontal="right"/>
    </xf>
    <xf numFmtId="3" fontId="47" fillId="42" borderId="29" xfId="0" applyNumberFormat="1" applyFont="1" applyFill="1" applyBorder="1" applyAlignment="1">
      <alignment horizontal="right"/>
    </xf>
    <xf numFmtId="166" fontId="47" fillId="42" borderId="44" xfId="0" applyNumberFormat="1" applyFont="1" applyFill="1" applyBorder="1" applyAlignment="1"/>
    <xf numFmtId="3" fontId="47" fillId="42" borderId="26" xfId="0" applyNumberFormat="1" applyFont="1" applyFill="1" applyBorder="1"/>
    <xf numFmtId="3" fontId="47" fillId="42" borderId="29" xfId="0" applyNumberFormat="1" applyFont="1" applyFill="1" applyBorder="1"/>
    <xf numFmtId="166" fontId="47" fillId="42" borderId="33" xfId="0" applyNumberFormat="1" applyFont="1" applyFill="1" applyBorder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3" fontId="32" fillId="0" borderId="34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CCFFFF"/>
      <color rgb="FFFFFFCC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9C-4CF1-8CA9-66C79C06B91F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89C-4CF1-8CA9-66C79C06B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626168"/>
        <c:axId val="304621072"/>
      </c:barChart>
      <c:catAx>
        <c:axId val="304626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04621072"/>
        <c:crosses val="autoZero"/>
        <c:auto val="1"/>
        <c:lblAlgn val="ctr"/>
        <c:lblOffset val="100"/>
        <c:noMultiLvlLbl val="0"/>
      </c:catAx>
      <c:valAx>
        <c:axId val="30462107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304626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354-47C2-8EC8-A46066EF6464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13.112190042944279</c:v>
                </c:pt>
                <c:pt idx="1">
                  <c:v>17.782099974918257</c:v>
                </c:pt>
                <c:pt idx="2">
                  <c:v>16.028423187317724</c:v>
                </c:pt>
                <c:pt idx="3">
                  <c:v>53.077286794819734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54-47C2-8EC8-A46066EF6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055-43BC-96A2-7A1FD8114B7A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6055-43BC-96A2-7A1FD8114B7A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6055-43BC-96A2-7A1FD8114B7A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6055-43BC-96A2-7A1FD8114B7A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055-43BC-96A2-7A1FD8114B7A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11.10882245611049</c:v>
                </c:pt>
                <c:pt idx="1">
                  <c:v>19.821137863551915</c:v>
                </c:pt>
                <c:pt idx="2">
                  <c:v>16.415585873772066</c:v>
                </c:pt>
                <c:pt idx="3">
                  <c:v>52.654453806565535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055-43BC-96A2-7A1FD8114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abSelected="1" topLeftCell="A64" zoomScaleNormal="100" workbookViewId="0">
      <selection activeCell="I9" sqref="I9"/>
    </sheetView>
  </sheetViews>
  <sheetFormatPr defaultColWidth="11.5546875" defaultRowHeight="14.4" x14ac:dyDescent="0.3"/>
  <cols>
    <col min="1" max="1" width="3.109375" style="127" customWidth="1"/>
    <col min="2" max="2" width="6.88671875" style="127" customWidth="1"/>
    <col min="3" max="3" width="57.109375" style="127" customWidth="1"/>
    <col min="4" max="4" width="20.6640625" style="250" customWidth="1"/>
    <col min="5" max="5" width="20" style="250" customWidth="1"/>
    <col min="6" max="6" width="10.88671875" style="127" customWidth="1"/>
    <col min="7" max="8" width="20.6640625" style="127" customWidth="1"/>
    <col min="9" max="9" width="11.44140625" style="127" customWidth="1"/>
    <col min="10" max="10" width="17" style="127" hidden="1" customWidth="1"/>
    <col min="11" max="11" width="18.5546875" style="127" hidden="1" customWidth="1"/>
    <col min="12" max="12" width="11.5546875" style="127" customWidth="1"/>
    <col min="13" max="16384" width="11.5546875" style="127"/>
  </cols>
  <sheetData>
    <row r="1" spans="1:11" x14ac:dyDescent="0.3">
      <c r="B1" s="6" t="s">
        <v>121</v>
      </c>
      <c r="C1" s="6"/>
      <c r="D1" s="147"/>
      <c r="E1" s="147"/>
      <c r="F1" s="6"/>
      <c r="G1" s="117"/>
      <c r="H1" s="117"/>
      <c r="I1" s="117"/>
      <c r="J1" s="117"/>
    </row>
    <row r="2" spans="1:11" x14ac:dyDescent="0.3">
      <c r="B2" s="6" t="s">
        <v>122</v>
      </c>
      <c r="C2" s="6"/>
      <c r="D2" s="147"/>
      <c r="E2" s="147"/>
      <c r="F2" s="6"/>
      <c r="G2" s="7"/>
      <c r="H2" s="117"/>
      <c r="I2" s="117"/>
      <c r="J2" s="117"/>
    </row>
    <row r="3" spans="1:11" x14ac:dyDescent="0.3">
      <c r="B3" s="6" t="s">
        <v>130</v>
      </c>
      <c r="C3" s="6"/>
      <c r="D3" s="147"/>
      <c r="E3" s="147"/>
      <c r="F3" s="6"/>
      <c r="G3" s="117"/>
      <c r="H3" s="117"/>
      <c r="I3" s="117"/>
      <c r="J3" s="117"/>
    </row>
    <row r="4" spans="1:11" x14ac:dyDescent="0.3">
      <c r="B4" s="117"/>
      <c r="C4" s="6"/>
      <c r="D4" s="147"/>
      <c r="E4" s="147"/>
      <c r="F4" s="6"/>
      <c r="G4" s="117"/>
      <c r="H4" s="117"/>
      <c r="I4" s="117"/>
      <c r="J4" s="117"/>
    </row>
    <row r="5" spans="1:11" x14ac:dyDescent="0.3">
      <c r="B5" s="12"/>
      <c r="C5" s="1"/>
      <c r="D5" s="147"/>
      <c r="E5" s="147"/>
      <c r="F5" s="6"/>
      <c r="G5" s="117"/>
      <c r="H5" s="117"/>
      <c r="I5" s="117"/>
      <c r="J5" s="117"/>
    </row>
    <row r="6" spans="1:11" ht="15" thickBot="1" x14ac:dyDescent="0.35">
      <c r="A6" s="251"/>
      <c r="B6" s="252" t="s">
        <v>105</v>
      </c>
      <c r="C6" s="252"/>
      <c r="D6" s="252"/>
      <c r="E6" s="252"/>
      <c r="F6" s="252"/>
      <c r="G6" s="252"/>
      <c r="H6" s="252"/>
      <c r="I6" s="252"/>
      <c r="J6" s="18"/>
    </row>
    <row r="7" spans="1:11" ht="53.25" customHeight="1" x14ac:dyDescent="0.3">
      <c r="A7" s="251"/>
      <c r="B7" s="8"/>
      <c r="C7" s="20"/>
      <c r="D7" s="124" t="s">
        <v>184</v>
      </c>
      <c r="E7" s="125" t="s">
        <v>181</v>
      </c>
      <c r="F7" s="14" t="s">
        <v>173</v>
      </c>
      <c r="G7" s="125" t="s">
        <v>182</v>
      </c>
      <c r="H7" s="125" t="s">
        <v>183</v>
      </c>
      <c r="I7" s="135" t="s">
        <v>173</v>
      </c>
      <c r="J7" s="125" t="s">
        <v>172</v>
      </c>
      <c r="K7" s="125" t="s">
        <v>174</v>
      </c>
    </row>
    <row r="8" spans="1:11" s="141" customFormat="1" ht="19.2" customHeight="1" x14ac:dyDescent="0.25">
      <c r="A8" s="251"/>
      <c r="B8" s="9" t="s">
        <v>60</v>
      </c>
      <c r="C8" s="21" t="s">
        <v>123</v>
      </c>
      <c r="D8" s="136">
        <v>1</v>
      </c>
      <c r="E8" s="10">
        <v>2</v>
      </c>
      <c r="F8" s="15" t="s">
        <v>125</v>
      </c>
      <c r="G8" s="10">
        <v>1</v>
      </c>
      <c r="H8" s="10">
        <v>2</v>
      </c>
      <c r="I8" s="11" t="s">
        <v>125</v>
      </c>
      <c r="J8" s="19"/>
    </row>
    <row r="9" spans="1:11" s="141" customFormat="1" ht="22.95" customHeight="1" x14ac:dyDescent="0.3">
      <c r="A9" s="251"/>
      <c r="B9" s="120" t="s">
        <v>21</v>
      </c>
      <c r="C9" s="148" t="s">
        <v>97</v>
      </c>
      <c r="D9" s="137">
        <v>1556427645.2499998</v>
      </c>
      <c r="E9" s="121">
        <v>1488600404.3599997</v>
      </c>
      <c r="F9" s="149">
        <v>104.5564438039476</v>
      </c>
      <c r="G9" s="121">
        <v>5548883408.1800003</v>
      </c>
      <c r="H9" s="121">
        <v>5204050784.6700001</v>
      </c>
      <c r="I9" s="150">
        <v>106.62623478859588</v>
      </c>
      <c r="J9" s="121">
        <v>67827240.890000105</v>
      </c>
      <c r="K9" s="121">
        <v>344832623.51000023</v>
      </c>
    </row>
    <row r="10" spans="1:11" s="141" customFormat="1" ht="31.95" customHeight="1" x14ac:dyDescent="0.3">
      <c r="A10" s="251"/>
      <c r="B10" s="151" t="s">
        <v>22</v>
      </c>
      <c r="C10" s="152" t="s">
        <v>176</v>
      </c>
      <c r="D10" s="153">
        <v>426557011.80999976</v>
      </c>
      <c r="E10" s="154">
        <v>347491136.34000009</v>
      </c>
      <c r="F10" s="155">
        <v>122.7533502876569</v>
      </c>
      <c r="G10" s="143">
        <v>1281523553.72</v>
      </c>
      <c r="H10" s="143">
        <v>1132864883.45</v>
      </c>
      <c r="I10" s="156">
        <v>113.12236546844655</v>
      </c>
      <c r="J10" s="143">
        <v>79065875.469999671</v>
      </c>
      <c r="K10" s="143">
        <v>148658670.26999998</v>
      </c>
    </row>
    <row r="11" spans="1:11" s="141" customFormat="1" ht="22.95" customHeight="1" x14ac:dyDescent="0.25">
      <c r="A11" s="251"/>
      <c r="B11" s="2" t="s">
        <v>23</v>
      </c>
      <c r="C11" s="157" t="s">
        <v>175</v>
      </c>
      <c r="D11" s="158">
        <v>251100812.93999982</v>
      </c>
      <c r="E11" s="159">
        <v>232461361.61000004</v>
      </c>
      <c r="F11" s="160">
        <v>108.01830084832385</v>
      </c>
      <c r="G11" s="129">
        <v>909685446.46000004</v>
      </c>
      <c r="H11" s="129">
        <v>832300997.04999995</v>
      </c>
      <c r="I11" s="161">
        <v>109.2976518932791</v>
      </c>
      <c r="J11" s="129">
        <v>18639451.329999775</v>
      </c>
      <c r="K11" s="129">
        <v>77384449.410000086</v>
      </c>
    </row>
    <row r="12" spans="1:11" s="141" customFormat="1" ht="19.95" customHeight="1" x14ac:dyDescent="0.25">
      <c r="A12" s="251"/>
      <c r="B12" s="162" t="s">
        <v>24</v>
      </c>
      <c r="C12" s="163" t="s">
        <v>62</v>
      </c>
      <c r="D12" s="164">
        <v>9371539.4499999993</v>
      </c>
      <c r="E12" s="165">
        <v>8453658.0899999999</v>
      </c>
      <c r="F12" s="166">
        <v>110.85780085056645</v>
      </c>
      <c r="G12" s="167">
        <v>14746459.189999999</v>
      </c>
      <c r="H12" s="167">
        <v>13917908.17</v>
      </c>
      <c r="I12" s="168">
        <v>105.95312894638822</v>
      </c>
      <c r="J12" s="167">
        <v>917881.3599999994</v>
      </c>
      <c r="K12" s="167">
        <v>828551.01999999955</v>
      </c>
    </row>
    <row r="13" spans="1:11" s="141" customFormat="1" ht="19.95" customHeight="1" x14ac:dyDescent="0.25">
      <c r="A13" s="251"/>
      <c r="B13" s="169" t="s">
        <v>63</v>
      </c>
      <c r="C13" s="170" t="s">
        <v>0</v>
      </c>
      <c r="D13" s="171">
        <v>9956651.709999999</v>
      </c>
      <c r="E13" s="172">
        <v>8984691.25</v>
      </c>
      <c r="F13" s="173">
        <v>110.81796171905182</v>
      </c>
      <c r="G13" s="175">
        <v>16506110.459999999</v>
      </c>
      <c r="H13" s="175">
        <v>15965120.369999999</v>
      </c>
      <c r="I13" s="176">
        <v>103.38857507780884</v>
      </c>
      <c r="J13" s="177">
        <v>971960.45999999903</v>
      </c>
      <c r="K13" s="177">
        <v>540990.08999999985</v>
      </c>
    </row>
    <row r="14" spans="1:11" s="141" customFormat="1" ht="19.95" customHeight="1" x14ac:dyDescent="0.25">
      <c r="A14" s="251"/>
      <c r="B14" s="169" t="s">
        <v>25</v>
      </c>
      <c r="C14" s="170" t="s">
        <v>1</v>
      </c>
      <c r="D14" s="171">
        <v>585112.26</v>
      </c>
      <c r="E14" s="172">
        <v>531033.15999999992</v>
      </c>
      <c r="F14" s="173">
        <v>110.18375199017704</v>
      </c>
      <c r="G14" s="175">
        <v>1759651.27</v>
      </c>
      <c r="H14" s="175">
        <v>2047212.2</v>
      </c>
      <c r="I14" s="176">
        <v>85.953535739968729</v>
      </c>
      <c r="J14" s="177">
        <v>54079.100000000093</v>
      </c>
      <c r="K14" s="177">
        <v>-287560.92999999993</v>
      </c>
    </row>
    <row r="15" spans="1:11" s="141" customFormat="1" ht="19.95" customHeight="1" x14ac:dyDescent="0.25">
      <c r="A15" s="251"/>
      <c r="B15" s="162" t="s">
        <v>26</v>
      </c>
      <c r="C15" s="163" t="s">
        <v>64</v>
      </c>
      <c r="D15" s="164">
        <v>227532585.41999984</v>
      </c>
      <c r="E15" s="165">
        <v>211739988.95000005</v>
      </c>
      <c r="F15" s="166">
        <v>107.45848554555701</v>
      </c>
      <c r="G15" s="167">
        <v>842766992.75</v>
      </c>
      <c r="H15" s="167">
        <v>769923004.45000005</v>
      </c>
      <c r="I15" s="168">
        <v>109.46120428652948</v>
      </c>
      <c r="J15" s="167">
        <v>15792596.46999979</v>
      </c>
      <c r="K15" s="167">
        <v>72843988.299999952</v>
      </c>
    </row>
    <row r="16" spans="1:11" s="141" customFormat="1" ht="19.95" customHeight="1" x14ac:dyDescent="0.25">
      <c r="A16" s="251"/>
      <c r="B16" s="162" t="s">
        <v>27</v>
      </c>
      <c r="C16" s="163" t="s">
        <v>144</v>
      </c>
      <c r="D16" s="164">
        <v>14111596.579999991</v>
      </c>
      <c r="E16" s="165">
        <v>12111046.420000002</v>
      </c>
      <c r="F16" s="166">
        <v>116.51839230585649</v>
      </c>
      <c r="G16" s="167">
        <v>51835155.54999999</v>
      </c>
      <c r="H16" s="167">
        <v>47614484.030000001</v>
      </c>
      <c r="I16" s="168">
        <v>108.86425970160825</v>
      </c>
      <c r="J16" s="167">
        <v>2000550.159999989</v>
      </c>
      <c r="K16" s="167">
        <v>4220671.5199999884</v>
      </c>
    </row>
    <row r="17" spans="1:11" s="141" customFormat="1" ht="19.95" customHeight="1" x14ac:dyDescent="0.25">
      <c r="A17" s="251"/>
      <c r="B17" s="162" t="s">
        <v>28</v>
      </c>
      <c r="C17" s="163" t="s">
        <v>2</v>
      </c>
      <c r="D17" s="164">
        <v>85091.489999999962</v>
      </c>
      <c r="E17" s="165">
        <v>156668.15000000002</v>
      </c>
      <c r="F17" s="166">
        <v>54.313202779250247</v>
      </c>
      <c r="G17" s="167">
        <v>336838.97</v>
      </c>
      <c r="H17" s="167">
        <v>845600.4</v>
      </c>
      <c r="I17" s="168">
        <v>39.834296435999789</v>
      </c>
      <c r="J17" s="167">
        <v>-71576.660000000062</v>
      </c>
      <c r="K17" s="167">
        <v>-508761.43000000005</v>
      </c>
    </row>
    <row r="18" spans="1:11" s="141" customFormat="1" ht="22.95" customHeight="1" x14ac:dyDescent="0.25">
      <c r="A18" s="251"/>
      <c r="B18" s="2" t="s">
        <v>29</v>
      </c>
      <c r="C18" s="157" t="s">
        <v>3</v>
      </c>
      <c r="D18" s="158">
        <v>175692937.58999997</v>
      </c>
      <c r="E18" s="159">
        <v>115013242.06999999</v>
      </c>
      <c r="F18" s="160">
        <v>152.75887752391918</v>
      </c>
      <c r="G18" s="129">
        <v>371925982.20999998</v>
      </c>
      <c r="H18" s="129">
        <v>301121952.13999999</v>
      </c>
      <c r="I18" s="161">
        <v>123.51340696578681</v>
      </c>
      <c r="J18" s="129">
        <v>60679695.519999981</v>
      </c>
      <c r="K18" s="129">
        <v>70804030.069999993</v>
      </c>
    </row>
    <row r="19" spans="1:11" s="141" customFormat="1" ht="22.95" customHeight="1" x14ac:dyDescent="0.25">
      <c r="A19" s="251"/>
      <c r="B19" s="2" t="s">
        <v>30</v>
      </c>
      <c r="C19" s="157" t="s">
        <v>4</v>
      </c>
      <c r="D19" s="158">
        <v>-236738.72000000003</v>
      </c>
      <c r="E19" s="159">
        <v>16532.660000000033</v>
      </c>
      <c r="F19" s="160">
        <v>-1431.94573649975</v>
      </c>
      <c r="G19" s="129">
        <v>-87874.95</v>
      </c>
      <c r="H19" s="129">
        <v>-558065.74</v>
      </c>
      <c r="I19" s="161">
        <v>15.746343790966275</v>
      </c>
      <c r="J19" s="129">
        <v>-253271.38000000006</v>
      </c>
      <c r="K19" s="129">
        <v>470190.79</v>
      </c>
    </row>
    <row r="20" spans="1:11" s="141" customFormat="1" ht="34.950000000000003" customHeight="1" x14ac:dyDescent="0.3">
      <c r="A20" s="251"/>
      <c r="B20" s="151" t="s">
        <v>31</v>
      </c>
      <c r="C20" s="152" t="s">
        <v>177</v>
      </c>
      <c r="D20" s="153">
        <v>578475403.74000025</v>
      </c>
      <c r="E20" s="154">
        <v>542706622.84999943</v>
      </c>
      <c r="F20" s="155">
        <v>106.5908134126248</v>
      </c>
      <c r="G20" s="143">
        <v>2286583941.1899996</v>
      </c>
      <c r="H20" s="143">
        <v>2132560735.7099996</v>
      </c>
      <c r="I20" s="156">
        <v>107.22245340546985</v>
      </c>
      <c r="J20" s="143">
        <v>35768780.89000082</v>
      </c>
      <c r="K20" s="143">
        <v>154023205.48000002</v>
      </c>
    </row>
    <row r="21" spans="1:11" s="141" customFormat="1" ht="22.95" customHeight="1" x14ac:dyDescent="0.25">
      <c r="A21" s="251"/>
      <c r="B21" s="2" t="s">
        <v>32</v>
      </c>
      <c r="C21" s="157" t="s">
        <v>5</v>
      </c>
      <c r="D21" s="158">
        <v>3329085.8200000003</v>
      </c>
      <c r="E21" s="159">
        <v>3115474.160000002</v>
      </c>
      <c r="F21" s="160">
        <v>106.85647349423041</v>
      </c>
      <c r="G21" s="129">
        <v>13146470.289999999</v>
      </c>
      <c r="H21" s="129">
        <v>12226187.040000001</v>
      </c>
      <c r="I21" s="161">
        <v>107.52714846410527</v>
      </c>
      <c r="J21" s="129">
        <v>213611.65999999829</v>
      </c>
      <c r="K21" s="129">
        <v>920283.24999999814</v>
      </c>
    </row>
    <row r="22" spans="1:11" s="141" customFormat="1" ht="22.95" customHeight="1" x14ac:dyDescent="0.25">
      <c r="A22" s="251"/>
      <c r="B22" s="2" t="s">
        <v>33</v>
      </c>
      <c r="C22" s="157" t="s">
        <v>6</v>
      </c>
      <c r="D22" s="158">
        <v>2985291.1399999987</v>
      </c>
      <c r="E22" s="159">
        <v>2800656.1799999997</v>
      </c>
      <c r="F22" s="160">
        <v>106.59256074767447</v>
      </c>
      <c r="G22" s="129">
        <v>11794544.49</v>
      </c>
      <c r="H22" s="129">
        <v>10979986.25</v>
      </c>
      <c r="I22" s="161">
        <v>107.41857249593549</v>
      </c>
      <c r="J22" s="129">
        <v>184634.95999999903</v>
      </c>
      <c r="K22" s="129">
        <v>814558.24000000022</v>
      </c>
    </row>
    <row r="23" spans="1:11" s="141" customFormat="1" ht="22.95" customHeight="1" x14ac:dyDescent="0.25">
      <c r="A23" s="251"/>
      <c r="B23" s="2" t="s">
        <v>34</v>
      </c>
      <c r="C23" s="157" t="s">
        <v>7</v>
      </c>
      <c r="D23" s="158">
        <v>368595757.51999998</v>
      </c>
      <c r="E23" s="159">
        <v>346130458.52999938</v>
      </c>
      <c r="F23" s="160">
        <v>106.49041378369581</v>
      </c>
      <c r="G23" s="129">
        <v>1456710668.7299995</v>
      </c>
      <c r="H23" s="129">
        <v>1359155470.0899997</v>
      </c>
      <c r="I23" s="161">
        <v>107.17763352220038</v>
      </c>
      <c r="J23" s="129">
        <v>22465298.990000606</v>
      </c>
      <c r="K23" s="129">
        <v>97555198.639999866</v>
      </c>
    </row>
    <row r="24" spans="1:11" s="141" customFormat="1" ht="22.95" customHeight="1" x14ac:dyDescent="0.25">
      <c r="A24" s="251"/>
      <c r="B24" s="2" t="s">
        <v>35</v>
      </c>
      <c r="C24" s="157" t="s">
        <v>8</v>
      </c>
      <c r="D24" s="158">
        <v>203565269.26000035</v>
      </c>
      <c r="E24" s="159">
        <v>190660033.98000002</v>
      </c>
      <c r="F24" s="160">
        <v>106.76871550403378</v>
      </c>
      <c r="G24" s="129">
        <v>804932257.68000031</v>
      </c>
      <c r="H24" s="129">
        <v>750199092.33000004</v>
      </c>
      <c r="I24" s="161">
        <v>107.29581865795221</v>
      </c>
      <c r="J24" s="129">
        <v>12905235.280000329</v>
      </c>
      <c r="K24" s="129">
        <v>54733165.350000262</v>
      </c>
    </row>
    <row r="25" spans="1:11" s="141" customFormat="1" ht="31.95" customHeight="1" x14ac:dyDescent="0.3">
      <c r="A25" s="251"/>
      <c r="B25" s="151" t="s">
        <v>36</v>
      </c>
      <c r="C25" s="152" t="s">
        <v>66</v>
      </c>
      <c r="D25" s="153">
        <v>1939221.7000000002</v>
      </c>
      <c r="E25" s="154">
        <v>1886106.7800000003</v>
      </c>
      <c r="F25" s="155">
        <v>102.81611415447007</v>
      </c>
      <c r="G25" s="143">
        <v>7250903.2999999998</v>
      </c>
      <c r="H25" s="143">
        <v>6886491.9900000002</v>
      </c>
      <c r="I25" s="156">
        <v>105.29168276866028</v>
      </c>
      <c r="J25" s="143">
        <v>53114.919999999925</v>
      </c>
      <c r="K25" s="143">
        <v>364411.30999999959</v>
      </c>
    </row>
    <row r="26" spans="1:11" s="141" customFormat="1" ht="22.95" customHeight="1" x14ac:dyDescent="0.25">
      <c r="A26" s="251"/>
      <c r="B26" s="2" t="s">
        <v>37</v>
      </c>
      <c r="C26" s="157" t="s">
        <v>9</v>
      </c>
      <c r="D26" s="158">
        <v>1939221.7000000002</v>
      </c>
      <c r="E26" s="159">
        <v>1886106.7800000003</v>
      </c>
      <c r="F26" s="160">
        <v>102.81611415447007</v>
      </c>
      <c r="G26" s="129">
        <v>7250903.2999999998</v>
      </c>
      <c r="H26" s="129">
        <v>6886491.9900000002</v>
      </c>
      <c r="I26" s="161">
        <v>105.29168276866028</v>
      </c>
      <c r="J26" s="129">
        <v>53114.919999999925</v>
      </c>
      <c r="K26" s="129">
        <v>364411.30999999959</v>
      </c>
    </row>
    <row r="27" spans="1:11" s="141" customFormat="1" ht="31.95" customHeight="1" x14ac:dyDescent="0.3">
      <c r="A27" s="251"/>
      <c r="B27" s="151" t="s">
        <v>38</v>
      </c>
      <c r="C27" s="178" t="s">
        <v>178</v>
      </c>
      <c r="D27" s="153">
        <v>18768660.850000001</v>
      </c>
      <c r="E27" s="154">
        <v>18248970.27</v>
      </c>
      <c r="F27" s="155">
        <v>102.84778029834558</v>
      </c>
      <c r="G27" s="143">
        <v>45092673.030000001</v>
      </c>
      <c r="H27" s="143">
        <v>46336888.200000003</v>
      </c>
      <c r="I27" s="156">
        <v>97.314849532774616</v>
      </c>
      <c r="J27" s="143">
        <v>519690.58000000194</v>
      </c>
      <c r="K27" s="143">
        <v>-1244215.1700000018</v>
      </c>
    </row>
    <row r="28" spans="1:11" s="141" customFormat="1" ht="22.95" customHeight="1" x14ac:dyDescent="0.25">
      <c r="A28" s="251"/>
      <c r="B28" s="2" t="s">
        <v>39</v>
      </c>
      <c r="C28" s="157" t="s">
        <v>10</v>
      </c>
      <c r="D28" s="158">
        <v>14315649.449999999</v>
      </c>
      <c r="E28" s="159">
        <v>13732578.199999999</v>
      </c>
      <c r="F28" s="160">
        <v>104.24589790429883</v>
      </c>
      <c r="G28" s="129">
        <v>27288851.850000001</v>
      </c>
      <c r="H28" s="129">
        <v>29560147.870000001</v>
      </c>
      <c r="I28" s="161">
        <v>92.316357719221386</v>
      </c>
      <c r="J28" s="129">
        <v>583071.25</v>
      </c>
      <c r="K28" s="129">
        <v>-2271296.0199999996</v>
      </c>
    </row>
    <row r="29" spans="1:11" s="141" customFormat="1" ht="19.95" customHeight="1" x14ac:dyDescent="0.25">
      <c r="A29" s="251"/>
      <c r="B29" s="179" t="s">
        <v>67</v>
      </c>
      <c r="C29" s="180" t="s">
        <v>68</v>
      </c>
      <c r="D29" s="181">
        <v>18147.230000000003</v>
      </c>
      <c r="E29" s="182">
        <v>1761.4900000000007</v>
      </c>
      <c r="F29" s="183">
        <v>1030.2204383788721</v>
      </c>
      <c r="G29" s="94">
        <v>24492.7</v>
      </c>
      <c r="H29" s="94">
        <v>7953.02</v>
      </c>
      <c r="I29" s="184">
        <v>307.96728789818206</v>
      </c>
      <c r="J29" s="94">
        <v>16385.740000000002</v>
      </c>
      <c r="K29" s="94">
        <v>16539.68</v>
      </c>
    </row>
    <row r="30" spans="1:11" s="141" customFormat="1" ht="22.95" customHeight="1" x14ac:dyDescent="0.25">
      <c r="A30" s="251"/>
      <c r="B30" s="2" t="s">
        <v>40</v>
      </c>
      <c r="C30" s="157" t="s">
        <v>11</v>
      </c>
      <c r="D30" s="158">
        <v>104322.64000000001</v>
      </c>
      <c r="E30" s="159">
        <v>153084.22999999998</v>
      </c>
      <c r="F30" s="160">
        <v>68.147215425129048</v>
      </c>
      <c r="G30" s="129">
        <v>544276.84000000008</v>
      </c>
      <c r="H30" s="129">
        <v>190131.19</v>
      </c>
      <c r="I30" s="161">
        <v>286.26383709058996</v>
      </c>
      <c r="J30" s="129">
        <v>-48761.589999999967</v>
      </c>
      <c r="K30" s="129">
        <v>354145.65000000008</v>
      </c>
    </row>
    <row r="31" spans="1:11" s="141" customFormat="1" ht="19.95" customHeight="1" x14ac:dyDescent="0.25">
      <c r="A31" s="251"/>
      <c r="B31" s="179" t="s">
        <v>69</v>
      </c>
      <c r="C31" s="180" t="s">
        <v>70</v>
      </c>
      <c r="D31" s="181">
        <v>45574.680000000022</v>
      </c>
      <c r="E31" s="182">
        <v>53290.680000000008</v>
      </c>
      <c r="F31" s="183">
        <v>85.520920356054788</v>
      </c>
      <c r="G31" s="94">
        <v>214426.7</v>
      </c>
      <c r="H31" s="94">
        <v>67788.040000000008</v>
      </c>
      <c r="I31" s="184">
        <v>316.31936843136339</v>
      </c>
      <c r="J31" s="94">
        <v>-7715.9999999999854</v>
      </c>
      <c r="K31" s="94">
        <v>146638.66</v>
      </c>
    </row>
    <row r="32" spans="1:11" s="141" customFormat="1" ht="22.95" customHeight="1" x14ac:dyDescent="0.25">
      <c r="A32" s="251"/>
      <c r="B32" s="2" t="s">
        <v>41</v>
      </c>
      <c r="C32" s="185" t="s">
        <v>12</v>
      </c>
      <c r="D32" s="158">
        <v>932834.35000000056</v>
      </c>
      <c r="E32" s="159">
        <v>821140.32999999984</v>
      </c>
      <c r="F32" s="160">
        <v>113.60230595420893</v>
      </c>
      <c r="G32" s="129">
        <v>4096927.1100000003</v>
      </c>
      <c r="H32" s="129">
        <v>2912929.8</v>
      </c>
      <c r="I32" s="161">
        <v>140.6462699513047</v>
      </c>
      <c r="J32" s="129">
        <v>111694.02000000072</v>
      </c>
      <c r="K32" s="129">
        <v>1183997.3100000005</v>
      </c>
    </row>
    <row r="33" spans="1:11" s="141" customFormat="1" ht="22.95" customHeight="1" x14ac:dyDescent="0.25">
      <c r="A33" s="251"/>
      <c r="B33" s="2" t="s">
        <v>42</v>
      </c>
      <c r="C33" s="185" t="s">
        <v>13</v>
      </c>
      <c r="D33" s="158">
        <v>3415854.4099999983</v>
      </c>
      <c r="E33" s="159">
        <v>3542167.51</v>
      </c>
      <c r="F33" s="160">
        <v>96.434016752640773</v>
      </c>
      <c r="G33" s="129">
        <v>13162617.229999999</v>
      </c>
      <c r="H33" s="129">
        <v>13673679.34</v>
      </c>
      <c r="I33" s="161">
        <v>96.262438972771747</v>
      </c>
      <c r="J33" s="129">
        <v>-126313.10000000149</v>
      </c>
      <c r="K33" s="129">
        <v>-511062.11000000127</v>
      </c>
    </row>
    <row r="34" spans="1:11" s="141" customFormat="1" ht="26.4" customHeight="1" x14ac:dyDescent="0.25">
      <c r="A34" s="251"/>
      <c r="B34" s="179" t="s">
        <v>71</v>
      </c>
      <c r="C34" s="186" t="s">
        <v>72</v>
      </c>
      <c r="D34" s="181">
        <v>2027.5699999999997</v>
      </c>
      <c r="E34" s="182">
        <v>65.549999999999955</v>
      </c>
      <c r="F34" s="183">
        <v>3093.1655225019085</v>
      </c>
      <c r="G34" s="94">
        <v>5489.04</v>
      </c>
      <c r="H34" s="94">
        <v>1323.81</v>
      </c>
      <c r="I34" s="184">
        <v>414.63956307929391</v>
      </c>
      <c r="J34" s="94">
        <v>1962.0199999999998</v>
      </c>
      <c r="K34" s="94">
        <v>4165.2299999999996</v>
      </c>
    </row>
    <row r="35" spans="1:11" s="141" customFormat="1" ht="34.950000000000003" customHeight="1" x14ac:dyDescent="0.3">
      <c r="A35" s="251"/>
      <c r="B35" s="151" t="s">
        <v>43</v>
      </c>
      <c r="C35" s="152" t="s">
        <v>179</v>
      </c>
      <c r="D35" s="153">
        <v>521425961.36999977</v>
      </c>
      <c r="E35" s="154">
        <v>569998179.6500001</v>
      </c>
      <c r="F35" s="155">
        <v>91.478530982357626</v>
      </c>
      <c r="G35" s="143">
        <v>1893716460.8099999</v>
      </c>
      <c r="H35" s="143">
        <v>1854128307.2300003</v>
      </c>
      <c r="I35" s="156">
        <v>102.13513560122185</v>
      </c>
      <c r="J35" s="143">
        <v>-48572218.280000329</v>
      </c>
      <c r="K35" s="143">
        <v>39588153.579999685</v>
      </c>
    </row>
    <row r="36" spans="1:11" s="141" customFormat="1" ht="22.95" customHeight="1" x14ac:dyDescent="0.25">
      <c r="A36" s="251"/>
      <c r="B36" s="2" t="s">
        <v>44</v>
      </c>
      <c r="C36" s="185" t="s">
        <v>110</v>
      </c>
      <c r="D36" s="134">
        <v>353428843.83999974</v>
      </c>
      <c r="E36" s="132">
        <v>399497690.20000011</v>
      </c>
      <c r="F36" s="187">
        <v>88.468307204245164</v>
      </c>
      <c r="G36" s="130">
        <v>1257048833.9400001</v>
      </c>
      <c r="H36" s="130">
        <v>1207523237.3800004</v>
      </c>
      <c r="I36" s="188">
        <v>104.1014197513463</v>
      </c>
      <c r="J36" s="130">
        <v>-46068846.360000372</v>
      </c>
      <c r="K36" s="130">
        <v>49525596.559999704</v>
      </c>
    </row>
    <row r="37" spans="1:11" s="141" customFormat="1" ht="19.95" customHeight="1" x14ac:dyDescent="0.25">
      <c r="A37" s="251"/>
      <c r="B37" s="162" t="s">
        <v>45</v>
      </c>
      <c r="C37" s="163" t="s">
        <v>108</v>
      </c>
      <c r="D37" s="164">
        <v>341876151.26999974</v>
      </c>
      <c r="E37" s="165">
        <v>387469310.0200001</v>
      </c>
      <c r="F37" s="166">
        <v>88.233091609849836</v>
      </c>
      <c r="G37" s="167">
        <v>1214955468.52</v>
      </c>
      <c r="H37" s="167">
        <v>1166212926.4100003</v>
      </c>
      <c r="I37" s="168">
        <v>104.1795576953555</v>
      </c>
      <c r="J37" s="167">
        <v>-45593158.750000358</v>
      </c>
      <c r="K37" s="167">
        <v>48742542.109999657</v>
      </c>
    </row>
    <row r="38" spans="1:11" s="141" customFormat="1" ht="19.95" customHeight="1" x14ac:dyDescent="0.25">
      <c r="A38" s="251"/>
      <c r="B38" s="169" t="s">
        <v>106</v>
      </c>
      <c r="C38" s="170" t="s">
        <v>103</v>
      </c>
      <c r="D38" s="189">
        <v>527177203.52999973</v>
      </c>
      <c r="E38" s="190">
        <v>537893288.34000015</v>
      </c>
      <c r="F38" s="191">
        <v>98.007767517778206</v>
      </c>
      <c r="G38" s="192">
        <v>1913746575.4299998</v>
      </c>
      <c r="H38" s="192">
        <v>1799501605.2400002</v>
      </c>
      <c r="I38" s="193">
        <v>106.34870065452165</v>
      </c>
      <c r="J38" s="192">
        <v>-10716084.81000042</v>
      </c>
      <c r="K38" s="192">
        <v>114244970.18999958</v>
      </c>
    </row>
    <row r="39" spans="1:11" s="141" customFormat="1" ht="19.95" customHeight="1" x14ac:dyDescent="0.25">
      <c r="A39" s="251"/>
      <c r="B39" s="169" t="s">
        <v>107</v>
      </c>
      <c r="C39" s="170" t="s">
        <v>1</v>
      </c>
      <c r="D39" s="189">
        <v>185301052.25999999</v>
      </c>
      <c r="E39" s="190">
        <v>150423978.32000005</v>
      </c>
      <c r="F39" s="194">
        <v>123.18584731604771</v>
      </c>
      <c r="G39" s="192">
        <v>698791106.90999997</v>
      </c>
      <c r="H39" s="192">
        <v>633288678.83000004</v>
      </c>
      <c r="I39" s="195">
        <v>110.3432179146192</v>
      </c>
      <c r="J39" s="192">
        <v>34877073.939999938</v>
      </c>
      <c r="K39" s="192">
        <v>65502428.079999924</v>
      </c>
    </row>
    <row r="40" spans="1:11" s="141" customFormat="1" ht="22.95" customHeight="1" x14ac:dyDescent="0.25">
      <c r="A40" s="251"/>
      <c r="B40" s="162" t="s">
        <v>46</v>
      </c>
      <c r="C40" s="163" t="s">
        <v>104</v>
      </c>
      <c r="D40" s="164">
        <v>11552692.569999995</v>
      </c>
      <c r="E40" s="165">
        <v>12028380.180000002</v>
      </c>
      <c r="F40" s="166">
        <v>96.045289532908612</v>
      </c>
      <c r="G40" s="167">
        <v>42093365.420000024</v>
      </c>
      <c r="H40" s="167">
        <v>41310310.970000006</v>
      </c>
      <c r="I40" s="168">
        <v>101.89554237577316</v>
      </c>
      <c r="J40" s="167">
        <v>-475687.61000000685</v>
      </c>
      <c r="K40" s="167">
        <v>783054.45000001788</v>
      </c>
    </row>
    <row r="41" spans="1:11" s="141" customFormat="1" ht="22.95" customHeight="1" x14ac:dyDescent="0.25">
      <c r="A41" s="251"/>
      <c r="B41" s="3" t="s">
        <v>47</v>
      </c>
      <c r="C41" s="36" t="s">
        <v>111</v>
      </c>
      <c r="D41" s="196">
        <v>11557890.159999998</v>
      </c>
      <c r="E41" s="197">
        <v>12601866.710000001</v>
      </c>
      <c r="F41" s="198">
        <v>91.715699157716273</v>
      </c>
      <c r="G41" s="131">
        <v>47344675.75</v>
      </c>
      <c r="H41" s="131">
        <v>47254751.359999999</v>
      </c>
      <c r="I41" s="199">
        <v>100.19029703344525</v>
      </c>
      <c r="J41" s="131">
        <v>-1043976.5500000026</v>
      </c>
      <c r="K41" s="131">
        <v>89924.390000000596</v>
      </c>
    </row>
    <row r="42" spans="1:11" s="141" customFormat="1" ht="22.95" customHeight="1" x14ac:dyDescent="0.25">
      <c r="A42" s="251"/>
      <c r="B42" s="2" t="s">
        <v>48</v>
      </c>
      <c r="C42" s="37" t="s">
        <v>180</v>
      </c>
      <c r="D42" s="134">
        <v>123043887.20999999</v>
      </c>
      <c r="E42" s="132">
        <v>127360997.41000003</v>
      </c>
      <c r="F42" s="187">
        <v>96.610335748154981</v>
      </c>
      <c r="G42" s="130">
        <v>473401225.81999993</v>
      </c>
      <c r="H42" s="130">
        <v>481895768.71000004</v>
      </c>
      <c r="I42" s="188">
        <v>98.237265516412535</v>
      </c>
      <c r="J42" s="130">
        <v>-4317110.2000000328</v>
      </c>
      <c r="K42" s="130">
        <v>-8494542.8900001049</v>
      </c>
    </row>
    <row r="43" spans="1:11" s="141" customFormat="1" ht="19.95" customHeight="1" x14ac:dyDescent="0.25">
      <c r="A43" s="251"/>
      <c r="B43" s="169" t="s">
        <v>76</v>
      </c>
      <c r="C43" s="200" t="s">
        <v>103</v>
      </c>
      <c r="D43" s="201">
        <v>134447285.72999999</v>
      </c>
      <c r="E43" s="202">
        <v>140584112.54000002</v>
      </c>
      <c r="F43" s="194">
        <v>95.634765053374053</v>
      </c>
      <c r="G43" s="203">
        <v>498685523.28999996</v>
      </c>
      <c r="H43" s="174">
        <v>516249783.50000006</v>
      </c>
      <c r="I43" s="195">
        <v>96.597720566404831</v>
      </c>
      <c r="J43" s="174">
        <v>-6136826.8100000322</v>
      </c>
      <c r="K43" s="174">
        <v>-17564260.210000098</v>
      </c>
    </row>
    <row r="44" spans="1:11" s="141" customFormat="1" ht="19.95" customHeight="1" x14ac:dyDescent="0.25">
      <c r="A44" s="251"/>
      <c r="B44" s="169" t="s">
        <v>112</v>
      </c>
      <c r="C44" s="200" t="s">
        <v>1</v>
      </c>
      <c r="D44" s="171">
        <v>11403398.520000001</v>
      </c>
      <c r="E44" s="172">
        <v>13223115.129999999</v>
      </c>
      <c r="F44" s="173">
        <v>86.238366738019948</v>
      </c>
      <c r="G44" s="175">
        <v>25284297.470000006</v>
      </c>
      <c r="H44" s="204">
        <v>34354014.789999999</v>
      </c>
      <c r="I44" s="176">
        <v>73.599250697650433</v>
      </c>
      <c r="J44" s="204">
        <v>-1819716.6099999975</v>
      </c>
      <c r="K44" s="204">
        <v>-9069717.3199999928</v>
      </c>
    </row>
    <row r="45" spans="1:11" s="141" customFormat="1" ht="22.95" customHeight="1" x14ac:dyDescent="0.25">
      <c r="A45" s="251"/>
      <c r="B45" s="2" t="s">
        <v>49</v>
      </c>
      <c r="C45" s="185" t="s">
        <v>73</v>
      </c>
      <c r="D45" s="134">
        <v>22463932.769999996</v>
      </c>
      <c r="E45" s="159">
        <v>21872882.960000016</v>
      </c>
      <c r="F45" s="198">
        <v>102.70220350504715</v>
      </c>
      <c r="G45" s="129">
        <v>82396900.349999994</v>
      </c>
      <c r="H45" s="126">
        <v>88913982.090000018</v>
      </c>
      <c r="I45" s="199">
        <v>92.670352191173549</v>
      </c>
      <c r="J45" s="126">
        <v>591049.80999998003</v>
      </c>
      <c r="K45" s="126">
        <v>-6517081.7400000244</v>
      </c>
    </row>
    <row r="46" spans="1:11" s="141" customFormat="1" ht="19.95" customHeight="1" x14ac:dyDescent="0.25">
      <c r="A46" s="251"/>
      <c r="B46" s="179" t="s">
        <v>109</v>
      </c>
      <c r="C46" s="180" t="s">
        <v>74</v>
      </c>
      <c r="D46" s="181">
        <v>22305263.579999998</v>
      </c>
      <c r="E46" s="182">
        <v>21820775.010000013</v>
      </c>
      <c r="F46" s="183">
        <v>102.2203087185398</v>
      </c>
      <c r="G46" s="94">
        <v>81337291</v>
      </c>
      <c r="H46" s="205">
        <v>88057241.670000017</v>
      </c>
      <c r="I46" s="184">
        <v>92.368656407404345</v>
      </c>
      <c r="J46" s="205">
        <v>484488.5699999854</v>
      </c>
      <c r="K46" s="205">
        <v>-6719950.6700000167</v>
      </c>
    </row>
    <row r="47" spans="1:11" s="141" customFormat="1" ht="22.95" customHeight="1" x14ac:dyDescent="0.25">
      <c r="A47" s="251"/>
      <c r="B47" s="2" t="s">
        <v>90</v>
      </c>
      <c r="C47" s="185" t="s">
        <v>75</v>
      </c>
      <c r="D47" s="158">
        <v>6837836.7800000012</v>
      </c>
      <c r="E47" s="159">
        <v>3407284.05</v>
      </c>
      <c r="F47" s="160">
        <v>200.68290989710709</v>
      </c>
      <c r="G47" s="129">
        <v>16478726.460000001</v>
      </c>
      <c r="H47" s="129">
        <v>12940900.959999999</v>
      </c>
      <c r="I47" s="161">
        <v>127.33832451801719</v>
      </c>
      <c r="J47" s="129">
        <v>3430552.7300000014</v>
      </c>
      <c r="K47" s="129">
        <v>3537825.5000000019</v>
      </c>
    </row>
    <row r="48" spans="1:11" s="141" customFormat="1" ht="19.95" customHeight="1" x14ac:dyDescent="0.25">
      <c r="A48" s="251"/>
      <c r="B48" s="179" t="s">
        <v>98</v>
      </c>
      <c r="C48" s="180" t="s">
        <v>77</v>
      </c>
      <c r="D48" s="181">
        <v>5128212.46</v>
      </c>
      <c r="E48" s="182">
        <v>1191147.1300000004</v>
      </c>
      <c r="F48" s="183">
        <v>430.52720615630403</v>
      </c>
      <c r="G48" s="94">
        <v>8351310.5300000003</v>
      </c>
      <c r="H48" s="94">
        <v>4379204.0200000005</v>
      </c>
      <c r="I48" s="184">
        <v>190.7038469059498</v>
      </c>
      <c r="J48" s="94">
        <v>3937065.3299999996</v>
      </c>
      <c r="K48" s="94">
        <v>3972106.51</v>
      </c>
    </row>
    <row r="49" spans="1:11" s="141" customFormat="1" ht="22.95" customHeight="1" x14ac:dyDescent="0.25">
      <c r="A49" s="251"/>
      <c r="B49" s="2" t="s">
        <v>99</v>
      </c>
      <c r="C49" s="185" t="s">
        <v>14</v>
      </c>
      <c r="D49" s="158">
        <v>4093570.6099999985</v>
      </c>
      <c r="E49" s="159">
        <v>5257458.3200000012</v>
      </c>
      <c r="F49" s="160">
        <v>77.862160018036946</v>
      </c>
      <c r="G49" s="129">
        <v>17046098.489999998</v>
      </c>
      <c r="H49" s="129">
        <v>15599666.73</v>
      </c>
      <c r="I49" s="161">
        <v>109.27219654775277</v>
      </c>
      <c r="J49" s="129">
        <v>-1163887.7100000028</v>
      </c>
      <c r="K49" s="129">
        <v>1446431.7599999979</v>
      </c>
    </row>
    <row r="50" spans="1:11" s="141" customFormat="1" ht="31.95" customHeight="1" x14ac:dyDescent="0.3">
      <c r="A50" s="251"/>
      <c r="B50" s="151" t="s">
        <v>50</v>
      </c>
      <c r="C50" s="152" t="s">
        <v>89</v>
      </c>
      <c r="D50" s="153">
        <v>9260004.1699999981</v>
      </c>
      <c r="E50" s="154">
        <v>8269388.4700000007</v>
      </c>
      <c r="F50" s="155">
        <v>111.97931024275604</v>
      </c>
      <c r="G50" s="143">
        <v>34714300.60999997</v>
      </c>
      <c r="H50" s="143">
        <v>30864744.579999998</v>
      </c>
      <c r="I50" s="156">
        <v>112.47234047254821</v>
      </c>
      <c r="J50" s="143">
        <v>990615.69999999739</v>
      </c>
      <c r="K50" s="143">
        <v>3849556.0299999714</v>
      </c>
    </row>
    <row r="51" spans="1:11" s="141" customFormat="1" ht="22.95" customHeight="1" x14ac:dyDescent="0.25">
      <c r="A51" s="251"/>
      <c r="B51" s="2" t="s">
        <v>101</v>
      </c>
      <c r="C51" s="37" t="s">
        <v>102</v>
      </c>
      <c r="D51" s="134">
        <v>9260004.1699999981</v>
      </c>
      <c r="E51" s="132">
        <v>8269388.4700000007</v>
      </c>
      <c r="F51" s="198">
        <v>111.97931024275604</v>
      </c>
      <c r="G51" s="130">
        <v>34714300.60999997</v>
      </c>
      <c r="H51" s="130">
        <v>30864744.579999998</v>
      </c>
      <c r="I51" s="199">
        <v>112.47234047254821</v>
      </c>
      <c r="J51" s="130">
        <v>990615.69999999739</v>
      </c>
      <c r="K51" s="130">
        <v>3849556.0299999714</v>
      </c>
    </row>
    <row r="52" spans="1:11" s="141" customFormat="1" ht="31.95" customHeight="1" x14ac:dyDescent="0.3">
      <c r="A52" s="251"/>
      <c r="B52" s="151" t="s">
        <v>52</v>
      </c>
      <c r="C52" s="206" t="s">
        <v>15</v>
      </c>
      <c r="D52" s="153">
        <v>1381.61</v>
      </c>
      <c r="E52" s="154">
        <v>0</v>
      </c>
      <c r="F52" s="155" t="e">
        <v>#DIV/0!</v>
      </c>
      <c r="G52" s="143">
        <v>1575.52</v>
      </c>
      <c r="H52" s="143">
        <v>408733.51</v>
      </c>
      <c r="I52" s="156">
        <v>0.38546386862188026</v>
      </c>
      <c r="J52" s="143">
        <v>1381.61</v>
      </c>
      <c r="K52" s="143">
        <v>-407157.99</v>
      </c>
    </row>
    <row r="53" spans="1:11" s="141" customFormat="1" ht="22.95" customHeight="1" x14ac:dyDescent="0.3">
      <c r="A53" s="251"/>
      <c r="B53" s="120" t="s">
        <v>51</v>
      </c>
      <c r="C53" s="148" t="s">
        <v>116</v>
      </c>
      <c r="D53" s="137">
        <v>8910883.8200000022</v>
      </c>
      <c r="E53" s="121">
        <v>8012301.1199999992</v>
      </c>
      <c r="F53" s="207">
        <v>111.21503905734392</v>
      </c>
      <c r="G53" s="123">
        <v>33383941.300000004</v>
      </c>
      <c r="H53" s="122">
        <v>32135353.379999999</v>
      </c>
      <c r="I53" s="208">
        <v>103.88540279994893</v>
      </c>
      <c r="J53" s="122">
        <v>898582.70000000298</v>
      </c>
      <c r="K53" s="122">
        <v>1248587.9200000055</v>
      </c>
    </row>
    <row r="54" spans="1:11" s="141" customFormat="1" ht="33" customHeight="1" x14ac:dyDescent="0.3">
      <c r="A54" s="251"/>
      <c r="B54" s="151" t="s">
        <v>53</v>
      </c>
      <c r="C54" s="209" t="s">
        <v>100</v>
      </c>
      <c r="D54" s="153">
        <v>5677179.370000001</v>
      </c>
      <c r="E54" s="154">
        <v>5331476.68</v>
      </c>
      <c r="F54" s="210">
        <v>106.48418272740155</v>
      </c>
      <c r="G54" s="143">
        <v>22398852.080000002</v>
      </c>
      <c r="H54" s="143">
        <v>21793923.170000002</v>
      </c>
      <c r="I54" s="156">
        <v>102.77567698702683</v>
      </c>
      <c r="J54" s="143">
        <v>345702.69000000134</v>
      </c>
      <c r="K54" s="143">
        <v>604928.91000000015</v>
      </c>
    </row>
    <row r="55" spans="1:11" s="141" customFormat="1" ht="22.95" customHeight="1" x14ac:dyDescent="0.25">
      <c r="A55" s="251"/>
      <c r="B55" s="2" t="s">
        <v>91</v>
      </c>
      <c r="C55" s="211" t="s">
        <v>78</v>
      </c>
      <c r="D55" s="158">
        <v>3435758.0200000014</v>
      </c>
      <c r="E55" s="159">
        <v>3150602.92</v>
      </c>
      <c r="F55" s="160">
        <v>109.05081050327985</v>
      </c>
      <c r="G55" s="129">
        <v>13409460.770000001</v>
      </c>
      <c r="H55" s="129">
        <v>13023488.66</v>
      </c>
      <c r="I55" s="161">
        <v>102.96366142802785</v>
      </c>
      <c r="J55" s="129">
        <v>285155.10000000149</v>
      </c>
      <c r="K55" s="129">
        <v>385972.11000000127</v>
      </c>
    </row>
    <row r="56" spans="1:11" s="141" customFormat="1" ht="28.95" customHeight="1" x14ac:dyDescent="0.25">
      <c r="A56" s="251"/>
      <c r="B56" s="2" t="s">
        <v>92</v>
      </c>
      <c r="C56" s="212" t="s">
        <v>118</v>
      </c>
      <c r="D56" s="158">
        <v>1745509.0999999996</v>
      </c>
      <c r="E56" s="159">
        <v>1791895.1499999994</v>
      </c>
      <c r="F56" s="198">
        <v>97.411341282998634</v>
      </c>
      <c r="G56" s="129">
        <v>7195601.0800000001</v>
      </c>
      <c r="H56" s="129">
        <v>7318345.2999999998</v>
      </c>
      <c r="I56" s="133">
        <v>98.322787256294134</v>
      </c>
      <c r="J56" s="129">
        <v>-46386.049999999814</v>
      </c>
      <c r="K56" s="129">
        <v>-122744.21999999974</v>
      </c>
    </row>
    <row r="57" spans="1:11" s="141" customFormat="1" ht="25.95" customHeight="1" x14ac:dyDescent="0.25">
      <c r="A57" s="251"/>
      <c r="B57" s="2" t="s">
        <v>93</v>
      </c>
      <c r="C57" s="212" t="s">
        <v>79</v>
      </c>
      <c r="D57" s="158">
        <v>495912.24999999977</v>
      </c>
      <c r="E57" s="159">
        <v>388978.6100000001</v>
      </c>
      <c r="F57" s="198">
        <v>127.49087925426019</v>
      </c>
      <c r="G57" s="129">
        <v>1793790.23</v>
      </c>
      <c r="H57" s="129">
        <v>1452089.21</v>
      </c>
      <c r="I57" s="199">
        <v>123.53168232687301</v>
      </c>
      <c r="J57" s="129">
        <v>106933.63999999966</v>
      </c>
      <c r="K57" s="129">
        <v>341701.02</v>
      </c>
    </row>
    <row r="58" spans="1:11" s="141" customFormat="1" ht="21" customHeight="1" x14ac:dyDescent="0.3">
      <c r="A58" s="251"/>
      <c r="B58" s="151" t="s">
        <v>54</v>
      </c>
      <c r="C58" s="206" t="s">
        <v>80</v>
      </c>
      <c r="D58" s="153">
        <v>6328.15</v>
      </c>
      <c r="E58" s="154">
        <v>4696.17</v>
      </c>
      <c r="F58" s="155">
        <v>134.75129733378475</v>
      </c>
      <c r="G58" s="143">
        <v>14860.01</v>
      </c>
      <c r="H58" s="144">
        <v>15122.330000000002</v>
      </c>
      <c r="I58" s="156">
        <v>98.265346676074387</v>
      </c>
      <c r="J58" s="144">
        <v>1631.9799999999996</v>
      </c>
      <c r="K58" s="144">
        <v>-262.32000000000153</v>
      </c>
    </row>
    <row r="59" spans="1:11" s="141" customFormat="1" ht="21" customHeight="1" x14ac:dyDescent="0.3">
      <c r="A59" s="251"/>
      <c r="B59" s="151" t="s">
        <v>55</v>
      </c>
      <c r="C59" s="206" t="s">
        <v>119</v>
      </c>
      <c r="D59" s="153">
        <v>2930978.5700000003</v>
      </c>
      <c r="E59" s="154">
        <v>2371121.7399999993</v>
      </c>
      <c r="F59" s="210">
        <v>123.61147555418226</v>
      </c>
      <c r="G59" s="143">
        <v>9827968.0700000003</v>
      </c>
      <c r="H59" s="144">
        <v>9077380.4499999993</v>
      </c>
      <c r="I59" s="156">
        <v>108.26876899271089</v>
      </c>
      <c r="J59" s="144">
        <v>559856.83000000101</v>
      </c>
      <c r="K59" s="144">
        <v>750587.62000000104</v>
      </c>
    </row>
    <row r="60" spans="1:11" s="141" customFormat="1" ht="21" customHeight="1" x14ac:dyDescent="0.3">
      <c r="A60" s="251"/>
      <c r="B60" s="151" t="s">
        <v>57</v>
      </c>
      <c r="C60" s="206" t="s">
        <v>161</v>
      </c>
      <c r="D60" s="153">
        <v>296397.73</v>
      </c>
      <c r="E60" s="154">
        <v>305006.53000000003</v>
      </c>
      <c r="F60" s="210">
        <v>97.177503052147756</v>
      </c>
      <c r="G60" s="143">
        <v>1142261.1400000001</v>
      </c>
      <c r="H60" s="143">
        <v>1248927.43</v>
      </c>
      <c r="I60" s="213">
        <v>91.459368459863214</v>
      </c>
      <c r="J60" s="143">
        <v>-8608.8000000000466</v>
      </c>
      <c r="K60" s="143">
        <v>-106666.2899999998</v>
      </c>
    </row>
    <row r="61" spans="1:11" s="141" customFormat="1" ht="22.95" customHeight="1" x14ac:dyDescent="0.25">
      <c r="A61" s="251"/>
      <c r="B61" s="2" t="s">
        <v>58</v>
      </c>
      <c r="C61" s="157" t="s">
        <v>16</v>
      </c>
      <c r="D61" s="158">
        <v>296397.73</v>
      </c>
      <c r="E61" s="214">
        <v>305006.53000000003</v>
      </c>
      <c r="F61" s="198">
        <v>97.177503052147756</v>
      </c>
      <c r="G61" s="215">
        <v>1142261.1400000001</v>
      </c>
      <c r="H61" s="215">
        <v>1248927.43</v>
      </c>
      <c r="I61" s="161">
        <v>91.459368459863214</v>
      </c>
      <c r="J61" s="215">
        <v>-8608.8000000000466</v>
      </c>
      <c r="K61" s="215">
        <v>-106666.2899999998</v>
      </c>
    </row>
    <row r="62" spans="1:11" s="141" customFormat="1" ht="19.95" customHeight="1" x14ac:dyDescent="0.25">
      <c r="A62" s="251"/>
      <c r="B62" s="179" t="s">
        <v>160</v>
      </c>
      <c r="C62" s="180" t="s">
        <v>81</v>
      </c>
      <c r="D62" s="181">
        <v>296397.73</v>
      </c>
      <c r="E62" s="216">
        <v>305006.53000000003</v>
      </c>
      <c r="F62" s="217">
        <v>97.177503052147756</v>
      </c>
      <c r="G62" s="218">
        <v>1142261.1400000001</v>
      </c>
      <c r="H62" s="218">
        <v>1248927.43</v>
      </c>
      <c r="I62" s="219">
        <v>91.459368459863214</v>
      </c>
      <c r="J62" s="218">
        <v>-8608.8000000000466</v>
      </c>
      <c r="K62" s="218">
        <v>-106666.2899999998</v>
      </c>
    </row>
    <row r="63" spans="1:11" s="141" customFormat="1" ht="22.95" customHeight="1" x14ac:dyDescent="0.3">
      <c r="A63" s="251"/>
      <c r="B63" s="120" t="s">
        <v>56</v>
      </c>
      <c r="C63" s="148" t="s">
        <v>117</v>
      </c>
      <c r="D63" s="137">
        <v>77637171.169999987</v>
      </c>
      <c r="E63" s="121">
        <v>41443175.179999985</v>
      </c>
      <c r="F63" s="149">
        <v>187.33403228106619</v>
      </c>
      <c r="G63" s="122">
        <v>173615477.53</v>
      </c>
      <c r="H63" s="122">
        <v>165682576.28999999</v>
      </c>
      <c r="I63" s="220">
        <v>104.78801176178887</v>
      </c>
      <c r="J63" s="122">
        <v>36193995.990000002</v>
      </c>
      <c r="K63" s="122">
        <v>7932901.2400000095</v>
      </c>
    </row>
    <row r="64" spans="1:11" s="141" customFormat="1" ht="34.950000000000003" customHeight="1" x14ac:dyDescent="0.3">
      <c r="A64" s="251"/>
      <c r="B64" s="151" t="s">
        <v>94</v>
      </c>
      <c r="C64" s="209" t="s">
        <v>120</v>
      </c>
      <c r="D64" s="153">
        <v>77637171.169999987</v>
      </c>
      <c r="E64" s="154">
        <v>41443175.179999985</v>
      </c>
      <c r="F64" s="210">
        <v>187.33403228106619</v>
      </c>
      <c r="G64" s="146">
        <v>173615477.53</v>
      </c>
      <c r="H64" s="143">
        <v>165682576.28999999</v>
      </c>
      <c r="I64" s="213">
        <v>104.78801176178887</v>
      </c>
      <c r="J64" s="143">
        <v>36193995.990000002</v>
      </c>
      <c r="K64" s="143">
        <v>7932901.2400000095</v>
      </c>
    </row>
    <row r="65" spans="1:11" ht="22.95" customHeight="1" x14ac:dyDescent="0.3">
      <c r="A65" s="251"/>
      <c r="B65" s="2" t="s">
        <v>95</v>
      </c>
      <c r="C65" s="139" t="s">
        <v>17</v>
      </c>
      <c r="D65" s="134">
        <v>27556.350000000006</v>
      </c>
      <c r="E65" s="132">
        <v>26021.699999999997</v>
      </c>
      <c r="F65" s="198">
        <v>105.89757779084383</v>
      </c>
      <c r="G65" s="130">
        <v>111100.85</v>
      </c>
      <c r="H65" s="130">
        <v>105475.53</v>
      </c>
      <c r="I65" s="199">
        <v>105.33329389290577</v>
      </c>
      <c r="J65" s="130">
        <v>1534.6500000000087</v>
      </c>
      <c r="K65" s="130">
        <v>5625.320000000007</v>
      </c>
    </row>
    <row r="66" spans="1:11" ht="31.2" customHeight="1" x14ac:dyDescent="0.3">
      <c r="A66" s="251"/>
      <c r="B66" s="2" t="s">
        <v>96</v>
      </c>
      <c r="C66" s="139" t="s">
        <v>18</v>
      </c>
      <c r="D66" s="134">
        <v>46109.899999999994</v>
      </c>
      <c r="E66" s="132">
        <v>43696.98000000001</v>
      </c>
      <c r="F66" s="198">
        <v>105.52193767166513</v>
      </c>
      <c r="G66" s="130">
        <v>186042.33</v>
      </c>
      <c r="H66" s="130">
        <v>177008.48</v>
      </c>
      <c r="I66" s="199">
        <v>105.10362554381574</v>
      </c>
      <c r="J66" s="130">
        <v>2412.9199999999837</v>
      </c>
      <c r="K66" s="130">
        <v>9033.8499999999767</v>
      </c>
    </row>
    <row r="67" spans="1:11" ht="28.95" customHeight="1" x14ac:dyDescent="0.3">
      <c r="A67" s="251"/>
      <c r="B67" s="2" t="s">
        <v>114</v>
      </c>
      <c r="C67" s="139" t="s">
        <v>19</v>
      </c>
      <c r="D67" s="134">
        <v>73488488.659999982</v>
      </c>
      <c r="E67" s="132">
        <v>37506918.029999986</v>
      </c>
      <c r="F67" s="198">
        <v>195.93315718774883</v>
      </c>
      <c r="G67" s="130">
        <v>156881411.16999999</v>
      </c>
      <c r="H67" s="130">
        <v>149755950.53999999</v>
      </c>
      <c r="I67" s="199">
        <v>104.75804841430775</v>
      </c>
      <c r="J67" s="130">
        <v>35981570.629999995</v>
      </c>
      <c r="K67" s="130">
        <v>7125460.6299999952</v>
      </c>
    </row>
    <row r="68" spans="1:11" ht="28.95" customHeight="1" x14ac:dyDescent="0.3">
      <c r="A68" s="142"/>
      <c r="B68" s="4" t="s">
        <v>115</v>
      </c>
      <c r="C68" s="139" t="s">
        <v>20</v>
      </c>
      <c r="D68" s="221">
        <v>4075016.2600000016</v>
      </c>
      <c r="E68" s="222">
        <v>3866538.4700000007</v>
      </c>
      <c r="F68" s="198">
        <v>105.39184574568583</v>
      </c>
      <c r="G68" s="223">
        <v>16436923.180000002</v>
      </c>
      <c r="H68" s="223">
        <v>15644141.74</v>
      </c>
      <c r="I68" s="224">
        <v>105.06759305288678</v>
      </c>
      <c r="J68" s="223">
        <v>208477.79000000097</v>
      </c>
      <c r="K68" s="223">
        <v>792781.44000000134</v>
      </c>
    </row>
    <row r="69" spans="1:11" ht="22.95" customHeight="1" x14ac:dyDescent="0.3">
      <c r="B69" s="140" t="s">
        <v>82</v>
      </c>
      <c r="C69" s="148" t="s">
        <v>162</v>
      </c>
      <c r="D69" s="137">
        <v>-32818167.870000001</v>
      </c>
      <c r="E69" s="121">
        <v>5229049.1699999971</v>
      </c>
      <c r="F69" s="207">
        <v>-627.61253151497942</v>
      </c>
      <c r="G69" s="123">
        <v>24322520.790000018</v>
      </c>
      <c r="H69" s="122">
        <v>15914629.450000009</v>
      </c>
      <c r="I69" s="208">
        <v>152.83121021708743</v>
      </c>
      <c r="J69" s="122">
        <v>-38047217.039999999</v>
      </c>
      <c r="K69" s="122">
        <v>8407891.3400000092</v>
      </c>
    </row>
    <row r="70" spans="1:11" ht="22.95" customHeight="1" x14ac:dyDescent="0.3">
      <c r="B70" s="225" t="s">
        <v>59</v>
      </c>
      <c r="C70" s="226" t="s">
        <v>163</v>
      </c>
      <c r="D70" s="227">
        <v>1610157532.3699999</v>
      </c>
      <c r="E70" s="228">
        <v>1543284929.8299997</v>
      </c>
      <c r="F70" s="229">
        <v>104.33313390466184</v>
      </c>
      <c r="G70" s="230">
        <v>5780205347.8000002</v>
      </c>
      <c r="H70" s="230">
        <v>5417783343.79</v>
      </c>
      <c r="I70" s="231">
        <v>106.68948868960251</v>
      </c>
      <c r="J70" s="230">
        <v>66872602.5400002</v>
      </c>
      <c r="K70" s="230">
        <v>362422004.01000023</v>
      </c>
    </row>
    <row r="71" spans="1:11" ht="34.950000000000003" customHeight="1" x14ac:dyDescent="0.3">
      <c r="B71" s="138" t="s">
        <v>83</v>
      </c>
      <c r="C71" s="232" t="s">
        <v>164</v>
      </c>
      <c r="D71" s="233">
        <v>934358.65</v>
      </c>
      <c r="E71" s="234">
        <v>1067389.2799999998</v>
      </c>
      <c r="F71" s="235">
        <v>87.536821617695111</v>
      </c>
      <c r="G71" s="145">
        <v>2904476.83</v>
      </c>
      <c r="H71" s="145">
        <v>2807418.2399999998</v>
      </c>
      <c r="I71" s="236">
        <v>103.45721875768679</v>
      </c>
      <c r="J71" s="145">
        <v>-133030.62999999977</v>
      </c>
      <c r="K71" s="145">
        <v>97058.590000000317</v>
      </c>
    </row>
    <row r="72" spans="1:11" ht="22.95" customHeight="1" x14ac:dyDescent="0.3">
      <c r="B72" s="237" t="s">
        <v>84</v>
      </c>
      <c r="C72" s="232" t="s">
        <v>165</v>
      </c>
      <c r="D72" s="233">
        <v>0</v>
      </c>
      <c r="E72" s="234">
        <v>0</v>
      </c>
      <c r="F72" s="238" t="s">
        <v>168</v>
      </c>
      <c r="G72" s="145">
        <v>0</v>
      </c>
      <c r="H72" s="145">
        <v>0</v>
      </c>
      <c r="I72" s="239" t="s">
        <v>168</v>
      </c>
      <c r="J72" s="145">
        <v>0</v>
      </c>
      <c r="K72" s="145">
        <v>0</v>
      </c>
    </row>
    <row r="73" spans="1:11" ht="22.95" customHeight="1" x14ac:dyDescent="0.3">
      <c r="B73" s="120" t="s">
        <v>85</v>
      </c>
      <c r="C73" s="148" t="s">
        <v>166</v>
      </c>
      <c r="D73" s="137">
        <v>934358.65</v>
      </c>
      <c r="E73" s="121">
        <v>1067389.2799999998</v>
      </c>
      <c r="F73" s="207">
        <v>87.536821617695111</v>
      </c>
      <c r="G73" s="123">
        <v>2904476.83</v>
      </c>
      <c r="H73" s="122">
        <v>2807418.2399999998</v>
      </c>
      <c r="I73" s="208">
        <v>103.45721875768679</v>
      </c>
      <c r="J73" s="122">
        <v>-133030.62999999977</v>
      </c>
      <c r="K73" s="122">
        <v>97058.590000000317</v>
      </c>
    </row>
    <row r="74" spans="1:11" ht="32.4" customHeight="1" thickBot="1" x14ac:dyDescent="0.35">
      <c r="B74" s="240" t="s">
        <v>86</v>
      </c>
      <c r="C74" s="241" t="s">
        <v>167</v>
      </c>
      <c r="D74" s="242">
        <v>1611091891.02</v>
      </c>
      <c r="E74" s="243">
        <v>1544352319.1099997</v>
      </c>
      <c r="F74" s="244">
        <v>104.32152502276566</v>
      </c>
      <c r="G74" s="245">
        <v>5783109824.6300001</v>
      </c>
      <c r="H74" s="246">
        <v>5420590762.0299997</v>
      </c>
      <c r="I74" s="247">
        <v>106.6878146407835</v>
      </c>
      <c r="J74" s="246">
        <v>66739571.910000324</v>
      </c>
      <c r="K74" s="246">
        <v>362519062.60000038</v>
      </c>
    </row>
    <row r="75" spans="1:11" x14ac:dyDescent="0.3">
      <c r="A75" s="251"/>
      <c r="B75" s="251"/>
      <c r="C75" s="251"/>
      <c r="D75" s="251"/>
      <c r="E75" s="251"/>
      <c r="F75" s="251"/>
      <c r="G75" s="251"/>
      <c r="H75" s="251"/>
      <c r="I75" s="251"/>
    </row>
    <row r="76" spans="1:11" x14ac:dyDescent="0.3">
      <c r="B76" s="22" t="s">
        <v>149</v>
      </c>
      <c r="C76" s="117"/>
      <c r="D76" s="248"/>
      <c r="E76" s="248"/>
      <c r="F76" s="128"/>
      <c r="G76" s="128"/>
      <c r="H76" s="128"/>
      <c r="I76" s="128"/>
    </row>
    <row r="77" spans="1:11" x14ac:dyDescent="0.3">
      <c r="B77" s="118"/>
      <c r="D77" s="249"/>
    </row>
    <row r="78" spans="1:11" x14ac:dyDescent="0.3">
      <c r="B78" s="117"/>
      <c r="C78" s="117"/>
    </row>
    <row r="79" spans="1:11" x14ac:dyDescent="0.3">
      <c r="B79" s="118"/>
    </row>
    <row r="80" spans="1:11" x14ac:dyDescent="0.3">
      <c r="B80" s="13"/>
      <c r="C80" s="13"/>
    </row>
  </sheetData>
  <mergeCells count="3">
    <mergeCell ref="A6:A67"/>
    <mergeCell ref="B6:I6"/>
    <mergeCell ref="A75:I75"/>
  </mergeCells>
  <pageMargins left="0.11811023622047245" right="0.11811023622047245" top="0.15748031496062992" bottom="0.15748031496062992" header="0.31496062992125984" footer="0.31496062992125984"/>
  <pageSetup paperSize="9" scale="45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2"/>
      <c r="B1" s="22"/>
      <c r="C1" s="22"/>
      <c r="D1" s="23"/>
      <c r="E1" s="23"/>
      <c r="F1" s="24"/>
      <c r="G1" s="25"/>
      <c r="H1" s="23"/>
      <c r="I1" s="22"/>
    </row>
    <row r="2" spans="1:9" ht="69.75" customHeight="1" x14ac:dyDescent="0.2">
      <c r="B2" s="253"/>
      <c r="C2" s="26"/>
      <c r="D2" s="27" t="s">
        <v>158</v>
      </c>
      <c r="E2" s="27" t="s">
        <v>148</v>
      </c>
    </row>
    <row r="3" spans="1:9" ht="22.95" customHeight="1" x14ac:dyDescent="0.25">
      <c r="B3" s="253"/>
      <c r="C3" s="16"/>
      <c r="D3" s="16"/>
      <c r="E3" s="16"/>
      <c r="F3" s="18" t="s">
        <v>159</v>
      </c>
    </row>
    <row r="4" spans="1:9" ht="20.399999999999999" x14ac:dyDescent="0.35">
      <c r="B4" s="253"/>
      <c r="C4" s="17" t="s">
        <v>126</v>
      </c>
      <c r="D4" s="28" t="e">
        <f>D12+G12</f>
        <v>#REF!</v>
      </c>
      <c r="E4" s="28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53"/>
      <c r="C5" s="17" t="s">
        <v>87</v>
      </c>
      <c r="D5" s="28" t="e">
        <f t="shared" si="0"/>
        <v>#REF!</v>
      </c>
      <c r="E5" s="28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53"/>
      <c r="C6" s="17" t="s">
        <v>88</v>
      </c>
      <c r="D6" s="28" t="e">
        <f t="shared" si="0"/>
        <v>#REF!</v>
      </c>
      <c r="E6" s="28" t="e">
        <f t="shared" si="0"/>
        <v>#REF!</v>
      </c>
      <c r="F6" s="5" t="e">
        <f t="shared" si="1"/>
        <v>#REF!</v>
      </c>
    </row>
    <row r="7" spans="1:9" ht="20.399999999999999" x14ac:dyDescent="0.35">
      <c r="B7" s="253"/>
      <c r="C7" s="17" t="s">
        <v>127</v>
      </c>
      <c r="D7" s="28" t="e">
        <f t="shared" si="0"/>
        <v>#REF!</v>
      </c>
      <c r="E7" s="28" t="e">
        <f t="shared" si="0"/>
        <v>#REF!</v>
      </c>
      <c r="F7" s="5" t="e">
        <f t="shared" si="1"/>
        <v>#REF!</v>
      </c>
    </row>
    <row r="8" spans="1:9" ht="20.25" customHeight="1" x14ac:dyDescent="0.4">
      <c r="B8" s="253"/>
      <c r="C8" s="29" t="s">
        <v>138</v>
      </c>
      <c r="D8" s="30" t="e">
        <f>SUM(D4:D7)</f>
        <v>#REF!</v>
      </c>
      <c r="E8" s="30" t="e">
        <f>SUM(E4:E7)</f>
        <v>#REF!</v>
      </c>
      <c r="F8" s="5" t="e">
        <f t="shared" si="1"/>
        <v>#REF!</v>
      </c>
    </row>
    <row r="9" spans="1:9" ht="14.4" x14ac:dyDescent="0.2">
      <c r="G9" s="31"/>
    </row>
    <row r="10" spans="1:9" ht="15" thickBot="1" x14ac:dyDescent="0.25">
      <c r="G10" s="31"/>
    </row>
    <row r="11" spans="1:9" ht="31.2" x14ac:dyDescent="0.3">
      <c r="C11" s="33" t="s">
        <v>145</v>
      </c>
      <c r="D11" s="119" t="s">
        <v>169</v>
      </c>
      <c r="E11" s="119" t="s">
        <v>170</v>
      </c>
      <c r="F11" s="41" t="s">
        <v>146</v>
      </c>
      <c r="G11" s="119" t="s">
        <v>169</v>
      </c>
      <c r="H11" s="119" t="s">
        <v>170</v>
      </c>
    </row>
    <row r="12" spans="1:9" ht="17.399999999999999" x14ac:dyDescent="0.25">
      <c r="C12" s="17" t="s">
        <v>126</v>
      </c>
      <c r="D12" s="40" t="e">
        <f>#REF!</f>
        <v>#REF!</v>
      </c>
      <c r="E12" s="43" t="e">
        <f>#REF!</f>
        <v>#REF!</v>
      </c>
      <c r="F12" s="17" t="s">
        <v>126</v>
      </c>
      <c r="G12" s="34" t="e">
        <f>#REF!</f>
        <v>#REF!</v>
      </c>
      <c r="H12" s="35" t="e">
        <f>#REF!</f>
        <v>#REF!</v>
      </c>
    </row>
    <row r="13" spans="1:9" ht="17.399999999999999" x14ac:dyDescent="0.25">
      <c r="C13" s="17" t="s">
        <v>87</v>
      </c>
      <c r="D13" s="40" t="e">
        <f>#REF!</f>
        <v>#REF!</v>
      </c>
      <c r="E13" s="43" t="e">
        <f>#REF!</f>
        <v>#REF!</v>
      </c>
      <c r="F13" s="17" t="s">
        <v>87</v>
      </c>
      <c r="G13" s="34"/>
      <c r="H13" s="35"/>
    </row>
    <row r="14" spans="1:9" ht="17.399999999999999" x14ac:dyDescent="0.25">
      <c r="C14" s="17" t="s">
        <v>88</v>
      </c>
      <c r="D14" s="40" t="e">
        <f>#REF!</f>
        <v>#REF!</v>
      </c>
      <c r="E14" s="43" t="e">
        <f>#REF!</f>
        <v>#REF!</v>
      </c>
      <c r="F14" s="17" t="s">
        <v>88</v>
      </c>
      <c r="G14" s="34"/>
      <c r="H14" s="35"/>
    </row>
    <row r="15" spans="1:9" ht="17.399999999999999" x14ac:dyDescent="0.25">
      <c r="C15" s="17" t="s">
        <v>127</v>
      </c>
      <c r="D15" s="40" t="e">
        <f>#REF!</f>
        <v>#REF!</v>
      </c>
      <c r="E15" s="43" t="e">
        <f>#REF!</f>
        <v>#REF!</v>
      </c>
      <c r="F15" s="17" t="s">
        <v>127</v>
      </c>
      <c r="G15" s="34" t="e">
        <f>#REF!</f>
        <v>#REF!</v>
      </c>
      <c r="H15" s="35" t="e">
        <f>#REF!</f>
        <v>#REF!</v>
      </c>
    </row>
    <row r="16" spans="1:9" ht="15" thickBot="1" x14ac:dyDescent="0.3">
      <c r="C16" s="32" t="s">
        <v>137</v>
      </c>
      <c r="D16" s="39" t="e">
        <f>SUM(D12:D15)</f>
        <v>#REF!</v>
      </c>
      <c r="E16" s="39" t="e">
        <f>SUM(E12:E15)</f>
        <v>#REF!</v>
      </c>
      <c r="F16" s="42" t="s">
        <v>129</v>
      </c>
      <c r="G16" s="39" t="e">
        <f>SUM(G12:G15)</f>
        <v>#REF!</v>
      </c>
      <c r="H16" s="39" t="e">
        <f>SUM(H12:H15)</f>
        <v>#REF!</v>
      </c>
    </row>
    <row r="18" spans="3:3" ht="13.2" x14ac:dyDescent="0.25">
      <c r="C18" s="67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5" t="s">
        <v>151</v>
      </c>
    </row>
    <row r="4" spans="2:5" ht="15" thickBot="1" x14ac:dyDescent="0.35">
      <c r="B4" s="254" t="s">
        <v>105</v>
      </c>
      <c r="C4" s="254"/>
      <c r="D4" s="254"/>
      <c r="E4" s="254"/>
    </row>
    <row r="5" spans="2:5" ht="27" x14ac:dyDescent="0.3">
      <c r="B5" s="55" t="s">
        <v>60</v>
      </c>
      <c r="C5" s="56" t="s">
        <v>131</v>
      </c>
      <c r="D5" s="64" t="s">
        <v>124</v>
      </c>
      <c r="E5" s="65" t="s">
        <v>150</v>
      </c>
    </row>
    <row r="6" spans="2:5" x14ac:dyDescent="0.3">
      <c r="B6" s="77">
        <v>1</v>
      </c>
      <c r="C6" s="75">
        <v>2</v>
      </c>
      <c r="D6" s="75">
        <v>3</v>
      </c>
      <c r="E6" s="76">
        <v>4</v>
      </c>
    </row>
    <row r="7" spans="2:5" x14ac:dyDescent="0.3">
      <c r="B7" s="57" t="s">
        <v>22</v>
      </c>
      <c r="C7" s="44" t="s">
        <v>136</v>
      </c>
      <c r="D7" s="74">
        <f>+E7/E$11*100</f>
        <v>13.112190042944279</v>
      </c>
      <c r="E7" s="61">
        <f>FURS!D10</f>
        <v>426557011.80999976</v>
      </c>
    </row>
    <row r="8" spans="2:5" x14ac:dyDescent="0.3">
      <c r="B8" s="57" t="s">
        <v>31</v>
      </c>
      <c r="C8" s="44" t="s">
        <v>133</v>
      </c>
      <c r="D8" s="74">
        <f t="shared" ref="D8:D10" si="0">+E8/E$11*100</f>
        <v>17.782099974918257</v>
      </c>
      <c r="E8" s="61">
        <f>FURS!D20</f>
        <v>578475403.74000025</v>
      </c>
    </row>
    <row r="9" spans="2:5" x14ac:dyDescent="0.3">
      <c r="B9" s="57" t="s">
        <v>43</v>
      </c>
      <c r="C9" s="44" t="s">
        <v>134</v>
      </c>
      <c r="D9" s="74">
        <f t="shared" si="0"/>
        <v>16.028423187317724</v>
      </c>
      <c r="E9" s="61">
        <f>FURS!D35</f>
        <v>521425961.36999977</v>
      </c>
    </row>
    <row r="10" spans="2:5" x14ac:dyDescent="0.3">
      <c r="B10" s="57"/>
      <c r="C10" s="44" t="s">
        <v>135</v>
      </c>
      <c r="D10" s="74">
        <f t="shared" si="0"/>
        <v>53.077286794819734</v>
      </c>
      <c r="E10" s="61">
        <f>FURS!D25+FURS!D27+FURS!D50+FURS!D52+FURS!D53+FURS!D63+FURS!D70</f>
        <v>1726674855.6899998</v>
      </c>
    </row>
    <row r="11" spans="2:5" ht="15" thickBot="1" x14ac:dyDescent="0.35">
      <c r="B11" s="59"/>
      <c r="C11" s="58" t="s">
        <v>129</v>
      </c>
      <c r="D11" s="66">
        <f>SUM(D7:D10)</f>
        <v>100</v>
      </c>
      <c r="E11" s="62">
        <f>SUM(E7:E10)</f>
        <v>3253133232.6099997</v>
      </c>
    </row>
    <row r="33" spans="2:5" x14ac:dyDescent="0.3">
      <c r="B33" s="45" t="s">
        <v>152</v>
      </c>
    </row>
    <row r="35" spans="2:5" ht="15" thickBot="1" x14ac:dyDescent="0.35">
      <c r="B35" s="254" t="s">
        <v>105</v>
      </c>
      <c r="C35" s="254"/>
      <c r="D35" s="254"/>
      <c r="E35" s="254"/>
    </row>
    <row r="36" spans="2:5" ht="40.200000000000003" x14ac:dyDescent="0.3">
      <c r="B36" s="55" t="s">
        <v>60</v>
      </c>
      <c r="C36" s="56" t="s">
        <v>131</v>
      </c>
      <c r="D36" s="64" t="s">
        <v>124</v>
      </c>
      <c r="E36" s="65" t="s">
        <v>153</v>
      </c>
    </row>
    <row r="37" spans="2:5" x14ac:dyDescent="0.3">
      <c r="B37" s="77">
        <v>1</v>
      </c>
      <c r="C37" s="75">
        <v>2</v>
      </c>
      <c r="D37" s="75">
        <v>3</v>
      </c>
      <c r="E37" s="76">
        <v>4</v>
      </c>
    </row>
    <row r="38" spans="2:5" x14ac:dyDescent="0.3">
      <c r="B38" s="57" t="s">
        <v>22</v>
      </c>
      <c r="C38" s="44" t="s">
        <v>132</v>
      </c>
      <c r="D38" s="63">
        <f>+E38/E$42*100</f>
        <v>11.10882245611049</v>
      </c>
      <c r="E38" s="72">
        <f>FURS!G10</f>
        <v>1281523553.72</v>
      </c>
    </row>
    <row r="39" spans="2:5" x14ac:dyDescent="0.3">
      <c r="B39" s="57" t="s">
        <v>31</v>
      </c>
      <c r="C39" s="44" t="s">
        <v>133</v>
      </c>
      <c r="D39" s="63">
        <f t="shared" ref="D39:D41" si="1">+E39/E$42*100</f>
        <v>19.821137863551915</v>
      </c>
      <c r="E39" s="72">
        <f>FURS!G20</f>
        <v>2286583941.1899996</v>
      </c>
    </row>
    <row r="40" spans="2:5" x14ac:dyDescent="0.3">
      <c r="B40" s="57" t="s">
        <v>43</v>
      </c>
      <c r="C40" s="44" t="s">
        <v>134</v>
      </c>
      <c r="D40" s="63">
        <f t="shared" si="1"/>
        <v>16.415585873772066</v>
      </c>
      <c r="E40" s="72">
        <f>FURS!G35</f>
        <v>1893716460.8099999</v>
      </c>
    </row>
    <row r="41" spans="2:5" x14ac:dyDescent="0.3">
      <c r="B41" s="57"/>
      <c r="C41" s="44" t="s">
        <v>135</v>
      </c>
      <c r="D41" s="63">
        <f t="shared" si="1"/>
        <v>52.654453806565535</v>
      </c>
      <c r="E41" s="72">
        <f>FURS!G25+FURS!G27+FURS!G50+FURS!G52+FURS!G53+FURS!G63+FURS!G70</f>
        <v>6074264219.0900002</v>
      </c>
    </row>
    <row r="42" spans="2:5" ht="15" thickBot="1" x14ac:dyDescent="0.35">
      <c r="B42" s="59"/>
      <c r="C42" s="58" t="s">
        <v>129</v>
      </c>
      <c r="D42" s="60">
        <f>SUM(D38:D41)</f>
        <v>100</v>
      </c>
      <c r="E42" s="73">
        <f>SUM(E38:E41)</f>
        <v>11536088174.809999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8" t="s">
        <v>139</v>
      </c>
    </row>
    <row r="4" spans="2:9" ht="50.25" customHeight="1" x14ac:dyDescent="0.3">
      <c r="B4" s="79"/>
      <c r="C4" s="80" t="s">
        <v>142</v>
      </c>
      <c r="D4" s="80" t="s">
        <v>154</v>
      </c>
      <c r="E4" s="80" t="s">
        <v>155</v>
      </c>
      <c r="F4" s="80" t="s">
        <v>147</v>
      </c>
      <c r="G4" s="80" t="s">
        <v>156</v>
      </c>
      <c r="H4" s="80" t="s">
        <v>157</v>
      </c>
      <c r="I4" s="80" t="s">
        <v>147</v>
      </c>
    </row>
    <row r="5" spans="2:9" x14ac:dyDescent="0.3">
      <c r="B5" s="81" t="s">
        <v>23</v>
      </c>
      <c r="C5" s="82" t="s">
        <v>61</v>
      </c>
      <c r="D5" s="69">
        <f>+D6+D9+D10+D11</f>
        <v>251100812.93999982</v>
      </c>
      <c r="E5" s="69">
        <f>+E6+E9+E10+E11</f>
        <v>232461361.61000004</v>
      </c>
      <c r="F5" s="70">
        <f t="shared" ref="F5:F11" si="0">D5/E5*100</f>
        <v>108.01830084832385</v>
      </c>
      <c r="G5" s="69">
        <f>+G6+G9+G10+G11</f>
        <v>909685446.46000004</v>
      </c>
      <c r="H5" s="69">
        <f>+H6+H9+H10+H11</f>
        <v>832300997.04999995</v>
      </c>
      <c r="I5" s="83">
        <f t="shared" ref="I5:I11" si="1">G5/H5*100</f>
        <v>109.2976518932791</v>
      </c>
    </row>
    <row r="6" spans="2:9" x14ac:dyDescent="0.3">
      <c r="B6" s="84" t="s">
        <v>24</v>
      </c>
      <c r="C6" s="85" t="s">
        <v>62</v>
      </c>
      <c r="D6" s="54">
        <f>+D7-D8</f>
        <v>9371539.4499999993</v>
      </c>
      <c r="E6" s="54">
        <f>+E7-E8</f>
        <v>8453658.0899999999</v>
      </c>
      <c r="F6" s="53">
        <f t="shared" si="0"/>
        <v>110.85780085056645</v>
      </c>
      <c r="G6" s="54">
        <f>+G7-G8</f>
        <v>14746459.189999999</v>
      </c>
      <c r="H6" s="54">
        <f>+H7-H8</f>
        <v>13917908.17</v>
      </c>
      <c r="I6" s="86">
        <f t="shared" si="1"/>
        <v>105.95312894638822</v>
      </c>
    </row>
    <row r="7" spans="2:9" x14ac:dyDescent="0.3">
      <c r="B7" s="106" t="s">
        <v>63</v>
      </c>
      <c r="C7" s="113" t="s">
        <v>0</v>
      </c>
      <c r="D7" s="52">
        <f>FURS!D13</f>
        <v>9956651.709999999</v>
      </c>
      <c r="E7" s="52">
        <f>FURS!E13</f>
        <v>8984691.25</v>
      </c>
      <c r="F7" s="53">
        <f t="shared" si="0"/>
        <v>110.81796171905182</v>
      </c>
      <c r="G7" s="52">
        <f>FURS!G13</f>
        <v>16506110.459999999</v>
      </c>
      <c r="H7" s="52">
        <f>FURS!H13</f>
        <v>15965120.369999999</v>
      </c>
      <c r="I7" s="86">
        <f t="shared" si="1"/>
        <v>103.38857507780884</v>
      </c>
    </row>
    <row r="8" spans="2:9" x14ac:dyDescent="0.3">
      <c r="B8" s="106" t="s">
        <v>25</v>
      </c>
      <c r="C8" s="113" t="s">
        <v>1</v>
      </c>
      <c r="D8" s="52">
        <f>FURS!D14</f>
        <v>585112.26</v>
      </c>
      <c r="E8" s="52">
        <f>FURS!E14</f>
        <v>531033.15999999992</v>
      </c>
      <c r="F8" s="53">
        <f t="shared" si="0"/>
        <v>110.18375199017704</v>
      </c>
      <c r="G8" s="52">
        <f>FURS!G14</f>
        <v>1759651.27</v>
      </c>
      <c r="H8" s="52">
        <f>FURS!H14</f>
        <v>2047212.2</v>
      </c>
      <c r="I8" s="86">
        <f t="shared" si="1"/>
        <v>85.953535739968729</v>
      </c>
    </row>
    <row r="9" spans="2:9" x14ac:dyDescent="0.3">
      <c r="B9" s="87" t="s">
        <v>26</v>
      </c>
      <c r="C9" s="88" t="s">
        <v>64</v>
      </c>
      <c r="D9" s="54">
        <f>FURS!D15</f>
        <v>227532585.41999984</v>
      </c>
      <c r="E9" s="54">
        <f>FURS!E15</f>
        <v>211739988.95000005</v>
      </c>
      <c r="F9" s="68">
        <f t="shared" si="0"/>
        <v>107.45848554555701</v>
      </c>
      <c r="G9" s="54">
        <f>FURS!G15</f>
        <v>842766992.75</v>
      </c>
      <c r="H9" s="54">
        <f>FURS!H15</f>
        <v>769923004.45000005</v>
      </c>
      <c r="I9" s="89">
        <f t="shared" si="1"/>
        <v>109.46120428652948</v>
      </c>
    </row>
    <row r="10" spans="2:9" ht="24" x14ac:dyDescent="0.3">
      <c r="B10" s="84" t="s">
        <v>27</v>
      </c>
      <c r="C10" s="90" t="s">
        <v>144</v>
      </c>
      <c r="D10" s="52">
        <f>FURS!D16</f>
        <v>14111596.579999991</v>
      </c>
      <c r="E10" s="52">
        <f>FURS!E16</f>
        <v>12111046.420000002</v>
      </c>
      <c r="F10" s="53">
        <f t="shared" si="0"/>
        <v>116.51839230585649</v>
      </c>
      <c r="G10" s="52">
        <f>FURS!G16</f>
        <v>51835155.54999999</v>
      </c>
      <c r="H10" s="52">
        <f>FURS!H16</f>
        <v>47614484.030000001</v>
      </c>
      <c r="I10" s="86">
        <f t="shared" si="1"/>
        <v>108.86425970160825</v>
      </c>
    </row>
    <row r="11" spans="2:9" x14ac:dyDescent="0.3">
      <c r="B11" s="84" t="s">
        <v>28</v>
      </c>
      <c r="C11" s="91" t="s">
        <v>2</v>
      </c>
      <c r="D11" s="52">
        <f>FURS!D17</f>
        <v>85091.489999999962</v>
      </c>
      <c r="E11" s="52">
        <f>FURS!E17</f>
        <v>156668.15000000002</v>
      </c>
      <c r="F11" s="53">
        <f t="shared" si="0"/>
        <v>54.313202779250247</v>
      </c>
      <c r="G11" s="52">
        <f>FURS!G17</f>
        <v>336838.97</v>
      </c>
      <c r="H11" s="52">
        <f>FURS!H17</f>
        <v>845600.4</v>
      </c>
      <c r="I11" s="86">
        <f t="shared" si="1"/>
        <v>39.834296435999789</v>
      </c>
    </row>
    <row r="14" spans="2:9" x14ac:dyDescent="0.3">
      <c r="B14" s="78" t="s">
        <v>140</v>
      </c>
    </row>
    <row r="16" spans="2:9" ht="53.25" customHeight="1" x14ac:dyDescent="0.3">
      <c r="B16" s="79"/>
      <c r="C16" s="80" t="s">
        <v>142</v>
      </c>
      <c r="D16" s="80" t="s">
        <v>154</v>
      </c>
      <c r="E16" s="80" t="s">
        <v>155</v>
      </c>
      <c r="F16" s="80" t="s">
        <v>147</v>
      </c>
      <c r="G16" s="80" t="s">
        <v>156</v>
      </c>
      <c r="H16" s="80" t="s">
        <v>157</v>
      </c>
      <c r="I16" s="80" t="s">
        <v>147</v>
      </c>
    </row>
    <row r="17" spans="2:9" ht="21.75" customHeight="1" x14ac:dyDescent="0.3">
      <c r="B17" s="92" t="s">
        <v>29</v>
      </c>
      <c r="C17" s="93" t="s">
        <v>3</v>
      </c>
      <c r="D17" s="94">
        <f>FURS!D18</f>
        <v>175692937.58999997</v>
      </c>
      <c r="E17" s="94">
        <f>FURS!E18</f>
        <v>115013242.06999999</v>
      </c>
      <c r="F17" s="95">
        <f t="shared" ref="F17" si="2">D17/E17*100</f>
        <v>152.75887752391918</v>
      </c>
      <c r="G17" s="94">
        <f>FURS!G18</f>
        <v>371925982.20999998</v>
      </c>
      <c r="H17" s="94">
        <f>FURS!H18</f>
        <v>301121952.13999999</v>
      </c>
      <c r="I17" s="97">
        <f>G17/H17*100</f>
        <v>123.51340696578681</v>
      </c>
    </row>
    <row r="20" spans="2:9" x14ac:dyDescent="0.3">
      <c r="B20" s="78" t="s">
        <v>141</v>
      </c>
    </row>
    <row r="22" spans="2:9" ht="54" customHeight="1" x14ac:dyDescent="0.3">
      <c r="B22" s="79"/>
      <c r="C22" s="80" t="s">
        <v>142</v>
      </c>
      <c r="D22" s="80" t="s">
        <v>154</v>
      </c>
      <c r="E22" s="80" t="s">
        <v>155</v>
      </c>
      <c r="F22" s="80" t="s">
        <v>147</v>
      </c>
      <c r="G22" s="80" t="s">
        <v>156</v>
      </c>
      <c r="H22" s="80" t="s">
        <v>157</v>
      </c>
      <c r="I22" s="80" t="s">
        <v>147</v>
      </c>
    </row>
    <row r="23" spans="2:9" ht="30" customHeight="1" x14ac:dyDescent="0.3">
      <c r="B23" s="81" t="s">
        <v>43</v>
      </c>
      <c r="C23" s="98" t="s">
        <v>128</v>
      </c>
      <c r="D23" s="71">
        <f>+D24+D33+D35+D37+D29+D30</f>
        <v>521425961.36999977</v>
      </c>
      <c r="E23" s="71">
        <f>+E24+E33+E35+E37+E29+E30</f>
        <v>569998179.6500001</v>
      </c>
      <c r="F23" s="99">
        <f t="shared" ref="F23:F37" si="3">D23/E23*100</f>
        <v>91.478530982357626</v>
      </c>
      <c r="G23" s="69">
        <f>+G24+G33+G35+G37+G29+G30</f>
        <v>1893716460.8099999</v>
      </c>
      <c r="H23" s="69">
        <f>+H24+H33+H35+H37+H29+H30</f>
        <v>1854128307.2300003</v>
      </c>
      <c r="I23" s="100">
        <f t="shared" ref="I23:I37" si="4">G23/H23*100</f>
        <v>102.13513560122185</v>
      </c>
    </row>
    <row r="24" spans="2:9" x14ac:dyDescent="0.3">
      <c r="B24" s="87" t="s">
        <v>44</v>
      </c>
      <c r="C24" s="88" t="s">
        <v>110</v>
      </c>
      <c r="D24" s="46">
        <f>D25+D28</f>
        <v>353428843.83999974</v>
      </c>
      <c r="E24" s="46">
        <f>E25+E28</f>
        <v>399497690.20000011</v>
      </c>
      <c r="F24" s="48">
        <f t="shared" si="3"/>
        <v>88.468307204245164</v>
      </c>
      <c r="G24" s="47">
        <f>G25+G28</f>
        <v>1257048833.9400001</v>
      </c>
      <c r="H24" s="47">
        <f>H25+H28</f>
        <v>1207523237.3800004</v>
      </c>
      <c r="I24" s="101">
        <f t="shared" si="4"/>
        <v>104.1014197513463</v>
      </c>
    </row>
    <row r="25" spans="2:9" ht="24.6" x14ac:dyDescent="0.3">
      <c r="B25" s="87" t="s">
        <v>45</v>
      </c>
      <c r="C25" s="102" t="s">
        <v>108</v>
      </c>
      <c r="D25" s="46">
        <f>D26-D27</f>
        <v>341876151.26999974</v>
      </c>
      <c r="E25" s="46">
        <f>E26-E27</f>
        <v>387469310.0200001</v>
      </c>
      <c r="F25" s="48">
        <f t="shared" si="3"/>
        <v>88.233091609849836</v>
      </c>
      <c r="G25" s="46">
        <f>G26-G27</f>
        <v>1214955468.52</v>
      </c>
      <c r="H25" s="46">
        <f>H26-H27</f>
        <v>1166212926.4100003</v>
      </c>
      <c r="I25" s="103">
        <f t="shared" si="4"/>
        <v>104.1795576953555</v>
      </c>
    </row>
    <row r="26" spans="2:9" x14ac:dyDescent="0.3">
      <c r="B26" s="106" t="s">
        <v>106</v>
      </c>
      <c r="C26" s="113" t="s">
        <v>103</v>
      </c>
      <c r="D26" s="49">
        <f>FURS!D38</f>
        <v>527177203.52999973</v>
      </c>
      <c r="E26" s="49">
        <f>FURS!E38</f>
        <v>537893288.34000015</v>
      </c>
      <c r="F26" s="50">
        <f t="shared" si="3"/>
        <v>98.007767517778206</v>
      </c>
      <c r="G26" s="49">
        <f>FURS!G38</f>
        <v>1913746575.4299998</v>
      </c>
      <c r="H26" s="49">
        <f>FURS!H38</f>
        <v>1799501605.2400002</v>
      </c>
      <c r="I26" s="114">
        <f t="shared" si="4"/>
        <v>106.34870065452165</v>
      </c>
    </row>
    <row r="27" spans="2:9" x14ac:dyDescent="0.3">
      <c r="B27" s="106" t="s">
        <v>107</v>
      </c>
      <c r="C27" s="113" t="s">
        <v>1</v>
      </c>
      <c r="D27" s="49">
        <f>FURS!D39</f>
        <v>185301052.25999999</v>
      </c>
      <c r="E27" s="49">
        <f>FURS!E39</f>
        <v>150423978.32000005</v>
      </c>
      <c r="F27" s="50">
        <f t="shared" si="3"/>
        <v>123.18584731604771</v>
      </c>
      <c r="G27" s="49">
        <f>FURS!G39</f>
        <v>698791106.90999997</v>
      </c>
      <c r="H27" s="49">
        <f>FURS!H39</f>
        <v>633288678.83000004</v>
      </c>
      <c r="I27" s="108">
        <f t="shared" si="4"/>
        <v>110.3432179146192</v>
      </c>
    </row>
    <row r="28" spans="2:9" x14ac:dyDescent="0.3">
      <c r="B28" s="104" t="s">
        <v>46</v>
      </c>
      <c r="C28" s="105" t="s">
        <v>104</v>
      </c>
      <c r="D28" s="46">
        <f>FURS!D40</f>
        <v>11552692.569999995</v>
      </c>
      <c r="E28" s="46">
        <f>FURS!E40</f>
        <v>12028380.180000002</v>
      </c>
      <c r="F28" s="48">
        <f t="shared" si="3"/>
        <v>96.045289532908612</v>
      </c>
      <c r="G28" s="46">
        <f>FURS!G40</f>
        <v>42093365.420000024</v>
      </c>
      <c r="H28" s="46">
        <f>FURS!H40</f>
        <v>41310310.970000006</v>
      </c>
      <c r="I28" s="101">
        <f t="shared" si="4"/>
        <v>101.89554237577316</v>
      </c>
    </row>
    <row r="29" spans="2:9" x14ac:dyDescent="0.3">
      <c r="B29" s="106" t="s">
        <v>47</v>
      </c>
      <c r="C29" s="107" t="s">
        <v>111</v>
      </c>
      <c r="D29" s="49">
        <f>FURS!D41</f>
        <v>11557890.159999998</v>
      </c>
      <c r="E29" s="49">
        <f>FURS!E41</f>
        <v>12601866.710000001</v>
      </c>
      <c r="F29" s="50">
        <f t="shared" si="3"/>
        <v>91.715699157716273</v>
      </c>
      <c r="G29" s="49">
        <f>FURS!G41</f>
        <v>47344675.75</v>
      </c>
      <c r="H29" s="49">
        <f>FURS!H41</f>
        <v>47254751.359999999</v>
      </c>
      <c r="I29" s="108">
        <f t="shared" si="4"/>
        <v>100.19029703344525</v>
      </c>
    </row>
    <row r="30" spans="2:9" x14ac:dyDescent="0.3">
      <c r="B30" s="87" t="s">
        <v>48</v>
      </c>
      <c r="C30" s="109" t="s">
        <v>113</v>
      </c>
      <c r="D30" s="47">
        <f>D31-D32</f>
        <v>123043887.20999999</v>
      </c>
      <c r="E30" s="47">
        <f>E31-E32</f>
        <v>127360997.41000003</v>
      </c>
      <c r="F30" s="48">
        <f t="shared" si="3"/>
        <v>96.610335748154981</v>
      </c>
      <c r="G30" s="47">
        <f>G31-G32</f>
        <v>473401225.81999993</v>
      </c>
      <c r="H30" s="47">
        <f>H31-H32</f>
        <v>481895768.71000004</v>
      </c>
      <c r="I30" s="101">
        <f t="shared" si="4"/>
        <v>98.237265516412535</v>
      </c>
    </row>
    <row r="31" spans="2:9" x14ac:dyDescent="0.3">
      <c r="B31" s="106" t="s">
        <v>76</v>
      </c>
      <c r="C31" s="115" t="s">
        <v>103</v>
      </c>
      <c r="D31" s="51">
        <f>FURS!D43</f>
        <v>134447285.72999999</v>
      </c>
      <c r="E31" s="51">
        <f>FURS!E43</f>
        <v>140584112.54000002</v>
      </c>
      <c r="F31" s="50">
        <f t="shared" si="3"/>
        <v>95.634765053374053</v>
      </c>
      <c r="G31" s="51">
        <f>FURS!G43</f>
        <v>498685523.28999996</v>
      </c>
      <c r="H31" s="51">
        <f>FURS!H43</f>
        <v>516249783.50000006</v>
      </c>
      <c r="I31" s="108">
        <f t="shared" si="4"/>
        <v>96.597720566404831</v>
      </c>
    </row>
    <row r="32" spans="2:9" x14ac:dyDescent="0.3">
      <c r="B32" s="84" t="s">
        <v>112</v>
      </c>
      <c r="C32" s="115" t="s">
        <v>1</v>
      </c>
      <c r="D32" s="51">
        <f>FURS!D44</f>
        <v>11403398.520000001</v>
      </c>
      <c r="E32" s="51">
        <f>FURS!E44</f>
        <v>13223115.129999999</v>
      </c>
      <c r="F32" s="53">
        <f t="shared" si="3"/>
        <v>86.238366738019948</v>
      </c>
      <c r="G32" s="51">
        <f>FURS!G44</f>
        <v>25284297.470000006</v>
      </c>
      <c r="H32" s="51">
        <f>FURS!H44</f>
        <v>34354014.789999999</v>
      </c>
      <c r="I32" s="86">
        <f t="shared" si="4"/>
        <v>73.599250697650433</v>
      </c>
    </row>
    <row r="33" spans="2:9" x14ac:dyDescent="0.3">
      <c r="B33" s="84" t="s">
        <v>49</v>
      </c>
      <c r="C33" s="110" t="s">
        <v>73</v>
      </c>
      <c r="D33" s="51">
        <f>FURS!D45</f>
        <v>22463932.769999996</v>
      </c>
      <c r="E33" s="51">
        <f>FURS!E45</f>
        <v>21872882.960000016</v>
      </c>
      <c r="F33" s="50">
        <f t="shared" si="3"/>
        <v>102.70220350504715</v>
      </c>
      <c r="G33" s="51">
        <f>FURS!G45</f>
        <v>82396900.349999994</v>
      </c>
      <c r="H33" s="51">
        <f>FURS!H45</f>
        <v>88913982.090000018</v>
      </c>
      <c r="I33" s="108">
        <f t="shared" si="4"/>
        <v>92.670352191173549</v>
      </c>
    </row>
    <row r="34" spans="2:9" hidden="1" x14ac:dyDescent="0.3">
      <c r="B34" s="84" t="s">
        <v>109</v>
      </c>
      <c r="C34" s="110" t="s">
        <v>74</v>
      </c>
      <c r="D34" s="51">
        <f>FURS!D46</f>
        <v>22305263.579999998</v>
      </c>
      <c r="E34" s="51">
        <f>FURS!E46</f>
        <v>21820775.010000013</v>
      </c>
      <c r="F34" s="53">
        <f t="shared" si="3"/>
        <v>102.2203087185398</v>
      </c>
      <c r="G34" s="51">
        <f>FURS!G46</f>
        <v>81337291</v>
      </c>
      <c r="H34" s="51">
        <f>FURS!H46</f>
        <v>88057241.670000017</v>
      </c>
      <c r="I34" s="86">
        <f t="shared" si="4"/>
        <v>92.368656407404345</v>
      </c>
    </row>
    <row r="35" spans="2:9" x14ac:dyDescent="0.3">
      <c r="B35" s="84" t="s">
        <v>90</v>
      </c>
      <c r="C35" s="110" t="s">
        <v>75</v>
      </c>
      <c r="D35" s="51">
        <f>FURS!D47</f>
        <v>6837836.7800000012</v>
      </c>
      <c r="E35" s="51">
        <f>FURS!E47</f>
        <v>3407284.05</v>
      </c>
      <c r="F35" s="53">
        <f t="shared" si="3"/>
        <v>200.68290989710709</v>
      </c>
      <c r="G35" s="51">
        <f>FURS!G47</f>
        <v>16478726.460000001</v>
      </c>
      <c r="H35" s="51">
        <f>FURS!H47</f>
        <v>12940900.959999999</v>
      </c>
      <c r="I35" s="86">
        <f t="shared" si="4"/>
        <v>127.33832451801719</v>
      </c>
    </row>
    <row r="36" spans="2:9" hidden="1" x14ac:dyDescent="0.3">
      <c r="B36" s="84" t="s">
        <v>98</v>
      </c>
      <c r="C36" s="110" t="s">
        <v>77</v>
      </c>
      <c r="D36" s="51">
        <f>FURS!D48</f>
        <v>5128212.46</v>
      </c>
      <c r="E36" s="51">
        <f>FURS!E48</f>
        <v>1191147.1300000004</v>
      </c>
      <c r="F36" s="53">
        <f t="shared" si="3"/>
        <v>430.52720615630403</v>
      </c>
      <c r="G36" s="51">
        <f>FURS!G48</f>
        <v>8351310.5300000003</v>
      </c>
      <c r="H36" s="51">
        <f>FURS!H48</f>
        <v>4379204.0200000005</v>
      </c>
      <c r="I36" s="86">
        <f t="shared" si="4"/>
        <v>190.7038469059498</v>
      </c>
    </row>
    <row r="37" spans="2:9" x14ac:dyDescent="0.3">
      <c r="B37" s="84" t="s">
        <v>99</v>
      </c>
      <c r="C37" s="110" t="s">
        <v>14</v>
      </c>
      <c r="D37" s="51">
        <f>FURS!D49</f>
        <v>4093570.6099999985</v>
      </c>
      <c r="E37" s="51">
        <f>FURS!E49</f>
        <v>5257458.3200000012</v>
      </c>
      <c r="F37" s="53">
        <f t="shared" si="3"/>
        <v>77.862160018036946</v>
      </c>
      <c r="G37" s="51">
        <f>FURS!G49</f>
        <v>17046098.489999998</v>
      </c>
      <c r="H37" s="51">
        <f>FURS!H49</f>
        <v>15599666.73</v>
      </c>
      <c r="I37" s="86">
        <f t="shared" si="4"/>
        <v>109.27219654775277</v>
      </c>
    </row>
    <row r="39" spans="2:9" x14ac:dyDescent="0.3">
      <c r="B39" s="78" t="s">
        <v>143</v>
      </c>
    </row>
    <row r="41" spans="2:9" ht="52.5" customHeight="1" x14ac:dyDescent="0.3">
      <c r="B41" s="79"/>
      <c r="C41" s="80" t="s">
        <v>142</v>
      </c>
      <c r="D41" s="80" t="s">
        <v>154</v>
      </c>
      <c r="E41" s="80" t="s">
        <v>155</v>
      </c>
      <c r="F41" s="80" t="s">
        <v>147</v>
      </c>
      <c r="G41" s="80" t="s">
        <v>156</v>
      </c>
      <c r="H41" s="80" t="s">
        <v>157</v>
      </c>
      <c r="I41" s="80" t="s">
        <v>147</v>
      </c>
    </row>
    <row r="42" spans="2:9" ht="30" customHeight="1" x14ac:dyDescent="0.3">
      <c r="B42" s="81" t="s">
        <v>31</v>
      </c>
      <c r="C42" s="98" t="s">
        <v>65</v>
      </c>
      <c r="D42" s="71">
        <f>+D43+D44+D45+D46</f>
        <v>578475403.74000025</v>
      </c>
      <c r="E42" s="71">
        <f>+E43+E44+E45+E46</f>
        <v>542706622.84999943</v>
      </c>
      <c r="F42" s="99">
        <f t="shared" ref="F42:F46" si="5">D42/E42*100</f>
        <v>106.5908134126248</v>
      </c>
      <c r="G42" s="69">
        <f>+G43+G44+G45+G46</f>
        <v>2286583941.1899996</v>
      </c>
      <c r="H42" s="69">
        <f>+H43+H44+H45+H46</f>
        <v>2132560735.7099996</v>
      </c>
      <c r="I42" s="100">
        <f>G42/H42*100</f>
        <v>107.22245340546985</v>
      </c>
    </row>
    <row r="43" spans="2:9" x14ac:dyDescent="0.3">
      <c r="B43" s="87" t="s">
        <v>32</v>
      </c>
      <c r="C43" s="88" t="s">
        <v>5</v>
      </c>
      <c r="D43" s="52">
        <f>FURS!D21</f>
        <v>3329085.8200000003</v>
      </c>
      <c r="E43" s="52">
        <f>FURS!E21</f>
        <v>3115474.160000002</v>
      </c>
      <c r="F43" s="53">
        <f t="shared" si="5"/>
        <v>106.85647349423041</v>
      </c>
      <c r="G43" s="52">
        <f>FURS!G21</f>
        <v>13146470.289999999</v>
      </c>
      <c r="H43" s="52">
        <f>FURS!H21</f>
        <v>12226187.040000001</v>
      </c>
      <c r="I43" s="86">
        <f>G43/H43*100</f>
        <v>107.52714846410527</v>
      </c>
    </row>
    <row r="44" spans="2:9" x14ac:dyDescent="0.3">
      <c r="B44" s="87" t="s">
        <v>33</v>
      </c>
      <c r="C44" s="88" t="s">
        <v>6</v>
      </c>
      <c r="D44" s="52">
        <f>FURS!D22</f>
        <v>2985291.1399999987</v>
      </c>
      <c r="E44" s="52">
        <f>FURS!E22</f>
        <v>2800656.1799999997</v>
      </c>
      <c r="F44" s="53">
        <f t="shared" si="5"/>
        <v>106.59256074767447</v>
      </c>
      <c r="G44" s="52">
        <f>FURS!G22</f>
        <v>11794544.49</v>
      </c>
      <c r="H44" s="52">
        <f>FURS!H22</f>
        <v>10979986.25</v>
      </c>
      <c r="I44" s="86">
        <f>G44/H44*100</f>
        <v>107.41857249593549</v>
      </c>
    </row>
    <row r="45" spans="2:9" x14ac:dyDescent="0.3">
      <c r="B45" s="87" t="s">
        <v>34</v>
      </c>
      <c r="C45" s="87" t="s">
        <v>7</v>
      </c>
      <c r="D45" s="52">
        <f>FURS!D23</f>
        <v>368595757.51999998</v>
      </c>
      <c r="E45" s="52">
        <f>FURS!E23</f>
        <v>346130458.52999938</v>
      </c>
      <c r="F45" s="53">
        <f t="shared" si="5"/>
        <v>106.49041378369581</v>
      </c>
      <c r="G45" s="52">
        <f>FURS!G23</f>
        <v>1456710668.7299995</v>
      </c>
      <c r="H45" s="52">
        <f>FURS!H23</f>
        <v>1359155470.0899997</v>
      </c>
      <c r="I45" s="86">
        <f>G45/H45*100</f>
        <v>107.17763352220038</v>
      </c>
    </row>
    <row r="46" spans="2:9" x14ac:dyDescent="0.3">
      <c r="B46" s="87" t="s">
        <v>35</v>
      </c>
      <c r="C46" s="88" t="s">
        <v>8</v>
      </c>
      <c r="D46" s="52">
        <f>FURS!D24</f>
        <v>203565269.26000035</v>
      </c>
      <c r="E46" s="52">
        <f>FURS!E24</f>
        <v>190660033.98000002</v>
      </c>
      <c r="F46" s="53">
        <f t="shared" si="5"/>
        <v>106.76871550403378</v>
      </c>
      <c r="G46" s="52">
        <f>FURS!G24</f>
        <v>804932257.68000031</v>
      </c>
      <c r="H46" s="52">
        <f>FURS!H24</f>
        <v>750199092.33000004</v>
      </c>
      <c r="I46" s="86">
        <f>G46/H46*100</f>
        <v>107.29581865795221</v>
      </c>
    </row>
    <row r="49" spans="2:9" ht="52.8" x14ac:dyDescent="0.3">
      <c r="B49" s="79"/>
      <c r="C49" s="80" t="s">
        <v>142</v>
      </c>
      <c r="D49" s="80" t="s">
        <v>154</v>
      </c>
      <c r="E49" s="80" t="s">
        <v>155</v>
      </c>
      <c r="F49" s="80" t="s">
        <v>147</v>
      </c>
      <c r="G49" s="80" t="s">
        <v>156</v>
      </c>
      <c r="H49" s="80" t="s">
        <v>157</v>
      </c>
      <c r="I49" s="80" t="s">
        <v>147</v>
      </c>
    </row>
    <row r="50" spans="2:9" ht="49.5" customHeight="1" x14ac:dyDescent="0.3">
      <c r="B50" s="112" t="s">
        <v>94</v>
      </c>
      <c r="C50" s="111" t="s">
        <v>120</v>
      </c>
      <c r="D50" s="69">
        <f>SUM(D51:D54)</f>
        <v>77637171.169999987</v>
      </c>
      <c r="E50" s="69">
        <f>SUM(E51:E54)</f>
        <v>41443175.179999985</v>
      </c>
      <c r="F50" s="99">
        <f t="shared" ref="F50:F54" si="6">D50/E50*100</f>
        <v>187.33403228106619</v>
      </c>
      <c r="G50" s="69">
        <f>SUM(G51:G54)</f>
        <v>173615477.53</v>
      </c>
      <c r="H50" s="69">
        <f>SUM(H51:H54)</f>
        <v>165682576.28999999</v>
      </c>
      <c r="I50" s="100">
        <f>G50/H50*100</f>
        <v>104.78801176178887</v>
      </c>
    </row>
    <row r="51" spans="2:9" ht="16.5" customHeight="1" x14ac:dyDescent="0.3">
      <c r="B51" s="87" t="s">
        <v>95</v>
      </c>
      <c r="C51" s="116" t="s">
        <v>17</v>
      </c>
      <c r="D51" s="38">
        <f>FURS!D65</f>
        <v>27556.350000000006</v>
      </c>
      <c r="E51" s="38">
        <f>FURS!E65</f>
        <v>26021.699999999997</v>
      </c>
      <c r="F51" s="53">
        <f t="shared" si="6"/>
        <v>105.89757779084383</v>
      </c>
      <c r="G51" s="96">
        <f>FURS!G65</f>
        <v>111100.85</v>
      </c>
      <c r="H51" s="96">
        <f>FURS!H65</f>
        <v>105475.53</v>
      </c>
      <c r="I51" s="86">
        <f>G51/H51*100</f>
        <v>105.33329389290577</v>
      </c>
    </row>
    <row r="52" spans="2:9" ht="14.25" customHeight="1" x14ac:dyDescent="0.3">
      <c r="B52" s="87" t="s">
        <v>96</v>
      </c>
      <c r="C52" s="116" t="s">
        <v>18</v>
      </c>
      <c r="D52" s="38">
        <f>FURS!D66</f>
        <v>46109.899999999994</v>
      </c>
      <c r="E52" s="38">
        <f>FURS!E66</f>
        <v>43696.98000000001</v>
      </c>
      <c r="F52" s="53">
        <f t="shared" si="6"/>
        <v>105.52193767166513</v>
      </c>
      <c r="G52" s="96">
        <f>FURS!G66</f>
        <v>186042.33</v>
      </c>
      <c r="H52" s="96">
        <f>FURS!H66</f>
        <v>177008.48</v>
      </c>
      <c r="I52" s="86">
        <f>G52/H52*100</f>
        <v>105.10362554381574</v>
      </c>
    </row>
    <row r="53" spans="2:9" ht="21.75" customHeight="1" x14ac:dyDescent="0.3">
      <c r="B53" s="87" t="s">
        <v>114</v>
      </c>
      <c r="C53" s="116" t="s">
        <v>19</v>
      </c>
      <c r="D53" s="38">
        <f>FURS!D67</f>
        <v>73488488.659999982</v>
      </c>
      <c r="E53" s="38">
        <f>FURS!E67</f>
        <v>37506918.029999986</v>
      </c>
      <c r="F53" s="53">
        <f t="shared" si="6"/>
        <v>195.93315718774883</v>
      </c>
      <c r="G53" s="96">
        <f>FURS!G67</f>
        <v>156881411.16999999</v>
      </c>
      <c r="H53" s="96">
        <f>FURS!H67</f>
        <v>149755950.53999999</v>
      </c>
      <c r="I53" s="86">
        <f>G53/H53*100</f>
        <v>104.75804841430775</v>
      </c>
    </row>
    <row r="54" spans="2:9" ht="20.25" customHeight="1" x14ac:dyDescent="0.3">
      <c r="B54" s="87" t="s">
        <v>115</v>
      </c>
      <c r="C54" s="116" t="s">
        <v>20</v>
      </c>
      <c r="D54" s="38">
        <f>FURS!D68</f>
        <v>4075016.2600000016</v>
      </c>
      <c r="E54" s="38">
        <f>FURS!E68</f>
        <v>3866538.4700000007</v>
      </c>
      <c r="F54" s="53">
        <f t="shared" si="6"/>
        <v>105.39184574568583</v>
      </c>
      <c r="G54" s="96">
        <f>FURS!G68</f>
        <v>16436923.180000002</v>
      </c>
      <c r="H54" s="96">
        <f>FURS!H68</f>
        <v>15644141.74</v>
      </c>
      <c r="I54" s="86">
        <f>G54/H54*100</f>
        <v>105.06759305288678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aefa815e832f7a94009a71ecf279a823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40e95d37451a9a0a60b6a70eba13ae9f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description="2019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april</Mesec>
    <Leto xmlns="31846968-95d7-4ba5-b9d7-02992289841a">2019</Leto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A3C42D-7BEC-4C92-ABF9-EAE00CFA45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31846968-95d7-4ba5-b9d7-02992289841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2019-05-15T06:36:21Z</cp:lastPrinted>
  <dcterms:created xsi:type="dcterms:W3CDTF">2013-10-09T08:57:38Z</dcterms:created>
  <dcterms:modified xsi:type="dcterms:W3CDTF">2019-05-15T09:53:39Z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FEB 2019_delovna.xlsx</vt:lpwstr>
  </property>
</Properties>
</file>