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-120" yWindow="-120" windowWidth="29040" windowHeight="15840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G6" i="24" s="1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H29" i="24"/>
  <c r="H54" i="24"/>
  <c r="H52" i="24"/>
  <c r="I52" i="24" s="1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E53" i="24"/>
  <c r="E51" i="24"/>
  <c r="E52" i="24"/>
  <c r="E54" i="24"/>
  <c r="E37" i="24"/>
  <c r="E34" i="24"/>
  <c r="E33" i="24"/>
  <c r="E27" i="24"/>
  <c r="E26" i="24"/>
  <c r="E44" i="24"/>
  <c r="E46" i="24"/>
  <c r="E45" i="24"/>
  <c r="F45" i="24" s="1"/>
  <c r="E43" i="24"/>
  <c r="E11" i="24"/>
  <c r="E8" i="24"/>
  <c r="E9" i="24"/>
  <c r="E7" i="24"/>
  <c r="E17" i="24"/>
  <c r="F17" i="24" s="1"/>
  <c r="E10" i="24"/>
  <c r="G54" i="24"/>
  <c r="D52" i="24"/>
  <c r="I9" i="24" l="1"/>
  <c r="G25" i="24"/>
  <c r="G24" i="24" s="1"/>
  <c r="F8" i="24"/>
  <c r="F46" i="24"/>
  <c r="F33" i="24"/>
  <c r="I10" i="24"/>
  <c r="D6" i="24"/>
  <c r="D5" i="24" s="1"/>
  <c r="F11" i="24"/>
  <c r="F34" i="24"/>
  <c r="F51" i="24"/>
  <c r="I11" i="24"/>
  <c r="I7" i="24"/>
  <c r="F26" i="24"/>
  <c r="I45" i="24"/>
  <c r="F54" i="24"/>
  <c r="D50" i="24"/>
  <c r="I8" i="24"/>
  <c r="I28" i="24"/>
  <c r="I32" i="24"/>
  <c r="I46" i="24"/>
  <c r="I43" i="24"/>
  <c r="D42" i="24"/>
  <c r="G30" i="24"/>
  <c r="G42" i="24"/>
  <c r="D25" i="24"/>
  <c r="F27" i="24"/>
  <c r="F53" i="24"/>
  <c r="G5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H42" i="24"/>
  <c r="F7" i="24"/>
  <c r="G50" i="24"/>
  <c r="F52" i="24"/>
  <c r="G23" i="24" l="1"/>
  <c r="I24" i="24"/>
  <c r="F25" i="24"/>
  <c r="I42" i="24"/>
  <c r="F50" i="24"/>
  <c r="F42" i="24"/>
  <c r="I30" i="24"/>
  <c r="F6" i="24"/>
  <c r="F5" i="24"/>
  <c r="I5" i="24"/>
  <c r="E7" i="22"/>
  <c r="I6" i="24"/>
  <c r="I50" i="24"/>
  <c r="I25" i="24"/>
  <c r="H23" i="24"/>
  <c r="E35" i="24"/>
  <c r="I23" i="24" l="1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<sst xmlns="http://schemas.openxmlformats.org/spreadsheetml/2006/main" count="329" uniqueCount="189">
  <si>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</si>
  <si>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</si>
  <si>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</si>
  <si>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</si>
  <si>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</si>
  <si>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</si>
  <si>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</si>
  <si>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</si>
  <si>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</si>
  <si>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</si>
  <si>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</si>
  <si>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</si>
  <si>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</si>
  <si>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</si>
  <si>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</si>
  <si>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</si>
  <si>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</si>
  <si>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</si>
  <si>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</si>
  <si>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</si>
  <si>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</si>
  <si>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</si>
  <si>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</si>
  <si>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</si>
  <si>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</si>
  <si>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</si>
  <si>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</si>
  <si>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</si>
  <si>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</si>
  <si>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</si>
  <si>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</si>
  <si>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</si>
  <si>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</si>
  <si>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</si>
  <si>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</si>
  <si>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</si>
  <si>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</si>
  <si>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</si>
  <si>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</si>
  <si>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</si>
  <si>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</si>
  <si>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</si>
  <si>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</si>
  <si>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</si>
  <si>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</si>
  <si>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</si>
  <si>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</si>
  <si>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</si>
  <si>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</si>
  <si>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</si>
  <si>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</si>
  <si>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</si>
  <si>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</si>
  <si>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</si>
  <si>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</si>
  <si>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</si>
  <si>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</si>
  <si>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</si>
  <si>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</si>
  <si>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</si>
  <si>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</si>
  <si>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</si>
  <si>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</si>
  <si>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</si>
  <si>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</si>
  <si>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</si>
  <si>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</si>
  <si>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</si>
  <si>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</si>
  <si>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</si>
  <si>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</si>
  <si>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</si>
  <si>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</si>
  <si>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</si>
  <si>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</si>
  <si>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</si>
  <si>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</si>
  <si>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</si>
  <si>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</si>
  <si>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</si>
  <si>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</si>
  <si>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</si>
  <si>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</si>
  <si>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</si>
  <si>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</si>
  <si>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</si>
  <si>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</si>
  <si>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</si>
  <si>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</si>
  <si>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</si>
  <si>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</si>
  <si>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</si>
  <si>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</si>
  <si>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</si>
  <si>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</si>
  <si>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</si>
  <si>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</si>
  <si>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</si>
  <si>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</si>
  <si>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</si>
  <si>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</si>
  <si>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</si>
  <si>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</si>
  <si>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</si>
  <si>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</si>
  <si>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</si>
  <si>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</si>
  <si>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</si>
  <si>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</si>
  <si>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</si>
  <si>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</si>
  <si>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</si>
  <si>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</si>
  <si>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</si>
  <si>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</si>
  <si>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</si>
  <si>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</si>
  <si>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</si>
  <si>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</si>
  <si>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</si>
  <si>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</si>
  <si>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</si>
  <si>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</si>
  <si>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</si>
  <si>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</si>
  <si>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</si>
  <si>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</si>
  <si>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</si>
  <si>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</si>
  <si>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</si>
  <si>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</si>
  <si>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</si>
  <si>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</si>
  <si>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</si>
  <si>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</si>
  <si>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</si>
  <si>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</si>
  <si>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</si>
  <si>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</si>
  <si>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</si>
  <si>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</si>
  <si>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</si>
  <si>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</si>
  <si>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</si>
  <si>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</si>
  <si>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</si>
  <si>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</si>
  <si>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</si>
  <si>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</si>
  <si>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</si>
  <si>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</si>
  <si>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</si>
  <si>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</si>
  <si>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</si>
  <si>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</si>
  <si>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</si>
  <si>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</si>
  <si>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</si>
  <si>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</si>
  <si>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</si>
  <si>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</si>
  <si>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</si>
  <si>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</si>
  <si>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</si>
  <si>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</si>
  <si>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</si>
  <si>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</si>
  <si>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</si>
  <si>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</si>
  <si>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</si>
  <si>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</si>
  <si>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</si>
  <si>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</si>
  <si>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</si>
  <si>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</si>
  <si>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</si>
  <si>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</si>
  <si>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Indeks 2021/2019</t>
  </si>
  <si>
    <t>4=1/2</t>
  </si>
  <si>
    <t>5=1/3</t>
  </si>
  <si>
    <t>Indeks 2020/2019</t>
  </si>
  <si>
    <t>6=2/3</t>
  </si>
  <si>
    <t>Priloga 1: Pobrani javnofinančni prihodki in prejemki FURS</t>
  </si>
  <si>
    <t xml:space="preserve"> REALIZACIJA  OKTOBER 2021</t>
  </si>
  <si>
    <t>REALIZACIJA  OKTOBER 2020</t>
  </si>
  <si>
    <t>REALIZACIJA  OKTOBER 2019</t>
  </si>
  <si>
    <t>REALIZACIJA JANUAR - OKTOBER 2021</t>
  </si>
  <si>
    <t>REALIZACIJA JANUAR - OKTOBER 2020</t>
  </si>
  <si>
    <t>REALIZACIJA JANUAR - OKTOBER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</si>
</sst>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4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166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>
      <alignment horizontal="right"/>
    </xf>
    <xf numFmtId="3" fontId="3" fillId="0" borderId="0" xfId="0" applyNumberFormat="1" applyFont="1"/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/>
    <cellStyle name="Accent1 - 40%" xfId="714"/>
    <cellStyle name="Accent1 - 60%" xfId="715"/>
    <cellStyle name="Accent2 - 20%" xfId="717"/>
    <cellStyle name="Accent2 - 40%" xfId="718"/>
    <cellStyle name="Accent2 - 60%" xfId="719"/>
    <cellStyle name="Accent3 - 20%" xfId="721"/>
    <cellStyle name="Accent3 - 40%" xfId="722"/>
    <cellStyle name="Accent3 - 60%" xfId="723"/>
    <cellStyle name="Accent4 - 20%" xfId="725"/>
    <cellStyle name="Accent4 - 40%" xfId="726"/>
    <cellStyle name="Accent4 - 60%" xfId="727"/>
    <cellStyle name="Accent5 - 20%" xfId="729"/>
    <cellStyle name="Accent5 - 40%" xfId="730"/>
    <cellStyle name="Accent5 - 60%" xfId="731"/>
    <cellStyle name="Accent6 - 20%" xfId="733"/>
    <cellStyle name="Accent6 - 40%" xfId="734"/>
    <cellStyle name="Accent6 - 60%" xfId="735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Dobro 2" xfId="742"/>
    <cellStyle name="Emphasis 1" xfId="739"/>
    <cellStyle name="Emphasis 2" xfId="740"/>
    <cellStyle name="Emphasis 3" xfId="741"/>
    <cellStyle name="Fixed" xfId="702"/>
    <cellStyle name="Heading 1" xfId="703"/>
    <cellStyle name="Heading 2" xfId="704"/>
    <cellStyle name="Izhod" xfId="20" builtinId="21" customBuiltin="1"/>
    <cellStyle name="Izhod 2" xfId="751"/>
    <cellStyle name="Naslov" xfId="21" builtinId="15" customBuiltin="1"/>
    <cellStyle name="Naslov 1" xfId="22" builtinId="16" customBuiltin="1"/>
    <cellStyle name="Naslov 1 2" xfId="743"/>
    <cellStyle name="Naslov 2" xfId="23" builtinId="17" customBuiltin="1"/>
    <cellStyle name="Naslov 2 2" xfId="744"/>
    <cellStyle name="Naslov 3" xfId="24" builtinId="18" customBuiltin="1"/>
    <cellStyle name="Naslov 3 2" xfId="745"/>
    <cellStyle name="Naslov 4" xfId="25" builtinId="19" customBuiltin="1"/>
    <cellStyle name="Naslov 4 2" xfId="746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7 6" xfId="711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evtralno 2" xfId="749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2 6" xfId="750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Opozorilo 2" xfId="795"/>
    <cellStyle name="Percent" xfId="705"/>
    <cellStyle name="Pojasnjevalno besedilo" xfId="31" builtinId="53" customBuiltin="1"/>
    <cellStyle name="Poudarek1" xfId="32" builtinId="29" customBuiltin="1"/>
    <cellStyle name="Poudarek1 2" xfId="712"/>
    <cellStyle name="Poudarek2" xfId="33" builtinId="33" customBuiltin="1"/>
    <cellStyle name="Poudarek2 2" xfId="716"/>
    <cellStyle name="Poudarek3" xfId="34" builtinId="37" customBuiltin="1"/>
    <cellStyle name="Poudarek3 2" xfId="720"/>
    <cellStyle name="Poudarek4" xfId="35" builtinId="41" customBuiltin="1"/>
    <cellStyle name="Poudarek4 2" xfId="724"/>
    <cellStyle name="Poudarek5" xfId="36" builtinId="45" customBuiltin="1"/>
    <cellStyle name="Poudarek5 2" xfId="728"/>
    <cellStyle name="Poudarek6" xfId="37" builtinId="49" customBuiltin="1"/>
    <cellStyle name="Poudarek6 2" xfId="732"/>
    <cellStyle name="Povezana celica" xfId="38" builtinId="24" customBuiltin="1"/>
    <cellStyle name="Povezana celica 2" xfId="748"/>
    <cellStyle name="Preveri celico" xfId="39" builtinId="23" customBuiltin="1"/>
    <cellStyle name="Preveri celico 2" xfId="738"/>
    <cellStyle name="Računanje" xfId="40" builtinId="22" customBuiltin="1"/>
    <cellStyle name="Računanje 2" xfId="737"/>
    <cellStyle name="SAPBEXaggData" xfId="752"/>
    <cellStyle name="SAPBEXaggDataEmph" xfId="753"/>
    <cellStyle name="SAPBEXaggItem" xfId="754"/>
    <cellStyle name="SAPBEXaggItemX" xfId="755"/>
    <cellStyle name="SAPBEXchaText" xfId="756"/>
    <cellStyle name="SAPBEXexcBad7" xfId="757"/>
    <cellStyle name="SAPBEXexcBad8" xfId="758"/>
    <cellStyle name="SAPBEXexcBad9" xfId="759"/>
    <cellStyle name="SAPBEXexcCritical4" xfId="760"/>
    <cellStyle name="SAPBEXexcCritical5" xfId="761"/>
    <cellStyle name="SAPBEXexcCritical6" xfId="762"/>
    <cellStyle name="SAPBEXexcGood1" xfId="763"/>
    <cellStyle name="SAPBEXexcGood2" xfId="764"/>
    <cellStyle name="SAPBEXexcGood3" xfId="765"/>
    <cellStyle name="SAPBEXfilterDrill" xfId="766"/>
    <cellStyle name="SAPBEXfilterItem" xfId="767"/>
    <cellStyle name="SAPBEXfilterText" xfId="768"/>
    <cellStyle name="SAPBEXformats" xfId="769"/>
    <cellStyle name="SAPBEXheaderItem" xfId="770"/>
    <cellStyle name="SAPBEXheaderText" xfId="771"/>
    <cellStyle name="SAPBEXHLevel0" xfId="772"/>
    <cellStyle name="SAPBEXHLevel0X" xfId="773"/>
    <cellStyle name="SAPBEXHLevel1" xfId="774"/>
    <cellStyle name="SAPBEXHLevel1X" xfId="775"/>
    <cellStyle name="SAPBEXHLevel2" xfId="776"/>
    <cellStyle name="SAPBEXHLevel2X" xfId="777"/>
    <cellStyle name="SAPBEXHLevel3" xfId="778"/>
    <cellStyle name="SAPBEXHLevel3X" xfId="779"/>
    <cellStyle name="SAPBEXinputData" xfId="780"/>
    <cellStyle name="SAPBEXItemHeader" xfId="781"/>
    <cellStyle name="SAPBEXresData" xfId="782"/>
    <cellStyle name="SAPBEXresDataEmph" xfId="783"/>
    <cellStyle name="SAPBEXresItem" xfId="784"/>
    <cellStyle name="SAPBEXresItemX" xfId="785"/>
    <cellStyle name="SAPBEXstdData" xfId="786"/>
    <cellStyle name="SAPBEXstdDataEmph" xfId="787"/>
    <cellStyle name="SAPBEXstdItem" xfId="788"/>
    <cellStyle name="SAPBEXstdItemX" xfId="789"/>
    <cellStyle name="SAPBEXtitle" xfId="790"/>
    <cellStyle name="SAPBEXunassignedItem" xfId="791"/>
    <cellStyle name="SAPBEXundefined" xfId="792"/>
    <cellStyle name="Sheet Title" xfId="793"/>
    <cellStyle name="Slabo" xfId="41" builtinId="27" customBuiltin="1"/>
    <cellStyle name="Slabo 2" xfId="736"/>
    <cellStyle name="Total" xfId="706"/>
    <cellStyle name="Vejica" xfId="51" builtinId="3"/>
    <cellStyle name="Vejica 2" xfId="707"/>
    <cellStyle name="Vnos" xfId="42" builtinId="20" customBuiltin="1"/>
    <cellStyle name="Vnos 2" xfId="747"/>
    <cellStyle name="Vsota" xfId="43" builtinId="25" customBuiltin="1"/>
    <cellStyle name="Vsota 2" xfId="794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5172448"/>
        <c:axId val="65170880"/>
      </c:barChart>
      <c:catAx>
        <c:axId val="651724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65170880"/>
        <c:crosses val="autoZero"/>
        <c:auto val="1"/>
        <c:lblAlgn val="ctr"/>
        <c:lblOffset val="100"/>
        <c:noMultiLvlLbl val="0"/>
      </c:catAx>
      <c:valAx>
        <c:axId val="651708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651724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5E5-412E-B163-4306F8B8E7AF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9.5321958032302838</c:v>
                </c:pt>
                <c:pt idx="1">
                  <c:v>18.355247708340997</c:v>
                </c:pt>
                <c:pt idx="2">
                  <c:v>18.470328692870847</c:v>
                </c:pt>
                <c:pt idx="3">
                  <c:v>53.642227795557886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0D4-4D0B-8984-F209DBF680DB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10.416176510951622</c:v>
                </c:pt>
                <c:pt idx="1">
                  <c:v>20.668556110766783</c:v>
                </c:pt>
                <c:pt idx="2">
                  <c:v>15.889820296546752</c:v>
                </c:pt>
                <c:pt idx="3">
                  <c:v>53.025447081734846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xmlns="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xmlns="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xmlns="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xmlns="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xmlns="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xmlns="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xmlns="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xmlns="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xmlns="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xmlns="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xmlns="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xmlns="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xmlns="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xmlns="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xmlns="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xmlns="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xmlns="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xmlns="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xmlns="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xmlns="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xmlns="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xmlns="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xmlns="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xmlns="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xmlns="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xmlns="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xmlns="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xmlns="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xmlns="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xmlns="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xmlns="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xmlns="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xmlns="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xmlns="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xmlns="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xmlns="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xmlns="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xmlns="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xmlns="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xmlns="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xmlns="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xmlns="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xmlns="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xmlns="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xmlns="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xmlns="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xmlns="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xmlns="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xmlns="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xmlns="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xmlns="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xmlns="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xmlns="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xmlns="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xmlns="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xmlns="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xmlns="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xmlns="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xmlns="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xmlns="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xmlns="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xmlns="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xmlns="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xmlns="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xmlns="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xmlns="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xmlns="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xmlns="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xmlns="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xmlns="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xmlns="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xmlns="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xmlns="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xmlns="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xmlns="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xmlns="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xmlns="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xmlns="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xmlns="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xmlns="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xmlns="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xmlns="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xmlns="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xmlns="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xmlns="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xmlns="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xmlns="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xmlns="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xmlns="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xmlns="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xmlns="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xmlns="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xmlns="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xmlns="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xmlns="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xmlns="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xmlns="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xmlns="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xmlns="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xmlns="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xmlns="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xmlns="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xmlns="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xmlns="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xmlns="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xmlns="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xmlns="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xmlns="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xmlns="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xmlns="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xmlns="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xmlns="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xmlns="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xmlns="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xmlns="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xmlns="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xmlns="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xmlns="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xmlns="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xmlns="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xmlns="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xmlns="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xmlns="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xmlns="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xmlns="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xmlns="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xmlns="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xmlns="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xmlns="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xmlns="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xmlns="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xmlns="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xmlns="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xmlns="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xmlns="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xmlns="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xmlns="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xmlns="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xmlns="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xmlns="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xmlns="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xmlns="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xmlns="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xmlns="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xmlns="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xmlns="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xmlns="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xmlns="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xmlns="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xmlns="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xmlns="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xmlns="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xmlns="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xmlns="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xmlns="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xmlns="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xmlns="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xmlns="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xmlns="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xmlns="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xmlns="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xmlns="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xmlns="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xmlns="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xmlns="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xmlns="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xmlns="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xmlns="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xmlns="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xmlns="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xmlns="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xmlns="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xmlns="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xmlns="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xmlns="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xmlns="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xmlns="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xmlns="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xmlns="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xmlns="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xmlns="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xmlns="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xmlns="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xmlns="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xmlns="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xmlns="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xmlns="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xmlns="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xmlns="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xmlns="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xmlns="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xmlns="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xmlns="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xmlns="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xmlns="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xmlns="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xmlns="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xmlns="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xmlns="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xmlns="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xmlns="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xmlns="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xmlns="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xmlns="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xmlns="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xmlns="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xmlns="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xmlns="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xmlns="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xmlns="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xmlns="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xmlns="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xmlns="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xmlns="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xmlns="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xmlns="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xmlns="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xmlns="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xmlns="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xmlns="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xmlns="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xmlns="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xmlns="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xmlns="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xmlns="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xmlns="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xmlns="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xmlns="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xmlns="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xmlns="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xmlns="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xmlns="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xmlns="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xmlns="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xmlns="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xmlns="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xmlns="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xmlns="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xmlns="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xmlns="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xmlns="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xmlns="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xmlns="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xmlns="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xmlns="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xmlns="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xmlns="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xmlns="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xmlns="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xmlns="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xmlns="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xmlns="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xmlns="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xmlns="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xmlns="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xmlns="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xmlns="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xmlns="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xmlns="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xmlns="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xmlns="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xmlns="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xmlns="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xmlns="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xmlns="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xmlns="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xmlns="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xmlns="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xmlns="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xmlns="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xmlns="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xmlns="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xmlns="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xmlns="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xmlns="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xmlns="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xmlns="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xmlns="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xmlns="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xmlns="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xmlns="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xmlns="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xmlns="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xmlns="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xmlns="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xmlns="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xmlns="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xmlns="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xmlns="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xmlns="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xmlns="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xmlns="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xmlns="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xmlns="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xmlns="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xmlns="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xmlns="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xmlns="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xmlns="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xmlns="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xmlns="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xmlns="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xmlns="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xmlns="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xmlns="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xmlns="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xmlns="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xmlns="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xmlns="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xmlns="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xmlns="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xmlns="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xmlns="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xmlns="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xmlns="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xmlns="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xmlns="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xmlns="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xmlns="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xmlns="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xmlns="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xmlns="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xmlns="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xmlns="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xmlns="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xmlns="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xmlns="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xmlns="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xmlns="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xmlns="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xmlns="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xmlns="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xmlns="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xmlns="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xmlns="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xmlns="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xmlns="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xmlns="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xmlns="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xmlns="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xmlns="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xmlns="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xmlns="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xmlns="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xmlns="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xmlns="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xmlns="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xmlns="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xmlns="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xmlns="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xmlns="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xmlns="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xmlns="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xmlns="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xmlns="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xmlns="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xmlns="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xmlns="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xmlns="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xmlns="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xmlns="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xmlns="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xmlns="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xmlns="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xmlns="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xmlns="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xmlns="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xmlns="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xmlns="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xmlns="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xmlns="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xmlns="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xmlns="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xmlns="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xmlns="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xmlns="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xmlns="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xmlns="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xmlns="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xmlns="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xmlns="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xmlns="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xmlns="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xmlns="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xmlns="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xmlns="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xmlns="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xmlns="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xmlns="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xmlns="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xmlns="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xmlns="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xmlns="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xmlns="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xmlns="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xmlns="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xmlns="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xmlns="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xmlns="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xmlns="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xmlns="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xmlns="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xmlns="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xmlns="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xmlns="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xmlns="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xmlns="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xmlns="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xmlns="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xmlns="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xmlns="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xmlns="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xmlns="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xmlns="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xmlns="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xmlns="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xmlns="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xmlns="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xmlns="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xmlns="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xmlns="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xmlns="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xmlns="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xmlns="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xmlns="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xmlns="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xmlns="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xmlns="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xmlns="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xmlns="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xmlns="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xmlns="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xmlns="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xmlns="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xmlns="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xmlns="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xmlns="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xmlns="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xmlns="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xmlns="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xmlns="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xmlns="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xmlns="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xmlns="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xmlns="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xmlns="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xmlns="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xmlns="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xmlns="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xmlns="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xmlns="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xmlns="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xmlns="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xmlns="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xmlns="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xmlns="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xmlns="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xmlns="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xmlns="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xmlns="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xmlns="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xmlns="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xmlns="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xmlns="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xmlns="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xmlns="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xmlns="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xmlns="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xmlns="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xmlns="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xmlns="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xmlns="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xmlns="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xmlns="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xmlns="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xmlns="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xmlns="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xmlns="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xmlns="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xmlns="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xmlns="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xmlns="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xmlns="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xmlns="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xmlns="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xmlns="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xmlns="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xmlns="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xmlns="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xmlns="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xmlns="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xmlns="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xmlns="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xmlns="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xmlns="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xmlns="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xmlns="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xmlns="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xmlns="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xmlns="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xmlns="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xmlns="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xmlns="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xmlns="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xmlns="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xmlns="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xmlns="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xmlns="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xmlns="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xmlns="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xmlns="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xmlns="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xmlns="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xmlns="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xmlns="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xmlns="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xmlns="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xmlns="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xmlns="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xmlns="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xmlns="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xmlns="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xmlns="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xmlns="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xmlns="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xmlns="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xmlns="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xmlns="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xmlns="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xmlns="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xmlns="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xmlns="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xmlns="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xmlns="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xmlns="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xmlns="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xmlns="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xmlns="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xmlns="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xmlns="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xmlns="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xmlns="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xmlns="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xmlns="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xmlns="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xmlns="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xmlns="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xmlns="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xmlns="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xmlns="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xmlns="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xmlns="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xmlns="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xmlns="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xmlns="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xmlns="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xmlns="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xmlns="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xmlns="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xmlns="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xmlns="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xmlns="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xmlns="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xmlns="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xmlns="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xmlns="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xmlns="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xmlns="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xmlns="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xmlns="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xmlns="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xmlns="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xmlns="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xmlns="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xmlns="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xmlns="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xmlns="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xmlns="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xmlns="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xmlns="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xmlns="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xmlns="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xmlns="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xmlns="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xmlns="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xmlns="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xmlns="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xmlns="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xmlns="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xmlns="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xmlns="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xmlns="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xmlns="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xmlns="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xmlns="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xmlns="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xmlns="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xmlns="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xmlns="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xmlns="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xmlns="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xmlns="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xmlns="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xmlns="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xmlns="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xmlns="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xmlns="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xmlns="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xmlns="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xmlns="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xmlns="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xmlns="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xmlns="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xmlns="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xmlns="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xmlns="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xmlns="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xmlns="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xmlns="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xmlns="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xmlns="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xmlns="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xmlns="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xmlns="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xmlns="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xmlns="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xmlns="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xmlns="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xmlns="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xmlns="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xmlns="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xmlns="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xmlns="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xmlns="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xmlns="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xmlns="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xmlns="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xmlns="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xmlns="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xmlns="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xmlns="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xmlns="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xmlns="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xmlns="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xmlns="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xmlns="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xmlns="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xmlns="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xmlns="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xmlns="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xmlns="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xmlns="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xmlns="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xmlns="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xmlns="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xmlns="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xmlns="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xmlns="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xmlns="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xmlns="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xmlns="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xmlns="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xmlns="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xmlns="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xmlns="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xmlns="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xmlns="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xmlns="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xmlns="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xmlns="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xmlns="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xmlns="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xmlns="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xmlns="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xmlns="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xmlns="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xmlns="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xmlns="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xmlns="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xmlns="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xmlns="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xmlns="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xmlns="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xmlns="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xmlns="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xmlns="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xmlns="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xmlns="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xmlns="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xmlns="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xmlns="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xmlns="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xmlns="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xmlns="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xmlns="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xmlns="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xmlns="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xmlns="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xmlns="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xmlns="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xmlns="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xmlns="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xmlns="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xmlns="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xmlns="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xmlns="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xmlns="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xmlns="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xmlns="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xmlns="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xmlns="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xmlns="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xmlns="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xmlns="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xmlns="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xmlns="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xmlns="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xmlns="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xmlns="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xmlns="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xmlns="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xmlns="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xmlns="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xmlns="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xmlns="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xmlns="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xmlns="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xmlns="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xmlns="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xmlns="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xmlns="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xmlns="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xmlns="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xmlns="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xmlns="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xmlns="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xmlns="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xmlns="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xmlns="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xmlns="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xmlns="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xmlns="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xmlns="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xmlns="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xmlns="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xmlns="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xmlns="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xmlns="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xmlns="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xmlns="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xmlns="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xmlns="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xmlns="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xmlns="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xmlns="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xmlns="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xmlns="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xmlns="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xmlns="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xmlns="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xmlns="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xmlns="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xmlns="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xmlns="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xmlns="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xmlns="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xmlns="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xmlns="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xmlns="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xmlns="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xmlns="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xmlns="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xmlns="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xmlns="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xmlns="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xmlns="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xmlns="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xmlns="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xmlns="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xmlns="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xmlns="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xmlns="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xmlns="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xmlns="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xmlns="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xmlns="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xmlns="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xmlns="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xmlns="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xmlns="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xmlns="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xmlns="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xmlns="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xmlns="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xmlns="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xmlns="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xmlns="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xmlns="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xmlns="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xmlns="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xmlns="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xmlns="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xmlns="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xmlns="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xmlns="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xmlns="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xmlns="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xmlns="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xmlns="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xmlns="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xmlns="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xmlns="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xmlns="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xmlns="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xmlns="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xmlns="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xmlns="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xmlns="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xmlns="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xmlns="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xmlns="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xmlns="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xmlns="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xmlns="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xmlns="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xmlns="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xmlns="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xmlns="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xmlns="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xmlns="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xmlns="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xmlns="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xmlns="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xmlns="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xmlns="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xmlns="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xmlns="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xmlns="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xmlns="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xmlns="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xmlns="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xmlns="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xmlns="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xmlns="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xmlns="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xmlns="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xmlns="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xmlns="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xmlns="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xmlns="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xmlns="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xmlns="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xmlns="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xmlns="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xmlns="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xmlns="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xmlns="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xmlns="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xmlns="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xmlns="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xmlns="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xmlns="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xmlns="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xmlns="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xmlns="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xmlns="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xmlns="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xmlns="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xmlns="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xmlns="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xmlns="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xmlns="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xmlns="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xmlns="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xmlns="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xmlns="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xmlns="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xmlns="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xmlns="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xmlns="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xmlns="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xmlns="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xmlns="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xmlns="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xmlns="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xmlns="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xmlns="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xmlns="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xmlns="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xmlns="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xmlns="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xmlns="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xmlns="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xmlns="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xmlns="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xmlns="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xmlns="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xmlns="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xmlns="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xmlns="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xmlns="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xmlns="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xmlns="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xmlns="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xmlns="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xmlns="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xmlns="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xmlns="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xmlns="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xmlns="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xmlns="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xmlns="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xmlns="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xmlns="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xmlns="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xmlns="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xmlns="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xmlns="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xmlns="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xmlns="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xmlns="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xmlns="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xmlns="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xmlns="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xmlns="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xmlns="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xmlns="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xmlns="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xmlns="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xmlns="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xmlns="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xmlns="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xmlns="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xmlns="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xmlns="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xmlns="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xmlns="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xmlns="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xmlns="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xmlns="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xmlns="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xmlns="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xmlns="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xmlns="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xmlns="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xmlns="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xmlns="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xmlns="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xmlns="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xmlns="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xmlns="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xmlns="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xmlns="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xmlns="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xmlns="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xmlns="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xmlns="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xmlns="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xmlns="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xmlns="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xmlns="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xmlns="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xmlns="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xmlns="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xmlns="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xmlns="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xmlns="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xmlns="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xmlns="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xmlns="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xmlns="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xmlns="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xmlns="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xmlns="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xmlns="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xmlns="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xmlns="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xmlns="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xmlns="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xmlns="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xmlns="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xmlns="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xmlns="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xmlns="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xmlns="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xmlns="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xmlns="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xmlns="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xmlns="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xmlns="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xmlns="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xmlns="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xmlns="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xmlns="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xmlns="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xmlns="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xmlns="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xmlns="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xmlns="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xmlns="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xmlns="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xmlns="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xmlns="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xmlns="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xmlns="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xmlns="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xmlns="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xmlns="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xmlns="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xmlns="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xmlns="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xmlns="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xmlns="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xmlns="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xmlns="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xmlns="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xmlns="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xmlns="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xmlns="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xmlns="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xmlns="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xmlns="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xmlns="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xmlns="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xmlns="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xmlns="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xmlns="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xmlns="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xmlns="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xmlns="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xmlns="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xmlns="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xmlns="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xmlns="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xmlns="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xmlns="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xmlns="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xmlns="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xmlns="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xmlns="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xmlns="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xmlns="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xmlns="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xmlns="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xmlns="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xmlns="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xmlns="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xmlns="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xmlns="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xmlns="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xmlns="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xmlns="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xmlns="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xmlns="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xmlns="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xmlns="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xmlns="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xmlns="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xmlns="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xmlns="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xmlns="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xmlns="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xmlns="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xmlns="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xmlns="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xmlns="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xmlns="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xmlns="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xmlns="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xmlns="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xmlns="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xmlns="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xmlns="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xmlns="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xmlns="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xmlns="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xmlns="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xmlns="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xmlns="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xmlns="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xmlns="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xmlns="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xmlns="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xmlns="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xmlns="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xmlns="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xmlns="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xmlns="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xmlns="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xmlns="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xmlns="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xmlns="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xmlns="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xmlns="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xmlns="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xmlns="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xmlns="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xmlns="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xmlns="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xmlns="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xmlns="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xmlns="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xmlns="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xmlns="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xmlns="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xmlns="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xmlns="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xmlns="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xmlns="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xmlns="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xmlns="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xmlns="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xmlns="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xmlns="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xmlns="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xmlns="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xmlns="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xmlns="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xmlns="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xmlns="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xmlns="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xmlns="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xmlns="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xmlns="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xmlns="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xmlns="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xmlns="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xmlns="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xmlns="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xmlns="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xmlns="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xmlns="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xmlns="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xmlns="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xmlns="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xmlns="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xmlns="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xmlns="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xmlns="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xmlns="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xmlns="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xmlns="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xmlns="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xmlns="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xmlns="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xmlns="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xmlns="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xmlns="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xmlns="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xmlns="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xmlns="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xmlns="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xmlns="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xmlns="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xmlns="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xmlns="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xmlns="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xmlns="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xmlns="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xmlns="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xmlns="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xmlns="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xmlns="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xmlns="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xmlns="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xmlns="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xmlns="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xmlns="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xmlns="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xmlns="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xmlns="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xmlns="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xmlns="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xmlns="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xmlns="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xmlns="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xmlns="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xmlns="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xmlns="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xmlns="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xmlns="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xmlns="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xmlns="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xmlns="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xmlns="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xmlns="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xmlns="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xmlns="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xmlns="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xmlns="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xmlns="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xmlns="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xmlns="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xmlns="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xmlns="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xmlns="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xmlns="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xmlns="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xmlns="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xmlns="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xmlns="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xmlns="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xmlns="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xmlns="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xmlns="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xmlns="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xmlns="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xmlns="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xmlns="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xmlns="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xmlns="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xmlns="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xmlns="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xmlns="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xmlns="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xmlns="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xmlns="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xmlns="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xmlns="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xmlns="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xmlns="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xmlns="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xmlns="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xmlns="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xmlns="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xmlns="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xmlns="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xmlns="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xmlns="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xmlns="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xmlns="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xmlns="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xmlns="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xmlns="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xmlns="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xmlns="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xmlns="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xmlns="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xmlns="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xmlns="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xmlns="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xmlns="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xmlns="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xmlns="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xmlns="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xmlns="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xmlns="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xmlns="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xmlns="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xmlns="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xmlns="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xmlns="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xmlns="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xmlns="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xmlns="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xmlns="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xmlns="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xmlns="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xmlns="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xmlns="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xmlns="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xmlns="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xmlns="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xmlns="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xmlns="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xmlns="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xmlns="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xmlns="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xmlns="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xmlns="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xmlns="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xmlns="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xmlns="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xmlns="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xmlns="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xmlns="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xmlns="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xmlns="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xmlns="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xmlns="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xmlns="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xmlns="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xmlns="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xmlns="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xmlns="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xmlns="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xmlns="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xmlns="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xmlns="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xmlns="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xmlns="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xmlns="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xmlns="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xmlns="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xmlns="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xmlns="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xmlns="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xmlns="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xmlns="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xmlns="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xmlns="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xmlns="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xmlns="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xmlns="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xmlns="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xmlns="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xmlns="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xmlns="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xmlns="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xmlns="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xmlns="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xmlns="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xmlns="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xmlns="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xmlns="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xmlns="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xmlns="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xmlns="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xmlns="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xmlns="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xmlns="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xmlns="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xmlns="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xmlns="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xmlns="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xmlns="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xmlns="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xmlns="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xmlns="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xmlns="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xmlns="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xmlns="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xmlns="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xmlns="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xmlns="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xmlns="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xmlns="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xmlns="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xmlns="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xmlns="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xmlns="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xmlns="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xmlns="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xmlns="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xmlns="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xmlns="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xmlns="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xmlns="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xmlns="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xmlns="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xmlns="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xmlns="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xmlns="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xmlns="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xmlns="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xmlns="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xmlns="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xmlns="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xmlns="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xmlns="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xmlns="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xmlns="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xmlns="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xmlns="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xmlns="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xmlns="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xmlns="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xmlns="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xmlns="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xmlns="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xmlns="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xmlns="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xmlns="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xmlns="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xmlns="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xmlns="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xmlns="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xmlns="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xmlns="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xmlns="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xmlns="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xmlns="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xmlns="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xmlns="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xmlns="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xmlns="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xmlns="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xmlns="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xmlns="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xmlns="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xmlns="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xmlns="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xmlns="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xmlns="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xmlns="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xmlns="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xmlns="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xmlns="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xmlns="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xmlns="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xmlns="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xmlns="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xmlns="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xmlns="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xmlns="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xmlns="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xmlns="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xmlns="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xmlns="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xmlns="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xmlns="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xmlns="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xmlns="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xmlns="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xmlns="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xmlns="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xmlns="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xmlns="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xmlns="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xmlns="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xmlns="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xmlns="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xmlns="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xmlns="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xmlns="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xmlns="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xmlns="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xmlns="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xmlns="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xmlns="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xmlns="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xmlns="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xmlns="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xmlns="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xmlns="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xmlns="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xmlns="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xmlns="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xmlns="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xmlns="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xmlns="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xmlns="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xmlns="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xmlns="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xmlns="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xmlns="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xmlns="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xmlns="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xmlns="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xmlns="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xmlns="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xmlns="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xmlns="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xmlns="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xmlns="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xmlns="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xmlns="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xmlns="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xmlns="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xmlns="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xmlns="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xmlns="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xmlns="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xmlns="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xmlns="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xmlns="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xmlns="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xmlns="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xmlns="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xmlns="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xmlns="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xmlns="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xmlns="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xmlns="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xmlns="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xmlns="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xmlns="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xmlns="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xmlns="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xmlns="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xmlns="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xmlns="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xmlns="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xmlns="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xmlns="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xmlns="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xmlns="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xmlns="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xmlns="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xmlns="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xmlns="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xmlns="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xmlns="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xmlns="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xmlns="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xmlns="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xmlns="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xmlns="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xmlns="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xmlns="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xmlns="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xmlns="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xmlns="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xmlns="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xmlns="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xmlns="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xmlns="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xmlns="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xmlns="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xmlns="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xmlns="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xmlns="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xmlns="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xmlns="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xmlns="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xmlns="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xmlns="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xmlns="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xmlns="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xmlns="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xmlns="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xmlns="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xmlns="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xmlns="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xmlns="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xmlns="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xmlns="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xmlns="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xmlns="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xmlns="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xmlns="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xmlns="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xmlns="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xmlns="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xmlns="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xmlns="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xmlns="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xmlns="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xmlns="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xmlns="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xmlns="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xmlns="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xmlns="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xmlns="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xmlns="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xmlns="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xmlns="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xmlns="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xmlns="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xmlns="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xmlns="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xmlns="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xmlns="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xmlns="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xmlns="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xmlns="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xmlns="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xmlns="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xmlns="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xmlns="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xmlns="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xmlns="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xmlns="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xmlns="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xmlns="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xmlns="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xmlns="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xmlns="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xmlns="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xmlns="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xmlns="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xmlns="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xmlns="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xmlns="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xmlns="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xmlns="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xmlns="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xmlns="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xmlns="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xmlns="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xmlns="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xmlns="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xmlns="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xmlns="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xmlns="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xmlns="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xmlns="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xmlns="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xmlns="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xmlns="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xmlns="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xmlns="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xmlns="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xmlns="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xmlns="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xmlns="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xmlns="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xmlns="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xmlns="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xmlns="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xmlns="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xmlns="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xmlns="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xmlns="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xmlns="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xmlns="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xmlns="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xmlns="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xmlns="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xmlns="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xmlns="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xmlns="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xmlns="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xmlns="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xmlns="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xmlns="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xmlns="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xmlns="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xmlns="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xmlns="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xmlns="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xmlns="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xmlns="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xmlns="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xmlns="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xmlns="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xmlns="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xmlns="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xmlns="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xmlns="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xmlns="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xmlns="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xmlns="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xmlns="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xmlns="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xmlns="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xmlns="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xmlns="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xmlns="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xmlns="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xmlns="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xmlns="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xmlns="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xmlns="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xmlns="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xmlns="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xmlns="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xmlns="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xmlns="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xmlns="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xmlns="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xmlns="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xmlns="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xmlns="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xmlns="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xmlns="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xmlns="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xmlns="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xmlns="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xmlns="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xmlns="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xmlns="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xmlns="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xmlns="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xmlns="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xmlns="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xmlns="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xmlns="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xmlns="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xmlns="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xmlns="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xmlns="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xmlns="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xmlns="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xmlns="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xmlns="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xmlns="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xmlns="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xmlns="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xmlns="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xmlns="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xmlns="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xmlns="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xmlns="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xmlns="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xmlns="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xmlns="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xmlns="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xmlns="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xmlns="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xmlns="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xmlns="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xmlns="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xmlns="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xmlns="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xmlns="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xmlns="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xmlns="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xmlns="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xmlns="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xmlns="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xmlns="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xmlns="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xmlns="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xmlns="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xmlns="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xmlns="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xmlns="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xmlns="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xmlns="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xmlns="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xmlns="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xmlns="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xmlns="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xmlns="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xmlns="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xmlns="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xmlns="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xmlns="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xmlns="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xmlns="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xmlns="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xmlns="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xmlns="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xmlns="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xmlns="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xmlns="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xmlns="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xmlns="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xmlns="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xmlns="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xmlns="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xmlns="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xmlns="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xmlns="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xmlns="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xmlns="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xmlns="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xmlns="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xmlns="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xmlns="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xmlns="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xmlns="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xmlns="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xmlns="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xmlns="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xmlns="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xmlns="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xmlns="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xmlns="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xmlns="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xmlns="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xmlns="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xmlns="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xmlns="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xmlns="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xmlns="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xmlns="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xmlns="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xmlns="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xmlns="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xmlns="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xmlns="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xmlns="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xmlns="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xmlns="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xmlns="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xmlns="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xmlns="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xmlns="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xmlns="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xmlns="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xmlns="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xmlns="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xmlns="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xmlns="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xmlns="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xmlns="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xmlns="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xmlns="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xmlns="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xmlns="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xmlns="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xmlns="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xmlns="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xmlns="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xmlns="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xmlns="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xmlns="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xmlns="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xmlns="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xmlns="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xmlns="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xmlns="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xmlns="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xmlns="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xmlns="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xmlns="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xmlns="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xmlns="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xmlns="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xmlns="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xmlns="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xmlns="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xmlns="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xmlns="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xmlns="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xmlns="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xmlns="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xmlns="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xmlns="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xmlns="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xmlns="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xmlns="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xmlns="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xmlns="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xmlns="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xmlns="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xmlns="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xmlns="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xmlns="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xmlns="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xmlns="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xmlns="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xmlns="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xmlns="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xmlns="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xmlns="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xmlns="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xmlns="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xmlns="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xmlns="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xmlns="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xmlns="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xmlns="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xmlns="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xmlns="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xmlns="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xmlns="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xmlns="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xmlns="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xmlns="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xmlns="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xmlns="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xmlns="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xmlns="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xmlns="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xmlns="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xmlns="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xmlns="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xmlns="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xmlns="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xmlns="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xmlns="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xmlns="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xmlns="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xmlns="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xmlns="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xmlns="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xmlns="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xmlns="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xmlns="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xmlns="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xmlns="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xmlns="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xmlns="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xmlns="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xmlns="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xmlns="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xmlns="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xmlns="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xmlns="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xmlns="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xmlns="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xmlns="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xmlns="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xmlns="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xmlns="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xmlns="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xmlns="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xmlns="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xmlns="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xmlns="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xmlns="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xmlns="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xmlns="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xmlns="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xmlns="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xmlns="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xmlns="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xmlns="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xmlns="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xmlns="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xmlns="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xmlns="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xmlns="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xmlns="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xmlns="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xmlns="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xmlns="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xmlns="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xmlns="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xmlns="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xmlns="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xmlns="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xmlns="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xmlns="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xmlns="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xmlns="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xmlns="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xmlns="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xmlns="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xmlns="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xmlns="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xmlns="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xmlns="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xmlns="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xmlns="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xmlns="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xmlns="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xmlns="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xmlns="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xmlns="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xmlns="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xmlns="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xmlns="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xmlns="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xmlns="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xmlns="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xmlns="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xmlns="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xmlns="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xmlns="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xmlns="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xmlns="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xmlns="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xmlns="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xmlns="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xmlns="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xmlns="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xmlns="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xmlns="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xmlns="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xmlns="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xmlns="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xmlns="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xmlns="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xmlns="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xmlns="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xmlns="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xmlns="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xmlns="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xmlns="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xmlns="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xmlns="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xmlns="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xmlns="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xmlns="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xmlns="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xmlns="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xmlns="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xmlns="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xmlns="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xmlns="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xmlns="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xmlns="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xmlns="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xmlns="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xmlns="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xmlns="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xmlns="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xmlns="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xmlns="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xmlns="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xmlns="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xmlns="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xmlns="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xmlns="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xmlns="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xmlns="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xmlns="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xmlns="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xmlns="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xmlns="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xmlns="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xmlns="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xmlns="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xmlns="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xmlns="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xmlns="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xmlns="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xmlns="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xmlns="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xmlns="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xmlns="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xmlns="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xmlns="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xmlns="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xmlns="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xmlns="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xmlns="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xmlns="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xmlns="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xmlns="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xmlns="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xmlns="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xmlns="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xmlns="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xmlns="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xmlns="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xmlns="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xmlns="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xmlns="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xmlns="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xmlns="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xmlns="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xmlns="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xmlns="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xmlns="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xmlns="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xmlns="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xmlns="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xmlns="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xmlns="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xmlns="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xmlns="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xmlns="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xmlns="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xmlns="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xmlns="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xmlns="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xmlns="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xmlns="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xmlns="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xmlns="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xmlns="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xmlns="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xmlns="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xmlns="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xmlns="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xmlns="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xmlns="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xmlns="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xmlns="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xmlns="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xmlns="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xmlns="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xmlns="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xmlns="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xmlns="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xmlns="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xmlns="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xmlns="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xmlns="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xmlns="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xmlns="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xmlns="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xmlns="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xmlns="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xmlns="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xmlns="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xmlns="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xmlns="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xmlns="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xmlns="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xmlns="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xmlns="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xmlns="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xmlns="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xmlns="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xmlns="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xmlns="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xmlns="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xmlns="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xmlns="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xmlns="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xmlns="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xmlns="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xmlns="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xmlns="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xmlns="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xmlns="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xmlns="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xmlns="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xmlns="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xmlns="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xmlns="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xmlns="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xmlns="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xmlns="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xmlns="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xmlns="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xmlns="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xmlns="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xmlns="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xmlns="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xmlns="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xmlns="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xmlns="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xmlns="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xmlns="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xmlns="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xmlns="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xmlns="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xmlns="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xmlns="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xmlns="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xmlns="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xmlns="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xmlns="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xmlns="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xmlns="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xmlns="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xmlns="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xmlns="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xmlns="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xmlns="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xmlns="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xmlns="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xmlns="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xmlns="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xmlns="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xmlns="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xmlns="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xmlns="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xmlns="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xmlns="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xmlns="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xmlns="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4"/>
  <sheetViews>
    <sheetView tabSelected="1" zoomScaleNormal="100" workbookViewId="0">
      <selection activeCell="F5" sqref="F5"/>
    </sheetView>
  </sheetViews>
  <sheetFormatPr defaultColWidth="11.5546875" defaultRowHeight="14.4" x14ac:dyDescent="0.3"/>
  <cols>
    <col min="1" max="1" width="3.109375" style="125" customWidth="1"/>
    <col min="2" max="2" width="6.88671875" style="125" customWidth="1"/>
    <col min="3" max="3" width="57.109375" style="125" customWidth="1"/>
    <col min="4" max="6" width="15.6640625" style="221" customWidth="1"/>
    <col min="7" max="7" width="9.33203125" style="221" customWidth="1"/>
    <col min="8" max="8" width="10.109375" style="221" customWidth="1"/>
    <col min="9" max="9" width="10" style="125" customWidth="1"/>
    <col min="10" max="10" width="17.33203125" style="125" customWidth="1"/>
    <col min="11" max="11" width="17.33203125" style="125" bestFit="1" customWidth="1"/>
    <col min="12" max="12" width="17.33203125" style="125" customWidth="1"/>
    <col min="13" max="13" width="9.6640625" style="125" bestFit="1" customWidth="1"/>
    <col min="14" max="15" width="8.6640625" style="125" customWidth="1"/>
    <col min="16" max="16384" width="11.5546875" style="125"/>
  </cols>
  <sheetData>
    <row r="1" spans="1:15" ht="17.399999999999999" x14ac:dyDescent="0.3">
      <c r="B1" s="265" t="s">
        <v>182</v>
      </c>
      <c r="C1" s="265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5"/>
      <c r="K3" s="115"/>
      <c r="L3" s="115"/>
      <c r="M3" s="115"/>
      <c r="N3" s="115"/>
      <c r="O3" s="115"/>
    </row>
    <row r="4" spans="1:15" x14ac:dyDescent="0.3">
      <c r="B4" s="6" t="s">
        <v>124</v>
      </c>
      <c r="C4" s="6"/>
      <c r="D4" s="141"/>
      <c r="E4" s="266"/>
      <c r="F4" s="266"/>
      <c r="G4" s="141"/>
      <c r="H4" s="141"/>
      <c r="I4" s="6"/>
      <c r="J4" s="7"/>
      <c r="K4" s="266"/>
      <c r="L4" s="266"/>
      <c r="M4" s="115"/>
      <c r="N4" s="115"/>
      <c r="O4" s="115"/>
    </row>
    <row r="5" spans="1:15" x14ac:dyDescent="0.3">
      <c r="B5" s="6" t="s">
        <v>131</v>
      </c>
      <c r="C5" s="6"/>
      <c r="D5" s="141"/>
      <c r="E5" s="115"/>
      <c r="F5" s="115"/>
      <c r="G5" s="141"/>
      <c r="H5" s="141"/>
      <c r="I5" s="6"/>
      <c r="J5" s="115"/>
      <c r="K5" s="115"/>
      <c r="L5" s="115"/>
      <c r="M5" s="115"/>
      <c r="N5" s="115"/>
      <c r="O5" s="115"/>
    </row>
    <row r="6" spans="1:15" hidden="1" x14ac:dyDescent="0.3">
      <c r="B6" s="115"/>
      <c r="C6" s="6"/>
      <c r="D6" s="141"/>
      <c r="E6" s="141"/>
      <c r="F6" s="141"/>
      <c r="G6" s="141"/>
      <c r="H6" s="141"/>
      <c r="I6" s="6"/>
      <c r="J6" s="115"/>
      <c r="K6" s="115"/>
      <c r="L6" s="115"/>
      <c r="M6" s="115"/>
      <c r="N6" s="115"/>
      <c r="O6" s="115"/>
    </row>
    <row r="7" spans="1:15" hidden="1" x14ac:dyDescent="0.3">
      <c r="B7" s="11"/>
      <c r="C7" s="1"/>
      <c r="D7" s="141"/>
      <c r="E7" s="141"/>
      <c r="F7" s="141"/>
      <c r="G7" s="141"/>
      <c r="H7" s="141"/>
      <c r="I7" s="6"/>
      <c r="J7" s="115"/>
      <c r="K7" s="115"/>
      <c r="L7" s="115"/>
      <c r="M7" s="115"/>
      <c r="N7" s="115"/>
      <c r="O7" s="115"/>
    </row>
    <row r="8" spans="1:15" ht="15" thickBot="1" x14ac:dyDescent="0.35">
      <c r="A8" s="270"/>
      <c r="B8" s="271" t="s">
        <v>106</v>
      </c>
      <c r="C8" s="271"/>
      <c r="D8" s="271"/>
      <c r="E8" s="271"/>
      <c r="F8" s="271"/>
      <c r="G8" s="271"/>
      <c r="H8" s="271"/>
      <c r="I8" s="271"/>
      <c r="J8" s="271"/>
      <c r="K8" s="271"/>
      <c r="L8" s="271"/>
      <c r="M8" s="271"/>
      <c r="N8" s="271"/>
      <c r="O8" s="271"/>
    </row>
    <row r="9" spans="1:15" ht="55.2" customHeight="1" x14ac:dyDescent="0.3">
      <c r="A9" s="270"/>
      <c r="B9" s="8"/>
      <c r="C9" s="18"/>
      <c r="D9" s="122" t="s">
        <v>183</v>
      </c>
      <c r="E9" s="123" t="s">
        <v>184</v>
      </c>
      <c r="F9" s="123" t="s">
        <v>185</v>
      </c>
      <c r="G9" s="231" t="s">
        <v>173</v>
      </c>
      <c r="H9" s="231" t="s">
        <v>177</v>
      </c>
      <c r="I9" s="243" t="s">
        <v>180</v>
      </c>
      <c r="J9" s="123" t="s">
        <v>186</v>
      </c>
      <c r="K9" s="123" t="s">
        <v>187</v>
      </c>
      <c r="L9" s="123" t="s">
        <v>188</v>
      </c>
      <c r="M9" s="231" t="s">
        <v>173</v>
      </c>
      <c r="N9" s="231" t="s">
        <v>177</v>
      </c>
      <c r="O9" s="241" t="s">
        <v>180</v>
      </c>
    </row>
    <row r="10" spans="1:15" s="136" customFormat="1" ht="19.2" customHeight="1" x14ac:dyDescent="0.25">
      <c r="A10" s="270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7" t="s">
        <v>178</v>
      </c>
      <c r="H10" s="227" t="s">
        <v>179</v>
      </c>
      <c r="I10" s="14" t="s">
        <v>181</v>
      </c>
      <c r="J10" s="10">
        <v>1</v>
      </c>
      <c r="K10" s="10">
        <v>2</v>
      </c>
      <c r="L10" s="10">
        <v>3</v>
      </c>
      <c r="M10" s="10" t="s">
        <v>178</v>
      </c>
      <c r="N10" s="10" t="s">
        <v>179</v>
      </c>
      <c r="O10" s="242" t="s">
        <v>181</v>
      </c>
    </row>
    <row r="11" spans="1:15" s="136" customFormat="1" ht="22.95" customHeight="1" x14ac:dyDescent="0.3">
      <c r="A11" s="270"/>
      <c r="B11" s="118" t="s">
        <v>21</v>
      </c>
      <c r="C11" s="142" t="s">
        <v>98</v>
      </c>
      <c r="D11" s="119">
        <v>1687739040.1100011</v>
      </c>
      <c r="E11" s="120">
        <v>1526735127.23</v>
      </c>
      <c r="F11" s="120">
        <v>1511620296.0199995</v>
      </c>
      <c r="G11" s="144">
        <v>110.54563493093363</v>
      </c>
      <c r="H11" s="144">
        <v>111.65099096338618</v>
      </c>
      <c r="I11" s="143">
        <v>100.99990925299143</v>
      </c>
      <c r="J11" s="120">
        <v>15201734100.43</v>
      </c>
      <c r="K11" s="120">
        <v>12763816379.550001</v>
      </c>
      <c r="L11" s="120">
        <v>13950228265.230001</v>
      </c>
      <c r="M11" s="144">
        <v>119.10022557818989</v>
      </c>
      <c r="N11" s="144">
        <v>108.9712211972853</v>
      </c>
      <c r="O11" s="222">
        <v>91.495394461486683</v>
      </c>
    </row>
    <row r="12" spans="1:15" s="136" customFormat="1" ht="31.95" customHeight="1" x14ac:dyDescent="0.3">
      <c r="A12" s="270"/>
      <c r="B12" s="146" t="s">
        <v>22</v>
      </c>
      <c r="C12" s="147" t="s">
        <v>119</v>
      </c>
      <c r="D12" s="254">
        <v>331680669.34000039</v>
      </c>
      <c r="E12" s="148">
        <v>281783829.74000019</v>
      </c>
      <c r="F12" s="148">
        <v>305055785.41999966</v>
      </c>
      <c r="G12" s="150">
        <v>117.7074886256034</v>
      </c>
      <c r="H12" s="150">
        <v>108.72787378326352</v>
      </c>
      <c r="I12" s="149">
        <v>92.371245918854243</v>
      </c>
      <c r="J12" s="138">
        <v>3279604240.3799996</v>
      </c>
      <c r="K12" s="138">
        <v>2629928043.8900003</v>
      </c>
      <c r="L12" s="148">
        <v>2941453468.21</v>
      </c>
      <c r="M12" s="150">
        <v>124.70319284968137</v>
      </c>
      <c r="N12" s="150">
        <v>111.49604356569267</v>
      </c>
      <c r="O12" s="223">
        <v>89.409133012409129</v>
      </c>
    </row>
    <row r="13" spans="1:15" s="136" customFormat="1" ht="22.95" customHeight="1" x14ac:dyDescent="0.25">
      <c r="A13" s="270"/>
      <c r="B13" s="2" t="s">
        <v>23</v>
      </c>
      <c r="C13" s="151" t="s">
        <v>61</v>
      </c>
      <c r="D13" s="255">
        <v>247903538.92000031</v>
      </c>
      <c r="E13" s="152">
        <v>212308381.4800002</v>
      </c>
      <c r="F13" s="152">
        <v>231486495.39999962</v>
      </c>
      <c r="G13" s="154">
        <v>116.76578060266228</v>
      </c>
      <c r="H13" s="154">
        <v>107.09200918681354</v>
      </c>
      <c r="I13" s="153">
        <v>91.715234235647145</v>
      </c>
      <c r="J13" s="127">
        <v>2322079712.7399998</v>
      </c>
      <c r="K13" s="127">
        <v>1997513480.6900001</v>
      </c>
      <c r="L13" s="152">
        <v>2064270046.8699999</v>
      </c>
      <c r="M13" s="154">
        <v>116.24851272282201</v>
      </c>
      <c r="N13" s="154">
        <v>112.48914434721901</v>
      </c>
      <c r="O13" s="224">
        <v>96.766093356766902</v>
      </c>
    </row>
    <row r="14" spans="1:15" s="136" customFormat="1" ht="19.95" customHeight="1" x14ac:dyDescent="0.25">
      <c r="A14" s="270"/>
      <c r="B14" s="155" t="s">
        <v>24</v>
      </c>
      <c r="C14" s="156" t="s">
        <v>62</v>
      </c>
      <c r="D14" s="256">
        <v>-2165975.1499999762</v>
      </c>
      <c r="E14" s="157">
        <v>-7809561.9500000179</v>
      </c>
      <c r="F14" s="157">
        <v>1751390.049999997</v>
      </c>
      <c r="G14" s="160">
        <v>27.734912199524469</v>
      </c>
      <c r="H14" s="160">
        <v>-123.6717743143499</v>
      </c>
      <c r="I14" s="158">
        <v>-445.90649295969394</v>
      </c>
      <c r="J14" s="159">
        <v>-287890725.89999998</v>
      </c>
      <c r="K14" s="159">
        <v>-250574758.33000001</v>
      </c>
      <c r="L14" s="157">
        <v>-205067114.22999999</v>
      </c>
      <c r="M14" s="160">
        <v>114.89214948013873</v>
      </c>
      <c r="N14" s="160">
        <v>140.38853912827111</v>
      </c>
      <c r="O14" s="232">
        <v>122.19158555523406</v>
      </c>
    </row>
    <row r="15" spans="1:15" s="136" customFormat="1" ht="19.95" customHeight="1" x14ac:dyDescent="0.25">
      <c r="A15" s="270"/>
      <c r="B15" s="161" t="s">
        <v>63</v>
      </c>
      <c r="C15" s="162" t="s">
        <v>0</v>
      </c>
      <c r="D15" s="257">
        <v>2578476.6600000262</v>
      </c>
      <c r="E15" s="163">
        <v>3886804.0099999607</v>
      </c>
      <c r="F15" s="163">
        <v>3369410.6700000018</v>
      </c>
      <c r="G15" s="167">
        <v>66.339250792325188</v>
      </c>
      <c r="H15" s="167">
        <v>76.526043054289516</v>
      </c>
      <c r="I15" s="164">
        <v>115.35560341773234</v>
      </c>
      <c r="J15" s="166">
        <v>53161359.450000048</v>
      </c>
      <c r="K15" s="166">
        <v>58245043.49999997</v>
      </c>
      <c r="L15" s="163">
        <v>75819656.469999999</v>
      </c>
      <c r="M15" s="167">
        <v>91.271902732805202</v>
      </c>
      <c r="N15" s="167">
        <v>70.11553721696788</v>
      </c>
      <c r="O15" s="233">
        <v>76.820505673282923</v>
      </c>
    </row>
    <row r="16" spans="1:15" s="136" customFormat="1" ht="19.95" customHeight="1" x14ac:dyDescent="0.25">
      <c r="A16" s="270"/>
      <c r="B16" s="161" t="s">
        <v>25</v>
      </c>
      <c r="C16" s="162" t="s">
        <v>1</v>
      </c>
      <c r="D16" s="257">
        <v>4744451.8100000024</v>
      </c>
      <c r="E16" s="163">
        <v>11696365.959999979</v>
      </c>
      <c r="F16" s="163">
        <v>1618020.6200000048</v>
      </c>
      <c r="G16" s="167">
        <v>40.563469253829773</v>
      </c>
      <c r="H16" s="167">
        <v>293.22567038731489</v>
      </c>
      <c r="I16" s="164">
        <v>722.88114350483022</v>
      </c>
      <c r="J16" s="166">
        <v>341052085.35000002</v>
      </c>
      <c r="K16" s="166">
        <v>308819801.82999998</v>
      </c>
      <c r="L16" s="163">
        <v>280886770.69999999</v>
      </c>
      <c r="M16" s="167">
        <v>110.4372463582317</v>
      </c>
      <c r="N16" s="167">
        <v>121.41977512862626</v>
      </c>
      <c r="O16" s="233">
        <v>109.9445876572926</v>
      </c>
    </row>
    <row r="17" spans="1:16" s="136" customFormat="1" ht="19.95" customHeight="1" x14ac:dyDescent="0.25">
      <c r="A17" s="270"/>
      <c r="B17" s="155" t="s">
        <v>26</v>
      </c>
      <c r="C17" s="156" t="s">
        <v>64</v>
      </c>
      <c r="D17" s="256">
        <v>236747348.70000029</v>
      </c>
      <c r="E17" s="157">
        <v>209339799.55000019</v>
      </c>
      <c r="F17" s="157">
        <v>208399341.37999964</v>
      </c>
      <c r="G17" s="160">
        <v>113.09237383857047</v>
      </c>
      <c r="H17" s="160">
        <v>113.60273364219051</v>
      </c>
      <c r="I17" s="158">
        <v>100.45127693963568</v>
      </c>
      <c r="J17" s="159">
        <v>2399165029.02</v>
      </c>
      <c r="K17" s="159">
        <v>2079787054.5699999</v>
      </c>
      <c r="L17" s="157">
        <v>2090082529.4199998</v>
      </c>
      <c r="M17" s="160">
        <v>115.3562824496007</v>
      </c>
      <c r="N17" s="160">
        <v>114.78805239742236</v>
      </c>
      <c r="O17" s="232">
        <v>99.507412999004544</v>
      </c>
      <c r="P17" s="269"/>
    </row>
    <row r="18" spans="1:16" s="136" customFormat="1" ht="19.95" customHeight="1" x14ac:dyDescent="0.25">
      <c r="A18" s="270"/>
      <c r="B18" s="155" t="s">
        <v>27</v>
      </c>
      <c r="C18" s="156" t="s">
        <v>145</v>
      </c>
      <c r="D18" s="256">
        <v>13586798.650000006</v>
      </c>
      <c r="E18" s="157">
        <v>10159160.440000027</v>
      </c>
      <c r="F18" s="157">
        <v>21326154.23999998</v>
      </c>
      <c r="G18" s="160">
        <v>133.73938457064045</v>
      </c>
      <c r="H18" s="160">
        <v>63.70955821240473</v>
      </c>
      <c r="I18" s="158">
        <v>47.637095397843453</v>
      </c>
      <c r="J18" s="159">
        <v>221470635.75</v>
      </c>
      <c r="K18" s="159">
        <v>165928538.18000001</v>
      </c>
      <c r="L18" s="157">
        <v>178560895.28999999</v>
      </c>
      <c r="M18" s="160">
        <v>133.47350502765696</v>
      </c>
      <c r="N18" s="160">
        <v>124.03087215166036</v>
      </c>
      <c r="O18" s="232">
        <v>92.925462717083818</v>
      </c>
    </row>
    <row r="19" spans="1:16" s="136" customFormat="1" ht="19.95" customHeight="1" x14ac:dyDescent="0.25">
      <c r="A19" s="270"/>
      <c r="B19" s="155" t="s">
        <v>28</v>
      </c>
      <c r="C19" s="156" t="s">
        <v>2</v>
      </c>
      <c r="D19" s="256">
        <v>-264633.28000000119</v>
      </c>
      <c r="E19" s="157">
        <v>618983.43999999994</v>
      </c>
      <c r="F19" s="157">
        <v>9609.7299999999814</v>
      </c>
      <c r="G19" s="160">
        <v>-42.752885279128186</v>
      </c>
      <c r="H19" s="160">
        <v>-2753.8055699796114</v>
      </c>
      <c r="I19" s="158">
        <v>6441.2157261442435</v>
      </c>
      <c r="J19" s="159">
        <v>-10665226.130000001</v>
      </c>
      <c r="K19" s="159">
        <v>2372646.27</v>
      </c>
      <c r="L19" s="157">
        <v>693736.39</v>
      </c>
      <c r="M19" s="160">
        <v>-449.50763478114249</v>
      </c>
      <c r="N19" s="160">
        <v>-1537.3600525698241</v>
      </c>
      <c r="O19" s="232">
        <v>342.00977549988403</v>
      </c>
    </row>
    <row r="20" spans="1:16" s="136" customFormat="1" ht="22.95" customHeight="1" x14ac:dyDescent="0.25">
      <c r="A20" s="270"/>
      <c r="B20" s="2" t="s">
        <v>29</v>
      </c>
      <c r="C20" s="151" t="s">
        <v>176</v>
      </c>
      <c r="D20" s="255">
        <v>82758389.120000064</v>
      </c>
      <c r="E20" s="152">
        <v>69604417.179999977</v>
      </c>
      <c r="F20" s="152">
        <v>73344308.610000014</v>
      </c>
      <c r="G20" s="154">
        <v>118.8981855935714</v>
      </c>
      <c r="H20" s="154">
        <v>112.83546152170901</v>
      </c>
      <c r="I20" s="153">
        <v>94.900911194232563</v>
      </c>
      <c r="J20" s="127">
        <v>946918160.92000008</v>
      </c>
      <c r="K20" s="127">
        <v>631000287.74000001</v>
      </c>
      <c r="L20" s="152">
        <v>851665169.5</v>
      </c>
      <c r="M20" s="154">
        <v>150.06620112829049</v>
      </c>
      <c r="N20" s="154">
        <v>111.18432393753072</v>
      </c>
      <c r="O20" s="224">
        <v>74.090183600023337</v>
      </c>
    </row>
    <row r="21" spans="1:16" s="136" customFormat="1" ht="22.95" customHeight="1" x14ac:dyDescent="0.25">
      <c r="A21" s="270"/>
      <c r="B21" s="161" t="s">
        <v>174</v>
      </c>
      <c r="C21" s="162" t="s">
        <v>104</v>
      </c>
      <c r="D21" s="257">
        <v>83445267.800000072</v>
      </c>
      <c r="E21" s="163">
        <v>71985820.25999999</v>
      </c>
      <c r="F21" s="163">
        <v>74016621.170000076</v>
      </c>
      <c r="G21" s="154">
        <v>115.91903446902543</v>
      </c>
      <c r="H21" s="154">
        <v>112.73855315327681</v>
      </c>
      <c r="I21" s="153">
        <v>97.256290711601409</v>
      </c>
      <c r="J21" s="166">
        <v>1124446318.74</v>
      </c>
      <c r="K21" s="166">
        <v>833051129.41999996</v>
      </c>
      <c r="L21" s="163">
        <v>982069930.11000013</v>
      </c>
      <c r="M21" s="154">
        <v>134.97926826206691</v>
      </c>
      <c r="N21" s="154">
        <v>114.49758151275975</v>
      </c>
      <c r="O21" s="224">
        <v>84.826049946024838</v>
      </c>
    </row>
    <row r="22" spans="1:16" s="136" customFormat="1" ht="22.95" customHeight="1" x14ac:dyDescent="0.25">
      <c r="A22" s="270"/>
      <c r="B22" s="161" t="s">
        <v>175</v>
      </c>
      <c r="C22" s="162" t="s">
        <v>1</v>
      </c>
      <c r="D22" s="257">
        <v>686878.68000000715</v>
      </c>
      <c r="E22" s="163">
        <v>2381403.0800000131</v>
      </c>
      <c r="F22" s="163">
        <v>672312.56000000238</v>
      </c>
      <c r="G22" s="154">
        <v>28.843444680520165</v>
      </c>
      <c r="H22" s="154">
        <v>102.16656966813244</v>
      </c>
      <c r="I22" s="153">
        <v>354.21070818608604</v>
      </c>
      <c r="J22" s="166">
        <v>177528157.81999999</v>
      </c>
      <c r="K22" s="166">
        <v>202050841.68000001</v>
      </c>
      <c r="L22" s="163">
        <v>130404760.61</v>
      </c>
      <c r="M22" s="154">
        <v>87.863112246353296</v>
      </c>
      <c r="N22" s="154">
        <v>136.13625529433807</v>
      </c>
      <c r="O22" s="224">
        <v>154.94130792070629</v>
      </c>
    </row>
    <row r="23" spans="1:16" s="136" customFormat="1" ht="22.95" customHeight="1" x14ac:dyDescent="0.25">
      <c r="A23" s="270"/>
      <c r="B23" s="2" t="s">
        <v>30</v>
      </c>
      <c r="C23" s="151" t="s">
        <v>4</v>
      </c>
      <c r="D23" s="255">
        <v>1018741.2999999989</v>
      </c>
      <c r="E23" s="152">
        <v>-128968.92000000039</v>
      </c>
      <c r="F23" s="152">
        <v>224981.41000000015</v>
      </c>
      <c r="G23" s="154">
        <v>-789.91225172700194</v>
      </c>
      <c r="H23" s="154">
        <v>452.81132338889608</v>
      </c>
      <c r="I23" s="153">
        <v>-57.324256257439366</v>
      </c>
      <c r="J23" s="127">
        <v>10606366.720000001</v>
      </c>
      <c r="K23" s="127">
        <v>1414275.4599999997</v>
      </c>
      <c r="L23" s="152">
        <v>25518251.84</v>
      </c>
      <c r="M23" s="154">
        <v>749.95055913647843</v>
      </c>
      <c r="N23" s="154">
        <v>41.563845307672928</v>
      </c>
      <c r="O23" s="224">
        <v>5.5422113899789762</v>
      </c>
    </row>
    <row r="24" spans="1:16" s="136" customFormat="1" ht="34.950000000000003" customHeight="1" x14ac:dyDescent="0.3">
      <c r="A24" s="270"/>
      <c r="B24" s="146" t="s">
        <v>31</v>
      </c>
      <c r="C24" s="147" t="s">
        <v>65</v>
      </c>
      <c r="D24" s="254">
        <v>638686087.80999994</v>
      </c>
      <c r="E24" s="148">
        <v>606361008.27000034</v>
      </c>
      <c r="F24" s="148">
        <v>579000570.85999966</v>
      </c>
      <c r="G24" s="150">
        <v>105.33099574331565</v>
      </c>
      <c r="H24" s="150">
        <v>110.30836927524066</v>
      </c>
      <c r="I24" s="149">
        <v>104.72545948777937</v>
      </c>
      <c r="J24" s="138">
        <v>6507635905.7600002</v>
      </c>
      <c r="K24" s="138">
        <v>5368249510.3100004</v>
      </c>
      <c r="L24" s="148">
        <v>5760685637.6299992</v>
      </c>
      <c r="M24" s="150">
        <v>121.22454243719018</v>
      </c>
      <c r="N24" s="150">
        <v>112.96634315975804</v>
      </c>
      <c r="O24" s="223">
        <v>93.187683688960149</v>
      </c>
    </row>
    <row r="25" spans="1:16" s="136" customFormat="1" ht="22.95" customHeight="1" x14ac:dyDescent="0.25">
      <c r="A25" s="270"/>
      <c r="B25" s="2" t="s">
        <v>32</v>
      </c>
      <c r="C25" s="151" t="s">
        <v>5</v>
      </c>
      <c r="D25" s="255">
        <v>3634800.1999999955</v>
      </c>
      <c r="E25" s="152">
        <v>3435566.1000000015</v>
      </c>
      <c r="F25" s="152">
        <v>3307288.7199999951</v>
      </c>
      <c r="G25" s="154">
        <v>105.79916363710755</v>
      </c>
      <c r="H25" s="154">
        <v>109.90271813946745</v>
      </c>
      <c r="I25" s="153">
        <v>103.87862659901089</v>
      </c>
      <c r="J25" s="127">
        <v>37223373.990000002</v>
      </c>
      <c r="K25" s="127">
        <v>33108132.720000003</v>
      </c>
      <c r="L25" s="152">
        <v>33020141.009999994</v>
      </c>
      <c r="M25" s="154">
        <v>112.42969908572964</v>
      </c>
      <c r="N25" s="154">
        <v>112.72930051609131</v>
      </c>
      <c r="O25" s="224">
        <v>100.26647890441582</v>
      </c>
    </row>
    <row r="26" spans="1:16" s="136" customFormat="1" ht="22.95" customHeight="1" x14ac:dyDescent="0.25">
      <c r="A26" s="270"/>
      <c r="B26" s="2" t="s">
        <v>33</v>
      </c>
      <c r="C26" s="151" t="s">
        <v>6</v>
      </c>
      <c r="D26" s="255">
        <v>3285770.2899999991</v>
      </c>
      <c r="E26" s="152">
        <v>3120572.7699999996</v>
      </c>
      <c r="F26" s="152">
        <v>2965358.2700000033</v>
      </c>
      <c r="G26" s="154">
        <v>105.29382046745219</v>
      </c>
      <c r="H26" s="154">
        <v>110.80517060085273</v>
      </c>
      <c r="I26" s="153">
        <v>105.23425791649777</v>
      </c>
      <c r="J26" s="127">
        <v>33701365.18</v>
      </c>
      <c r="K26" s="127">
        <v>29925808.119999997</v>
      </c>
      <c r="L26" s="152">
        <v>29590692.920000002</v>
      </c>
      <c r="M26" s="154">
        <v>112.61639132637733</v>
      </c>
      <c r="N26" s="154">
        <v>113.89177425183459</v>
      </c>
      <c r="O26" s="224">
        <v>101.13250203672486</v>
      </c>
    </row>
    <row r="27" spans="1:16" s="136" customFormat="1" ht="22.95" customHeight="1" x14ac:dyDescent="0.25">
      <c r="A27" s="270"/>
      <c r="B27" s="2" t="s">
        <v>34</v>
      </c>
      <c r="C27" s="151" t="s">
        <v>7</v>
      </c>
      <c r="D27" s="255">
        <v>406528309.57999992</v>
      </c>
      <c r="E27" s="152">
        <v>385611644.68000126</v>
      </c>
      <c r="F27" s="152">
        <v>369106823.65999985</v>
      </c>
      <c r="G27" s="154">
        <v>105.42428248435192</v>
      </c>
      <c r="H27" s="154">
        <v>110.13838908447562</v>
      </c>
      <c r="I27" s="153">
        <v>104.47155673155603</v>
      </c>
      <c r="J27" s="127">
        <v>4137556837.52</v>
      </c>
      <c r="K27" s="127">
        <v>3260163055.3300009</v>
      </c>
      <c r="L27" s="152">
        <v>3671435736.29</v>
      </c>
      <c r="M27" s="154">
        <v>126.91257361362827</v>
      </c>
      <c r="N27" s="154">
        <v>112.69588070472444</v>
      </c>
      <c r="O27" s="224">
        <v>88.79804222378705</v>
      </c>
    </row>
    <row r="28" spans="1:16" s="136" customFormat="1" ht="22.95" customHeight="1" x14ac:dyDescent="0.25">
      <c r="A28" s="270"/>
      <c r="B28" s="2" t="s">
        <v>35</v>
      </c>
      <c r="C28" s="151" t="s">
        <v>8</v>
      </c>
      <c r="D28" s="255">
        <v>225237207.74000001</v>
      </c>
      <c r="E28" s="152">
        <v>214193224.71999907</v>
      </c>
      <c r="F28" s="152">
        <v>203621100.2099998</v>
      </c>
      <c r="G28" s="154">
        <v>105.15608420128042</v>
      </c>
      <c r="H28" s="154">
        <v>110.61584850867958</v>
      </c>
      <c r="I28" s="153">
        <v>105.19205745332678</v>
      </c>
      <c r="J28" s="127">
        <v>2299154329.0700002</v>
      </c>
      <c r="K28" s="127">
        <v>2045052514.1399994</v>
      </c>
      <c r="L28" s="152">
        <v>2026639067.4099994</v>
      </c>
      <c r="M28" s="154">
        <v>112.42519755229159</v>
      </c>
      <c r="N28" s="154">
        <v>113.44665984398836</v>
      </c>
      <c r="O28" s="224">
        <v>100.90857059977296</v>
      </c>
    </row>
    <row r="29" spans="1:16" s="136" customFormat="1" ht="31.95" customHeight="1" x14ac:dyDescent="0.3">
      <c r="A29" s="270"/>
      <c r="B29" s="146" t="s">
        <v>36</v>
      </c>
      <c r="C29" s="147" t="s">
        <v>66</v>
      </c>
      <c r="D29" s="254">
        <v>2101403.129999999</v>
      </c>
      <c r="E29" s="148">
        <v>2134219.8899999987</v>
      </c>
      <c r="F29" s="148">
        <v>2018045.790000001</v>
      </c>
      <c r="G29" s="150">
        <v>98.4623533800915</v>
      </c>
      <c r="H29" s="150">
        <v>104.13059705647206</v>
      </c>
      <c r="I29" s="149">
        <v>105.75676233788521</v>
      </c>
      <c r="J29" s="138">
        <v>18978136.41</v>
      </c>
      <c r="K29" s="138">
        <v>17640184.199999999</v>
      </c>
      <c r="L29" s="148">
        <v>18609868.620000001</v>
      </c>
      <c r="M29" s="150">
        <v>107.58468389462736</v>
      </c>
      <c r="N29" s="150">
        <v>101.97888441621895</v>
      </c>
      <c r="O29" s="223">
        <v>94.789407492335101</v>
      </c>
    </row>
    <row r="30" spans="1:16" s="136" customFormat="1" ht="22.95" customHeight="1" x14ac:dyDescent="0.25">
      <c r="A30" s="270"/>
      <c r="B30" s="2" t="s">
        <v>37</v>
      </c>
      <c r="C30" s="151" t="s">
        <v>9</v>
      </c>
      <c r="D30" s="255">
        <v>2101403.129999999</v>
      </c>
      <c r="E30" s="152">
        <v>2134219.8899999987</v>
      </c>
      <c r="F30" s="152">
        <v>2018045.790000001</v>
      </c>
      <c r="G30" s="154">
        <v>98.4623533800915</v>
      </c>
      <c r="H30" s="154">
        <v>104.13059705647206</v>
      </c>
      <c r="I30" s="153">
        <v>105.75676233788521</v>
      </c>
      <c r="J30" s="127">
        <v>18978136.41</v>
      </c>
      <c r="K30" s="127">
        <v>17640184.199999999</v>
      </c>
      <c r="L30" s="152">
        <v>18609868.620000001</v>
      </c>
      <c r="M30" s="154">
        <v>107.58468389462736</v>
      </c>
      <c r="N30" s="154">
        <v>101.97888441621895</v>
      </c>
      <c r="O30" s="224">
        <v>94.789407492335101</v>
      </c>
    </row>
    <row r="31" spans="1:16" s="136" customFormat="1" ht="31.95" customHeight="1" x14ac:dyDescent="0.3">
      <c r="A31" s="270"/>
      <c r="B31" s="146" t="s">
        <v>38</v>
      </c>
      <c r="C31" s="168" t="s">
        <v>67</v>
      </c>
      <c r="D31" s="254">
        <v>43469705.230000049</v>
      </c>
      <c r="E31" s="148">
        <v>45749403.070000008</v>
      </c>
      <c r="F31" s="148">
        <v>35842645.860000029</v>
      </c>
      <c r="G31" s="150">
        <v>95.016988885053095</v>
      </c>
      <c r="H31" s="150">
        <v>121.27928669047205</v>
      </c>
      <c r="I31" s="149">
        <v>127.63958120919807</v>
      </c>
      <c r="J31" s="138">
        <v>263990138.54000005</v>
      </c>
      <c r="K31" s="138">
        <v>237176531.99000004</v>
      </c>
      <c r="L31" s="148">
        <v>250636747.40000001</v>
      </c>
      <c r="M31" s="150">
        <v>111.30533713644593</v>
      </c>
      <c r="N31" s="150">
        <v>105.32778663883988</v>
      </c>
      <c r="O31" s="223">
        <v>94.629592208791976</v>
      </c>
    </row>
    <row r="32" spans="1:16" s="136" customFormat="1" ht="22.95" customHeight="1" x14ac:dyDescent="0.25">
      <c r="A32" s="270"/>
      <c r="B32" s="2" t="s">
        <v>39</v>
      </c>
      <c r="C32" s="151" t="s">
        <v>10</v>
      </c>
      <c r="D32" s="255">
        <v>38266722.270000041</v>
      </c>
      <c r="E32" s="152">
        <v>41103472.210000008</v>
      </c>
      <c r="F32" s="152">
        <v>31005218.900000036</v>
      </c>
      <c r="G32" s="154">
        <v>93.098515070681003</v>
      </c>
      <c r="H32" s="154">
        <v>123.42026158054313</v>
      </c>
      <c r="I32" s="153">
        <v>132.56952754492553</v>
      </c>
      <c r="J32" s="127">
        <v>211275709.57000002</v>
      </c>
      <c r="K32" s="127">
        <v>195216846.69</v>
      </c>
      <c r="L32" s="152">
        <v>198283825.09000003</v>
      </c>
      <c r="M32" s="154">
        <v>108.22616651804707</v>
      </c>
      <c r="N32" s="154">
        <v>106.5521655506207</v>
      </c>
      <c r="O32" s="224">
        <v>98.45323823130407</v>
      </c>
    </row>
    <row r="33" spans="1:15" s="136" customFormat="1" ht="19.95" customHeight="1" x14ac:dyDescent="0.25">
      <c r="A33" s="270"/>
      <c r="B33" s="169" t="s">
        <v>68</v>
      </c>
      <c r="C33" s="170" t="s">
        <v>69</v>
      </c>
      <c r="D33" s="258">
        <v>254.63999999999942</v>
      </c>
      <c r="E33" s="171">
        <v>42.579999999999927</v>
      </c>
      <c r="F33" s="171">
        <v>351.70000000000073</v>
      </c>
      <c r="G33" s="93">
        <v>598.02724283701241</v>
      </c>
      <c r="H33" s="93">
        <v>72.402615865794388</v>
      </c>
      <c r="I33" s="172">
        <v>12.106909297696856</v>
      </c>
      <c r="J33" s="92">
        <v>10520.58</v>
      </c>
      <c r="K33" s="92">
        <v>874.74000000000024</v>
      </c>
      <c r="L33" s="171">
        <v>30337.73</v>
      </c>
      <c r="M33" s="93">
        <v>1202.7093765004456</v>
      </c>
      <c r="N33" s="93">
        <v>34.678204334998036</v>
      </c>
      <c r="O33" s="234">
        <v>2.8833403158377382</v>
      </c>
    </row>
    <row r="34" spans="1:15" s="136" customFormat="1" ht="22.95" customHeight="1" x14ac:dyDescent="0.25">
      <c r="A34" s="270"/>
      <c r="B34" s="2" t="s">
        <v>40</v>
      </c>
      <c r="C34" s="151" t="s">
        <v>11</v>
      </c>
      <c r="D34" s="255">
        <v>4701.2600000001257</v>
      </c>
      <c r="E34" s="152">
        <v>16343.159999999916</v>
      </c>
      <c r="F34" s="152">
        <v>326.40999999991618</v>
      </c>
      <c r="G34" s="154">
        <v>28.765917974248246</v>
      </c>
      <c r="H34" s="154">
        <v>1440.2928831841343</v>
      </c>
      <c r="I34" s="153">
        <v>5006.9421892724222</v>
      </c>
      <c r="J34" s="127">
        <v>679289.18</v>
      </c>
      <c r="K34" s="127">
        <v>649453.36</v>
      </c>
      <c r="L34" s="152">
        <v>625563.38</v>
      </c>
      <c r="M34" s="154">
        <v>104.59398962844692</v>
      </c>
      <c r="N34" s="154">
        <v>108.58838635982818</v>
      </c>
      <c r="O34" s="224">
        <v>103.81895436398467</v>
      </c>
    </row>
    <row r="35" spans="1:15" s="136" customFormat="1" ht="19.95" customHeight="1" x14ac:dyDescent="0.25">
      <c r="A35" s="270"/>
      <c r="B35" s="169" t="s">
        <v>70</v>
      </c>
      <c r="C35" s="170" t="s">
        <v>71</v>
      </c>
      <c r="D35" s="258">
        <v>1922.929999999993</v>
      </c>
      <c r="E35" s="171">
        <v>5145.7300000000105</v>
      </c>
      <c r="F35" s="171">
        <v>122.92999999999302</v>
      </c>
      <c r="G35" s="93">
        <v>37.369430576419461</v>
      </c>
      <c r="H35" s="93">
        <v>1564.2479459856033</v>
      </c>
      <c r="I35" s="172">
        <v>4185.9025461647298</v>
      </c>
      <c r="J35" s="92">
        <v>271942.99</v>
      </c>
      <c r="K35" s="92">
        <v>257533.26</v>
      </c>
      <c r="L35" s="171">
        <v>245486.69</v>
      </c>
      <c r="M35" s="93">
        <v>105.59528893471857</v>
      </c>
      <c r="N35" s="93">
        <v>110.77708123401719</v>
      </c>
      <c r="O35" s="234">
        <v>104.90721920605961</v>
      </c>
    </row>
    <row r="36" spans="1:15" s="136" customFormat="1" ht="22.95" customHeight="1" x14ac:dyDescent="0.25">
      <c r="A36" s="270"/>
      <c r="B36" s="2" t="s">
        <v>41</v>
      </c>
      <c r="C36" s="173" t="s">
        <v>12</v>
      </c>
      <c r="D36" s="255">
        <v>930397.6799999997</v>
      </c>
      <c r="E36" s="152">
        <v>881254.03000000212</v>
      </c>
      <c r="F36" s="152">
        <v>765305.79999999888</v>
      </c>
      <c r="G36" s="154">
        <v>105.57655889528215</v>
      </c>
      <c r="H36" s="154">
        <v>121.57201474234236</v>
      </c>
      <c r="I36" s="153">
        <v>115.15057510344275</v>
      </c>
      <c r="J36" s="127">
        <v>8435111.1799999997</v>
      </c>
      <c r="K36" s="127">
        <v>8472588.4200000018</v>
      </c>
      <c r="L36" s="152">
        <v>14467840.729999999</v>
      </c>
      <c r="M36" s="154">
        <v>99.557664811009403</v>
      </c>
      <c r="N36" s="154">
        <v>58.302488515160753</v>
      </c>
      <c r="O36" s="224">
        <v>58.561526755209194</v>
      </c>
    </row>
    <row r="37" spans="1:15" s="136" customFormat="1" ht="22.95" customHeight="1" x14ac:dyDescent="0.25">
      <c r="A37" s="270"/>
      <c r="B37" s="2" t="s">
        <v>42</v>
      </c>
      <c r="C37" s="173" t="s">
        <v>13</v>
      </c>
      <c r="D37" s="255">
        <v>4267884.0200000107</v>
      </c>
      <c r="E37" s="152">
        <v>3748333.6700000018</v>
      </c>
      <c r="F37" s="152">
        <v>4071794.7499999888</v>
      </c>
      <c r="G37" s="154">
        <v>113.86083512677271</v>
      </c>
      <c r="H37" s="154">
        <v>104.8157945584075</v>
      </c>
      <c r="I37" s="153">
        <v>92.056056361878561</v>
      </c>
      <c r="J37" s="127">
        <v>43600028.610000007</v>
      </c>
      <c r="K37" s="127">
        <v>32837643.52</v>
      </c>
      <c r="L37" s="152">
        <v>37259518.199999988</v>
      </c>
      <c r="M37" s="154">
        <v>132.77453536958308</v>
      </c>
      <c r="N37" s="154">
        <v>117.01715619607775</v>
      </c>
      <c r="O37" s="224">
        <v>88.132227968530231</v>
      </c>
    </row>
    <row r="38" spans="1:15" s="136" customFormat="1" ht="26.4" customHeight="1" x14ac:dyDescent="0.25">
      <c r="A38" s="270"/>
      <c r="B38" s="169" t="s">
        <v>72</v>
      </c>
      <c r="C38" s="174" t="s">
        <v>73</v>
      </c>
      <c r="D38" s="258">
        <v>3.0399999999999636</v>
      </c>
      <c r="E38" s="171">
        <v>3145.0899999999965</v>
      </c>
      <c r="F38" s="171">
        <v>1190.8499999999913</v>
      </c>
      <c r="G38" s="93">
        <v>9.6658601184702722E-2</v>
      </c>
      <c r="H38" s="93">
        <v>0.25527984212957011</v>
      </c>
      <c r="I38" s="172">
        <v>264.10463114582183</v>
      </c>
      <c r="J38" s="92">
        <v>5540.95</v>
      </c>
      <c r="K38" s="92">
        <v>112180.16</v>
      </c>
      <c r="L38" s="171">
        <v>101126.48999999999</v>
      </c>
      <c r="M38" s="93">
        <v>4.9393315181579345</v>
      </c>
      <c r="N38" s="93">
        <v>5.479227055146481</v>
      </c>
      <c r="O38" s="234">
        <v>110.93053857599529</v>
      </c>
    </row>
    <row r="39" spans="1:15" s="136" customFormat="1" ht="34.950000000000003" customHeight="1" x14ac:dyDescent="0.3">
      <c r="A39" s="270"/>
      <c r="B39" s="146" t="s">
        <v>43</v>
      </c>
      <c r="C39" s="147" t="s">
        <v>129</v>
      </c>
      <c r="D39" s="254">
        <v>642690426.24000072</v>
      </c>
      <c r="E39" s="148">
        <v>581673049.35999942</v>
      </c>
      <c r="F39" s="148">
        <v>581730127.23000038</v>
      </c>
      <c r="G39" s="150">
        <v>110.48997833871404</v>
      </c>
      <c r="H39" s="150">
        <v>110.47913734505592</v>
      </c>
      <c r="I39" s="149">
        <v>99.990188256146766</v>
      </c>
      <c r="J39" s="138">
        <v>5003018331.0200005</v>
      </c>
      <c r="K39" s="138">
        <v>4428045426.1499996</v>
      </c>
      <c r="L39" s="148">
        <v>4894364809.1200008</v>
      </c>
      <c r="M39" s="150">
        <v>112.98480140864129</v>
      </c>
      <c r="N39" s="150">
        <v>102.21997186841361</v>
      </c>
      <c r="O39" s="223">
        <v>90.472320696220336</v>
      </c>
    </row>
    <row r="40" spans="1:15" s="136" customFormat="1" ht="22.95" customHeight="1" x14ac:dyDescent="0.25">
      <c r="A40" s="270"/>
      <c r="B40" s="2" t="s">
        <v>44</v>
      </c>
      <c r="C40" s="173" t="s">
        <v>111</v>
      </c>
      <c r="D40" s="259">
        <v>466615062.27000082</v>
      </c>
      <c r="E40" s="132">
        <v>408877132.91999936</v>
      </c>
      <c r="F40" s="132">
        <v>408023055.93000031</v>
      </c>
      <c r="G40" s="176">
        <v>114.1210952389696</v>
      </c>
      <c r="H40" s="176">
        <v>114.35997439077374</v>
      </c>
      <c r="I40" s="153">
        <v>100.20932076694842</v>
      </c>
      <c r="J40" s="128">
        <v>3427789794.0400004</v>
      </c>
      <c r="K40" s="128">
        <v>2929811931.4499993</v>
      </c>
      <c r="L40" s="132">
        <v>3201694771.25</v>
      </c>
      <c r="M40" s="176">
        <v>116.99692247288876</v>
      </c>
      <c r="N40" s="176">
        <v>107.06172945716898</v>
      </c>
      <c r="O40" s="131">
        <v>91.508158671419736</v>
      </c>
    </row>
    <row r="41" spans="1:15" s="136" customFormat="1" ht="19.95" customHeight="1" x14ac:dyDescent="0.25">
      <c r="A41" s="270"/>
      <c r="B41" s="155" t="s">
        <v>45</v>
      </c>
      <c r="C41" s="156" t="s">
        <v>109</v>
      </c>
      <c r="D41" s="256">
        <v>451625481.89000082</v>
      </c>
      <c r="E41" s="157">
        <v>398913852.88999939</v>
      </c>
      <c r="F41" s="157">
        <v>398349763.70000029</v>
      </c>
      <c r="G41" s="160">
        <v>113.21378754288001</v>
      </c>
      <c r="H41" s="160">
        <v>113.37410563399324</v>
      </c>
      <c r="I41" s="158">
        <v>100.14160650799933</v>
      </c>
      <c r="J41" s="159">
        <v>3297571832.1400003</v>
      </c>
      <c r="K41" s="159">
        <v>2835732427.6399994</v>
      </c>
      <c r="L41" s="157">
        <v>3098203743.8200002</v>
      </c>
      <c r="M41" s="160">
        <v>116.28642392344332</v>
      </c>
      <c r="N41" s="160">
        <v>106.43495731091541</v>
      </c>
      <c r="O41" s="232">
        <v>91.52827451378711</v>
      </c>
    </row>
    <row r="42" spans="1:15" s="136" customFormat="1" ht="19.95" customHeight="1" x14ac:dyDescent="0.25">
      <c r="A42" s="270"/>
      <c r="B42" s="161" t="s">
        <v>107</v>
      </c>
      <c r="C42" s="162" t="s">
        <v>104</v>
      </c>
      <c r="D42" s="260">
        <v>615723686.71000099</v>
      </c>
      <c r="E42" s="177">
        <v>533050731.21999931</v>
      </c>
      <c r="F42" s="177">
        <v>541233324.45000029</v>
      </c>
      <c r="G42" s="180">
        <v>115.50939725770324</v>
      </c>
      <c r="H42" s="180">
        <v>113.76307756653705</v>
      </c>
      <c r="I42" s="178">
        <v>98.488157905222096</v>
      </c>
      <c r="J42" s="179">
        <v>5099058932.7700005</v>
      </c>
      <c r="K42" s="179">
        <v>4411562455.9799995</v>
      </c>
      <c r="L42" s="177">
        <v>4816563429.8800001</v>
      </c>
      <c r="M42" s="180">
        <v>115.58396789459661</v>
      </c>
      <c r="N42" s="180">
        <v>105.86508424528395</v>
      </c>
      <c r="O42" s="235">
        <v>91.591495060824087</v>
      </c>
    </row>
    <row r="43" spans="1:15" s="136" customFormat="1" ht="19.95" customHeight="1" x14ac:dyDescent="0.25">
      <c r="A43" s="270"/>
      <c r="B43" s="161" t="s">
        <v>108</v>
      </c>
      <c r="C43" s="162" t="s">
        <v>1</v>
      </c>
      <c r="D43" s="260">
        <v>164098204.82000017</v>
      </c>
      <c r="E43" s="177">
        <v>134136878.32999992</v>
      </c>
      <c r="F43" s="177">
        <v>142883560.75</v>
      </c>
      <c r="G43" s="182">
        <v>122.33638270326391</v>
      </c>
      <c r="H43" s="182">
        <v>114.84750517039461</v>
      </c>
      <c r="I43" s="181">
        <v>93.878454334362544</v>
      </c>
      <c r="J43" s="179">
        <v>1801487100.6300001</v>
      </c>
      <c r="K43" s="179">
        <v>1575830028.3399999</v>
      </c>
      <c r="L43" s="177">
        <v>1718359686.0599999</v>
      </c>
      <c r="M43" s="182">
        <v>114.31988655069038</v>
      </c>
      <c r="N43" s="182">
        <v>104.8376027000844</v>
      </c>
      <c r="O43" s="236">
        <v>91.705481752379555</v>
      </c>
    </row>
    <row r="44" spans="1:15" s="136" customFormat="1" ht="22.95" customHeight="1" x14ac:dyDescent="0.25">
      <c r="A44" s="270"/>
      <c r="B44" s="155" t="s">
        <v>46</v>
      </c>
      <c r="C44" s="156" t="s">
        <v>105</v>
      </c>
      <c r="D44" s="256">
        <v>14989580.380000018</v>
      </c>
      <c r="E44" s="157">
        <v>9963280.02999999</v>
      </c>
      <c r="F44" s="157">
        <v>9673292.2300000042</v>
      </c>
      <c r="G44" s="160">
        <v>150.44824932015922</v>
      </c>
      <c r="H44" s="160">
        <v>154.95841564170351</v>
      </c>
      <c r="I44" s="158">
        <v>102.99781907860326</v>
      </c>
      <c r="J44" s="159">
        <v>130217961.89999995</v>
      </c>
      <c r="K44" s="159">
        <v>94079503.810000017</v>
      </c>
      <c r="L44" s="157">
        <v>103491027.43000007</v>
      </c>
      <c r="M44" s="160">
        <v>138.41267930471233</v>
      </c>
      <c r="N44" s="160">
        <v>125.82536393126217</v>
      </c>
      <c r="O44" s="232">
        <v>90.905952087135404</v>
      </c>
    </row>
    <row r="45" spans="1:15" s="136" customFormat="1" ht="22.95" customHeight="1" x14ac:dyDescent="0.25">
      <c r="A45" s="270"/>
      <c r="B45" s="3" t="s">
        <v>47</v>
      </c>
      <c r="C45" s="34" t="s">
        <v>112</v>
      </c>
      <c r="D45" s="261">
        <v>11926742.749999989</v>
      </c>
      <c r="E45" s="183">
        <v>10814970.440000001</v>
      </c>
      <c r="F45" s="183">
        <v>11998884.159999998</v>
      </c>
      <c r="G45" s="130">
        <v>110.27993849976707</v>
      </c>
      <c r="H45" s="130">
        <v>99.39876567655763</v>
      </c>
      <c r="I45" s="184">
        <v>90.13313484643227</v>
      </c>
      <c r="J45" s="129">
        <v>107163819.66</v>
      </c>
      <c r="K45" s="129">
        <v>105114201.41</v>
      </c>
      <c r="L45" s="183">
        <v>115416749.37</v>
      </c>
      <c r="M45" s="130">
        <v>101.94989661007405</v>
      </c>
      <c r="N45" s="130">
        <v>92.849452306490647</v>
      </c>
      <c r="O45" s="131">
        <v>91.073611051917283</v>
      </c>
    </row>
    <row r="46" spans="1:15" s="136" customFormat="1" ht="22.95" customHeight="1" x14ac:dyDescent="0.25">
      <c r="A46" s="270"/>
      <c r="B46" s="2" t="s">
        <v>48</v>
      </c>
      <c r="C46" s="35" t="s">
        <v>114</v>
      </c>
      <c r="D46" s="259">
        <v>138420589.7899999</v>
      </c>
      <c r="E46" s="132">
        <v>132038506.73</v>
      </c>
      <c r="F46" s="132">
        <v>134314046.35999998</v>
      </c>
      <c r="G46" s="130">
        <v>104.83350139141633</v>
      </c>
      <c r="H46" s="130">
        <v>103.0574191912834</v>
      </c>
      <c r="I46" s="175">
        <v>98.305806658597064</v>
      </c>
      <c r="J46" s="128">
        <v>1213876726.9899998</v>
      </c>
      <c r="K46" s="128">
        <v>1126640877.8899999</v>
      </c>
      <c r="L46" s="132">
        <v>1284500921.7200003</v>
      </c>
      <c r="M46" s="130">
        <v>107.7430040762747</v>
      </c>
      <c r="N46" s="130">
        <v>94.501818290995715</v>
      </c>
      <c r="O46" s="131">
        <v>87.710398555524648</v>
      </c>
    </row>
    <row r="47" spans="1:15" s="136" customFormat="1" ht="19.95" customHeight="1" x14ac:dyDescent="0.25">
      <c r="A47" s="270"/>
      <c r="B47" s="161" t="s">
        <v>77</v>
      </c>
      <c r="C47" s="185" t="s">
        <v>104</v>
      </c>
      <c r="D47" s="262">
        <v>141687697.0999999</v>
      </c>
      <c r="E47" s="186">
        <v>134031291.04000001</v>
      </c>
      <c r="F47" s="186">
        <v>138273221.66</v>
      </c>
      <c r="G47" s="182">
        <v>105.71240193285531</v>
      </c>
      <c r="H47" s="182">
        <v>102.46936854367634</v>
      </c>
      <c r="I47" s="181">
        <v>96.932211046307671</v>
      </c>
      <c r="J47" s="187">
        <v>1294333539.1199999</v>
      </c>
      <c r="K47" s="165">
        <v>1187050337.3199999</v>
      </c>
      <c r="L47" s="186">
        <v>1351704397.7900002</v>
      </c>
      <c r="M47" s="182">
        <v>109.03779717060802</v>
      </c>
      <c r="N47" s="182">
        <v>95.755665309382721</v>
      </c>
      <c r="O47" s="236">
        <v>87.818781921609101</v>
      </c>
    </row>
    <row r="48" spans="1:15" s="136" customFormat="1" ht="19.95" customHeight="1" x14ac:dyDescent="0.25">
      <c r="A48" s="270"/>
      <c r="B48" s="161" t="s">
        <v>113</v>
      </c>
      <c r="C48" s="185" t="s">
        <v>1</v>
      </c>
      <c r="D48" s="257">
        <v>3267107.31</v>
      </c>
      <c r="E48" s="163">
        <v>1992784.3099999998</v>
      </c>
      <c r="F48" s="163">
        <v>3959175.3</v>
      </c>
      <c r="G48" s="167">
        <v>163.94686036041705</v>
      </c>
      <c r="H48" s="167">
        <v>82.519895241819682</v>
      </c>
      <c r="I48" s="164">
        <v>50.333318405982176</v>
      </c>
      <c r="J48" s="166">
        <v>80456812.129999995</v>
      </c>
      <c r="K48" s="188">
        <v>60409459.430000007</v>
      </c>
      <c r="L48" s="163">
        <v>67203476.070000008</v>
      </c>
      <c r="M48" s="167">
        <v>133.18578396356955</v>
      </c>
      <c r="N48" s="167">
        <v>119.72120615635289</v>
      </c>
      <c r="O48" s="233">
        <v>89.890379133181639</v>
      </c>
    </row>
    <row r="49" spans="1:15" s="136" customFormat="1" ht="22.95" customHeight="1" x14ac:dyDescent="0.25">
      <c r="A49" s="270"/>
      <c r="B49" s="2" t="s">
        <v>49</v>
      </c>
      <c r="C49" s="173" t="s">
        <v>74</v>
      </c>
      <c r="D49" s="259">
        <v>19250057.530000001</v>
      </c>
      <c r="E49" s="152">
        <v>19056016.020000041</v>
      </c>
      <c r="F49" s="152">
        <v>18740916.129999965</v>
      </c>
      <c r="G49" s="130">
        <v>101.01826903271022</v>
      </c>
      <c r="H49" s="130">
        <v>102.71673698589908</v>
      </c>
      <c r="I49" s="184">
        <v>101.6813473141565</v>
      </c>
      <c r="J49" s="127">
        <v>191547833.97999999</v>
      </c>
      <c r="K49" s="124">
        <v>186421104.13999999</v>
      </c>
      <c r="L49" s="152">
        <v>205789606.85999998</v>
      </c>
      <c r="M49" s="130">
        <v>102.75008018198943</v>
      </c>
      <c r="N49" s="130">
        <v>93.079449882185372</v>
      </c>
      <c r="O49" s="131">
        <v>90.588201700012718</v>
      </c>
    </row>
    <row r="50" spans="1:15" s="136" customFormat="1" ht="19.95" customHeight="1" x14ac:dyDescent="0.25">
      <c r="A50" s="270"/>
      <c r="B50" s="169" t="s">
        <v>110</v>
      </c>
      <c r="C50" s="170" t="s">
        <v>75</v>
      </c>
      <c r="D50" s="258">
        <v>19086259.060000002</v>
      </c>
      <c r="E50" s="171">
        <v>18353027.600000024</v>
      </c>
      <c r="F50" s="171">
        <v>18632462.399999976</v>
      </c>
      <c r="G50" s="93">
        <v>103.99515260359537</v>
      </c>
      <c r="H50" s="93">
        <v>102.43551630620775</v>
      </c>
      <c r="I50" s="172">
        <v>98.500279812721089</v>
      </c>
      <c r="J50" s="92">
        <v>188786432.43000001</v>
      </c>
      <c r="K50" s="189">
        <v>184383161.32999998</v>
      </c>
      <c r="L50" s="171">
        <v>203202782.41999999</v>
      </c>
      <c r="M50" s="93">
        <v>102.38810912462839</v>
      </c>
      <c r="N50" s="93">
        <v>92.905436717789229</v>
      </c>
      <c r="O50" s="234">
        <v>90.738502265632505</v>
      </c>
    </row>
    <row r="51" spans="1:15" s="136" customFormat="1" ht="22.95" customHeight="1" x14ac:dyDescent="0.25">
      <c r="A51" s="270"/>
      <c r="B51" s="2" t="s">
        <v>91</v>
      </c>
      <c r="C51" s="173" t="s">
        <v>76</v>
      </c>
      <c r="D51" s="255">
        <v>4967624.51</v>
      </c>
      <c r="E51" s="152">
        <v>5606238.6600000076</v>
      </c>
      <c r="F51" s="152">
        <v>5248848.5499999933</v>
      </c>
      <c r="G51" s="154">
        <v>88.608866144845734</v>
      </c>
      <c r="H51" s="154">
        <v>94.642176520791523</v>
      </c>
      <c r="I51" s="153">
        <v>106.80892402582305</v>
      </c>
      <c r="J51" s="127">
        <v>51659919.040000007</v>
      </c>
      <c r="K51" s="127">
        <v>51549197.420000002</v>
      </c>
      <c r="L51" s="152">
        <v>48811779.569999993</v>
      </c>
      <c r="M51" s="154">
        <v>100.21478825188663</v>
      </c>
      <c r="N51" s="154">
        <v>105.83494290740938</v>
      </c>
      <c r="O51" s="224">
        <v>105.60810909603148</v>
      </c>
    </row>
    <row r="52" spans="1:15" s="136" customFormat="1" ht="19.95" customHeight="1" x14ac:dyDescent="0.25">
      <c r="A52" s="270"/>
      <c r="B52" s="169" t="s">
        <v>99</v>
      </c>
      <c r="C52" s="170" t="s">
        <v>78</v>
      </c>
      <c r="D52" s="258">
        <v>2799587.8999999957</v>
      </c>
      <c r="E52" s="171">
        <v>2785961.1399999983</v>
      </c>
      <c r="F52" s="171">
        <v>2914591.7899999986</v>
      </c>
      <c r="G52" s="93">
        <v>100.48912240032169</v>
      </c>
      <c r="H52" s="93">
        <v>96.054202499486109</v>
      </c>
      <c r="I52" s="172">
        <v>95.586666700931019</v>
      </c>
      <c r="J52" s="92">
        <v>28939955.619999997</v>
      </c>
      <c r="K52" s="92">
        <v>26688463.189999998</v>
      </c>
      <c r="L52" s="171">
        <v>26218141.969999999</v>
      </c>
      <c r="M52" s="93">
        <v>108.4362011179558</v>
      </c>
      <c r="N52" s="93">
        <v>110.38141319516244</v>
      </c>
      <c r="O52" s="234">
        <v>101.79387700523614</v>
      </c>
    </row>
    <row r="53" spans="1:15" s="136" customFormat="1" ht="22.95" customHeight="1" x14ac:dyDescent="0.25">
      <c r="A53" s="270"/>
      <c r="B53" s="2" t="s">
        <v>100</v>
      </c>
      <c r="C53" s="173" t="s">
        <v>14</v>
      </c>
      <c r="D53" s="255">
        <v>1510349.3900000006</v>
      </c>
      <c r="E53" s="152">
        <v>5280184.5900000026</v>
      </c>
      <c r="F53" s="152">
        <v>3404376.1000000024</v>
      </c>
      <c r="G53" s="154">
        <v>28.604102077423772</v>
      </c>
      <c r="H53" s="154">
        <v>44.364939290932028</v>
      </c>
      <c r="I53" s="153">
        <v>155.09991948304415</v>
      </c>
      <c r="J53" s="127">
        <v>10980237.310000001</v>
      </c>
      <c r="K53" s="127">
        <v>28508113.84</v>
      </c>
      <c r="L53" s="152">
        <v>38150980.350000001</v>
      </c>
      <c r="M53" s="154">
        <v>38.516183047485683</v>
      </c>
      <c r="N53" s="154">
        <v>28.781009581579468</v>
      </c>
      <c r="O53" s="224">
        <v>74.724459446295725</v>
      </c>
    </row>
    <row r="54" spans="1:15" s="136" customFormat="1" ht="31.95" customHeight="1" x14ac:dyDescent="0.3">
      <c r="A54" s="270"/>
      <c r="B54" s="146" t="s">
        <v>50</v>
      </c>
      <c r="C54" s="147" t="s">
        <v>90</v>
      </c>
      <c r="D54" s="254">
        <v>29110748.360000022</v>
      </c>
      <c r="E54" s="148">
        <v>9033616.9000000078</v>
      </c>
      <c r="F54" s="148">
        <v>7973120.8600000078</v>
      </c>
      <c r="G54" s="150">
        <v>322.24909116967308</v>
      </c>
      <c r="H54" s="150">
        <v>365.1110885079446</v>
      </c>
      <c r="I54" s="149">
        <v>113.30089006075845</v>
      </c>
      <c r="J54" s="138">
        <v>128505285.71000004</v>
      </c>
      <c r="K54" s="138">
        <v>82757682.569999948</v>
      </c>
      <c r="L54" s="148">
        <v>84463032.799999967</v>
      </c>
      <c r="M54" s="150">
        <v>155.27898041526819</v>
      </c>
      <c r="N54" s="150">
        <v>152.14382132629279</v>
      </c>
      <c r="O54" s="223">
        <v>97.980950750326329</v>
      </c>
    </row>
    <row r="55" spans="1:15" s="136" customFormat="1" ht="22.95" customHeight="1" x14ac:dyDescent="0.25">
      <c r="A55" s="270"/>
      <c r="B55" s="2" t="s">
        <v>102</v>
      </c>
      <c r="C55" s="35" t="s">
        <v>103</v>
      </c>
      <c r="D55" s="259">
        <v>29110748.360000022</v>
      </c>
      <c r="E55" s="132">
        <v>9033616.9000000078</v>
      </c>
      <c r="F55" s="132">
        <v>7973120.8600000078</v>
      </c>
      <c r="G55" s="130">
        <v>322.24909116967308</v>
      </c>
      <c r="H55" s="130">
        <v>365.1110885079446</v>
      </c>
      <c r="I55" s="184">
        <v>113.30089006075845</v>
      </c>
      <c r="J55" s="128">
        <v>128505285.71000004</v>
      </c>
      <c r="K55" s="128">
        <v>82757682.569999948</v>
      </c>
      <c r="L55" s="132">
        <v>84463032.799999967</v>
      </c>
      <c r="M55" s="130">
        <v>155.27898041526819</v>
      </c>
      <c r="N55" s="130">
        <v>152.14382132629279</v>
      </c>
      <c r="O55" s="131">
        <v>97.980950750326329</v>
      </c>
    </row>
    <row r="56" spans="1:15" s="136" customFormat="1" ht="31.95" customHeight="1" x14ac:dyDescent="0.3">
      <c r="A56" s="270"/>
      <c r="B56" s="146" t="s">
        <v>52</v>
      </c>
      <c r="C56" s="190" t="s">
        <v>15</v>
      </c>
      <c r="D56" s="254">
        <v>0</v>
      </c>
      <c r="E56" s="148">
        <v>0</v>
      </c>
      <c r="F56" s="148">
        <v>0</v>
      </c>
      <c r="G56" s="267" t="s">
        <v>168</v>
      </c>
      <c r="H56" s="267" t="s">
        <v>168</v>
      </c>
      <c r="I56" s="268" t="s">
        <v>168</v>
      </c>
      <c r="J56" s="138">
        <v>2062.61</v>
      </c>
      <c r="K56" s="138">
        <v>19000.440000000002</v>
      </c>
      <c r="L56" s="148">
        <v>14701.45</v>
      </c>
      <c r="M56" s="150">
        <v>10.855590712636127</v>
      </c>
      <c r="N56" s="150">
        <v>14.029976634957778</v>
      </c>
      <c r="O56" s="223">
        <v>129.24194552238046</v>
      </c>
    </row>
    <row r="57" spans="1:15" s="136" customFormat="1" ht="22.95" customHeight="1" x14ac:dyDescent="0.3">
      <c r="A57" s="270"/>
      <c r="B57" s="118" t="s">
        <v>51</v>
      </c>
      <c r="C57" s="142" t="s">
        <v>117</v>
      </c>
      <c r="D57" s="119">
        <v>9899103.2899999991</v>
      </c>
      <c r="E57" s="120">
        <v>8482379.8599999957</v>
      </c>
      <c r="F57" s="120">
        <v>9777508.2199999932</v>
      </c>
      <c r="G57" s="144">
        <v>116.70195691990625</v>
      </c>
      <c r="H57" s="144">
        <v>101.24362022781308</v>
      </c>
      <c r="I57" s="191">
        <v>86.754003874414551</v>
      </c>
      <c r="J57" s="226">
        <v>64540784.579999998</v>
      </c>
      <c r="K57" s="121">
        <v>66492322.819999993</v>
      </c>
      <c r="L57" s="120">
        <v>90383681.170000002</v>
      </c>
      <c r="M57" s="144">
        <v>97.065017197123694</v>
      </c>
      <c r="N57" s="144">
        <v>71.407563560735198</v>
      </c>
      <c r="O57" s="222">
        <v>73.56673456897218</v>
      </c>
    </row>
    <row r="58" spans="1:15" s="136" customFormat="1" ht="33" customHeight="1" x14ac:dyDescent="0.3">
      <c r="A58" s="270"/>
      <c r="B58" s="146" t="s">
        <v>53</v>
      </c>
      <c r="C58" s="192" t="s">
        <v>101</v>
      </c>
      <c r="D58" s="254">
        <v>7065722.1700000009</v>
      </c>
      <c r="E58" s="148">
        <v>5806862.0499999961</v>
      </c>
      <c r="F58" s="148">
        <v>6884689.0899999943</v>
      </c>
      <c r="G58" s="150">
        <v>121.67883633467763</v>
      </c>
      <c r="H58" s="150">
        <v>102.62950261999421</v>
      </c>
      <c r="I58" s="193">
        <v>84.34457931345743</v>
      </c>
      <c r="J58" s="138">
        <v>37419318.390000001</v>
      </c>
      <c r="K58" s="138">
        <v>42997986.920000002</v>
      </c>
      <c r="L58" s="148">
        <v>59658896.109999999</v>
      </c>
      <c r="M58" s="150">
        <v>87.025744855498914</v>
      </c>
      <c r="N58" s="150">
        <v>62.722109911329369</v>
      </c>
      <c r="O58" s="223">
        <v>72.073051503868996</v>
      </c>
    </row>
    <row r="59" spans="1:15" s="136" customFormat="1" ht="22.95" customHeight="1" x14ac:dyDescent="0.25">
      <c r="A59" s="270"/>
      <c r="B59" s="2" t="s">
        <v>92</v>
      </c>
      <c r="C59" s="194" t="s">
        <v>79</v>
      </c>
      <c r="D59" s="255">
        <v>2771958.41</v>
      </c>
      <c r="E59" s="152">
        <v>2539778.8599999994</v>
      </c>
      <c r="F59" s="152">
        <v>3027314.5799999982</v>
      </c>
      <c r="G59" s="154">
        <v>109.14172307111811</v>
      </c>
      <c r="H59" s="154">
        <v>91.564927817973967</v>
      </c>
      <c r="I59" s="153">
        <v>83.895439105638005</v>
      </c>
      <c r="J59" s="127">
        <v>11629147.99</v>
      </c>
      <c r="K59" s="127">
        <v>21581462.07</v>
      </c>
      <c r="L59" s="152">
        <v>32449714.349999998</v>
      </c>
      <c r="M59" s="154">
        <v>53.884894138685205</v>
      </c>
      <c r="N59" s="154">
        <v>35.837443327139802</v>
      </c>
      <c r="O59" s="224">
        <v>66.507402306301046</v>
      </c>
    </row>
    <row r="60" spans="1:15" s="136" customFormat="1" ht="28.95" customHeight="1" x14ac:dyDescent="0.25">
      <c r="A60" s="270"/>
      <c r="B60" s="2" t="s">
        <v>93</v>
      </c>
      <c r="C60" s="195" t="s">
        <v>120</v>
      </c>
      <c r="D60" s="255">
        <v>3727627.3000000007</v>
      </c>
      <c r="E60" s="152">
        <v>2840024.0599999968</v>
      </c>
      <c r="F60" s="152">
        <v>3369961.0699999966</v>
      </c>
      <c r="G60" s="130">
        <v>131.2533704379957</v>
      </c>
      <c r="H60" s="130">
        <v>110.61336385111429</v>
      </c>
      <c r="I60" s="184">
        <v>84.27468451438223</v>
      </c>
      <c r="J60" s="127">
        <v>21262847.859999999</v>
      </c>
      <c r="K60" s="127">
        <v>17522256.849999998</v>
      </c>
      <c r="L60" s="152">
        <v>22507904.129999999</v>
      </c>
      <c r="M60" s="130">
        <v>121.3476553963424</v>
      </c>
      <c r="N60" s="130">
        <v>94.468359813473228</v>
      </c>
      <c r="O60" s="131">
        <v>77.849349049986373</v>
      </c>
    </row>
    <row r="61" spans="1:15" s="136" customFormat="1" ht="25.95" customHeight="1" x14ac:dyDescent="0.25">
      <c r="A61" s="270"/>
      <c r="B61" s="2" t="s">
        <v>94</v>
      </c>
      <c r="C61" s="195" t="s">
        <v>80</v>
      </c>
      <c r="D61" s="255">
        <v>566136.46</v>
      </c>
      <c r="E61" s="152">
        <v>427059.12999999989</v>
      </c>
      <c r="F61" s="152">
        <v>487413.43999999948</v>
      </c>
      <c r="G61" s="130">
        <v>132.56629357157172</v>
      </c>
      <c r="H61" s="130">
        <v>116.15117958175314</v>
      </c>
      <c r="I61" s="184">
        <v>87.617430081534138</v>
      </c>
      <c r="J61" s="127">
        <v>4527322.54</v>
      </c>
      <c r="K61" s="127">
        <v>3894268</v>
      </c>
      <c r="L61" s="152">
        <v>4701277.63</v>
      </c>
      <c r="M61" s="130">
        <v>116.25605993218751</v>
      </c>
      <c r="N61" s="130">
        <v>96.299833711373481</v>
      </c>
      <c r="O61" s="131">
        <v>82.834248612541529</v>
      </c>
    </row>
    <row r="62" spans="1:15" s="136" customFormat="1" ht="21" customHeight="1" x14ac:dyDescent="0.3">
      <c r="A62" s="270"/>
      <c r="B62" s="146" t="s">
        <v>54</v>
      </c>
      <c r="C62" s="190" t="s">
        <v>81</v>
      </c>
      <c r="D62" s="254">
        <v>2148.1</v>
      </c>
      <c r="E62" s="148">
        <v>2759.93</v>
      </c>
      <c r="F62" s="148">
        <v>5376.9999999999982</v>
      </c>
      <c r="G62" s="150">
        <v>77.831684136916508</v>
      </c>
      <c r="H62" s="150">
        <v>39.949786126092626</v>
      </c>
      <c r="I62" s="149">
        <v>51.328435930816454</v>
      </c>
      <c r="J62" s="138">
        <v>21981.57</v>
      </c>
      <c r="K62" s="139">
        <v>22176.73</v>
      </c>
      <c r="L62" s="148">
        <v>42611.42</v>
      </c>
      <c r="M62" s="150">
        <v>99.119978463912389</v>
      </c>
      <c r="N62" s="150">
        <v>51.586100627484363</v>
      </c>
      <c r="O62" s="223">
        <v>52.044099914999308</v>
      </c>
    </row>
    <row r="63" spans="1:15" s="136" customFormat="1" ht="21" customHeight="1" x14ac:dyDescent="0.3">
      <c r="A63" s="270"/>
      <c r="B63" s="146" t="s">
        <v>55</v>
      </c>
      <c r="C63" s="190" t="s">
        <v>121</v>
      </c>
      <c r="D63" s="254">
        <v>2596022.1099999994</v>
      </c>
      <c r="E63" s="148">
        <v>2423862.3199999998</v>
      </c>
      <c r="F63" s="148">
        <v>2566978.339999998</v>
      </c>
      <c r="G63" s="150">
        <v>107.10270499192379</v>
      </c>
      <c r="H63" s="150">
        <v>101.13143806269909</v>
      </c>
      <c r="I63" s="193">
        <v>94.424728180604816</v>
      </c>
      <c r="J63" s="138">
        <v>24975734.369999997</v>
      </c>
      <c r="K63" s="139">
        <v>20994893.759999998</v>
      </c>
      <c r="L63" s="148">
        <v>27325742.489999995</v>
      </c>
      <c r="M63" s="150">
        <v>118.9609943041693</v>
      </c>
      <c r="N63" s="150">
        <v>91.400020984388647</v>
      </c>
      <c r="O63" s="223">
        <v>76.831924210964047</v>
      </c>
    </row>
    <row r="64" spans="1:15" s="136" customFormat="1" ht="21" customHeight="1" x14ac:dyDescent="0.3">
      <c r="A64" s="270"/>
      <c r="B64" s="146" t="s">
        <v>57</v>
      </c>
      <c r="C64" s="190" t="s">
        <v>161</v>
      </c>
      <c r="D64" s="254">
        <v>235210.90999999992</v>
      </c>
      <c r="E64" s="148">
        <v>248895.55999999988</v>
      </c>
      <c r="F64" s="148">
        <v>320463.79000000015</v>
      </c>
      <c r="G64" s="150">
        <v>94.501850495042987</v>
      </c>
      <c r="H64" s="150">
        <v>73.397031845625932</v>
      </c>
      <c r="I64" s="193">
        <v>77.667295890122176</v>
      </c>
      <c r="J64" s="138">
        <v>2123750.25</v>
      </c>
      <c r="K64" s="138">
        <v>2477265.41</v>
      </c>
      <c r="L64" s="148">
        <v>3356431.15</v>
      </c>
      <c r="M64" s="150">
        <v>85.729621114759752</v>
      </c>
      <c r="N64" s="150">
        <v>63.274059710713871</v>
      </c>
      <c r="O64" s="223">
        <v>73.806531380809062</v>
      </c>
    </row>
    <row r="65" spans="1:15" s="136" customFormat="1" ht="22.95" customHeight="1" x14ac:dyDescent="0.25">
      <c r="A65" s="270"/>
      <c r="B65" s="2" t="s">
        <v>58</v>
      </c>
      <c r="C65" s="151" t="s">
        <v>16</v>
      </c>
      <c r="D65" s="255">
        <v>235210.90999999992</v>
      </c>
      <c r="E65" s="196">
        <v>248895.55999999988</v>
      </c>
      <c r="F65" s="196">
        <v>320463.79000000015</v>
      </c>
      <c r="G65" s="154">
        <v>94.501850495042987</v>
      </c>
      <c r="H65" s="154">
        <v>73.397031845625932</v>
      </c>
      <c r="I65" s="184">
        <v>77.667295890122176</v>
      </c>
      <c r="J65" s="197">
        <v>2123750.25</v>
      </c>
      <c r="K65" s="197">
        <v>2477265.41</v>
      </c>
      <c r="L65" s="196">
        <v>3356431.15</v>
      </c>
      <c r="M65" s="154">
        <v>85.729621114759752</v>
      </c>
      <c r="N65" s="154">
        <v>63.274059710713871</v>
      </c>
      <c r="O65" s="224">
        <v>73.806531380809062</v>
      </c>
    </row>
    <row r="66" spans="1:15" s="136" customFormat="1" ht="19.95" customHeight="1" x14ac:dyDescent="0.25">
      <c r="A66" s="270"/>
      <c r="B66" s="169" t="s">
        <v>160</v>
      </c>
      <c r="C66" s="170" t="s">
        <v>82</v>
      </c>
      <c r="D66" s="258">
        <v>235210.90999999992</v>
      </c>
      <c r="E66" s="198">
        <v>248895.55999999988</v>
      </c>
      <c r="F66" s="198">
        <v>320463.79000000015</v>
      </c>
      <c r="G66" s="93">
        <v>94.501850495042987</v>
      </c>
      <c r="H66" s="93">
        <v>73.397031845625932</v>
      </c>
      <c r="I66" s="199">
        <v>77.667295890122176</v>
      </c>
      <c r="J66" s="200">
        <v>2123750.25</v>
      </c>
      <c r="K66" s="200">
        <v>2477265.41</v>
      </c>
      <c r="L66" s="198">
        <v>3356431.15</v>
      </c>
      <c r="M66" s="93">
        <v>85.729621114759752</v>
      </c>
      <c r="N66" s="93">
        <v>63.274059710713871</v>
      </c>
      <c r="O66" s="234">
        <v>73.806531380809062</v>
      </c>
    </row>
    <row r="67" spans="1:15" s="136" customFormat="1" ht="22.95" customHeight="1" x14ac:dyDescent="0.3">
      <c r="A67" s="270"/>
      <c r="B67" s="118" t="s">
        <v>56</v>
      </c>
      <c r="C67" s="142" t="s">
        <v>118</v>
      </c>
      <c r="D67" s="119">
        <v>46163035.630000085</v>
      </c>
      <c r="E67" s="120">
        <v>46340193.719999857</v>
      </c>
      <c r="F67" s="120">
        <v>43298524.4799999</v>
      </c>
      <c r="G67" s="144">
        <v>99.617701015515365</v>
      </c>
      <c r="H67" s="144">
        <v>106.61572463358038</v>
      </c>
      <c r="I67" s="143">
        <v>107.02487966167287</v>
      </c>
      <c r="J67" s="121">
        <v>462851954.33000004</v>
      </c>
      <c r="K67" s="121">
        <v>463418881.50999987</v>
      </c>
      <c r="L67" s="120">
        <v>432269356.45999992</v>
      </c>
      <c r="M67" s="144">
        <v>99.877664203462629</v>
      </c>
      <c r="N67" s="144">
        <v>107.07489379317825</v>
      </c>
      <c r="O67" s="222">
        <v>107.20604516246397</v>
      </c>
    </row>
    <row r="68" spans="1:15" s="136" customFormat="1" ht="34.950000000000003" customHeight="1" x14ac:dyDescent="0.3">
      <c r="A68" s="270"/>
      <c r="B68" s="146" t="s">
        <v>95</v>
      </c>
      <c r="C68" s="192" t="s">
        <v>122</v>
      </c>
      <c r="D68" s="254">
        <v>46163035.630000085</v>
      </c>
      <c r="E68" s="148">
        <v>46340193.719999857</v>
      </c>
      <c r="F68" s="148">
        <v>43298524.4799999</v>
      </c>
      <c r="G68" s="150">
        <v>99.617701015515365</v>
      </c>
      <c r="H68" s="150">
        <v>106.61572463358038</v>
      </c>
      <c r="I68" s="193">
        <v>107.02487966167287</v>
      </c>
      <c r="J68" s="140">
        <v>462851954.33000004</v>
      </c>
      <c r="K68" s="138">
        <v>463418881.50999987</v>
      </c>
      <c r="L68" s="148">
        <v>432269356.45999992</v>
      </c>
      <c r="M68" s="150">
        <v>99.877664203462629</v>
      </c>
      <c r="N68" s="150">
        <v>107.07489379317825</v>
      </c>
      <c r="O68" s="223">
        <v>107.20604516246397</v>
      </c>
    </row>
    <row r="69" spans="1:15" ht="22.95" customHeight="1" x14ac:dyDescent="0.3">
      <c r="A69" s="270"/>
      <c r="B69" s="2" t="s">
        <v>96</v>
      </c>
      <c r="C69" s="134" t="s">
        <v>17</v>
      </c>
      <c r="D69" s="259">
        <v>29482.890000000072</v>
      </c>
      <c r="E69" s="132">
        <v>30799.590000000026</v>
      </c>
      <c r="F69" s="132">
        <v>27463.97</v>
      </c>
      <c r="G69" s="130">
        <v>95.724943091775089</v>
      </c>
      <c r="H69" s="130">
        <v>107.35115862710333</v>
      </c>
      <c r="I69" s="184">
        <v>112.14544000739888</v>
      </c>
      <c r="J69" s="128">
        <v>304789.60000000003</v>
      </c>
      <c r="K69" s="128">
        <v>316556.78999999998</v>
      </c>
      <c r="L69" s="132">
        <v>274498.78999999998</v>
      </c>
      <c r="M69" s="130">
        <v>96.28275545755946</v>
      </c>
      <c r="N69" s="130">
        <v>111.03495210306758</v>
      </c>
      <c r="O69" s="131">
        <v>115.32174331260259</v>
      </c>
    </row>
    <row r="70" spans="1:15" ht="31.2" customHeight="1" x14ac:dyDescent="0.3">
      <c r="A70" s="270"/>
      <c r="B70" s="2" t="s">
        <v>97</v>
      </c>
      <c r="C70" s="134" t="s">
        <v>18</v>
      </c>
      <c r="D70" s="259">
        <v>49338.44</v>
      </c>
      <c r="E70" s="132">
        <v>51682.940000000061</v>
      </c>
      <c r="F70" s="132">
        <v>45978.570000000007</v>
      </c>
      <c r="G70" s="130">
        <v>95.463686856823443</v>
      </c>
      <c r="H70" s="130">
        <v>107.30746954505108</v>
      </c>
      <c r="I70" s="184">
        <v>112.40658419781226</v>
      </c>
      <c r="J70" s="128">
        <v>509711.29000000004</v>
      </c>
      <c r="K70" s="128">
        <v>530553.35</v>
      </c>
      <c r="L70" s="132">
        <v>459647.85000000003</v>
      </c>
      <c r="M70" s="130">
        <v>96.071637282094258</v>
      </c>
      <c r="N70" s="130">
        <v>110.8916945874978</v>
      </c>
      <c r="O70" s="131">
        <v>115.42604844121426</v>
      </c>
    </row>
    <row r="71" spans="1:15" ht="28.95" customHeight="1" x14ac:dyDescent="0.3">
      <c r="A71" s="270"/>
      <c r="B71" s="2" t="s">
        <v>115</v>
      </c>
      <c r="C71" s="134" t="s">
        <v>19</v>
      </c>
      <c r="D71" s="259">
        <v>41708935.790000081</v>
      </c>
      <c r="E71" s="132">
        <v>41702516.959999859</v>
      </c>
      <c r="F71" s="132">
        <v>39188294.859999895</v>
      </c>
      <c r="G71" s="130">
        <v>100.01539194865954</v>
      </c>
      <c r="H71" s="130">
        <v>106.43212709051303</v>
      </c>
      <c r="I71" s="184">
        <v>106.41574763327166</v>
      </c>
      <c r="J71" s="128">
        <v>416892515.35000002</v>
      </c>
      <c r="K71" s="128">
        <v>415711839.11999989</v>
      </c>
      <c r="L71" s="132">
        <v>390961693.67999995</v>
      </c>
      <c r="M71" s="130">
        <v>100.28401313575756</v>
      </c>
      <c r="N71" s="130">
        <v>106.63257349484073</v>
      </c>
      <c r="O71" s="131">
        <v>106.33058067838681</v>
      </c>
    </row>
    <row r="72" spans="1:15" ht="28.95" customHeight="1" x14ac:dyDescent="0.3">
      <c r="A72" s="137"/>
      <c r="B72" s="4" t="s">
        <v>116</v>
      </c>
      <c r="C72" s="134" t="s">
        <v>20</v>
      </c>
      <c r="D72" s="263">
        <v>4375278.5100000054</v>
      </c>
      <c r="E72" s="201">
        <v>4555194.2299999967</v>
      </c>
      <c r="F72" s="201">
        <v>4036787.0800000057</v>
      </c>
      <c r="G72" s="203">
        <v>96.050317266054506</v>
      </c>
      <c r="H72" s="203">
        <v>108.38516927675063</v>
      </c>
      <c r="I72" s="184">
        <v>112.84207315685302</v>
      </c>
      <c r="J72" s="202">
        <v>45144938.090000004</v>
      </c>
      <c r="K72" s="202">
        <v>46859932.25</v>
      </c>
      <c r="L72" s="201">
        <v>40573516.140000001</v>
      </c>
      <c r="M72" s="203">
        <v>96.340169356518871</v>
      </c>
      <c r="N72" s="203">
        <v>111.26700957892382</v>
      </c>
      <c r="O72" s="237">
        <v>115.49389037003486</v>
      </c>
    </row>
    <row r="73" spans="1:15" ht="22.95" customHeight="1" x14ac:dyDescent="0.3">
      <c r="B73" s="135" t="s">
        <v>83</v>
      </c>
      <c r="C73" s="142" t="s">
        <v>162</v>
      </c>
      <c r="D73" s="119">
        <v>-8019309.3399999971</v>
      </c>
      <c r="E73" s="120">
        <v>-33084484.479999993</v>
      </c>
      <c r="F73" s="228">
        <v>2743033.689999999</v>
      </c>
      <c r="G73" s="204">
        <v>24.238882563963706</v>
      </c>
      <c r="H73" s="204">
        <v>-292.35183545995744</v>
      </c>
      <c r="I73" s="191">
        <v>-1206.1275295528726</v>
      </c>
      <c r="J73" s="226">
        <v>27428586.12999998</v>
      </c>
      <c r="K73" s="121">
        <v>42705644.060000032</v>
      </c>
      <c r="L73" s="228">
        <v>17355774.710000012</v>
      </c>
      <c r="M73" s="204">
        <v>64.227075211566216</v>
      </c>
      <c r="N73" s="204">
        <v>158.03723307261092</v>
      </c>
      <c r="O73" s="145">
        <v>246.06014294132308</v>
      </c>
    </row>
    <row r="74" spans="1:15" ht="22.95" customHeight="1" x14ac:dyDescent="0.3">
      <c r="B74" s="205" t="s">
        <v>59</v>
      </c>
      <c r="C74" s="206" t="s">
        <v>163</v>
      </c>
      <c r="D74" s="209">
        <v>1735781869.6900012</v>
      </c>
      <c r="E74" s="207">
        <v>1548473216.3299997</v>
      </c>
      <c r="F74" s="229">
        <v>1567439362.4099994</v>
      </c>
      <c r="G74" s="211">
        <v>112.09634441104106</v>
      </c>
      <c r="H74" s="211">
        <v>110.73996936131351</v>
      </c>
      <c r="I74" s="208">
        <v>98.789991719307181</v>
      </c>
      <c r="J74" s="210">
        <v>15756555425.469999</v>
      </c>
      <c r="K74" s="210">
        <v>13336433227.940001</v>
      </c>
      <c r="L74" s="229">
        <v>14490237077.57</v>
      </c>
      <c r="M74" s="211">
        <v>118.14669751774269</v>
      </c>
      <c r="N74" s="211">
        <v>108.73911407467709</v>
      </c>
      <c r="O74" s="238">
        <v>92.037370793497814</v>
      </c>
    </row>
    <row r="75" spans="1:15" ht="34.950000000000003" customHeight="1" x14ac:dyDescent="0.3">
      <c r="B75" s="133" t="s">
        <v>84</v>
      </c>
      <c r="C75" s="212" t="s">
        <v>164</v>
      </c>
      <c r="D75" s="264">
        <v>923123.87999999989</v>
      </c>
      <c r="E75" s="213">
        <v>667447.69000000006</v>
      </c>
      <c r="F75" s="230">
        <v>593009.97</v>
      </c>
      <c r="G75" s="215">
        <v>138.3065510347335</v>
      </c>
      <c r="H75" s="215">
        <v>155.66751432526505</v>
      </c>
      <c r="I75" s="214">
        <v>112.55252420123732</v>
      </c>
      <c r="J75" s="225">
        <v>8045271.6299999999</v>
      </c>
      <c r="K75" s="225">
        <v>6253426.4900000002</v>
      </c>
      <c r="L75" s="230">
        <v>7608562.7700000005</v>
      </c>
      <c r="M75" s="215">
        <v>128.65381311934155</v>
      </c>
      <c r="N75" s="215">
        <v>105.73970240111457</v>
      </c>
      <c r="O75" s="239">
        <v>82.189326408093748</v>
      </c>
    </row>
    <row r="76" spans="1:15" ht="22.95" customHeight="1" x14ac:dyDescent="0.3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2.95" customHeight="1" x14ac:dyDescent="0.3">
      <c r="B77" s="135" t="s">
        <v>86</v>
      </c>
      <c r="C77" s="142" t="s">
        <v>166</v>
      </c>
      <c r="D77" s="119">
        <v>923123.87999999989</v>
      </c>
      <c r="E77" s="120">
        <v>667447.69000000006</v>
      </c>
      <c r="F77" s="120">
        <v>593009.97</v>
      </c>
      <c r="G77" s="144">
        <v>138.3065510347335</v>
      </c>
      <c r="H77" s="144">
        <v>155.66751432526505</v>
      </c>
      <c r="I77" s="191">
        <v>112.55252420123732</v>
      </c>
      <c r="J77" s="121">
        <v>8045271.6299999999</v>
      </c>
      <c r="K77" s="121">
        <v>6253426.4900000002</v>
      </c>
      <c r="L77" s="120">
        <v>7608562.7700000005</v>
      </c>
      <c r="M77" s="144">
        <v>128.65381311934155</v>
      </c>
      <c r="N77" s="144">
        <v>105.73970240111457</v>
      </c>
      <c r="O77" s="222">
        <v>82.189326408093748</v>
      </c>
    </row>
    <row r="78" spans="1:15" ht="32.4" customHeight="1" thickBot="1" x14ac:dyDescent="0.35">
      <c r="B78" s="244" t="s">
        <v>87</v>
      </c>
      <c r="C78" s="245" t="s">
        <v>167</v>
      </c>
      <c r="D78" s="250">
        <v>1736704993.5700014</v>
      </c>
      <c r="E78" s="246">
        <v>1549140664.0199997</v>
      </c>
      <c r="F78" s="247">
        <v>1568032372.3799994</v>
      </c>
      <c r="G78" s="248">
        <v>112.10763708592314</v>
      </c>
      <c r="H78" s="248">
        <v>110.75696038940741</v>
      </c>
      <c r="I78" s="249">
        <v>98.795196534665592</v>
      </c>
      <c r="J78" s="251">
        <v>15764600697.099998</v>
      </c>
      <c r="K78" s="252">
        <v>13342686654.43</v>
      </c>
      <c r="L78" s="247">
        <v>14497845640.34</v>
      </c>
      <c r="M78" s="248">
        <v>118.15162197386897</v>
      </c>
      <c r="N78" s="248">
        <v>108.73753996411214</v>
      </c>
      <c r="O78" s="253">
        <v>92.032202476374906</v>
      </c>
    </row>
    <row r="79" spans="1:15" x14ac:dyDescent="0.3">
      <c r="A79" s="270"/>
      <c r="B79" s="270"/>
      <c r="C79" s="270"/>
      <c r="D79" s="270"/>
      <c r="E79" s="270"/>
      <c r="F79" s="270"/>
      <c r="G79" s="270"/>
      <c r="H79" s="270"/>
      <c r="I79" s="270"/>
      <c r="J79" s="270"/>
      <c r="K79" s="270"/>
      <c r="L79" s="270"/>
      <c r="M79" s="270"/>
      <c r="N79" s="270"/>
      <c r="O79" s="270"/>
    </row>
    <row r="80" spans="1:15" ht="22.2" customHeight="1" x14ac:dyDescent="0.3">
      <c r="B80" s="20" t="s">
        <v>172</v>
      </c>
      <c r="C80" s="115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">
      <c r="B81" s="116"/>
      <c r="D81" s="220"/>
      <c r="E81" s="220"/>
      <c r="F81" s="220"/>
      <c r="J81" s="220"/>
      <c r="K81" s="220"/>
      <c r="L81" s="220"/>
    </row>
    <row r="82" spans="2:12" x14ac:dyDescent="0.3">
      <c r="B82" s="115"/>
      <c r="C82" s="115"/>
      <c r="D82" s="220"/>
      <c r="E82" s="220"/>
      <c r="F82" s="220"/>
      <c r="J82" s="220"/>
      <c r="K82" s="220"/>
      <c r="L82" s="220"/>
    </row>
    <row r="83" spans="2:12" x14ac:dyDescent="0.3">
      <c r="B83" s="116"/>
    </row>
    <row r="84" spans="2:12" x14ac:dyDescent="0.3">
      <c r="B84" s="12"/>
      <c r="C84" s="12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8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72"/>
      <c r="C2" s="24"/>
      <c r="D2" s="25" t="s">
        <v>158</v>
      </c>
      <c r="E2" s="25" t="s">
        <v>149</v>
      </c>
    </row>
    <row r="3" spans="1:9" ht="22.95" customHeight="1" x14ac:dyDescent="0.25">
      <c r="B3" s="272"/>
      <c r="C3" s="15"/>
      <c r="D3" s="15"/>
      <c r="E3" s="15"/>
      <c r="F3" s="17" t="s">
        <v>159</v>
      </c>
    </row>
    <row r="4" spans="1:9" ht="20.399999999999999" x14ac:dyDescent="0.35">
      <c r="B4" s="272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2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2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399999999999999" x14ac:dyDescent="0.35">
      <c r="B7" s="272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4">
      <c r="B8" s="272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4.4" x14ac:dyDescent="0.2">
      <c r="G9" s="29"/>
    </row>
    <row r="10" spans="1:9" ht="15" thickBot="1" x14ac:dyDescent="0.25">
      <c r="G10" s="29"/>
    </row>
    <row r="11" spans="1:9" ht="31.2" x14ac:dyDescent="0.3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399999999999999" x14ac:dyDescent="0.25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7.399999999999999" x14ac:dyDescent="0.25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7.399999999999999" x14ac:dyDescent="0.25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3.2" x14ac:dyDescent="0.25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3" t="s">
        <v>151</v>
      </c>
    </row>
    <row r="4" spans="2:5" ht="15" thickBot="1" x14ac:dyDescent="0.35">
      <c r="B4" s="273" t="s">
        <v>106</v>
      </c>
      <c r="C4" s="273"/>
      <c r="D4" s="273"/>
      <c r="E4" s="273"/>
    </row>
    <row r="5" spans="2:5" ht="27" x14ac:dyDescent="0.3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3">
      <c r="B6" s="75">
        <v>1</v>
      </c>
      <c r="C6" s="73">
        <v>2</v>
      </c>
      <c r="D6" s="73">
        <v>3</v>
      </c>
      <c r="E6" s="74">
        <v>4</v>
      </c>
    </row>
    <row r="7" spans="2:5" x14ac:dyDescent="0.3">
      <c r="B7" s="55" t="s">
        <v>22</v>
      </c>
      <c r="C7" s="42" t="s">
        <v>137</v>
      </c>
      <c r="D7" s="72">
        <f>+E7/E$11*100</f>
        <v>9.5321958032302838</v>
      </c>
      <c r="E7" s="59">
        <f>FURS!D12</f>
        <v>331680669.34000039</v>
      </c>
    </row>
    <row r="8" spans="2:5" x14ac:dyDescent="0.3">
      <c r="B8" s="55" t="s">
        <v>31</v>
      </c>
      <c r="C8" s="42" t="s">
        <v>134</v>
      </c>
      <c r="D8" s="72">
        <f t="shared" ref="D8:D10" si="0">+E8/E$11*100</f>
        <v>18.355247708340997</v>
      </c>
      <c r="E8" s="59">
        <f>FURS!D24</f>
        <v>638686087.80999994</v>
      </c>
    </row>
    <row r="9" spans="2:5" x14ac:dyDescent="0.3">
      <c r="B9" s="55" t="s">
        <v>43</v>
      </c>
      <c r="C9" s="42" t="s">
        <v>135</v>
      </c>
      <c r="D9" s="72">
        <f t="shared" si="0"/>
        <v>18.470328692870847</v>
      </c>
      <c r="E9" s="59">
        <f>FURS!D39</f>
        <v>642690426.24000072</v>
      </c>
    </row>
    <row r="10" spans="2:5" x14ac:dyDescent="0.3">
      <c r="B10" s="55"/>
      <c r="C10" s="42" t="s">
        <v>136</v>
      </c>
      <c r="D10" s="72">
        <f t="shared" si="0"/>
        <v>53.642227795557886</v>
      </c>
      <c r="E10" s="59">
        <f>FURS!D29+FURS!D31+FURS!D54+FURS!D56+FURS!D57+FURS!D67+FURS!D74</f>
        <v>1866525865.3300014</v>
      </c>
    </row>
    <row r="11" spans="2:5" ht="15" thickBot="1" x14ac:dyDescent="0.35">
      <c r="B11" s="57"/>
      <c r="C11" s="56" t="s">
        <v>130</v>
      </c>
      <c r="D11" s="64">
        <f>SUM(D7:D10)</f>
        <v>100.00000000000001</v>
      </c>
      <c r="E11" s="60">
        <f>SUM(E7:E10)</f>
        <v>3479583048.7200022</v>
      </c>
    </row>
    <row r="33" spans="2:5" x14ac:dyDescent="0.3">
      <c r="B33" s="43" t="s">
        <v>152</v>
      </c>
    </row>
    <row r="35" spans="2:5" ht="15" thickBot="1" x14ac:dyDescent="0.35">
      <c r="B35" s="273" t="s">
        <v>106</v>
      </c>
      <c r="C35" s="273"/>
      <c r="D35" s="273"/>
      <c r="E35" s="273"/>
    </row>
    <row r="36" spans="2:5" ht="40.200000000000003" x14ac:dyDescent="0.3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3">
      <c r="B37" s="75">
        <v>1</v>
      </c>
      <c r="C37" s="73">
        <v>2</v>
      </c>
      <c r="D37" s="73">
        <v>3</v>
      </c>
      <c r="E37" s="74">
        <v>4</v>
      </c>
    </row>
    <row r="38" spans="2:5" x14ac:dyDescent="0.3">
      <c r="B38" s="55" t="s">
        <v>22</v>
      </c>
      <c r="C38" s="42" t="s">
        <v>133</v>
      </c>
      <c r="D38" s="61">
        <f>+E38/E$42*100</f>
        <v>10.416176510951622</v>
      </c>
      <c r="E38" s="70">
        <f>FURS!J12</f>
        <v>3279604240.3799996</v>
      </c>
    </row>
    <row r="39" spans="2:5" x14ac:dyDescent="0.3">
      <c r="B39" s="55" t="s">
        <v>31</v>
      </c>
      <c r="C39" s="42" t="s">
        <v>134</v>
      </c>
      <c r="D39" s="61">
        <f t="shared" ref="D39:D41" si="1">+E39/E$42*100</f>
        <v>20.668556110766783</v>
      </c>
      <c r="E39" s="70">
        <f>FURS!J24</f>
        <v>6507635905.7600002</v>
      </c>
    </row>
    <row r="40" spans="2:5" x14ac:dyDescent="0.3">
      <c r="B40" s="55" t="s">
        <v>43</v>
      </c>
      <c r="C40" s="42" t="s">
        <v>135</v>
      </c>
      <c r="D40" s="61">
        <f t="shared" si="1"/>
        <v>15.889820296546752</v>
      </c>
      <c r="E40" s="70">
        <f>FURS!J39</f>
        <v>5003018331.0200005</v>
      </c>
    </row>
    <row r="41" spans="2:5" x14ac:dyDescent="0.3">
      <c r="B41" s="55"/>
      <c r="C41" s="42" t="s">
        <v>136</v>
      </c>
      <c r="D41" s="61">
        <f t="shared" si="1"/>
        <v>53.025447081734846</v>
      </c>
      <c r="E41" s="70">
        <f>FURS!J29+FURS!J31+FURS!J54+FURS!J56+FURS!J57+FURS!J67+FURS!J74</f>
        <v>16695423787.65</v>
      </c>
    </row>
    <row r="42" spans="2:5" ht="15" thickBot="1" x14ac:dyDescent="0.35">
      <c r="B42" s="57"/>
      <c r="C42" s="56" t="s">
        <v>130</v>
      </c>
      <c r="D42" s="58">
        <f>SUM(D38:D41)</f>
        <v>100</v>
      </c>
      <c r="E42" s="71">
        <f>SUM(E38:E41)</f>
        <v>31485682264.809998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6" t="s">
        <v>140</v>
      </c>
    </row>
    <row r="4" spans="2:9" ht="50.25" customHeight="1" x14ac:dyDescent="0.3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3">
      <c r="B5" s="79" t="s">
        <v>23</v>
      </c>
      <c r="C5" s="80" t="s">
        <v>61</v>
      </c>
      <c r="D5" s="67">
        <f>+D6+D9+D10+D11</f>
        <v>247903538.92000031</v>
      </c>
      <c r="E5" s="67">
        <f>+E6+E9+E10+E11</f>
        <v>212308381.4800002</v>
      </c>
      <c r="F5" s="68">
        <f t="shared" ref="F5:F11" si="0">D5/E5*100</f>
        <v>116.76578060266228</v>
      </c>
      <c r="G5" s="67">
        <f>+G6+G9+G10+G11</f>
        <v>2322079712.7399998</v>
      </c>
      <c r="H5" s="67">
        <f>+H6+H9+H10+H11</f>
        <v>1997513480.6900001</v>
      </c>
      <c r="I5" s="81">
        <f t="shared" ref="I5:I11" si="1">G5/H5*100</f>
        <v>116.24851272282201</v>
      </c>
    </row>
    <row r="6" spans="2:9" x14ac:dyDescent="0.3">
      <c r="B6" s="82" t="s">
        <v>24</v>
      </c>
      <c r="C6" s="83" t="s">
        <v>62</v>
      </c>
      <c r="D6" s="52">
        <f>+D7-D8</f>
        <v>-2165975.1499999762</v>
      </c>
      <c r="E6" s="52">
        <f>+E7-E8</f>
        <v>-7809561.9500000179</v>
      </c>
      <c r="F6" s="51">
        <f t="shared" si="0"/>
        <v>27.734912199524469</v>
      </c>
      <c r="G6" s="52">
        <f>+G7-G8</f>
        <v>-287890725.89999998</v>
      </c>
      <c r="H6" s="52">
        <f>+H7-H8</f>
        <v>-250574758.33000001</v>
      </c>
      <c r="I6" s="84">
        <f t="shared" si="1"/>
        <v>114.89214948013873</v>
      </c>
    </row>
    <row r="7" spans="2:9" x14ac:dyDescent="0.3">
      <c r="B7" s="104" t="s">
        <v>63</v>
      </c>
      <c r="C7" s="111" t="s">
        <v>0</v>
      </c>
      <c r="D7" s="50">
        <f>FURS!D15</f>
        <v>2578476.6600000262</v>
      </c>
      <c r="E7" s="50">
        <f>FURS!E15</f>
        <v>3886804.0099999607</v>
      </c>
      <c r="F7" s="51">
        <f t="shared" si="0"/>
        <v>66.339250792325188</v>
      </c>
      <c r="G7" s="50">
        <f>FURS!J15</f>
        <v>53161359.450000048</v>
      </c>
      <c r="H7" s="50">
        <f>FURS!K15</f>
        <v>58245043.49999997</v>
      </c>
      <c r="I7" s="84">
        <f t="shared" si="1"/>
        <v>91.271902732805202</v>
      </c>
    </row>
    <row r="8" spans="2:9" x14ac:dyDescent="0.3">
      <c r="B8" s="104" t="s">
        <v>25</v>
      </c>
      <c r="C8" s="111" t="s">
        <v>1</v>
      </c>
      <c r="D8" s="50">
        <f>FURS!D16</f>
        <v>4744451.8100000024</v>
      </c>
      <c r="E8" s="50">
        <f>FURS!E16</f>
        <v>11696365.959999979</v>
      </c>
      <c r="F8" s="51">
        <f t="shared" si="0"/>
        <v>40.563469253829773</v>
      </c>
      <c r="G8" s="50">
        <f>FURS!J16</f>
        <v>341052085.35000002</v>
      </c>
      <c r="H8" s="50">
        <f>FURS!K16</f>
        <v>308819801.82999998</v>
      </c>
      <c r="I8" s="84">
        <f t="shared" si="1"/>
        <v>110.4372463582317</v>
      </c>
    </row>
    <row r="9" spans="2:9" x14ac:dyDescent="0.3">
      <c r="B9" s="85" t="s">
        <v>26</v>
      </c>
      <c r="C9" s="86" t="s">
        <v>64</v>
      </c>
      <c r="D9" s="52">
        <f>FURS!D17</f>
        <v>236747348.70000029</v>
      </c>
      <c r="E9" s="52">
        <f>FURS!E17</f>
        <v>209339799.55000019</v>
      </c>
      <c r="F9" s="66">
        <f t="shared" si="0"/>
        <v>113.09237383857047</v>
      </c>
      <c r="G9" s="52">
        <f>FURS!J17</f>
        <v>2399165029.02</v>
      </c>
      <c r="H9" s="52">
        <f>FURS!K17</f>
        <v>2079787054.5699999</v>
      </c>
      <c r="I9" s="87">
        <f t="shared" si="1"/>
        <v>115.3562824496007</v>
      </c>
    </row>
    <row r="10" spans="2:9" ht="24" x14ac:dyDescent="0.3">
      <c r="B10" s="82" t="s">
        <v>27</v>
      </c>
      <c r="C10" s="88" t="s">
        <v>145</v>
      </c>
      <c r="D10" s="50">
        <f>FURS!D18</f>
        <v>13586798.650000006</v>
      </c>
      <c r="E10" s="50">
        <f>FURS!E18</f>
        <v>10159160.440000027</v>
      </c>
      <c r="F10" s="51">
        <f t="shared" si="0"/>
        <v>133.73938457064045</v>
      </c>
      <c r="G10" s="50">
        <f>FURS!J18</f>
        <v>221470635.75</v>
      </c>
      <c r="H10" s="50">
        <f>FURS!K18</f>
        <v>165928538.18000001</v>
      </c>
      <c r="I10" s="84">
        <f t="shared" si="1"/>
        <v>133.47350502765696</v>
      </c>
    </row>
    <row r="11" spans="2:9" x14ac:dyDescent="0.3">
      <c r="B11" s="82" t="s">
        <v>28</v>
      </c>
      <c r="C11" s="89" t="s">
        <v>2</v>
      </c>
      <c r="D11" s="50">
        <f>FURS!D19</f>
        <v>-264633.28000000119</v>
      </c>
      <c r="E11" s="50">
        <f>FURS!E19</f>
        <v>618983.43999999994</v>
      </c>
      <c r="F11" s="51">
        <f t="shared" si="0"/>
        <v>-42.752885279128186</v>
      </c>
      <c r="G11" s="50">
        <f>FURS!J19</f>
        <v>-10665226.130000001</v>
      </c>
      <c r="H11" s="50">
        <f>FURS!K19</f>
        <v>2372646.27</v>
      </c>
      <c r="I11" s="84">
        <f t="shared" si="1"/>
        <v>-449.50763478114249</v>
      </c>
    </row>
    <row r="14" spans="2:9" x14ac:dyDescent="0.3">
      <c r="B14" s="76" t="s">
        <v>141</v>
      </c>
    </row>
    <row r="16" spans="2:9" ht="53.25" customHeight="1" x14ac:dyDescent="0.3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3">
      <c r="B17" s="90" t="s">
        <v>29</v>
      </c>
      <c r="C17" s="91" t="s">
        <v>3</v>
      </c>
      <c r="D17" s="92">
        <f>FURS!D20</f>
        <v>82758389.120000064</v>
      </c>
      <c r="E17" s="92">
        <f>FURS!E20</f>
        <v>69604417.179999977</v>
      </c>
      <c r="F17" s="93">
        <f t="shared" ref="F17" si="2">D17/E17*100</f>
        <v>118.8981855935714</v>
      </c>
      <c r="G17" s="92">
        <f>FURS!J20</f>
        <v>946918160.92000008</v>
      </c>
      <c r="H17" s="92">
        <f>FURS!K20</f>
        <v>631000287.74000001</v>
      </c>
      <c r="I17" s="95">
        <f>G17/H17*100</f>
        <v>150.06620112829049</v>
      </c>
    </row>
    <row r="20" spans="2:9" x14ac:dyDescent="0.3">
      <c r="B20" s="76" t="s">
        <v>142</v>
      </c>
    </row>
    <row r="22" spans="2:9" ht="54" customHeight="1" x14ac:dyDescent="0.3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3">
      <c r="B23" s="79" t="s">
        <v>43</v>
      </c>
      <c r="C23" s="96" t="s">
        <v>129</v>
      </c>
      <c r="D23" s="69">
        <f>+D24+D33+D35+D37+D29+D30</f>
        <v>642690426.24000072</v>
      </c>
      <c r="E23" s="69">
        <f>+E24+E33+E35+E37+E29+E30</f>
        <v>581673049.35999942</v>
      </c>
      <c r="F23" s="97">
        <f t="shared" ref="F23:F37" si="3">D23/E23*100</f>
        <v>110.48997833871404</v>
      </c>
      <c r="G23" s="67">
        <f>+G24+G33+G35+G37+G29+G30</f>
        <v>5003018331.0200005</v>
      </c>
      <c r="H23" s="67">
        <f>+H24+H33+H35+H37+H29+H30</f>
        <v>4428045426.1499996</v>
      </c>
      <c r="I23" s="98">
        <f t="shared" ref="I23:I37" si="4">G23/H23*100</f>
        <v>112.98480140864129</v>
      </c>
    </row>
    <row r="24" spans="2:9" x14ac:dyDescent="0.3">
      <c r="B24" s="85" t="s">
        <v>44</v>
      </c>
      <c r="C24" s="86" t="s">
        <v>111</v>
      </c>
      <c r="D24" s="44">
        <f>D25+D28</f>
        <v>466615062.27000082</v>
      </c>
      <c r="E24" s="44">
        <f>E25+E28</f>
        <v>408877132.91999936</v>
      </c>
      <c r="F24" s="46">
        <f t="shared" si="3"/>
        <v>114.1210952389696</v>
      </c>
      <c r="G24" s="45">
        <f>G25+G28</f>
        <v>3427789794.0400004</v>
      </c>
      <c r="H24" s="45">
        <f>H25+H28</f>
        <v>2929811931.4499993</v>
      </c>
      <c r="I24" s="99">
        <f t="shared" si="4"/>
        <v>116.99692247288876</v>
      </c>
    </row>
    <row r="25" spans="2:9" ht="24.6" x14ac:dyDescent="0.3">
      <c r="B25" s="85" t="s">
        <v>45</v>
      </c>
      <c r="C25" s="100" t="s">
        <v>109</v>
      </c>
      <c r="D25" s="44">
        <f>D26-D27</f>
        <v>451625481.89000082</v>
      </c>
      <c r="E25" s="44">
        <f>E26-E27</f>
        <v>398913852.88999939</v>
      </c>
      <c r="F25" s="46">
        <f t="shared" si="3"/>
        <v>113.21378754288001</v>
      </c>
      <c r="G25" s="44">
        <f>G26-G27</f>
        <v>3297571832.1400003</v>
      </c>
      <c r="H25" s="44">
        <f>H26-H27</f>
        <v>2835732427.6399994</v>
      </c>
      <c r="I25" s="101">
        <f t="shared" si="4"/>
        <v>116.28642392344332</v>
      </c>
    </row>
    <row r="26" spans="2:9" x14ac:dyDescent="0.3">
      <c r="B26" s="104" t="s">
        <v>107</v>
      </c>
      <c r="C26" s="111" t="s">
        <v>104</v>
      </c>
      <c r="D26" s="47">
        <f>FURS!D42</f>
        <v>615723686.71000099</v>
      </c>
      <c r="E26" s="47">
        <f>FURS!E42</f>
        <v>533050731.21999931</v>
      </c>
      <c r="F26" s="48">
        <f t="shared" si="3"/>
        <v>115.50939725770324</v>
      </c>
      <c r="G26" s="47">
        <f>FURS!J42</f>
        <v>5099058932.7700005</v>
      </c>
      <c r="H26" s="47">
        <f>FURS!K42</f>
        <v>4411562455.9799995</v>
      </c>
      <c r="I26" s="112">
        <f t="shared" si="4"/>
        <v>115.58396789459661</v>
      </c>
    </row>
    <row r="27" spans="2:9" x14ac:dyDescent="0.3">
      <c r="B27" s="104" t="s">
        <v>108</v>
      </c>
      <c r="C27" s="111" t="s">
        <v>1</v>
      </c>
      <c r="D27" s="47">
        <f>FURS!D43</f>
        <v>164098204.82000017</v>
      </c>
      <c r="E27" s="47">
        <f>FURS!E43</f>
        <v>134136878.32999992</v>
      </c>
      <c r="F27" s="48">
        <f t="shared" si="3"/>
        <v>122.33638270326391</v>
      </c>
      <c r="G27" s="47">
        <f>FURS!J43</f>
        <v>1801487100.6300001</v>
      </c>
      <c r="H27" s="47">
        <f>FURS!K43</f>
        <v>1575830028.3399999</v>
      </c>
      <c r="I27" s="106">
        <f t="shared" si="4"/>
        <v>114.31988655069038</v>
      </c>
    </row>
    <row r="28" spans="2:9" x14ac:dyDescent="0.3">
      <c r="B28" s="102" t="s">
        <v>46</v>
      </c>
      <c r="C28" s="103" t="s">
        <v>105</v>
      </c>
      <c r="D28" s="44">
        <f>FURS!D44</f>
        <v>14989580.380000018</v>
      </c>
      <c r="E28" s="44">
        <f>FURS!E44</f>
        <v>9963280.02999999</v>
      </c>
      <c r="F28" s="46">
        <f t="shared" si="3"/>
        <v>150.44824932015922</v>
      </c>
      <c r="G28" s="44">
        <f>FURS!J44</f>
        <v>130217961.89999995</v>
      </c>
      <c r="H28" s="44">
        <f>FURS!K44</f>
        <v>94079503.810000017</v>
      </c>
      <c r="I28" s="99">
        <f t="shared" si="4"/>
        <v>138.41267930471233</v>
      </c>
    </row>
    <row r="29" spans="2:9" x14ac:dyDescent="0.3">
      <c r="B29" s="104" t="s">
        <v>47</v>
      </c>
      <c r="C29" s="105" t="s">
        <v>112</v>
      </c>
      <c r="D29" s="47">
        <f>FURS!D45</f>
        <v>11926742.749999989</v>
      </c>
      <c r="E29" s="47">
        <f>FURS!E45</f>
        <v>10814970.440000001</v>
      </c>
      <c r="F29" s="48">
        <f t="shared" si="3"/>
        <v>110.27993849976707</v>
      </c>
      <c r="G29" s="47">
        <f>FURS!J45</f>
        <v>107163819.66</v>
      </c>
      <c r="H29" s="47">
        <f>FURS!K45</f>
        <v>105114201.41</v>
      </c>
      <c r="I29" s="106">
        <f t="shared" si="4"/>
        <v>101.94989661007405</v>
      </c>
    </row>
    <row r="30" spans="2:9" x14ac:dyDescent="0.3">
      <c r="B30" s="85" t="s">
        <v>48</v>
      </c>
      <c r="C30" s="107" t="s">
        <v>114</v>
      </c>
      <c r="D30" s="45">
        <f>D31-D32</f>
        <v>138420589.7899999</v>
      </c>
      <c r="E30" s="45">
        <f>E31-E32</f>
        <v>132038506.73</v>
      </c>
      <c r="F30" s="46">
        <f t="shared" si="3"/>
        <v>104.83350139141633</v>
      </c>
      <c r="G30" s="45">
        <f>G31-G32</f>
        <v>1213876726.9899998</v>
      </c>
      <c r="H30" s="45">
        <f>H31-H32</f>
        <v>1126640877.8899999</v>
      </c>
      <c r="I30" s="99">
        <f t="shared" si="4"/>
        <v>107.7430040762747</v>
      </c>
    </row>
    <row r="31" spans="2:9" x14ac:dyDescent="0.3">
      <c r="B31" s="104" t="s">
        <v>77</v>
      </c>
      <c r="C31" s="113" t="s">
        <v>104</v>
      </c>
      <c r="D31" s="49">
        <f>FURS!D47</f>
        <v>141687697.0999999</v>
      </c>
      <c r="E31" s="49">
        <f>FURS!E47</f>
        <v>134031291.04000001</v>
      </c>
      <c r="F31" s="48">
        <f t="shared" si="3"/>
        <v>105.71240193285531</v>
      </c>
      <c r="G31" s="49">
        <f>FURS!J47</f>
        <v>1294333539.1199999</v>
      </c>
      <c r="H31" s="49">
        <f>FURS!K47</f>
        <v>1187050337.3199999</v>
      </c>
      <c r="I31" s="106">
        <f t="shared" si="4"/>
        <v>109.03779717060802</v>
      </c>
    </row>
    <row r="32" spans="2:9" x14ac:dyDescent="0.3">
      <c r="B32" s="82" t="s">
        <v>113</v>
      </c>
      <c r="C32" s="113" t="s">
        <v>1</v>
      </c>
      <c r="D32" s="49">
        <f>FURS!D48</f>
        <v>3267107.31</v>
      </c>
      <c r="E32" s="49">
        <f>FURS!E48</f>
        <v>1992784.3099999998</v>
      </c>
      <c r="F32" s="51">
        <f t="shared" si="3"/>
        <v>163.94686036041705</v>
      </c>
      <c r="G32" s="49">
        <f>FURS!J48</f>
        <v>80456812.129999995</v>
      </c>
      <c r="H32" s="49">
        <f>FURS!K48</f>
        <v>60409459.430000007</v>
      </c>
      <c r="I32" s="84">
        <f t="shared" si="4"/>
        <v>133.18578396356955</v>
      </c>
    </row>
    <row r="33" spans="2:9" x14ac:dyDescent="0.3">
      <c r="B33" s="82" t="s">
        <v>49</v>
      </c>
      <c r="C33" s="108" t="s">
        <v>74</v>
      </c>
      <c r="D33" s="49">
        <f>FURS!D49</f>
        <v>19250057.530000001</v>
      </c>
      <c r="E33" s="49">
        <f>FURS!E49</f>
        <v>19056016.020000041</v>
      </c>
      <c r="F33" s="48">
        <f t="shared" si="3"/>
        <v>101.01826903271022</v>
      </c>
      <c r="G33" s="49">
        <f>FURS!J49</f>
        <v>191547833.97999999</v>
      </c>
      <c r="H33" s="49">
        <f>FURS!K49</f>
        <v>186421104.13999999</v>
      </c>
      <c r="I33" s="106">
        <f t="shared" si="4"/>
        <v>102.75008018198943</v>
      </c>
    </row>
    <row r="34" spans="2:9" hidden="1" x14ac:dyDescent="0.3">
      <c r="B34" s="82" t="s">
        <v>110</v>
      </c>
      <c r="C34" s="108" t="s">
        <v>75</v>
      </c>
      <c r="D34" s="49">
        <f>FURS!D50</f>
        <v>19086259.060000002</v>
      </c>
      <c r="E34" s="49">
        <f>FURS!E50</f>
        <v>18353027.600000024</v>
      </c>
      <c r="F34" s="51">
        <f t="shared" si="3"/>
        <v>103.99515260359537</v>
      </c>
      <c r="G34" s="49">
        <f>FURS!J50</f>
        <v>188786432.43000001</v>
      </c>
      <c r="H34" s="49">
        <f>FURS!K50</f>
        <v>184383161.32999998</v>
      </c>
      <c r="I34" s="84">
        <f t="shared" si="4"/>
        <v>102.38810912462839</v>
      </c>
    </row>
    <row r="35" spans="2:9" x14ac:dyDescent="0.3">
      <c r="B35" s="82" t="s">
        <v>91</v>
      </c>
      <c r="C35" s="108" t="s">
        <v>76</v>
      </c>
      <c r="D35" s="49">
        <f>FURS!D51</f>
        <v>4967624.51</v>
      </c>
      <c r="E35" s="49">
        <f>FURS!E51</f>
        <v>5606238.6600000076</v>
      </c>
      <c r="F35" s="51">
        <f t="shared" si="3"/>
        <v>88.608866144845734</v>
      </c>
      <c r="G35" s="49">
        <f>FURS!J51</f>
        <v>51659919.040000007</v>
      </c>
      <c r="H35" s="49">
        <f>FURS!K51</f>
        <v>51549197.420000002</v>
      </c>
      <c r="I35" s="84">
        <f t="shared" si="4"/>
        <v>100.21478825188663</v>
      </c>
    </row>
    <row r="36" spans="2:9" hidden="1" x14ac:dyDescent="0.3">
      <c r="B36" s="82" t="s">
        <v>99</v>
      </c>
      <c r="C36" s="108" t="s">
        <v>78</v>
      </c>
      <c r="D36" s="49">
        <f>FURS!D52</f>
        <v>2799587.8999999957</v>
      </c>
      <c r="E36" s="49">
        <f>FURS!E52</f>
        <v>2785961.1399999983</v>
      </c>
      <c r="F36" s="51">
        <f t="shared" si="3"/>
        <v>100.48912240032169</v>
      </c>
      <c r="G36" s="49">
        <f>FURS!J52</f>
        <v>28939955.619999997</v>
      </c>
      <c r="H36" s="49">
        <f>FURS!K52</f>
        <v>26688463.189999998</v>
      </c>
      <c r="I36" s="84">
        <f t="shared" si="4"/>
        <v>108.4362011179558</v>
      </c>
    </row>
    <row r="37" spans="2:9" x14ac:dyDescent="0.3">
      <c r="B37" s="82" t="s">
        <v>100</v>
      </c>
      <c r="C37" s="108" t="s">
        <v>14</v>
      </c>
      <c r="D37" s="49">
        <f>FURS!D53</f>
        <v>1510349.3900000006</v>
      </c>
      <c r="E37" s="49">
        <f>FURS!E53</f>
        <v>5280184.5900000026</v>
      </c>
      <c r="F37" s="51">
        <f t="shared" si="3"/>
        <v>28.604102077423772</v>
      </c>
      <c r="G37" s="49">
        <f>FURS!J53</f>
        <v>10980237.310000001</v>
      </c>
      <c r="H37" s="49">
        <f>FURS!K53</f>
        <v>28508113.84</v>
      </c>
      <c r="I37" s="84">
        <f t="shared" si="4"/>
        <v>38.516183047485683</v>
      </c>
    </row>
    <row r="39" spans="2:9" x14ac:dyDescent="0.3">
      <c r="B39" s="76" t="s">
        <v>144</v>
      </c>
    </row>
    <row r="41" spans="2:9" ht="52.5" customHeight="1" x14ac:dyDescent="0.3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3">
      <c r="B42" s="79" t="s">
        <v>31</v>
      </c>
      <c r="C42" s="96" t="s">
        <v>65</v>
      </c>
      <c r="D42" s="69">
        <f>+D43+D44+D45+D46</f>
        <v>638686087.80999994</v>
      </c>
      <c r="E42" s="69">
        <f>+E43+E44+E45+E46</f>
        <v>606361008.27000034</v>
      </c>
      <c r="F42" s="97">
        <f t="shared" ref="F42:F46" si="5">D42/E42*100</f>
        <v>105.33099574331565</v>
      </c>
      <c r="G42" s="67">
        <f>+G43+G44+G45+G46</f>
        <v>6507635905.7600002</v>
      </c>
      <c r="H42" s="67">
        <f>+H43+H44+H45+H46</f>
        <v>5368249510.3100004</v>
      </c>
      <c r="I42" s="98">
        <f>G42/H42*100</f>
        <v>121.22454243719018</v>
      </c>
    </row>
    <row r="43" spans="2:9" x14ac:dyDescent="0.3">
      <c r="B43" s="85" t="s">
        <v>32</v>
      </c>
      <c r="C43" s="86" t="s">
        <v>5</v>
      </c>
      <c r="D43" s="50">
        <f>FURS!D25</f>
        <v>3634800.1999999955</v>
      </c>
      <c r="E43" s="50">
        <f>FURS!E25</f>
        <v>3435566.1000000015</v>
      </c>
      <c r="F43" s="51">
        <f t="shared" si="5"/>
        <v>105.79916363710755</v>
      </c>
      <c r="G43" s="50">
        <f>FURS!J25</f>
        <v>37223373.990000002</v>
      </c>
      <c r="H43" s="50">
        <f>FURS!K25</f>
        <v>33108132.720000003</v>
      </c>
      <c r="I43" s="84">
        <f>G43/H43*100</f>
        <v>112.42969908572964</v>
      </c>
    </row>
    <row r="44" spans="2:9" x14ac:dyDescent="0.3">
      <c r="B44" s="85" t="s">
        <v>33</v>
      </c>
      <c r="C44" s="86" t="s">
        <v>6</v>
      </c>
      <c r="D44" s="50">
        <f>FURS!D26</f>
        <v>3285770.2899999991</v>
      </c>
      <c r="E44" s="50">
        <f>FURS!E26</f>
        <v>3120572.7699999996</v>
      </c>
      <c r="F44" s="51">
        <f t="shared" si="5"/>
        <v>105.29382046745219</v>
      </c>
      <c r="G44" s="50">
        <f>FURS!J26</f>
        <v>33701365.18</v>
      </c>
      <c r="H44" s="50">
        <f>FURS!K26</f>
        <v>29925808.119999997</v>
      </c>
      <c r="I44" s="84">
        <f>G44/H44*100</f>
        <v>112.61639132637733</v>
      </c>
    </row>
    <row r="45" spans="2:9" x14ac:dyDescent="0.3">
      <c r="B45" s="85" t="s">
        <v>34</v>
      </c>
      <c r="C45" s="85" t="s">
        <v>7</v>
      </c>
      <c r="D45" s="50">
        <f>FURS!D27</f>
        <v>406528309.57999992</v>
      </c>
      <c r="E45" s="50">
        <f>FURS!E27</f>
        <v>385611644.68000126</v>
      </c>
      <c r="F45" s="51">
        <f t="shared" si="5"/>
        <v>105.42428248435192</v>
      </c>
      <c r="G45" s="50">
        <f>FURS!J27</f>
        <v>4137556837.52</v>
      </c>
      <c r="H45" s="50">
        <f>FURS!K27</f>
        <v>3260163055.3300009</v>
      </c>
      <c r="I45" s="84">
        <f>G45/H45*100</f>
        <v>126.91257361362827</v>
      </c>
    </row>
    <row r="46" spans="2:9" x14ac:dyDescent="0.3">
      <c r="B46" s="85" t="s">
        <v>35</v>
      </c>
      <c r="C46" s="86" t="s">
        <v>8</v>
      </c>
      <c r="D46" s="50">
        <f>FURS!D28</f>
        <v>225237207.74000001</v>
      </c>
      <c r="E46" s="50">
        <f>FURS!E28</f>
        <v>214193224.71999907</v>
      </c>
      <c r="F46" s="51">
        <f t="shared" si="5"/>
        <v>105.15608420128042</v>
      </c>
      <c r="G46" s="50">
        <f>FURS!J28</f>
        <v>2299154329.0700002</v>
      </c>
      <c r="H46" s="50">
        <f>FURS!K28</f>
        <v>2045052514.1399994</v>
      </c>
      <c r="I46" s="84">
        <f>G46/H46*100</f>
        <v>112.42519755229159</v>
      </c>
    </row>
    <row r="49" spans="2:9" ht="52.8" x14ac:dyDescent="0.3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3">
      <c r="B50" s="110" t="s">
        <v>95</v>
      </c>
      <c r="C50" s="109" t="s">
        <v>122</v>
      </c>
      <c r="D50" s="67">
        <f>SUM(D51:D54)</f>
        <v>46163035.630000085</v>
      </c>
      <c r="E50" s="67">
        <f>SUM(E51:E54)</f>
        <v>46340193.719999857</v>
      </c>
      <c r="F50" s="97">
        <f t="shared" ref="F50:F54" si="6">D50/E50*100</f>
        <v>99.617701015515365</v>
      </c>
      <c r="G50" s="67">
        <f>SUM(G51:G54)</f>
        <v>462851954.33000004</v>
      </c>
      <c r="H50" s="67">
        <f>SUM(H51:H54)</f>
        <v>463418881.50999987</v>
      </c>
      <c r="I50" s="98">
        <f>G50/H50*100</f>
        <v>99.877664203462629</v>
      </c>
    </row>
    <row r="51" spans="2:9" ht="16.5" customHeight="1" x14ac:dyDescent="0.3">
      <c r="B51" s="85" t="s">
        <v>96</v>
      </c>
      <c r="C51" s="114" t="s">
        <v>17</v>
      </c>
      <c r="D51" s="36">
        <f>FURS!D69</f>
        <v>29482.890000000072</v>
      </c>
      <c r="E51" s="36">
        <f>FURS!E69</f>
        <v>30799.590000000026</v>
      </c>
      <c r="F51" s="51">
        <f t="shared" si="6"/>
        <v>95.724943091775089</v>
      </c>
      <c r="G51" s="94">
        <f>FURS!J69</f>
        <v>304789.60000000003</v>
      </c>
      <c r="H51" s="94">
        <f>FURS!K69</f>
        <v>316556.78999999998</v>
      </c>
      <c r="I51" s="84">
        <f>G51/H51*100</f>
        <v>96.28275545755946</v>
      </c>
    </row>
    <row r="52" spans="2:9" ht="14.25" customHeight="1" x14ac:dyDescent="0.3">
      <c r="B52" s="85" t="s">
        <v>97</v>
      </c>
      <c r="C52" s="114" t="s">
        <v>18</v>
      </c>
      <c r="D52" s="36">
        <f>FURS!D70</f>
        <v>49338.44</v>
      </c>
      <c r="E52" s="36">
        <f>FURS!E70</f>
        <v>51682.940000000061</v>
      </c>
      <c r="F52" s="51">
        <f t="shared" si="6"/>
        <v>95.463686856823443</v>
      </c>
      <c r="G52" s="94">
        <f>FURS!J70</f>
        <v>509711.29000000004</v>
      </c>
      <c r="H52" s="94">
        <f>FURS!K70</f>
        <v>530553.35</v>
      </c>
      <c r="I52" s="84">
        <f>G52/H52*100</f>
        <v>96.071637282094258</v>
      </c>
    </row>
    <row r="53" spans="2:9" ht="21.75" customHeight="1" x14ac:dyDescent="0.3">
      <c r="B53" s="85" t="s">
        <v>115</v>
      </c>
      <c r="C53" s="114" t="s">
        <v>19</v>
      </c>
      <c r="D53" s="36">
        <f>FURS!D71</f>
        <v>41708935.790000081</v>
      </c>
      <c r="E53" s="36">
        <f>FURS!E71</f>
        <v>41702516.959999859</v>
      </c>
      <c r="F53" s="51">
        <f t="shared" si="6"/>
        <v>100.01539194865954</v>
      </c>
      <c r="G53" s="94">
        <f>FURS!J71</f>
        <v>416892515.35000002</v>
      </c>
      <c r="H53" s="94">
        <f>FURS!K71</f>
        <v>415711839.11999989</v>
      </c>
      <c r="I53" s="84">
        <f>G53/H53*100</f>
        <v>100.28401313575756</v>
      </c>
    </row>
    <row r="54" spans="2:9" ht="20.25" customHeight="1" x14ac:dyDescent="0.3">
      <c r="B54" s="85" t="s">
        <v>116</v>
      </c>
      <c r="C54" s="114" t="s">
        <v>20</v>
      </c>
      <c r="D54" s="36">
        <f>FURS!D72</f>
        <v>4375278.5100000054</v>
      </c>
      <c r="E54" s="36">
        <f>FURS!E72</f>
        <v>4555194.2299999967</v>
      </c>
      <c r="F54" s="51">
        <f t="shared" si="6"/>
        <v>96.050317266054506</v>
      </c>
      <c r="G54" s="94">
        <f>FURS!J72</f>
        <v>45144938.090000004</v>
      </c>
      <c r="H54" s="94">
        <f>FURS!K72</f>
        <v>46859932.25</v>
      </c>
      <c r="I54" s="84">
        <f>G54/H54*100</f>
        <v>96.340169356518871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oktober</Mesec>
    <Leto xmlns="a1b54cee-d36d-4423-9882-848277f2f248">2021</Leto>
  </documentManagement>
</p:properties>
</file>

<file path=customXml/itemProps1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a1b54cee-d36d-4423-9882-848277f2f24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2021-11-12T11:51:12Z</cp:lastPrinted>
  <dcterms:created xsi:type="dcterms:W3CDTF">2013-10-09T08:57:38Z</dcterms:created>
  <dcterms:modified xsi:type="dcterms:W3CDTF">2021-11-12T12:56:10Z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JUNIJ 2021_delovna.xlsx</vt:lpwstr>
  </property>
</Properties>
</file>