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2 Febraur\"/>
    </mc:Choice>
  </mc:AlternateContent>
  <bookViews>
    <workbookView xWindow="96" yWindow="12" windowWidth="15456" windowHeight="5952"/>
  </bookViews>
  <sheets>
    <sheet name="FURS" sheetId="19" r:id="rId1"/>
    <sheet name="GRAF_1" sheetId="21" state="hidden" r:id="rId2"/>
    <sheet name="GRAF_2_3" sheetId="22" state="hidden" r:id="rId3"/>
    <sheet name="tabele za tekst" sheetId="24" state="hidden" r:id="rId4"/>
  </sheets>
  <definedNames>
    <definedName name="_xlnm.Print_Area" localSheetId="0">FURS!$A$1:$K$81</definedName>
  </definedNames>
  <calcPr calcId="152511"/>
</workbook>
</file>

<file path=xl/calcChain.xml><?xml version="1.0" encoding="utf-8"?>
<calcChain xmlns="http://schemas.openxmlformats.org/spreadsheetml/2006/main"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6" i="24" s="1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H6" i="24" l="1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E7" i="22"/>
  <c r="I6" i="24" l="1"/>
  <c r="I50" i="24"/>
  <c r="I25" i="24"/>
  <c r="H23" i="24"/>
  <c r="I23" i="24" s="1"/>
  <c r="E35" i="24"/>
  <c r="E38" i="22"/>
  <c r="D35" i="24"/>
  <c r="F35" i="24" l="1"/>
  <c r="E41" i="22" l="1"/>
  <c r="D29" i="24" l="1"/>
  <c r="F29" i="24" s="1"/>
  <c r="F37" i="24" l="1"/>
  <c r="D28" i="24"/>
  <c r="D24" i="24" s="1"/>
  <c r="E36" i="24" l="1"/>
  <c r="D32" i="24"/>
  <c r="D30" i="24" s="1"/>
  <c r="D23" i="24" s="1"/>
  <c r="E28" i="24"/>
  <c r="E24" i="24" s="1"/>
  <c r="D36" i="24"/>
  <c r="F36" i="24" l="1"/>
  <c r="E32" i="24"/>
  <c r="F32" i="24" s="1"/>
  <c r="F28" i="24"/>
  <c r="F24" i="24"/>
  <c r="E9" i="22" l="1"/>
  <c r="E30" i="24"/>
  <c r="F30" i="24" s="1"/>
  <c r="E23" i="24" l="1"/>
  <c r="F23" i="24" s="1"/>
  <c r="E42" i="22" l="1"/>
  <c r="E10" i="22" l="1"/>
  <c r="D39" i="22"/>
  <c r="D41" i="22"/>
  <c r="D38" i="22"/>
  <c r="D40" i="22"/>
  <c r="E11" i="22" l="1"/>
  <c r="D10" i="22" s="1"/>
  <c r="D42" i="22"/>
  <c r="D7" i="22" l="1"/>
  <c r="D9" i="22"/>
  <c r="D8" i="22"/>
  <c r="D11" i="22" l="1"/>
</calcChain>
</file>

<file path=xl/sharedStrings.xml><?xml version="1.0" encoding="utf-8"?>
<sst xmlns="http://schemas.openxmlformats.org/spreadsheetml/2006/main" count="313" uniqueCount="184">
  <si>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</si>
  <si>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</si>
  <si>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</si>
  <si>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</si>
  <si>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</si>
  <si>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</si>
  <si>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</si>
  <si>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</si>
  <si>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</si>
  <si>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</si>
  <si>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</si>
  <si>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</si>
  <si>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</si>
  <si>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</si>
  <si>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</si>
  <si>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</si>
  <si>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</si>
  <si>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</si>
  <si>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</si>
  <si>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</si>
  <si>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</si>
  <si>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</si>
  <si>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</si>
  <si>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</si>
  <si>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</si>
  <si>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</si>
  <si>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</si>
  <si>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</si>
  <si>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</si>
  <si>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</si>
  <si>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</si>
  <si>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</si>
  <si>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</si>
  <si>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</si>
  <si>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</si>
  <si>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</si>
  <si>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</si>
  <si>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</si>
  <si>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</si>
  <si>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</si>
  <si>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</si>
  <si>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</si>
  <si>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</si>
  <si>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</si>
  <si>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</si>
  <si>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</si>
  <si>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</si>
  <si>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</si>
  <si>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</si>
  <si>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</si>
  <si>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</si>
  <si>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</si>
  <si>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</si>
  <si>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</si>
  <si>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</si>
  <si>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</si>
  <si>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</si>
  <si>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</si>
  <si>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</si>
  <si>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</si>
  <si>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Zap.št.</t>
  </si>
  <si>
    <t>Dohodnina (1.1.1.+1.1.2+1.1.3.+1.1.4.)</t>
  </si>
  <si>
    <t>Letni poračun (1.1.1.1.-1.1.1.2.)</t>
  </si>
  <si>
    <t>1.1.1.1</t>
  </si>
  <si>
    <t>Akontacije dohodnine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</si>
  <si>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</si>
  <si>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</si>
  <si>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</si>
  <si>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</si>
  <si>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Davki na nepremičnine - del državni proračun</t>
  </si>
  <si>
    <t>4.2.1.</t>
  </si>
  <si>
    <t>Davki na premičnine - del državni proračun</t>
  </si>
  <si>
    <t>4.4.1.</t>
  </si>
  <si>
    <t>Davek na promet nepremičnin in na finančno premoženje -del državni proračun</t>
  </si>
  <si>
    <t xml:space="preserve">Davki na posebne storitve </t>
  </si>
  <si>
    <t>Davki na posebne storitve  - del državni proračun</t>
  </si>
  <si>
    <t>Drugi davki na uporabo blaga in storitev</t>
  </si>
  <si>
    <t>5.3.1.</t>
  </si>
  <si>
    <t>Drugi davki na uporabo blaga in storitev - del  državni proračun</t>
  </si>
  <si>
    <t xml:space="preserve">Koncesijske dajatve od posebnih iger na srečo </t>
  </si>
  <si>
    <t>Prihodki od dajatve za začasno ali občasno delo upokojencev</t>
  </si>
  <si>
    <t>TAKSE IN PRISTOJBINE</t>
  </si>
  <si>
    <t>Drugi nedavčni prihodki - del državni proračun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</si>
  <si>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</si>
  <si>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</si>
  <si>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</si>
  <si>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</si>
  <si>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</si>
  <si>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</si>
  <si>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</si>
  <si>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</si>
  <si>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</si>
  <si>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</si>
  <si>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</si>
  <si>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</si>
  <si>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</si>
  <si>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</si>
  <si>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</si>
  <si>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</si>
  <si>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</si>
  <si>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</si>
  <si>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</si>
  <si>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</si>
  <si>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</si>
  <si>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</si>
  <si>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</si>
  <si>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</si>
  <si>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</si>
  <si>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</si>
  <si>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</si>
  <si>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</si>
  <si>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</si>
  <si>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</si>
  <si>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</si>
  <si>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</si>
  <si>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</si>
  <si>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</si>
  <si>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</si>
  <si>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</si>
  <si>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>DAVKI NA DOHODEK IN DOBIČEK (1.1.+ 1.2.+ 1.3.)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</si>
  <si>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</si>
  <si>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</si>
  <si>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</si>
  <si>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</si>
  <si>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</si>
  <si>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</si>
  <si>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</si>
  <si>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</si>
  <si>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</si>
  <si>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</si>
  <si>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</si>
  <si>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</si>
  <si>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</si>
  <si>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</si>
  <si>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</si>
  <si>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</si>
  <si>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</si>
  <si>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</si>
  <si>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</si>
  <si>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</si>
  <si>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</si>
  <si>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</si>
  <si>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</si>
  <si>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</si>
  <si>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</si>
  <si>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</si>
  <si>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</si>
  <si>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PREJEMNIKI - eDIS CDK</t>
  </si>
  <si>
    <t>PREJEMNIKI - CUKOD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</si>
  <si>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</si>
  <si>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</si>
  <si>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</si>
  <si>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</si>
  <si>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</si>
  <si>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</si>
  <si>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</si>
  <si>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</si>
  <si>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</si>
  <si>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</si>
  <si>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</si>
  <si>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</si>
  <si>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</si>
  <si>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</si>
  <si>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</si>
  <si>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</si>
  <si>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</si>
  <si>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</si>
  <si>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</si>
  <si>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</si>
  <si>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</si>
  <si>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</si>
  <si>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</si>
  <si>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</si>
  <si>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Vir: knjigovodski sistem FURS</t>
  </si>
  <si>
    <t xml:space="preserve"> REALIZACIJA  FEBRUAR 2021</t>
  </si>
  <si>
    <t>REALIZACIJA  FEBRUAR 2020</t>
  </si>
  <si>
    <t>REALIZACIJA JANUAR - FEBRUAR 2021</t>
  </si>
  <si>
    <t>REALIZACIJA JANUAR - FEBRUAR 2020</t>
  </si>
  <si>
    <t>Indeks 2021/2020</t>
  </si>
  <si>
    <t>RAZLIKA MESEC 2021/2020</t>
  </si>
  <si>
    <t>RAZLIKA OBDOBJE  2021/2020</t>
  </si>
  <si>
    <t>1.2.1.</t>
  </si>
  <si>
    <t>1.2.2.</t>
  </si>
  <si>
    <t>Davek od dohodkov pravnih oseb (1.2.1.-1.2.2.)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</si>
</sst>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_S_I_T_-;\-* #,##0.00\ _S_I_T_-;_-* &quot;-&quot;??\ _S_I_T_-;_-@_-"/>
    <numFmt numFmtId="165" formatCode="d/\ m/\ yyyy;@"/>
    <numFmt numFmtId="166" formatCode="#,##0.0"/>
    <numFmt numFmtId="167" formatCode="#,##0.0000"/>
    <numFmt numFmtId="168" formatCode="#,##0\ &quot;SIT&quot;;\-#,##0\ &quot;SIT&quot;"/>
    <numFmt numFmtId="169" formatCode="#,##0.00\ &quot;SIT&quot;;\-#,##0.00\ &quot;SIT&quot;"/>
    <numFmt numFmtId="170" formatCode="mmmm\ d\,\ yyyy"/>
  </numFmts>
  <fonts count="5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711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5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53" fillId="0" borderId="0"/>
    <xf numFmtId="0" fontId="4" fillId="0" borderId="0"/>
    <xf numFmtId="0" fontId="1" fillId="0" borderId="0"/>
    <xf numFmtId="166" fontId="1" fillId="0" borderId="0" applyFill="0" applyBorder="0" applyAlignment="0" applyProtection="0"/>
    <xf numFmtId="169" fontId="1" fillId="0" borderId="0" applyFill="0" applyBorder="0" applyAlignment="0" applyProtection="0"/>
    <xf numFmtId="168" fontId="1" fillId="0" borderId="0" applyFill="0" applyBorder="0" applyAlignment="0" applyProtection="0"/>
    <xf numFmtId="170" fontId="1" fillId="0" borderId="0" applyFill="0" applyBorder="0" applyAlignment="0" applyProtection="0"/>
    <xf numFmtId="2" fontId="1" fillId="0" borderId="0" applyFill="0" applyBorder="0" applyAlignment="0" applyProtection="0"/>
    <xf numFmtId="0" fontId="5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43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</cellStyleXfs>
  <cellXfs count="256">
    <xf numFmtId="0" fontId="0" fillId="0" borderId="0" xfId="0"/>
    <xf numFmtId="3" fontId="24" fillId="0" borderId="0" xfId="0" applyNumberFormat="1" applyFont="1"/>
    <xf numFmtId="3" fontId="28" fillId="37" borderId="14" xfId="0" applyNumberFormat="1" applyFont="1" applyFill="1" applyBorder="1" applyAlignment="1">
      <alignment shrinkToFit="1"/>
    </xf>
    <xf numFmtId="3" fontId="30" fillId="37" borderId="14" xfId="0" applyNumberFormat="1" applyFont="1" applyFill="1" applyBorder="1" applyAlignment="1">
      <alignment shrinkToFit="1"/>
    </xf>
    <xf numFmtId="3" fontId="28" fillId="37" borderId="16" xfId="0" applyNumberFormat="1" applyFont="1" applyFill="1" applyBorder="1" applyAlignment="1">
      <alignment shrinkToFit="1"/>
    </xf>
    <xf numFmtId="3" fontId="27" fillId="0" borderId="0" xfId="0" applyNumberFormat="1" applyFont="1" applyBorder="1"/>
    <xf numFmtId="0" fontId="26" fillId="0" borderId="0" xfId="0" applyNumberFormat="1" applyFont="1"/>
    <xf numFmtId="165" fontId="27" fillId="0" borderId="0" xfId="0" applyNumberFormat="1" applyFont="1" applyBorder="1"/>
    <xf numFmtId="3" fontId="34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2" xfId="0" applyNumberFormat="1" applyFont="1" applyBorder="1" applyAlignment="1">
      <alignment horizontal="center"/>
    </xf>
    <xf numFmtId="3" fontId="35" fillId="0" borderId="0" xfId="44" applyNumberFormat="1" applyFont="1"/>
    <xf numFmtId="0" fontId="0" fillId="0" borderId="0" xfId="0" applyFill="1"/>
    <xf numFmtId="3" fontId="26" fillId="0" borderId="38" xfId="0" applyNumberFormat="1" applyFont="1" applyBorder="1" applyAlignment="1">
      <alignment horizontal="center" vertical="center" wrapText="1"/>
    </xf>
    <xf numFmtId="3" fontId="3" fillId="0" borderId="39" xfId="0" applyNumberFormat="1" applyFont="1" applyBorder="1" applyAlignment="1">
      <alignment horizontal="center"/>
    </xf>
    <xf numFmtId="49" fontId="21" fillId="0" borderId="1" xfId="0" applyNumberFormat="1" applyFont="1" applyFill="1" applyBorder="1" applyAlignment="1">
      <alignment horizontal="center" vertical="center" wrapText="1"/>
    </xf>
    <xf numFmtId="49" fontId="41" fillId="37" borderId="15" xfId="0" applyNumberFormat="1" applyFont="1" applyFill="1" applyBorder="1" applyAlignment="1">
      <alignment horizontal="left" vertical="center" wrapText="1"/>
    </xf>
    <xf numFmtId="3" fontId="32" fillId="0" borderId="0" xfId="0" applyNumberFormat="1" applyFont="1" applyBorder="1" applyAlignment="1">
      <alignment horizontal="right"/>
    </xf>
    <xf numFmtId="3" fontId="3" fillId="0" borderId="0" xfId="0" applyNumberFormat="1" applyFont="1" applyBorder="1" applyAlignment="1">
      <alignment horizontal="center"/>
    </xf>
    <xf numFmtId="3" fontId="34" fillId="0" borderId="24" xfId="0" applyNumberFormat="1" applyFont="1" applyBorder="1"/>
    <xf numFmtId="3" fontId="28" fillId="0" borderId="22" xfId="0" applyNumberFormat="1" applyFont="1" applyBorder="1" applyAlignment="1">
      <alignment horizontal="center"/>
    </xf>
    <xf numFmtId="3" fontId="34" fillId="0" borderId="0" xfId="0" applyNumberFormat="1" applyFont="1" applyBorder="1"/>
    <xf numFmtId="3" fontId="43" fillId="0" borderId="0" xfId="0" applyNumberFormat="1" applyFont="1" applyBorder="1"/>
    <xf numFmtId="3" fontId="44" fillId="0" borderId="0" xfId="0" applyNumberFormat="1" applyFont="1" applyBorder="1"/>
    <xf numFmtId="3" fontId="44" fillId="0" borderId="0" xfId="0" applyNumberFormat="1" applyFont="1" applyBorder="1" applyAlignment="1">
      <alignment horizontal="right"/>
    </xf>
    <xf numFmtId="49" fontId="33" fillId="40" borderId="1" xfId="0" applyNumberFormat="1" applyFont="1" applyFill="1" applyBorder="1" applyAlignment="1">
      <alignment horizontal="left" vertical="center" wrapText="1"/>
    </xf>
    <xf numFmtId="49" fontId="33" fillId="40" borderId="1" xfId="0" applyNumberFormat="1" applyFont="1" applyFill="1" applyBorder="1" applyAlignment="1">
      <alignment horizontal="center" vertical="center" wrapText="1"/>
    </xf>
    <xf numFmtId="3" fontId="45" fillId="0" borderId="1" xfId="0" applyNumberFormat="1" applyFont="1" applyBorder="1"/>
    <xf numFmtId="49" fontId="33" fillId="37" borderId="1" xfId="0" applyNumberFormat="1" applyFont="1" applyFill="1" applyBorder="1" applyAlignment="1">
      <alignment horizontal="left" vertical="center" wrapText="1"/>
    </xf>
    <xf numFmtId="3" fontId="46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39" borderId="41" xfId="48" applyFont="1" applyFill="1" applyBorder="1" applyAlignment="1">
      <alignment vertical="top"/>
    </xf>
    <xf numFmtId="0" fontId="23" fillId="38" borderId="28" xfId="48" applyFont="1" applyFill="1" applyBorder="1" applyAlignment="1">
      <alignment wrapText="1"/>
    </xf>
    <xf numFmtId="3" fontId="1" fillId="0" borderId="25" xfId="0" applyNumberFormat="1" applyFont="1" applyBorder="1"/>
    <xf numFmtId="3" fontId="1" fillId="0" borderId="22" xfId="0" applyNumberFormat="1" applyFont="1" applyBorder="1"/>
    <xf numFmtId="49" fontId="31" fillId="37" borderId="22" xfId="0" applyNumberFormat="1" applyFont="1" applyFill="1" applyBorder="1" applyAlignment="1">
      <alignment horizontal="left" wrapText="1"/>
    </xf>
    <xf numFmtId="49" fontId="31" fillId="37" borderId="32" xfId="0" applyNumberFormat="1" applyFont="1" applyFill="1" applyBorder="1" applyAlignment="1">
      <alignment horizontal="left" wrapText="1"/>
    </xf>
    <xf numFmtId="3" fontId="0" fillId="0" borderId="1" xfId="0" applyNumberFormat="1" applyBorder="1"/>
    <xf numFmtId="4" fontId="36" fillId="39" borderId="29" xfId="48" applyNumberFormat="1" applyFont="1" applyFill="1" applyBorder="1"/>
    <xf numFmtId="3" fontId="1" fillId="0" borderId="1" xfId="0" applyNumberFormat="1" applyFont="1" applyBorder="1" applyAlignment="1"/>
    <xf numFmtId="0" fontId="23" fillId="38" borderId="42" xfId="48" applyFont="1" applyFill="1" applyBorder="1" applyAlignment="1">
      <alignment wrapText="1"/>
    </xf>
    <xf numFmtId="0" fontId="20" fillId="39" borderId="20" xfId="48" applyFont="1" applyFill="1" applyBorder="1" applyAlignment="1">
      <alignment vertical="top"/>
    </xf>
    <xf numFmtId="3" fontId="1" fillId="0" borderId="22" xfId="0" applyNumberFormat="1" applyFont="1" applyBorder="1" applyAlignment="1"/>
    <xf numFmtId="0" fontId="28" fillId="35" borderId="1" xfId="28" applyFont="1" applyFill="1" applyBorder="1" applyAlignment="1">
      <alignment shrinkToFit="1"/>
    </xf>
    <xf numFmtId="0" fontId="22" fillId="0" borderId="0" xfId="0" applyFont="1"/>
    <xf numFmtId="3" fontId="37" fillId="0" borderId="1" xfId="0" quotePrefix="1" applyNumberFormat="1" applyFont="1" applyFill="1" applyBorder="1"/>
    <xf numFmtId="3" fontId="37" fillId="0" borderId="1" xfId="0" applyNumberFormat="1" applyFont="1" applyFill="1" applyBorder="1"/>
    <xf numFmtId="166" fontId="37" fillId="0" borderId="1" xfId="0" applyNumberFormat="1" applyFont="1" applyFill="1" applyBorder="1" applyAlignment="1"/>
    <xf numFmtId="3" fontId="38" fillId="0" borderId="1" xfId="0" quotePrefix="1" applyNumberFormat="1" applyFont="1" applyFill="1" applyBorder="1"/>
    <xf numFmtId="166" fontId="38" fillId="0" borderId="1" xfId="0" applyNumberFormat="1" applyFont="1" applyFill="1" applyBorder="1" applyAlignment="1"/>
    <xf numFmtId="3" fontId="38" fillId="0" borderId="1" xfId="0" applyNumberFormat="1" applyFont="1" applyFill="1" applyBorder="1"/>
    <xf numFmtId="3" fontId="38" fillId="0" borderId="1" xfId="0" applyNumberFormat="1" applyFont="1" applyBorder="1"/>
    <xf numFmtId="166" fontId="38" fillId="0" borderId="1" xfId="0" applyNumberFormat="1" applyFont="1" applyBorder="1" applyAlignment="1"/>
    <xf numFmtId="3" fontId="37" fillId="0" borderId="1" xfId="0" applyNumberFormat="1" applyFont="1" applyBorder="1"/>
    <xf numFmtId="0" fontId="48" fillId="33" borderId="13" xfId="28" applyFont="1" applyFill="1" applyBorder="1" applyAlignment="1">
      <alignment vertical="center" shrinkToFit="1"/>
    </xf>
    <xf numFmtId="0" fontId="37" fillId="0" borderId="21" xfId="28" applyFont="1" applyFill="1" applyBorder="1" applyAlignment="1">
      <alignment horizontal="left" vertical="center" shrinkToFit="1"/>
    </xf>
    <xf numFmtId="3" fontId="28" fillId="35" borderId="15" xfId="0" applyNumberFormat="1" applyFont="1" applyFill="1" applyBorder="1" applyAlignment="1" applyProtection="1">
      <alignment shrinkToFit="1"/>
    </xf>
    <xf numFmtId="0" fontId="28" fillId="35" borderId="30" xfId="28" applyFont="1" applyFill="1" applyBorder="1" applyAlignment="1">
      <alignment shrinkToFit="1"/>
    </xf>
    <xf numFmtId="0" fontId="0" fillId="35" borderId="19" xfId="0" applyFill="1" applyBorder="1"/>
    <xf numFmtId="3" fontId="28" fillId="35" borderId="30" xfId="28" applyNumberFormat="1" applyFont="1" applyFill="1" applyBorder="1" applyAlignment="1">
      <alignment horizontal="center" shrinkToFit="1"/>
    </xf>
    <xf numFmtId="3" fontId="28" fillId="35" borderId="22" xfId="28" applyNumberFormat="1" applyFont="1" applyFill="1" applyBorder="1" applyAlignment="1">
      <alignment shrinkToFit="1"/>
    </xf>
    <xf numFmtId="3" fontId="28" fillId="35" borderId="23" xfId="28" applyNumberFormat="1" applyFont="1" applyFill="1" applyBorder="1" applyAlignment="1">
      <alignment shrinkToFit="1"/>
    </xf>
    <xf numFmtId="166" fontId="40" fillId="35" borderId="1" xfId="0" applyNumberFormat="1" applyFont="1" applyFill="1" applyBorder="1" applyAlignment="1">
      <alignment horizontal="center"/>
    </xf>
    <xf numFmtId="0" fontId="48" fillId="36" borderId="21" xfId="28" applyFont="1" applyFill="1" applyBorder="1" applyAlignment="1">
      <alignment horizontal="center" vertical="center" wrapText="1"/>
    </xf>
    <xf numFmtId="3" fontId="26" fillId="0" borderId="24" xfId="0" applyNumberFormat="1" applyFont="1" applyBorder="1" applyAlignment="1">
      <alignment horizontal="center" wrapText="1"/>
    </xf>
    <xf numFmtId="166" fontId="25" fillId="35" borderId="30" xfId="0" applyNumberFormat="1" applyFont="1" applyFill="1" applyBorder="1" applyAlignment="1">
      <alignment horizontal="center"/>
    </xf>
    <xf numFmtId="3" fontId="26" fillId="0" borderId="0" xfId="0" applyNumberFormat="1" applyFont="1" applyBorder="1"/>
    <xf numFmtId="166" fontId="37" fillId="0" borderId="1" xfId="0" applyNumberFormat="1" applyFont="1" applyBorder="1" applyAlignment="1"/>
    <xf numFmtId="3" fontId="39" fillId="35" borderId="1" xfId="0" applyNumberFormat="1" applyFont="1" applyFill="1" applyBorder="1"/>
    <xf numFmtId="166" fontId="1" fillId="35" borderId="1" xfId="0" applyNumberFormat="1" applyFont="1" applyFill="1" applyBorder="1" applyAlignment="1"/>
    <xf numFmtId="3" fontId="39" fillId="35" borderId="1" xfId="0" quotePrefix="1" applyNumberFormat="1" applyFont="1" applyFill="1" applyBorder="1"/>
    <xf numFmtId="3" fontId="25" fillId="35" borderId="22" xfId="0" applyNumberFormat="1" applyFont="1" applyFill="1" applyBorder="1" applyAlignment="1">
      <alignment horizontal="right"/>
    </xf>
    <xf numFmtId="3" fontId="22" fillId="35" borderId="23" xfId="0" applyNumberFormat="1" applyFont="1" applyFill="1" applyBorder="1" applyAlignment="1">
      <alignment horizontal="right"/>
    </xf>
    <xf numFmtId="167" fontId="40" fillId="35" borderId="1" xfId="0" applyNumberFormat="1" applyFont="1" applyFill="1" applyBorder="1" applyAlignment="1">
      <alignment horizontal="center"/>
    </xf>
    <xf numFmtId="0" fontId="29" fillId="0" borderId="1" xfId="28" applyFont="1" applyFill="1" applyBorder="1" applyAlignment="1">
      <alignment horizontal="center" vertical="center" shrinkToFit="1"/>
    </xf>
    <xf numFmtId="0" fontId="29" fillId="0" borderId="22" xfId="28" applyFont="1" applyFill="1" applyBorder="1" applyAlignment="1">
      <alignment horizontal="center" vertical="center" shrinkToFit="1"/>
    </xf>
    <xf numFmtId="0" fontId="29" fillId="33" borderId="15" xfId="28" applyFont="1" applyFill="1" applyBorder="1" applyAlignment="1">
      <alignment horizontal="center" vertical="center" shrinkToFit="1"/>
    </xf>
    <xf numFmtId="0" fontId="36" fillId="0" borderId="0" xfId="0" applyFont="1"/>
    <xf numFmtId="3" fontId="34" fillId="34" borderId="1" xfId="0" applyNumberFormat="1" applyFont="1" applyFill="1" applyBorder="1"/>
    <xf numFmtId="3" fontId="26" fillId="34" borderId="1" xfId="0" applyNumberFormat="1" applyFont="1" applyFill="1" applyBorder="1" applyAlignment="1">
      <alignment horizontal="center" vertical="center" wrapText="1"/>
    </xf>
    <xf numFmtId="3" fontId="39" fillId="35" borderId="1" xfId="0" applyNumberFormat="1" applyFont="1" applyFill="1" applyBorder="1" applyAlignment="1">
      <alignment shrinkToFit="1"/>
    </xf>
    <xf numFmtId="0" fontId="39" fillId="35" borderId="1" xfId="0" applyFont="1" applyFill="1" applyBorder="1" applyAlignment="1">
      <alignment shrinkToFit="1"/>
    </xf>
    <xf numFmtId="166" fontId="1" fillId="35" borderId="1" xfId="0" applyNumberFormat="1" applyFont="1" applyFill="1" applyBorder="1"/>
    <xf numFmtId="3" fontId="38" fillId="37" borderId="1" xfId="0" applyNumberFormat="1" applyFont="1" applyFill="1" applyBorder="1" applyAlignment="1">
      <alignment shrinkToFit="1"/>
    </xf>
    <xf numFmtId="0" fontId="38" fillId="37" borderId="1" xfId="0" applyFont="1" applyFill="1" applyBorder="1" applyAlignment="1">
      <alignment shrinkToFit="1"/>
    </xf>
    <xf numFmtId="166" fontId="38" fillId="0" borderId="1" xfId="0" applyNumberFormat="1" applyFont="1" applyBorder="1"/>
    <xf numFmtId="3" fontId="37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shrinkToFit="1"/>
    </xf>
    <xf numFmtId="166" fontId="37" fillId="0" borderId="1" xfId="0" applyNumberFormat="1" applyFont="1" applyBorder="1"/>
    <xf numFmtId="0" fontId="38" fillId="37" borderId="1" xfId="0" applyFont="1" applyFill="1" applyBorder="1" applyAlignment="1">
      <alignment wrapText="1"/>
    </xf>
    <xf numFmtId="0" fontId="38" fillId="37" borderId="1" xfId="0" applyFont="1" applyFill="1" applyBorder="1" applyAlignment="1"/>
    <xf numFmtId="3" fontId="39" fillId="37" borderId="1" xfId="0" applyNumberFormat="1" applyFont="1" applyFill="1" applyBorder="1" applyAlignment="1">
      <alignment shrinkToFit="1"/>
    </xf>
    <xf numFmtId="0" fontId="39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6" fontId="1" fillId="0" borderId="1" xfId="0" applyNumberFormat="1" applyFont="1" applyBorder="1" applyAlignment="1"/>
    <xf numFmtId="3" fontId="1" fillId="0" borderId="1" xfId="0" applyNumberFormat="1" applyFont="1" applyFill="1" applyBorder="1"/>
    <xf numFmtId="166" fontId="1" fillId="0" borderId="1" xfId="0" applyNumberFormat="1" applyFont="1" applyBorder="1"/>
    <xf numFmtId="0" fontId="39" fillId="35" borderId="1" xfId="28" applyFont="1" applyFill="1" applyBorder="1" applyAlignment="1">
      <alignment wrapText="1" shrinkToFit="1"/>
    </xf>
    <xf numFmtId="166" fontId="39" fillId="35" borderId="1" xfId="0" quotePrefix="1" applyNumberFormat="1" applyFont="1" applyFill="1" applyBorder="1" applyAlignment="1"/>
    <xf numFmtId="166" fontId="39" fillId="35" borderId="1" xfId="0" applyNumberFormat="1" applyFont="1" applyFill="1" applyBorder="1"/>
    <xf numFmtId="166" fontId="37" fillId="0" borderId="1" xfId="0" applyNumberFormat="1" applyFont="1" applyFill="1" applyBorder="1"/>
    <xf numFmtId="0" fontId="37" fillId="37" borderId="1" xfId="28" applyFont="1" applyFill="1" applyBorder="1" applyAlignment="1">
      <alignment wrapText="1" shrinkToFit="1"/>
    </xf>
    <xf numFmtId="166" fontId="37" fillId="0" borderId="1" xfId="0" quotePrefix="1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37" fillId="37" borderId="1" xfId="28" applyFont="1" applyFill="1" applyBorder="1" applyAlignment="1">
      <alignment vertical="center" wrapText="1" shrinkToFit="1"/>
    </xf>
    <xf numFmtId="3" fontId="49" fillId="37" borderId="1" xfId="0" applyNumberFormat="1" applyFont="1" applyFill="1" applyBorder="1" applyAlignment="1">
      <alignment shrinkToFit="1"/>
    </xf>
    <xf numFmtId="49" fontId="52" fillId="37" borderId="1" xfId="0" applyNumberFormat="1" applyFont="1" applyFill="1" applyBorder="1" applyAlignment="1">
      <alignment horizontal="left" wrapText="1"/>
    </xf>
    <xf numFmtId="166" fontId="38" fillId="0" borderId="1" xfId="0" applyNumberFormat="1" applyFont="1" applyFill="1" applyBorder="1"/>
    <xf numFmtId="49" fontId="51" fillId="37" borderId="1" xfId="0" applyNumberFormat="1" applyFont="1" applyFill="1" applyBorder="1" applyAlignment="1">
      <alignment horizontal="left" wrapText="1"/>
    </xf>
    <xf numFmtId="0" fontId="38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37" fillId="35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6" fontId="38" fillId="0" borderId="1" xfId="0" quotePrefix="1" applyNumberFormat="1" applyFont="1" applyFill="1" applyBorder="1"/>
    <xf numFmtId="49" fontId="54" fillId="37" borderId="1" xfId="0" applyNumberFormat="1" applyFont="1" applyFill="1" applyBorder="1" applyAlignment="1">
      <alignment horizontal="left" wrapText="1"/>
    </xf>
    <xf numFmtId="0" fontId="55" fillId="37" borderId="1" xfId="28" applyFont="1" applyFill="1" applyBorder="1" applyAlignment="1">
      <alignment wrapText="1" shrinkToFit="1"/>
    </xf>
    <xf numFmtId="3" fontId="27" fillId="0" borderId="0" xfId="0" applyNumberFormat="1" applyFont="1" applyBorder="1"/>
    <xf numFmtId="3" fontId="27" fillId="0" borderId="0" xfId="0" applyNumberFormat="1" applyFont="1" applyFill="1" applyBorder="1"/>
    <xf numFmtId="3" fontId="26" fillId="39" borderId="1" xfId="0" applyNumberFormat="1" applyFont="1" applyFill="1" applyBorder="1" applyAlignment="1">
      <alignment horizontal="center" vertical="center" wrapText="1"/>
    </xf>
    <xf numFmtId="3" fontId="47" fillId="34" borderId="14" xfId="0" applyNumberFormat="1" applyFont="1" applyFill="1" applyBorder="1" applyAlignment="1">
      <alignment horizontal="right" shrinkToFit="1"/>
    </xf>
    <xf numFmtId="3" fontId="47" fillId="34" borderId="1" xfId="0" applyNumberFormat="1" applyFont="1" applyFill="1" applyBorder="1" applyAlignment="1">
      <alignment horizontal="right"/>
    </xf>
    <xf numFmtId="3" fontId="47" fillId="34" borderId="1" xfId="0" applyNumberFormat="1" applyFont="1" applyFill="1" applyBorder="1"/>
    <xf numFmtId="3" fontId="47" fillId="34" borderId="11" xfId="0" applyNumberFormat="1" applyFont="1" applyFill="1" applyBorder="1"/>
    <xf numFmtId="3" fontId="25" fillId="0" borderId="37" xfId="0" applyNumberFormat="1" applyFont="1" applyBorder="1" applyAlignment="1">
      <alignment horizontal="center" wrapText="1"/>
    </xf>
    <xf numFmtId="3" fontId="25" fillId="0" borderId="21" xfId="0" applyNumberFormat="1" applyFont="1" applyBorder="1" applyAlignment="1">
      <alignment horizontal="center" wrapText="1"/>
    </xf>
    <xf numFmtId="3" fontId="28" fillId="0" borderId="12" xfId="0" applyNumberFormat="1" applyFont="1" applyBorder="1"/>
    <xf numFmtId="0" fontId="0" fillId="0" borderId="0" xfId="0"/>
    <xf numFmtId="3" fontId="0" fillId="0" borderId="0" xfId="0" applyNumberFormat="1"/>
    <xf numFmtId="3" fontId="28" fillId="0" borderId="1" xfId="0" applyNumberFormat="1" applyFont="1" applyBorder="1"/>
    <xf numFmtId="3" fontId="28" fillId="0" borderId="1" xfId="0" applyNumberFormat="1" applyFont="1" applyFill="1" applyBorder="1"/>
    <xf numFmtId="3" fontId="28" fillId="0" borderId="1" xfId="0" quotePrefix="1" applyNumberFormat="1" applyFont="1" applyFill="1" applyBorder="1"/>
    <xf numFmtId="3" fontId="28" fillId="0" borderId="1" xfId="0" applyNumberFormat="1" applyFont="1" applyFill="1" applyBorder="1" applyAlignment="1">
      <alignment horizontal="right"/>
    </xf>
    <xf numFmtId="166" fontId="28" fillId="0" borderId="22" xfId="0" applyNumberFormat="1" applyFont="1" applyFill="1" applyBorder="1" applyAlignment="1">
      <alignment horizontal="right"/>
    </xf>
    <xf numFmtId="3" fontId="28" fillId="0" borderId="15" xfId="0" applyNumberFormat="1" applyFont="1" applyFill="1" applyBorder="1" applyAlignment="1">
      <alignment horizontal="right"/>
    </xf>
    <xf numFmtId="3" fontId="26" fillId="0" borderId="24" xfId="0" applyNumberFormat="1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/>
    </xf>
    <xf numFmtId="3" fontId="47" fillId="34" borderId="15" xfId="0" applyNumberFormat="1" applyFont="1" applyFill="1" applyBorder="1" applyAlignment="1">
      <alignment horizontal="right"/>
    </xf>
    <xf numFmtId="3" fontId="47" fillId="0" borderId="15" xfId="0" applyNumberFormat="1" applyFont="1" applyFill="1" applyBorder="1" applyAlignment="1" applyProtection="1">
      <alignment horizontal="right"/>
    </xf>
    <xf numFmtId="0" fontId="28" fillId="0" borderId="22" xfId="0" applyFont="1" applyFill="1" applyBorder="1" applyAlignment="1" applyProtection="1">
      <alignment wrapText="1"/>
    </xf>
    <xf numFmtId="3" fontId="47" fillId="34" borderId="15" xfId="0" applyNumberFormat="1" applyFont="1" applyFill="1" applyBorder="1" applyAlignment="1">
      <alignment horizontal="right" shrinkToFit="1"/>
    </xf>
    <xf numFmtId="0" fontId="3" fillId="0" borderId="0" xfId="0" applyFont="1"/>
    <xf numFmtId="0" fontId="0" fillId="0" borderId="0" xfId="0" applyAlignment="1">
      <alignment horizontal="center"/>
    </xf>
    <xf numFmtId="3" fontId="47" fillId="35" borderId="1" xfId="0" applyNumberFormat="1" applyFont="1" applyFill="1" applyBorder="1"/>
    <xf numFmtId="3" fontId="47" fillId="35" borderId="12" xfId="0" applyNumberFormat="1" applyFont="1" applyFill="1" applyBorder="1"/>
    <xf numFmtId="3" fontId="47" fillId="0" borderId="1" xfId="0" applyNumberFormat="1" applyFont="1" applyFill="1" applyBorder="1"/>
    <xf numFmtId="3" fontId="47" fillId="35" borderId="11" xfId="0" applyNumberFormat="1" applyFont="1" applyFill="1" applyBorder="1"/>
    <xf numFmtId="0" fontId="26" fillId="0" borderId="0" xfId="0" applyNumberFormat="1" applyFont="1" applyAlignment="1">
      <alignment horizontal="right"/>
    </xf>
    <xf numFmtId="0" fontId="47" fillId="34" borderId="22" xfId="28" applyFont="1" applyFill="1" applyBorder="1" applyAlignment="1"/>
    <xf numFmtId="166" fontId="47" fillId="34" borderId="39" xfId="0" applyNumberFormat="1" applyFont="1" applyFill="1" applyBorder="1" applyAlignment="1"/>
    <xf numFmtId="166" fontId="47" fillId="34" borderId="22" xfId="0" applyNumberFormat="1" applyFont="1" applyFill="1" applyBorder="1" applyAlignment="1">
      <alignment horizontal="right"/>
    </xf>
    <xf numFmtId="3" fontId="47" fillId="35" borderId="14" xfId="0" applyNumberFormat="1" applyFont="1" applyFill="1" applyBorder="1" applyAlignment="1">
      <alignment shrinkToFit="1"/>
    </xf>
    <xf numFmtId="0" fontId="47" fillId="35" borderId="31" xfId="28" applyFont="1" applyFill="1" applyBorder="1" applyAlignment="1">
      <alignment wrapText="1"/>
    </xf>
    <xf numFmtId="3" fontId="47" fillId="35" borderId="15" xfId="0" applyNumberFormat="1" applyFont="1" applyFill="1" applyBorder="1" applyAlignment="1">
      <alignment horizontal="right"/>
    </xf>
    <xf numFmtId="3" fontId="47" fillId="35" borderId="1" xfId="0" applyNumberFormat="1" applyFont="1" applyFill="1" applyBorder="1" applyAlignment="1">
      <alignment horizontal="right"/>
    </xf>
    <xf numFmtId="166" fontId="47" fillId="35" borderId="39" xfId="0" applyNumberFormat="1" applyFont="1" applyFill="1" applyBorder="1" applyAlignment="1"/>
    <xf numFmtId="166" fontId="47" fillId="35" borderId="22" xfId="0" applyNumberFormat="1" applyFont="1" applyFill="1" applyBorder="1"/>
    <xf numFmtId="0" fontId="28" fillId="37" borderId="22" xfId="0" applyFont="1" applyFill="1" applyBorder="1" applyAlignment="1"/>
    <xf numFmtId="3" fontId="28" fillId="0" borderId="15" xfId="0" applyNumberFormat="1" applyFont="1" applyBorder="1" applyAlignment="1">
      <alignment horizontal="right"/>
    </xf>
    <xf numFmtId="3" fontId="28" fillId="0" borderId="1" xfId="0" applyNumberFormat="1" applyFont="1" applyBorder="1" applyAlignment="1">
      <alignment horizontal="right"/>
    </xf>
    <xf numFmtId="166" fontId="28" fillId="0" borderId="39" xfId="0" applyNumberFormat="1" applyFont="1" applyBorder="1" applyAlignment="1"/>
    <xf numFmtId="166" fontId="28" fillId="0" borderId="22" xfId="0" applyNumberFormat="1" applyFont="1" applyBorder="1"/>
    <xf numFmtId="3" fontId="39" fillId="37" borderId="14" xfId="0" applyNumberFormat="1" applyFont="1" applyFill="1" applyBorder="1" applyAlignment="1">
      <alignment shrinkToFit="1"/>
    </xf>
    <xf numFmtId="0" fontId="39" fillId="37" borderId="22" xfId="0" applyFont="1" applyFill="1" applyBorder="1" applyAlignment="1"/>
    <xf numFmtId="3" fontId="39" fillId="0" borderId="15" xfId="0" applyNumberFormat="1" applyFont="1" applyBorder="1" applyAlignment="1">
      <alignment horizontal="right"/>
    </xf>
    <xf numFmtId="3" fontId="39" fillId="0" borderId="1" xfId="0" applyNumberFormat="1" applyFont="1" applyBorder="1" applyAlignment="1">
      <alignment horizontal="right"/>
    </xf>
    <xf numFmtId="166" fontId="39" fillId="0" borderId="39" xfId="0" applyNumberFormat="1" applyFont="1" applyBorder="1" applyAlignment="1"/>
    <xf numFmtId="3" fontId="39" fillId="0" borderId="1" xfId="0" applyNumberFormat="1" applyFont="1" applyBorder="1"/>
    <xf numFmtId="166" fontId="39" fillId="0" borderId="22" xfId="0" applyNumberFormat="1" applyFont="1" applyBorder="1"/>
    <xf numFmtId="3" fontId="57" fillId="37" borderId="14" xfId="0" applyNumberFormat="1" applyFont="1" applyFill="1" applyBorder="1" applyAlignment="1">
      <alignment shrinkToFit="1"/>
    </xf>
    <xf numFmtId="0" fontId="57" fillId="37" borderId="22" xfId="28" applyFont="1" applyFill="1" applyBorder="1" applyAlignment="1"/>
    <xf numFmtId="3" fontId="57" fillId="0" borderId="15" xfId="0" applyNumberFormat="1" applyFont="1" applyBorder="1" applyAlignment="1">
      <alignment horizontal="right"/>
    </xf>
    <xf numFmtId="3" fontId="57" fillId="0" borderId="1" xfId="0" applyNumberFormat="1" applyFont="1" applyBorder="1" applyAlignment="1">
      <alignment horizontal="right"/>
    </xf>
    <xf numFmtId="166" fontId="57" fillId="0" borderId="39" xfId="0" applyNumberFormat="1" applyFont="1" applyBorder="1" applyAlignment="1"/>
    <xf numFmtId="3" fontId="57" fillId="0" borderId="12" xfId="0" applyNumberFormat="1" applyFont="1" applyFill="1" applyBorder="1"/>
    <xf numFmtId="3" fontId="57" fillId="0" borderId="1" xfId="0" applyNumberFormat="1" applyFont="1" applyBorder="1"/>
    <xf numFmtId="166" fontId="57" fillId="0" borderId="22" xfId="0" applyNumberFormat="1" applyFont="1" applyBorder="1"/>
    <xf numFmtId="3" fontId="49" fillId="0" borderId="1" xfId="0" applyNumberFormat="1" applyFont="1" applyBorder="1"/>
    <xf numFmtId="0" fontId="47" fillId="35" borderId="31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2" xfId="28" applyFont="1" applyFill="1" applyBorder="1" applyAlignment="1"/>
    <xf numFmtId="3" fontId="1" fillId="0" borderId="15" xfId="0" applyNumberFormat="1" applyFont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166" fontId="1" fillId="0" borderId="39" xfId="0" applyNumberFormat="1" applyFont="1" applyBorder="1" applyAlignment="1"/>
    <xf numFmtId="166" fontId="1" fillId="0" borderId="22" xfId="0" applyNumberFormat="1" applyFont="1" applyBorder="1"/>
    <xf numFmtId="0" fontId="28" fillId="37" borderId="22" xfId="28" applyFont="1" applyFill="1" applyBorder="1" applyAlignment="1"/>
    <xf numFmtId="0" fontId="1" fillId="37" borderId="22" xfId="28" applyFont="1" applyFill="1" applyBorder="1" applyAlignment="1">
      <alignment wrapText="1"/>
    </xf>
    <xf numFmtId="166" fontId="28" fillId="0" borderId="40" xfId="0" applyNumberFormat="1" applyFont="1" applyFill="1" applyBorder="1" applyAlignment="1"/>
    <xf numFmtId="166" fontId="28" fillId="0" borderId="32" xfId="0" applyNumberFormat="1" applyFont="1" applyFill="1" applyBorder="1"/>
    <xf numFmtId="3" fontId="57" fillId="0" borderId="15" xfId="0" quotePrefix="1" applyNumberFormat="1" applyFont="1" applyFill="1" applyBorder="1" applyAlignment="1">
      <alignment horizontal="right"/>
    </xf>
    <xf numFmtId="3" fontId="57" fillId="0" borderId="1" xfId="0" quotePrefix="1" applyNumberFormat="1" applyFont="1" applyFill="1" applyBorder="1" applyAlignment="1">
      <alignment horizontal="right"/>
    </xf>
    <xf numFmtId="166" fontId="57" fillId="0" borderId="39" xfId="0" quotePrefix="1" applyNumberFormat="1" applyFont="1" applyFill="1" applyBorder="1" applyAlignment="1"/>
    <xf numFmtId="3" fontId="57" fillId="0" borderId="1" xfId="0" quotePrefix="1" applyNumberFormat="1" applyFont="1" applyFill="1" applyBorder="1"/>
    <xf numFmtId="166" fontId="57" fillId="0" borderId="22" xfId="0" quotePrefix="1" applyNumberFormat="1" applyFont="1" applyFill="1" applyBorder="1"/>
    <xf numFmtId="166" fontId="57" fillId="0" borderId="39" xfId="0" applyNumberFormat="1" applyFont="1" applyFill="1" applyBorder="1" applyAlignment="1"/>
    <xf numFmtId="166" fontId="57" fillId="0" borderId="22" xfId="0" applyNumberFormat="1" applyFont="1" applyFill="1" applyBorder="1"/>
    <xf numFmtId="3" fontId="28" fillId="0" borderId="15" xfId="0" quotePrefix="1" applyNumberFormat="1" applyFont="1" applyFill="1" applyBorder="1" applyAlignment="1">
      <alignment horizontal="right"/>
    </xf>
    <xf numFmtId="3" fontId="28" fillId="0" borderId="1" xfId="0" quotePrefix="1" applyNumberFormat="1" applyFont="1" applyFill="1" applyBorder="1" applyAlignment="1">
      <alignment horizontal="right"/>
    </xf>
    <xf numFmtId="166" fontId="28" fillId="0" borderId="39" xfId="0" applyNumberFormat="1" applyFont="1" applyFill="1" applyBorder="1" applyAlignment="1"/>
    <xf numFmtId="166" fontId="28" fillId="0" borderId="22" xfId="0" applyNumberFormat="1" applyFont="1" applyFill="1" applyBorder="1"/>
    <xf numFmtId="49" fontId="58" fillId="37" borderId="32" xfId="0" applyNumberFormat="1" applyFont="1" applyFill="1" applyBorder="1" applyAlignment="1">
      <alignment horizontal="left" wrapText="1"/>
    </xf>
    <xf numFmtId="3" fontId="57" fillId="0" borderId="15" xfId="0" applyNumberFormat="1" applyFont="1" applyFill="1" applyBorder="1" applyAlignment="1">
      <alignment horizontal="right"/>
    </xf>
    <xf numFmtId="3" fontId="57" fillId="0" borderId="1" xfId="0" applyNumberFormat="1" applyFont="1" applyFill="1" applyBorder="1" applyAlignment="1">
      <alignment horizontal="right"/>
    </xf>
    <xf numFmtId="3" fontId="57" fillId="0" borderId="1" xfId="0" applyNumberFormat="1" applyFont="1" applyFill="1" applyBorder="1"/>
    <xf numFmtId="3" fontId="57" fillId="0" borderId="12" xfId="0" applyNumberFormat="1" applyFont="1" applyBorder="1"/>
    <xf numFmtId="3" fontId="1" fillId="0" borderId="12" xfId="0" applyNumberFormat="1" applyFont="1" applyBorder="1"/>
    <xf numFmtId="0" fontId="47" fillId="35" borderId="22" xfId="28" applyFont="1" applyFill="1" applyBorder="1" applyAlignment="1"/>
    <xf numFmtId="166" fontId="47" fillId="34" borderId="40" xfId="0" applyNumberFormat="1" applyFont="1" applyFill="1" applyBorder="1" applyAlignment="1"/>
    <xf numFmtId="166" fontId="47" fillId="34" borderId="32" xfId="0" applyNumberFormat="1" applyFont="1" applyFill="1" applyBorder="1"/>
    <xf numFmtId="0" fontId="47" fillId="35" borderId="22" xfId="28" applyFont="1" applyFill="1" applyBorder="1" applyAlignment="1">
      <alignment wrapText="1"/>
    </xf>
    <xf numFmtId="166" fontId="47" fillId="35" borderId="40" xfId="0" applyNumberFormat="1" applyFont="1" applyFill="1" applyBorder="1" applyAlignment="1"/>
    <xf numFmtId="0" fontId="28" fillId="37" borderId="22" xfId="28" applyFont="1" applyFill="1" applyBorder="1" applyAlignment="1">
      <alignment wrapText="1"/>
    </xf>
    <xf numFmtId="0" fontId="25" fillId="37" borderId="22" xfId="28" applyFont="1" applyFill="1" applyBorder="1" applyAlignment="1">
      <alignment wrapText="1"/>
    </xf>
    <xf numFmtId="166" fontId="47" fillId="35" borderId="32" xfId="0" applyNumberFormat="1" applyFont="1" applyFill="1" applyBorder="1"/>
    <xf numFmtId="3" fontId="28" fillId="0" borderId="36" xfId="0" applyNumberFormat="1" applyFont="1" applyBorder="1" applyAlignment="1">
      <alignment horizontal="right"/>
    </xf>
    <xf numFmtId="3" fontId="28" fillId="0" borderId="36" xfId="0" applyNumberFormat="1" applyFont="1" applyBorder="1"/>
    <xf numFmtId="3" fontId="1" fillId="0" borderId="36" xfId="0" applyNumberFormat="1" applyFont="1" applyBorder="1" applyAlignment="1">
      <alignment horizontal="right"/>
    </xf>
    <xf numFmtId="166" fontId="1" fillId="0" borderId="39" xfId="0" applyNumberFormat="1" applyFont="1" applyFill="1" applyBorder="1" applyAlignment="1"/>
    <xf numFmtId="3" fontId="1" fillId="0" borderId="36" xfId="0" applyNumberFormat="1" applyFont="1" applyBorder="1"/>
    <xf numFmtId="166" fontId="1" fillId="0" borderId="31" xfId="0" applyNumberFormat="1" applyFont="1" applyFill="1" applyBorder="1"/>
    <xf numFmtId="166" fontId="47" fillId="34" borderId="22" xfId="0" applyNumberFormat="1" applyFont="1" applyFill="1" applyBorder="1"/>
    <xf numFmtId="3" fontId="28" fillId="0" borderId="18" xfId="0" applyNumberFormat="1" applyFont="1" applyFill="1" applyBorder="1" applyAlignment="1">
      <alignment horizontal="right"/>
    </xf>
    <xf numFmtId="3" fontId="28" fillId="0" borderId="36" xfId="0" applyNumberFormat="1" applyFont="1" applyFill="1" applyBorder="1" applyAlignment="1">
      <alignment horizontal="right"/>
    </xf>
    <xf numFmtId="3" fontId="28" fillId="0" borderId="36" xfId="0" applyNumberFormat="1" applyFont="1" applyFill="1" applyBorder="1"/>
    <xf numFmtId="166" fontId="28" fillId="0" borderId="33" xfId="0" applyNumberFormat="1" applyFont="1" applyFill="1" applyBorder="1"/>
    <xf numFmtId="3" fontId="47" fillId="41" borderId="14" xfId="0" applyNumberFormat="1" applyFont="1" applyFill="1" applyBorder="1" applyAlignment="1">
      <alignment horizontal="right" shrinkToFit="1"/>
    </xf>
    <xf numFmtId="0" fontId="47" fillId="41" borderId="22" xfId="28" applyFont="1" applyFill="1" applyBorder="1" applyAlignment="1"/>
    <xf numFmtId="3" fontId="47" fillId="41" borderId="15" xfId="0" applyNumberFormat="1" applyFont="1" applyFill="1" applyBorder="1" applyAlignment="1">
      <alignment horizontal="right"/>
    </xf>
    <xf numFmtId="3" fontId="47" fillId="41" borderId="1" xfId="0" applyNumberFormat="1" applyFont="1" applyFill="1" applyBorder="1" applyAlignment="1">
      <alignment horizontal="right"/>
    </xf>
    <xf numFmtId="166" fontId="47" fillId="41" borderId="39" xfId="0" applyNumberFormat="1" applyFont="1" applyFill="1" applyBorder="1" applyAlignment="1"/>
    <xf numFmtId="3" fontId="47" fillId="41" borderId="1" xfId="0" applyNumberFormat="1" applyFont="1" applyFill="1" applyBorder="1"/>
    <xf numFmtId="166" fontId="47" fillId="41" borderId="22" xfId="0" applyNumberFormat="1" applyFont="1" applyFill="1" applyBorder="1"/>
    <xf numFmtId="0" fontId="47" fillId="0" borderId="22" xfId="0" applyFont="1" applyFill="1" applyBorder="1" applyAlignment="1" applyProtection="1">
      <alignment wrapText="1"/>
    </xf>
    <xf numFmtId="3" fontId="47" fillId="0" borderId="15" xfId="0" applyNumberFormat="1" applyFont="1" applyFill="1" applyBorder="1" applyAlignment="1">
      <alignment horizontal="right"/>
    </xf>
    <xf numFmtId="3" fontId="47" fillId="0" borderId="1" xfId="0" applyNumberFormat="1" applyFont="1" applyFill="1" applyBorder="1" applyAlignment="1">
      <alignment horizontal="right"/>
    </xf>
    <xf numFmtId="166" fontId="47" fillId="0" borderId="39" xfId="0" applyNumberFormat="1" applyFont="1" applyFill="1" applyBorder="1" applyAlignment="1"/>
    <xf numFmtId="166" fontId="47" fillId="0" borderId="33" xfId="0" applyNumberFormat="1" applyFont="1" applyFill="1" applyBorder="1"/>
    <xf numFmtId="0" fontId="47" fillId="0" borderId="15" xfId="45" applyFont="1" applyFill="1" applyBorder="1" applyAlignment="1" applyProtection="1">
      <alignment horizontal="right"/>
    </xf>
    <xf numFmtId="166" fontId="47" fillId="0" borderId="39" xfId="0" applyNumberFormat="1" applyFont="1" applyFill="1" applyBorder="1" applyAlignment="1">
      <alignment horizontal="right"/>
    </xf>
    <xf numFmtId="166" fontId="47" fillId="0" borderId="33" xfId="0" applyNumberFormat="1" applyFont="1" applyFill="1" applyBorder="1" applyAlignment="1">
      <alignment horizontal="right"/>
    </xf>
    <xf numFmtId="3" fontId="47" fillId="42" borderId="44" xfId="0" applyNumberFormat="1" applyFont="1" applyFill="1" applyBorder="1" applyAlignment="1">
      <alignment horizontal="right" shrinkToFit="1"/>
    </xf>
    <xf numFmtId="0" fontId="47" fillId="42" borderId="23" xfId="28" applyFont="1" applyFill="1" applyBorder="1" applyAlignment="1"/>
    <xf numFmtId="3" fontId="47" fillId="42" borderId="19" xfId="0" applyNumberFormat="1" applyFont="1" applyFill="1" applyBorder="1" applyAlignment="1">
      <alignment horizontal="right"/>
    </xf>
    <xf numFmtId="3" fontId="47" fillId="42" borderId="30" xfId="0" applyNumberFormat="1" applyFont="1" applyFill="1" applyBorder="1" applyAlignment="1">
      <alignment horizontal="right"/>
    </xf>
    <xf numFmtId="166" fontId="47" fillId="42" borderId="45" xfId="0" applyNumberFormat="1" applyFont="1" applyFill="1" applyBorder="1" applyAlignment="1"/>
    <xf numFmtId="3" fontId="47" fillId="42" borderId="27" xfId="0" applyNumberFormat="1" applyFont="1" applyFill="1" applyBorder="1"/>
    <xf numFmtId="3" fontId="47" fillId="42" borderId="30" xfId="0" applyNumberFormat="1" applyFont="1" applyFill="1" applyBorder="1"/>
    <xf numFmtId="166" fontId="47" fillId="42" borderId="34" xfId="0" applyNumberFormat="1" applyFont="1" applyFill="1" applyBorder="1"/>
    <xf numFmtId="3" fontId="0" fillId="0" borderId="0" xfId="0" applyNumberFormat="1" applyAlignment="1">
      <alignment horizontal="righ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  <xf numFmtId="3" fontId="25" fillId="0" borderId="26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3" fontId="32" fillId="0" borderId="35" xfId="0" applyNumberFormat="1" applyFont="1" applyBorder="1" applyAlignment="1">
      <alignment horizontal="right"/>
    </xf>
    <xf numFmtId="3" fontId="27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711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3" xfId="409"/>
    <cellStyle name="Navadno 10 2 3 2" xfId="685"/>
    <cellStyle name="Navadno 10 2 4" xfId="501"/>
    <cellStyle name="Navadno 10 3" xfId="279"/>
    <cellStyle name="Navadno 10 3 2" xfId="555"/>
    <cellStyle name="Navadno 10 4" xfId="371"/>
    <cellStyle name="Navadno 10 4 2" xfId="647"/>
    <cellStyle name="Navadno 10 5" xfId="463"/>
    <cellStyle name="Navadno 11" xfId="225"/>
    <cellStyle name="Navadno 11 2" xfId="319"/>
    <cellStyle name="Navadno 11 2 2" xfId="595"/>
    <cellStyle name="Navadno 11 3" xfId="411"/>
    <cellStyle name="Navadno 11 3 2" xfId="687"/>
    <cellStyle name="Navadno 11 4" xfId="503"/>
    <cellStyle name="Navadno 12" xfId="50"/>
    <cellStyle name="Navadno 13" xfId="226"/>
    <cellStyle name="Navadno 13 2" xfId="320"/>
    <cellStyle name="Navadno 13 2 2" xfId="596"/>
    <cellStyle name="Navadno 13 3" xfId="412"/>
    <cellStyle name="Navadno 13 3 2" xfId="688"/>
    <cellStyle name="Navadno 13 4" xfId="504"/>
    <cellStyle name="Navadno 14" xfId="220"/>
    <cellStyle name="Navadno 15" xfId="228"/>
    <cellStyle name="Navadno 15 2" xfId="321"/>
    <cellStyle name="Navadno 15 2 2" xfId="597"/>
    <cellStyle name="Navadno 15 3" xfId="413"/>
    <cellStyle name="Navadno 15 3 2" xfId="689"/>
    <cellStyle name="Navadno 15 4" xfId="505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8" xfId="692"/>
    <cellStyle name="Navadno 19" xfId="694"/>
    <cellStyle name="Navadno 2" xfId="45"/>
    <cellStyle name="Navadno 2 10" xfId="66"/>
    <cellStyle name="Navadno 2 11" xfId="204"/>
    <cellStyle name="Navadno 2 11 2" xfId="709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3" xfId="376"/>
    <cellStyle name="Navadno 2 4 2 6 3 2" xfId="652"/>
    <cellStyle name="Navadno 2 4 2 6 4" xfId="468"/>
    <cellStyle name="Navadno 2 4 2 7" xfId="234"/>
    <cellStyle name="Navadno 2 4 2 7 2" xfId="510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3" xfId="377"/>
    <cellStyle name="Navadno 2 4 4 2 3 2" xfId="653"/>
    <cellStyle name="Navadno 2 4 4 2 4" xfId="469"/>
    <cellStyle name="Navadno 2 4 4 3" xfId="235"/>
    <cellStyle name="Navadno 2 4 4 3 2" xfId="511"/>
    <cellStyle name="Navadno 2 4 4 4" xfId="327"/>
    <cellStyle name="Navadno 2 4 4 4 2" xfId="603"/>
    <cellStyle name="Navadno 2 4 4 5" xfId="419"/>
    <cellStyle name="Navadno 2 4 5" xfId="97"/>
    <cellStyle name="Navadno 2 4 5 2" xfId="171"/>
    <cellStyle name="Navadno 2 4 5 2 2" xfId="286"/>
    <cellStyle name="Navadno 2 4 5 2 2 2" xfId="562"/>
    <cellStyle name="Navadno 2 4 5 2 3" xfId="378"/>
    <cellStyle name="Navadno 2 4 5 2 3 2" xfId="654"/>
    <cellStyle name="Navadno 2 4 5 2 4" xfId="470"/>
    <cellStyle name="Navadno 2 4 5 3" xfId="236"/>
    <cellStyle name="Navadno 2 4 5 3 2" xfId="512"/>
    <cellStyle name="Navadno 2 4 5 4" xfId="328"/>
    <cellStyle name="Navadno 2 4 5 4 2" xfId="604"/>
    <cellStyle name="Navadno 2 4 5 5" xfId="420"/>
    <cellStyle name="Navadno 2 4 6" xfId="98"/>
    <cellStyle name="Navadno 2 4 6 2" xfId="172"/>
    <cellStyle name="Navadno 2 4 6 2 2" xfId="287"/>
    <cellStyle name="Navadno 2 4 6 2 2 2" xfId="563"/>
    <cellStyle name="Navadno 2 4 6 2 3" xfId="379"/>
    <cellStyle name="Navadno 2 4 6 2 3 2" xfId="655"/>
    <cellStyle name="Navadno 2 4 6 2 4" xfId="471"/>
    <cellStyle name="Navadno 2 4 6 3" xfId="237"/>
    <cellStyle name="Navadno 2 4 6 3 2" xfId="513"/>
    <cellStyle name="Navadno 2 4 6 4" xfId="329"/>
    <cellStyle name="Navadno 2 4 6 4 2" xfId="605"/>
    <cellStyle name="Navadno 2 4 6 5" xfId="421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3" xfId="380"/>
    <cellStyle name="Navadno 2 7 2 2 3 2" xfId="656"/>
    <cellStyle name="Navadno 2 7 2 2 4" xfId="472"/>
    <cellStyle name="Navadno 2 7 2 3" xfId="238"/>
    <cellStyle name="Navadno 2 7 2 3 2" xfId="514"/>
    <cellStyle name="Navadno 2 7 2 4" xfId="330"/>
    <cellStyle name="Navadno 2 7 2 4 2" xfId="606"/>
    <cellStyle name="Navadno 2 7 2 5" xfId="422"/>
    <cellStyle name="Navadno 2 7 3" xfId="103"/>
    <cellStyle name="Navadno 2 7 3 2" xfId="174"/>
    <cellStyle name="Navadno 2 7 3 2 2" xfId="289"/>
    <cellStyle name="Navadno 2 7 3 2 2 2" xfId="565"/>
    <cellStyle name="Navadno 2 7 3 2 3" xfId="381"/>
    <cellStyle name="Navadno 2 7 3 2 3 2" xfId="657"/>
    <cellStyle name="Navadno 2 7 3 2 4" xfId="473"/>
    <cellStyle name="Navadno 2 7 3 3" xfId="239"/>
    <cellStyle name="Navadno 2 7 3 3 2" xfId="515"/>
    <cellStyle name="Navadno 2 7 3 4" xfId="331"/>
    <cellStyle name="Navadno 2 7 3 4 2" xfId="607"/>
    <cellStyle name="Navadno 2 7 3 5" xfId="423"/>
    <cellStyle name="Navadno 2 7 4" xfId="104"/>
    <cellStyle name="Navadno 2 7 4 2" xfId="175"/>
    <cellStyle name="Navadno 2 7 4 2 2" xfId="290"/>
    <cellStyle name="Navadno 2 7 4 2 2 2" xfId="566"/>
    <cellStyle name="Navadno 2 7 4 2 3" xfId="382"/>
    <cellStyle name="Navadno 2 7 4 2 3 2" xfId="658"/>
    <cellStyle name="Navadno 2 7 4 2 4" xfId="474"/>
    <cellStyle name="Navadno 2 7 4 3" xfId="240"/>
    <cellStyle name="Navadno 2 7 4 3 2" xfId="516"/>
    <cellStyle name="Navadno 2 7 4 4" xfId="332"/>
    <cellStyle name="Navadno 2 7 4 4 2" xfId="608"/>
    <cellStyle name="Navadno 2 7 4 5" xfId="424"/>
    <cellStyle name="Navadno 2 7 5" xfId="105"/>
    <cellStyle name="Navadno 2 7 5 2" xfId="176"/>
    <cellStyle name="Navadno 2 7 5 2 2" xfId="291"/>
    <cellStyle name="Navadno 2 7 5 2 2 2" xfId="567"/>
    <cellStyle name="Navadno 2 7 5 2 3" xfId="383"/>
    <cellStyle name="Navadno 2 7 5 2 3 2" xfId="659"/>
    <cellStyle name="Navadno 2 7 5 2 4" xfId="475"/>
    <cellStyle name="Navadno 2 7 5 3" xfId="241"/>
    <cellStyle name="Navadno 2 7 5 3 2" xfId="517"/>
    <cellStyle name="Navadno 2 7 5 4" xfId="333"/>
    <cellStyle name="Navadno 2 7 5 4 2" xfId="609"/>
    <cellStyle name="Navadno 2 7 5 5" xfId="425"/>
    <cellStyle name="Navadno 2 8" xfId="106"/>
    <cellStyle name="Navadno 2 9" xfId="107"/>
    <cellStyle name="Navadno 20" xfId="696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3" xfId="406"/>
    <cellStyle name="Navadno 3 10 2 3 2" xfId="682"/>
    <cellStyle name="Navadno 3 10 2 4" xfId="498"/>
    <cellStyle name="Navadno 3 10 3" xfId="264"/>
    <cellStyle name="Navadno 3 10 3 2" xfId="540"/>
    <cellStyle name="Navadno 3 10 4" xfId="356"/>
    <cellStyle name="Navadno 3 10 4 2" xfId="632"/>
    <cellStyle name="Navadno 3 10 5" xfId="448"/>
    <cellStyle name="Navadno 3 11" xfId="163"/>
    <cellStyle name="Navadno 3 11 2" xfId="282"/>
    <cellStyle name="Navadno 3 11 2 2" xfId="558"/>
    <cellStyle name="Navadno 3 11 3" xfId="374"/>
    <cellStyle name="Navadno 3 11 3 2" xfId="650"/>
    <cellStyle name="Navadno 3 11 4" xfId="466"/>
    <cellStyle name="Navadno 3 12" xfId="232"/>
    <cellStyle name="Navadno 3 12 2" xfId="508"/>
    <cellStyle name="Navadno 3 13" xfId="324"/>
    <cellStyle name="Navadno 3 13 2" xfId="600"/>
    <cellStyle name="Navadno 3 14" xfId="416"/>
    <cellStyle name="Navadno 3 15" xfId="695"/>
    <cellStyle name="Navadno 3 2" xfId="108"/>
    <cellStyle name="Navadno 3 2 2" xfId="177"/>
    <cellStyle name="Navadno 3 2 2 2" xfId="292"/>
    <cellStyle name="Navadno 3 2 2 2 2" xfId="568"/>
    <cellStyle name="Navadno 3 2 2 3" xfId="384"/>
    <cellStyle name="Navadno 3 2 2 3 2" xfId="660"/>
    <cellStyle name="Navadno 3 2 2 4" xfId="476"/>
    <cellStyle name="Navadno 3 2 3" xfId="242"/>
    <cellStyle name="Navadno 3 2 3 2" xfId="518"/>
    <cellStyle name="Navadno 3 2 4" xfId="334"/>
    <cellStyle name="Navadno 3 2 4 2" xfId="610"/>
    <cellStyle name="Navadno 3 2 5" xfId="426"/>
    <cellStyle name="Navadno 3 3" xfId="110"/>
    <cellStyle name="Navadno 3 3 2" xfId="178"/>
    <cellStyle name="Navadno 3 3 2 2" xfId="293"/>
    <cellStyle name="Navadno 3 3 2 2 2" xfId="569"/>
    <cellStyle name="Navadno 3 3 2 3" xfId="385"/>
    <cellStyle name="Navadno 3 3 2 3 2" xfId="661"/>
    <cellStyle name="Navadno 3 3 2 4" xfId="477"/>
    <cellStyle name="Navadno 3 3 3" xfId="243"/>
    <cellStyle name="Navadno 3 3 3 2" xfId="519"/>
    <cellStyle name="Navadno 3 3 4" xfId="335"/>
    <cellStyle name="Navadno 3 3 4 2" xfId="611"/>
    <cellStyle name="Navadno 3 3 5" xfId="427"/>
    <cellStyle name="Navadno 3 4" xfId="142"/>
    <cellStyle name="Navadno 3 4 2" xfId="194"/>
    <cellStyle name="Navadno 3 4 2 2" xfId="309"/>
    <cellStyle name="Navadno 3 4 2 2 2" xfId="585"/>
    <cellStyle name="Navadno 3 4 2 3" xfId="401"/>
    <cellStyle name="Navadno 3 4 2 3 2" xfId="677"/>
    <cellStyle name="Navadno 3 4 2 4" xfId="493"/>
    <cellStyle name="Navadno 3 4 3" xfId="259"/>
    <cellStyle name="Navadno 3 4 3 2" xfId="535"/>
    <cellStyle name="Navadno 3 4 4" xfId="351"/>
    <cellStyle name="Navadno 3 4 4 2" xfId="627"/>
    <cellStyle name="Navadno 3 4 5" xfId="443"/>
    <cellStyle name="Navadno 3 5" xfId="134"/>
    <cellStyle name="Navadno 3 5 2" xfId="193"/>
    <cellStyle name="Navadno 3 5 2 2" xfId="308"/>
    <cellStyle name="Navadno 3 5 2 2 2" xfId="584"/>
    <cellStyle name="Navadno 3 5 2 3" xfId="400"/>
    <cellStyle name="Navadno 3 5 2 3 2" xfId="676"/>
    <cellStyle name="Navadno 3 5 2 4" xfId="492"/>
    <cellStyle name="Navadno 3 5 3" xfId="258"/>
    <cellStyle name="Navadno 3 5 3 2" xfId="534"/>
    <cellStyle name="Navadno 3 5 4" xfId="350"/>
    <cellStyle name="Navadno 3 5 4 2" xfId="626"/>
    <cellStyle name="Navadno 3 5 5" xfId="442"/>
    <cellStyle name="Navadno 3 6" xfId="143"/>
    <cellStyle name="Navadno 3 6 2" xfId="195"/>
    <cellStyle name="Navadno 3 6 2 2" xfId="310"/>
    <cellStyle name="Navadno 3 6 2 2 2" xfId="586"/>
    <cellStyle name="Navadno 3 6 2 3" xfId="402"/>
    <cellStyle name="Navadno 3 6 2 3 2" xfId="678"/>
    <cellStyle name="Navadno 3 6 2 4" xfId="494"/>
    <cellStyle name="Navadno 3 6 3" xfId="260"/>
    <cellStyle name="Navadno 3 6 3 2" xfId="536"/>
    <cellStyle name="Navadno 3 6 4" xfId="352"/>
    <cellStyle name="Navadno 3 6 4 2" xfId="628"/>
    <cellStyle name="Navadno 3 6 5" xfId="444"/>
    <cellStyle name="Navadno 3 7" xfId="133"/>
    <cellStyle name="Navadno 3 7 2" xfId="192"/>
    <cellStyle name="Navadno 3 7 2 2" xfId="307"/>
    <cellStyle name="Navadno 3 7 2 2 2" xfId="583"/>
    <cellStyle name="Navadno 3 7 2 3" xfId="399"/>
    <cellStyle name="Navadno 3 7 2 3 2" xfId="675"/>
    <cellStyle name="Navadno 3 7 2 4" xfId="491"/>
    <cellStyle name="Navadno 3 7 3" xfId="257"/>
    <cellStyle name="Navadno 3 7 3 2" xfId="533"/>
    <cellStyle name="Navadno 3 7 4" xfId="349"/>
    <cellStyle name="Navadno 3 7 4 2" xfId="625"/>
    <cellStyle name="Navadno 3 7 5" xfId="441"/>
    <cellStyle name="Navadno 3 8" xfId="146"/>
    <cellStyle name="Navadno 3 8 2" xfId="197"/>
    <cellStyle name="Navadno 3 8 2 2" xfId="312"/>
    <cellStyle name="Navadno 3 8 2 2 2" xfId="588"/>
    <cellStyle name="Navadno 3 8 2 3" xfId="404"/>
    <cellStyle name="Navadno 3 8 2 3 2" xfId="680"/>
    <cellStyle name="Navadno 3 8 2 4" xfId="496"/>
    <cellStyle name="Navadno 3 8 3" xfId="262"/>
    <cellStyle name="Navadno 3 8 3 2" xfId="538"/>
    <cellStyle name="Navadno 3 8 4" xfId="354"/>
    <cellStyle name="Navadno 3 8 4 2" xfId="630"/>
    <cellStyle name="Navadno 3 8 5" xfId="446"/>
    <cellStyle name="Navadno 3 9" xfId="130"/>
    <cellStyle name="Navadno 3 9 2" xfId="190"/>
    <cellStyle name="Navadno 3 9 2 2" xfId="305"/>
    <cellStyle name="Navadno 3 9 2 2 2" xfId="581"/>
    <cellStyle name="Navadno 3 9 2 3" xfId="397"/>
    <cellStyle name="Navadno 3 9 2 3 2" xfId="673"/>
    <cellStyle name="Navadno 3 9 2 4" xfId="489"/>
    <cellStyle name="Navadno 3 9 3" xfId="255"/>
    <cellStyle name="Navadno 3 9 3 2" xfId="531"/>
    <cellStyle name="Navadno 3 9 4" xfId="347"/>
    <cellStyle name="Navadno 3 9 4 2" xfId="623"/>
    <cellStyle name="Navadno 3 9 5" xfId="439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3" xfId="375"/>
    <cellStyle name="Navadno 4 11 3 2" xfId="651"/>
    <cellStyle name="Navadno 4 11 4" xfId="467"/>
    <cellStyle name="Navadno 4 12" xfId="233"/>
    <cellStyle name="Navadno 4 12 2" xfId="509"/>
    <cellStyle name="Navadno 4 13" xfId="325"/>
    <cellStyle name="Navadno 4 13 2" xfId="601"/>
    <cellStyle name="Navadno 4 14" xfId="417"/>
    <cellStyle name="Navadno 4 2" xfId="111"/>
    <cellStyle name="Navadno 4 2 2" xfId="112"/>
    <cellStyle name="Navadno 4 2 2 2" xfId="179"/>
    <cellStyle name="Navadno 4 2 2 2 2" xfId="294"/>
    <cellStyle name="Navadno 4 2 2 2 2 2" xfId="570"/>
    <cellStyle name="Navadno 4 2 2 2 3" xfId="386"/>
    <cellStyle name="Navadno 4 2 2 2 3 2" xfId="662"/>
    <cellStyle name="Navadno 4 2 2 2 4" xfId="478"/>
    <cellStyle name="Navadno 4 2 2 3" xfId="244"/>
    <cellStyle name="Navadno 4 2 2 3 2" xfId="520"/>
    <cellStyle name="Navadno 4 2 2 4" xfId="336"/>
    <cellStyle name="Navadno 4 2 2 4 2" xfId="612"/>
    <cellStyle name="Navadno 4 2 2 5" xfId="428"/>
    <cellStyle name="Navadno 4 2 3" xfId="145"/>
    <cellStyle name="Navadno 4 2 3 2" xfId="196"/>
    <cellStyle name="Navadno 4 2 3 2 2" xfId="311"/>
    <cellStyle name="Navadno 4 2 3 2 2 2" xfId="587"/>
    <cellStyle name="Navadno 4 2 3 2 3" xfId="403"/>
    <cellStyle name="Navadno 4 2 3 2 3 2" xfId="679"/>
    <cellStyle name="Navadno 4 2 3 2 4" xfId="495"/>
    <cellStyle name="Navadno 4 2 3 3" xfId="261"/>
    <cellStyle name="Navadno 4 2 3 3 2" xfId="537"/>
    <cellStyle name="Navadno 4 2 3 4" xfId="353"/>
    <cellStyle name="Navadno 4 2 3 4 2" xfId="629"/>
    <cellStyle name="Navadno 4 2 3 5" xfId="445"/>
    <cellStyle name="Navadno 4 2 4" xfId="131"/>
    <cellStyle name="Navadno 4 2 4 2" xfId="191"/>
    <cellStyle name="Navadno 4 2 4 2 2" xfId="306"/>
    <cellStyle name="Navadno 4 2 4 2 2 2" xfId="582"/>
    <cellStyle name="Navadno 4 2 4 2 3" xfId="398"/>
    <cellStyle name="Navadno 4 2 4 2 3 2" xfId="674"/>
    <cellStyle name="Navadno 4 2 4 2 4" xfId="490"/>
    <cellStyle name="Navadno 4 2 4 3" xfId="256"/>
    <cellStyle name="Navadno 4 2 4 3 2" xfId="532"/>
    <cellStyle name="Navadno 4 2 4 4" xfId="348"/>
    <cellStyle name="Navadno 4 2 4 4 2" xfId="624"/>
    <cellStyle name="Navadno 4 2 4 5" xfId="440"/>
    <cellStyle name="Navadno 4 2 5" xfId="148"/>
    <cellStyle name="Navadno 4 2 5 2" xfId="198"/>
    <cellStyle name="Navadno 4 2 5 2 2" xfId="313"/>
    <cellStyle name="Navadno 4 2 5 2 2 2" xfId="589"/>
    <cellStyle name="Navadno 4 2 5 2 3" xfId="405"/>
    <cellStyle name="Navadno 4 2 5 2 3 2" xfId="681"/>
    <cellStyle name="Navadno 4 2 5 2 4" xfId="497"/>
    <cellStyle name="Navadno 4 2 5 3" xfId="263"/>
    <cellStyle name="Navadno 4 2 5 3 2" xfId="539"/>
    <cellStyle name="Navadno 4 2 5 4" xfId="355"/>
    <cellStyle name="Navadno 4 2 5 4 2" xfId="631"/>
    <cellStyle name="Navadno 4 2 5 5" xfId="447"/>
    <cellStyle name="Navadno 4 2 6" xfId="128"/>
    <cellStyle name="Navadno 4 2 6 2" xfId="189"/>
    <cellStyle name="Navadno 4 2 6 2 2" xfId="304"/>
    <cellStyle name="Navadno 4 2 6 2 2 2" xfId="580"/>
    <cellStyle name="Navadno 4 2 6 2 3" xfId="396"/>
    <cellStyle name="Navadno 4 2 6 2 3 2" xfId="672"/>
    <cellStyle name="Navadno 4 2 6 2 4" xfId="488"/>
    <cellStyle name="Navadno 4 2 6 3" xfId="254"/>
    <cellStyle name="Navadno 4 2 6 3 2" xfId="530"/>
    <cellStyle name="Navadno 4 2 6 4" xfId="346"/>
    <cellStyle name="Navadno 4 2 6 4 2" xfId="622"/>
    <cellStyle name="Navadno 4 2 6 5" xfId="438"/>
    <cellStyle name="Navadno 4 2 7" xfId="151"/>
    <cellStyle name="Navadno 4 2 7 2" xfId="200"/>
    <cellStyle name="Navadno 4 2 7 2 2" xfId="315"/>
    <cellStyle name="Navadno 4 2 7 2 2 2" xfId="591"/>
    <cellStyle name="Navadno 4 2 7 2 3" xfId="407"/>
    <cellStyle name="Navadno 4 2 7 2 3 2" xfId="683"/>
    <cellStyle name="Navadno 4 2 7 2 4" xfId="499"/>
    <cellStyle name="Navadno 4 2 7 3" xfId="265"/>
    <cellStyle name="Navadno 4 2 7 3 2" xfId="541"/>
    <cellStyle name="Navadno 4 2 7 4" xfId="357"/>
    <cellStyle name="Navadno 4 2 7 4 2" xfId="633"/>
    <cellStyle name="Navadno 4 2 7 5" xfId="449"/>
    <cellStyle name="Navadno 4 2 8" xfId="126"/>
    <cellStyle name="Navadno 4 2 8 2" xfId="188"/>
    <cellStyle name="Navadno 4 2 8 2 2" xfId="303"/>
    <cellStyle name="Navadno 4 2 8 2 2 2" xfId="579"/>
    <cellStyle name="Navadno 4 2 8 2 3" xfId="395"/>
    <cellStyle name="Navadno 4 2 8 2 3 2" xfId="671"/>
    <cellStyle name="Navadno 4 2 8 2 4" xfId="487"/>
    <cellStyle name="Navadno 4 2 8 3" xfId="253"/>
    <cellStyle name="Navadno 4 2 8 3 2" xfId="529"/>
    <cellStyle name="Navadno 4 2 8 4" xfId="345"/>
    <cellStyle name="Navadno 4 2 8 4 2" xfId="621"/>
    <cellStyle name="Navadno 4 2 8 5" xfId="437"/>
    <cellStyle name="Navadno 4 2 9" xfId="153"/>
    <cellStyle name="Navadno 4 2 9 2" xfId="201"/>
    <cellStyle name="Navadno 4 2 9 2 2" xfId="316"/>
    <cellStyle name="Navadno 4 2 9 2 2 2" xfId="592"/>
    <cellStyle name="Navadno 4 2 9 2 3" xfId="408"/>
    <cellStyle name="Navadno 4 2 9 2 3 2" xfId="684"/>
    <cellStyle name="Navadno 4 2 9 2 4" xfId="500"/>
    <cellStyle name="Navadno 4 2 9 3" xfId="266"/>
    <cellStyle name="Navadno 4 2 9 3 2" xfId="542"/>
    <cellStyle name="Navadno 4 2 9 4" xfId="358"/>
    <cellStyle name="Navadno 4 2 9 4 2" xfId="634"/>
    <cellStyle name="Navadno 4 2 9 5" xfId="450"/>
    <cellStyle name="Navadno 4 3" xfId="113"/>
    <cellStyle name="Navadno 4 3 2" xfId="180"/>
    <cellStyle name="Navadno 4 3 2 2" xfId="295"/>
    <cellStyle name="Navadno 4 3 2 2 2" xfId="571"/>
    <cellStyle name="Navadno 4 3 2 3" xfId="387"/>
    <cellStyle name="Navadno 4 3 2 3 2" xfId="663"/>
    <cellStyle name="Navadno 4 3 2 4" xfId="479"/>
    <cellStyle name="Navadno 4 3 3" xfId="245"/>
    <cellStyle name="Navadno 4 3 3 2" xfId="521"/>
    <cellStyle name="Navadno 4 3 4" xfId="337"/>
    <cellStyle name="Navadno 4 3 4 2" xfId="613"/>
    <cellStyle name="Navadno 4 3 5" xfId="429"/>
    <cellStyle name="Navadno 4 4" xfId="144"/>
    <cellStyle name="Navadno 4 4 2" xfId="710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3" xfId="389"/>
    <cellStyle name="Navadno 5 2 2 3 2" xfId="665"/>
    <cellStyle name="Navadno 5 2 2 4" xfId="481"/>
    <cellStyle name="Navadno 5 2 3" xfId="247"/>
    <cellStyle name="Navadno 5 2 3 2" xfId="523"/>
    <cellStyle name="Navadno 5 2 4" xfId="339"/>
    <cellStyle name="Navadno 5 2 4 2" xfId="615"/>
    <cellStyle name="Navadno 5 2 5" xfId="431"/>
    <cellStyle name="Navadno 5 3" xfId="116"/>
    <cellStyle name="Navadno 5 3 2" xfId="183"/>
    <cellStyle name="Navadno 5 3 2 2" xfId="298"/>
    <cellStyle name="Navadno 5 3 2 2 2" xfId="574"/>
    <cellStyle name="Navadno 5 3 2 3" xfId="390"/>
    <cellStyle name="Navadno 5 3 2 3 2" xfId="666"/>
    <cellStyle name="Navadno 5 3 2 4" xfId="482"/>
    <cellStyle name="Navadno 5 3 3" xfId="248"/>
    <cellStyle name="Navadno 5 3 3 2" xfId="524"/>
    <cellStyle name="Navadno 5 3 4" xfId="340"/>
    <cellStyle name="Navadno 5 3 4 2" xfId="616"/>
    <cellStyle name="Navadno 5 3 5" xfId="432"/>
    <cellStyle name="Navadno 5 4" xfId="181"/>
    <cellStyle name="Navadno 5 4 2" xfId="296"/>
    <cellStyle name="Navadno 5 4 2 2" xfId="572"/>
    <cellStyle name="Navadno 5 4 3" xfId="388"/>
    <cellStyle name="Navadno 5 4 3 2" xfId="664"/>
    <cellStyle name="Navadno 5 4 4" xfId="480"/>
    <cellStyle name="Navadno 5 5" xfId="246"/>
    <cellStyle name="Navadno 5 5 2" xfId="522"/>
    <cellStyle name="Navadno 5 6" xfId="338"/>
    <cellStyle name="Navadno 5 6 2" xfId="614"/>
    <cellStyle name="Navadno 5 7" xfId="430"/>
    <cellStyle name="Navadno 6" xfId="117"/>
    <cellStyle name="Navadno 6 10" xfId="697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3" xfId="391"/>
    <cellStyle name="Navadno 6 6 3 2" xfId="667"/>
    <cellStyle name="Navadno 6 6 4" xfId="483"/>
    <cellStyle name="Navadno 6 7" xfId="249"/>
    <cellStyle name="Navadno 6 7 2" xfId="52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3" xfId="392"/>
    <cellStyle name="Navadno 7 2 3 2" xfId="668"/>
    <cellStyle name="Navadno 7 2 4" xfId="484"/>
    <cellStyle name="Navadno 7 3" xfId="250"/>
    <cellStyle name="Navadno 7 3 2" xfId="526"/>
    <cellStyle name="Navadno 7 4" xfId="342"/>
    <cellStyle name="Navadno 7 4 2" xfId="618"/>
    <cellStyle name="Navadno 7 5" xfId="434"/>
    <cellStyle name="Navadno 8" xfId="123"/>
    <cellStyle name="Navadno 8 2" xfId="186"/>
    <cellStyle name="Navadno 8 2 2" xfId="301"/>
    <cellStyle name="Navadno 8 2 2 2" xfId="577"/>
    <cellStyle name="Navadno 8 2 3" xfId="393"/>
    <cellStyle name="Navadno 8 2 3 2" xfId="669"/>
    <cellStyle name="Navadno 8 2 4" xfId="485"/>
    <cellStyle name="Navadno 8 3" xfId="251"/>
    <cellStyle name="Navadno 8 3 2" xfId="527"/>
    <cellStyle name="Navadno 8 4" xfId="343"/>
    <cellStyle name="Navadno 8 4 2" xfId="619"/>
    <cellStyle name="Navadno 8 5" xfId="435"/>
    <cellStyle name="Navadno 9" xfId="124"/>
    <cellStyle name="Navadno 9 2" xfId="187"/>
    <cellStyle name="Navadno 9 2 2" xfId="302"/>
    <cellStyle name="Navadno 9 2 2 2" xfId="578"/>
    <cellStyle name="Navadno 9 2 3" xfId="394"/>
    <cellStyle name="Navadno 9 2 3 2" xfId="670"/>
    <cellStyle name="Navadno 9 2 4" xfId="486"/>
    <cellStyle name="Navadno 9 3" xfId="252"/>
    <cellStyle name="Navadno 9 3 2" xfId="528"/>
    <cellStyle name="Navadno 9 4" xfId="344"/>
    <cellStyle name="Navadno 9 4 2" xfId="620"/>
    <cellStyle name="Navadno 9 5" xfId="436"/>
    <cellStyle name="Navadno_LNJFP 09joži" xfId="44"/>
    <cellStyle name="Nevtralno" xfId="27" builtinId="28" customBuiltin="1"/>
    <cellStyle name="normal" xfId="52"/>
    <cellStyle name="Normal 2" xfId="47"/>
    <cellStyle name="normal 2 2" xfId="54"/>
    <cellStyle name="normal 2 3" xfId="708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3" xfId="410"/>
    <cellStyle name="Opomba 2 2 3 2" xfId="686"/>
    <cellStyle name="Opomba 2 2 4" xfId="502"/>
    <cellStyle name="Opomba 2 3" xfId="281"/>
    <cellStyle name="Opomba 2 3 2" xfId="557"/>
    <cellStyle name="Opomba 2 4" xfId="373"/>
    <cellStyle name="Opomba 2 4 2" xfId="649"/>
    <cellStyle name="Opomba 2 5" xfId="465"/>
    <cellStyle name="Opomba 3" xfId="160"/>
    <cellStyle name="Opomba 3 2" xfId="280"/>
    <cellStyle name="Opomba 3 2 2" xfId="556"/>
    <cellStyle name="Opomba 3 3" xfId="372"/>
    <cellStyle name="Opomba 3 3 2" xfId="648"/>
    <cellStyle name="Opomba 3 4" xfId="46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76882688"/>
        <c:axId val="476885432"/>
      </c:barChart>
      <c:catAx>
        <c:axId val="4768826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76885432"/>
        <c:crosses val="autoZero"/>
        <c:auto val="1"/>
        <c:lblAlgn val="ctr"/>
        <c:lblOffset val="100"/>
        <c:noMultiLvlLbl val="0"/>
      </c:catAx>
      <c:valAx>
        <c:axId val="476885432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47688268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11.787408369167608</c:v>
                </c:pt>
                <c:pt idx="1">
                  <c:v>23.47872391158073</c:v>
                </c:pt>
                <c:pt idx="2">
                  <c:v>12.230386573915112</c:v>
                </c:pt>
                <c:pt idx="3">
                  <c:v>52.503481145336551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10.933049053710562</c:v>
                </c:pt>
                <c:pt idx="1">
                  <c:v>22.103130743171924</c:v>
                </c:pt>
                <c:pt idx="2">
                  <c:v>14.241082944798061</c:v>
                </c:pt>
                <c:pt idx="3">
                  <c:v>52.722737258319455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73</xdr:row>
      <xdr:rowOff>0</xdr:rowOff>
    </xdr:from>
    <xdr:to>
      <xdr:col>11</xdr:col>
      <xdr:colOff>76200</xdr:colOff>
      <xdr:row>73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73</xdr:row>
      <xdr:rowOff>0</xdr:rowOff>
    </xdr:from>
    <xdr:to>
      <xdr:col>3</xdr:col>
      <xdr:colOff>76200</xdr:colOff>
      <xdr:row>73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73</xdr:row>
      <xdr:rowOff>0</xdr:rowOff>
    </xdr:from>
    <xdr:to>
      <xdr:col>4</xdr:col>
      <xdr:colOff>76200</xdr:colOff>
      <xdr:row>73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73</xdr:row>
      <xdr:rowOff>0</xdr:rowOff>
    </xdr:from>
    <xdr:to>
      <xdr:col>6</xdr:col>
      <xdr:colOff>76200</xdr:colOff>
      <xdr:row>73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73</xdr:row>
      <xdr:rowOff>0</xdr:rowOff>
    </xdr:from>
    <xdr:to>
      <xdr:col>7</xdr:col>
      <xdr:colOff>76200</xdr:colOff>
      <xdr:row>73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73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tabSelected="1" view="pageBreakPreview" zoomScale="60" zoomScaleNormal="100" workbookViewId="0">
      <selection activeCell="I9" sqref="I9"/>
    </sheetView>
  </sheetViews>
  <sheetFormatPr defaultColWidth="11.5546875" defaultRowHeight="14.4" x14ac:dyDescent="0.3"/>
  <cols>
    <col min="1" max="1" width="3.109375" style="127" customWidth="1"/>
    <col min="2" max="2" width="6.88671875" style="127" customWidth="1"/>
    <col min="3" max="3" width="57.109375" style="127" customWidth="1"/>
    <col min="4" max="4" width="20.6640625" style="250" customWidth="1"/>
    <col min="5" max="5" width="20" style="250" customWidth="1"/>
    <col min="6" max="6" width="10.88671875" style="127" customWidth="1"/>
    <col min="7" max="8" width="20.6640625" style="127" customWidth="1"/>
    <col min="9" max="9" width="11.44140625" style="127" customWidth="1"/>
    <col min="10" max="10" width="17" style="127" hidden="1" customWidth="1"/>
    <col min="11" max="11" width="18.5546875" style="127" hidden="1" customWidth="1"/>
    <col min="12" max="16384" width="11.5546875" style="127"/>
  </cols>
  <sheetData>
    <row r="1" spans="1:11" x14ac:dyDescent="0.3">
      <c r="B1" s="6" t="s">
        <v>123</v>
      </c>
      <c r="C1" s="6"/>
      <c r="D1" s="147"/>
      <c r="E1" s="147"/>
      <c r="F1" s="6"/>
      <c r="G1" s="117"/>
      <c r="H1" s="117"/>
      <c r="I1" s="117"/>
      <c r="J1" s="117"/>
    </row>
    <row r="2" spans="1:11" x14ac:dyDescent="0.3">
      <c r="B2" s="6" t="s">
        <v>124</v>
      </c>
      <c r="C2" s="6"/>
      <c r="D2" s="147"/>
      <c r="E2" s="147"/>
      <c r="F2" s="6"/>
      <c r="G2" s="7"/>
      <c r="H2" s="117"/>
      <c r="I2" s="117"/>
      <c r="J2" s="117"/>
    </row>
    <row r="3" spans="1:11" x14ac:dyDescent="0.3">
      <c r="B3" s="6" t="s">
        <v>132</v>
      </c>
      <c r="C3" s="6"/>
      <c r="D3" s="147"/>
      <c r="E3" s="147"/>
      <c r="F3" s="6"/>
      <c r="G3" s="117"/>
      <c r="H3" s="117"/>
      <c r="I3" s="117"/>
      <c r="J3" s="117"/>
    </row>
    <row r="4" spans="1:11" hidden="1" x14ac:dyDescent="0.3">
      <c r="B4" s="117"/>
      <c r="C4" s="6"/>
      <c r="D4" s="147"/>
      <c r="E4" s="147"/>
      <c r="F4" s="6"/>
      <c r="G4" s="117"/>
      <c r="H4" s="117"/>
      <c r="I4" s="117"/>
      <c r="J4" s="117"/>
    </row>
    <row r="5" spans="1:11" hidden="1" x14ac:dyDescent="0.3">
      <c r="B5" s="12"/>
      <c r="C5" s="1"/>
      <c r="D5" s="147"/>
      <c r="E5" s="147"/>
      <c r="F5" s="6"/>
      <c r="G5" s="117"/>
      <c r="H5" s="117"/>
      <c r="I5" s="117"/>
      <c r="J5" s="117"/>
    </row>
    <row r="6" spans="1:11" ht="15" thickBot="1" x14ac:dyDescent="0.35">
      <c r="A6" s="252"/>
      <c r="B6" s="253" t="s">
        <v>106</v>
      </c>
      <c r="C6" s="253"/>
      <c r="D6" s="253"/>
      <c r="E6" s="253"/>
      <c r="F6" s="253"/>
      <c r="G6" s="253"/>
      <c r="H6" s="253"/>
      <c r="I6" s="253"/>
      <c r="J6" s="18"/>
    </row>
    <row r="7" spans="1:11" ht="53.25" customHeight="1" x14ac:dyDescent="0.3">
      <c r="A7" s="252"/>
      <c r="B7" s="8"/>
      <c r="C7" s="20"/>
      <c r="D7" s="124" t="s">
        <v>174</v>
      </c>
      <c r="E7" s="125" t="s">
        <v>175</v>
      </c>
      <c r="F7" s="14" t="s">
        <v>178</v>
      </c>
      <c r="G7" s="125" t="s">
        <v>176</v>
      </c>
      <c r="H7" s="125" t="s">
        <v>177</v>
      </c>
      <c r="I7" s="135" t="s">
        <v>178</v>
      </c>
      <c r="J7" s="125" t="s">
        <v>179</v>
      </c>
      <c r="K7" s="251" t="s">
        <v>180</v>
      </c>
    </row>
    <row r="8" spans="1:11" s="141" customFormat="1" ht="19.2" customHeight="1" x14ac:dyDescent="0.25">
      <c r="A8" s="252"/>
      <c r="B8" s="9" t="s">
        <v>60</v>
      </c>
      <c r="C8" s="21" t="s">
        <v>125</v>
      </c>
      <c r="D8" s="136">
        <v>1</v>
      </c>
      <c r="E8" s="10">
        <v>2</v>
      </c>
      <c r="F8" s="15" t="s">
        <v>127</v>
      </c>
      <c r="G8" s="10">
        <v>2</v>
      </c>
      <c r="H8" s="10">
        <v>4</v>
      </c>
      <c r="I8" s="11" t="s">
        <v>127</v>
      </c>
      <c r="J8" s="19"/>
    </row>
    <row r="9" spans="1:11" s="141" customFormat="1" ht="22.95" customHeight="1" x14ac:dyDescent="0.3">
      <c r="A9" s="252"/>
      <c r="B9" s="120" t="s">
        <v>21</v>
      </c>
      <c r="C9" s="148" t="s">
        <v>98</v>
      </c>
      <c r="D9" s="137">
        <v>1319114159.5300004</v>
      </c>
      <c r="E9" s="121">
        <v>1342488579.23</v>
      </c>
      <c r="F9" s="149">
        <v>98.258873851023282</v>
      </c>
      <c r="G9" s="121">
        <v>2752598312.5200005</v>
      </c>
      <c r="H9" s="121">
        <v>2885274999.4400001</v>
      </c>
      <c r="I9" s="150">
        <v>95.401593021609699</v>
      </c>
      <c r="J9" s="121">
        <v>-23374419.699999571</v>
      </c>
      <c r="K9" s="121">
        <v>-132676686.9199996</v>
      </c>
    </row>
    <row r="10" spans="1:11" s="141" customFormat="1" ht="31.95" customHeight="1" x14ac:dyDescent="0.3">
      <c r="A10" s="252"/>
      <c r="B10" s="151" t="s">
        <v>22</v>
      </c>
      <c r="C10" s="152" t="s">
        <v>119</v>
      </c>
      <c r="D10" s="153">
        <v>322588901.02999991</v>
      </c>
      <c r="E10" s="154">
        <v>297397186.44999999</v>
      </c>
      <c r="F10" s="155">
        <v>108.47073063491651</v>
      </c>
      <c r="G10" s="143">
        <v>627668516.40999997</v>
      </c>
      <c r="H10" s="143">
        <v>594230845.25999999</v>
      </c>
      <c r="I10" s="156">
        <v>105.62705073570686</v>
      </c>
      <c r="J10" s="143">
        <v>25191714.579999924</v>
      </c>
      <c r="K10" s="143">
        <v>33437671.149999976</v>
      </c>
    </row>
    <row r="11" spans="1:11" s="141" customFormat="1" ht="22.95" customHeight="1" x14ac:dyDescent="0.25">
      <c r="A11" s="252"/>
      <c r="B11" s="2" t="s">
        <v>23</v>
      </c>
      <c r="C11" s="157" t="s">
        <v>61</v>
      </c>
      <c r="D11" s="158">
        <v>255752347.61999992</v>
      </c>
      <c r="E11" s="159">
        <v>226689244.53999996</v>
      </c>
      <c r="F11" s="160">
        <v>112.82068019546982</v>
      </c>
      <c r="G11" s="129">
        <v>501349724.69999993</v>
      </c>
      <c r="H11" s="129">
        <v>454951423.17999995</v>
      </c>
      <c r="I11" s="161">
        <v>110.19851772210913</v>
      </c>
      <c r="J11" s="129">
        <v>29063103.079999954</v>
      </c>
      <c r="K11" s="129">
        <v>46398301.519999981</v>
      </c>
    </row>
    <row r="12" spans="1:11" s="141" customFormat="1" ht="19.95" customHeight="1" x14ac:dyDescent="0.25">
      <c r="A12" s="252"/>
      <c r="B12" s="162" t="s">
        <v>24</v>
      </c>
      <c r="C12" s="163" t="s">
        <v>62</v>
      </c>
      <c r="D12" s="164">
        <v>823039.67000000016</v>
      </c>
      <c r="E12" s="165">
        <v>1161222.3699999996</v>
      </c>
      <c r="F12" s="166">
        <v>70.877007820646824</v>
      </c>
      <c r="G12" s="167">
        <v>2266325.4900000002</v>
      </c>
      <c r="H12" s="167">
        <v>2943058.0799999996</v>
      </c>
      <c r="I12" s="168">
        <v>77.005802413522218</v>
      </c>
      <c r="J12" s="167">
        <v>-338182.69999999949</v>
      </c>
      <c r="K12" s="167">
        <v>-676732.58999999939</v>
      </c>
    </row>
    <row r="13" spans="1:11" s="141" customFormat="1" ht="19.95" customHeight="1" x14ac:dyDescent="0.25">
      <c r="A13" s="252"/>
      <c r="B13" s="169" t="s">
        <v>63</v>
      </c>
      <c r="C13" s="170" t="s">
        <v>0</v>
      </c>
      <c r="D13" s="171">
        <v>1759553.2800000003</v>
      </c>
      <c r="E13" s="172">
        <v>2509006.7399999998</v>
      </c>
      <c r="F13" s="173">
        <v>70.129476017270491</v>
      </c>
      <c r="G13" s="175">
        <v>3654701.5300000003</v>
      </c>
      <c r="H13" s="175">
        <v>4650463.93</v>
      </c>
      <c r="I13" s="176">
        <v>78.58789112251003</v>
      </c>
      <c r="J13" s="177">
        <v>-749453.4599999995</v>
      </c>
      <c r="K13" s="177">
        <v>-995762.39999999944</v>
      </c>
    </row>
    <row r="14" spans="1:11" s="141" customFormat="1" ht="19.95" customHeight="1" x14ac:dyDescent="0.25">
      <c r="A14" s="252"/>
      <c r="B14" s="169" t="s">
        <v>25</v>
      </c>
      <c r="C14" s="170" t="s">
        <v>1</v>
      </c>
      <c r="D14" s="171">
        <v>936513.6100000001</v>
      </c>
      <c r="E14" s="172">
        <v>1347784.37</v>
      </c>
      <c r="F14" s="173">
        <v>69.485418502070928</v>
      </c>
      <c r="G14" s="175">
        <v>1388376.04</v>
      </c>
      <c r="H14" s="175">
        <v>1707405.85</v>
      </c>
      <c r="I14" s="176">
        <v>81.314939854516723</v>
      </c>
      <c r="J14" s="177">
        <v>-411270.76</v>
      </c>
      <c r="K14" s="177">
        <v>-319029.81000000006</v>
      </c>
    </row>
    <row r="15" spans="1:11" s="141" customFormat="1" ht="19.95" customHeight="1" x14ac:dyDescent="0.25">
      <c r="A15" s="252"/>
      <c r="B15" s="162" t="s">
        <v>26</v>
      </c>
      <c r="C15" s="163" t="s">
        <v>64</v>
      </c>
      <c r="D15" s="164">
        <v>240766187.79999992</v>
      </c>
      <c r="E15" s="165">
        <v>211965298.94999996</v>
      </c>
      <c r="F15" s="166">
        <v>113.58754899630705</v>
      </c>
      <c r="G15" s="167">
        <v>470282614.90999997</v>
      </c>
      <c r="H15" s="167">
        <v>425949943.97999996</v>
      </c>
      <c r="I15" s="168">
        <v>110.40795322468257</v>
      </c>
      <c r="J15" s="167">
        <v>28800888.849999964</v>
      </c>
      <c r="K15" s="167">
        <v>44332670.930000007</v>
      </c>
    </row>
    <row r="16" spans="1:11" s="141" customFormat="1" ht="19.95" customHeight="1" x14ac:dyDescent="0.25">
      <c r="A16" s="252"/>
      <c r="B16" s="162" t="s">
        <v>27</v>
      </c>
      <c r="C16" s="163" t="s">
        <v>146</v>
      </c>
      <c r="D16" s="164">
        <v>14450221.270000003</v>
      </c>
      <c r="E16" s="165">
        <v>13450720.16</v>
      </c>
      <c r="F16" s="166">
        <v>107.43083714560011</v>
      </c>
      <c r="G16" s="167">
        <v>28719187.030000001</v>
      </c>
      <c r="H16" s="167">
        <v>25716376.359999999</v>
      </c>
      <c r="I16" s="168">
        <v>111.67664770480907</v>
      </c>
      <c r="J16" s="167">
        <v>999501.11000000313</v>
      </c>
      <c r="K16" s="167">
        <v>3002810.6700000018</v>
      </c>
    </row>
    <row r="17" spans="1:11" s="141" customFormat="1" ht="19.95" customHeight="1" x14ac:dyDescent="0.25">
      <c r="A17" s="252"/>
      <c r="B17" s="162" t="s">
        <v>28</v>
      </c>
      <c r="C17" s="163" t="s">
        <v>2</v>
      </c>
      <c r="D17" s="164">
        <v>-287101.12</v>
      </c>
      <c r="E17" s="165">
        <v>112003.06</v>
      </c>
      <c r="F17" s="166">
        <v>-256.33328232282224</v>
      </c>
      <c r="G17" s="167">
        <v>81597.27</v>
      </c>
      <c r="H17" s="167">
        <v>342044.76</v>
      </c>
      <c r="I17" s="168">
        <v>23.855728706383342</v>
      </c>
      <c r="J17" s="167">
        <v>-399104.18</v>
      </c>
      <c r="K17" s="167">
        <v>-260447.49</v>
      </c>
    </row>
    <row r="18" spans="1:11" s="141" customFormat="1" ht="22.95" customHeight="1" x14ac:dyDescent="0.25">
      <c r="A18" s="252"/>
      <c r="B18" s="2" t="s">
        <v>29</v>
      </c>
      <c r="C18" s="157" t="s">
        <v>183</v>
      </c>
      <c r="D18" s="158">
        <v>66929246.36999999</v>
      </c>
      <c r="E18" s="159">
        <v>70633058.719999999</v>
      </c>
      <c r="F18" s="160">
        <v>94.756262269934439</v>
      </c>
      <c r="G18" s="129">
        <v>126418717.51000001</v>
      </c>
      <c r="H18" s="129">
        <v>139550012.88999999</v>
      </c>
      <c r="I18" s="161">
        <v>90.590258568911281</v>
      </c>
      <c r="J18" s="129">
        <v>-3703812.3500000089</v>
      </c>
      <c r="K18" s="129">
        <v>-13131295.37999998</v>
      </c>
    </row>
    <row r="19" spans="1:11" s="141" customFormat="1" ht="19.95" customHeight="1" x14ac:dyDescent="0.25">
      <c r="A19" s="252"/>
      <c r="B19" s="169" t="s">
        <v>181</v>
      </c>
      <c r="C19" s="170" t="s">
        <v>104</v>
      </c>
      <c r="D19" s="171">
        <v>69785573.25999999</v>
      </c>
      <c r="E19" s="172">
        <v>73835193.030000001</v>
      </c>
      <c r="F19" s="160">
        <v>94.515325817114601</v>
      </c>
      <c r="G19" s="175">
        <v>131369497.17</v>
      </c>
      <c r="H19" s="175">
        <v>145033386.31999999</v>
      </c>
      <c r="I19" s="161">
        <v>90.578797408858577</v>
      </c>
      <c r="J19" s="129">
        <v>-4049619.7700000107</v>
      </c>
      <c r="K19" s="129">
        <v>-13663889.149999991</v>
      </c>
    </row>
    <row r="20" spans="1:11" s="141" customFormat="1" ht="19.95" customHeight="1" x14ac:dyDescent="0.25">
      <c r="A20" s="252"/>
      <c r="B20" s="169" t="s">
        <v>182</v>
      </c>
      <c r="C20" s="170" t="s">
        <v>1</v>
      </c>
      <c r="D20" s="171">
        <v>2856326.89</v>
      </c>
      <c r="E20" s="172">
        <v>3202134.3099999996</v>
      </c>
      <c r="F20" s="160">
        <v>89.200720940403045</v>
      </c>
      <c r="G20" s="175">
        <v>4950779.66</v>
      </c>
      <c r="H20" s="175">
        <v>5483373.4299999997</v>
      </c>
      <c r="I20" s="161">
        <v>90.287114733311185</v>
      </c>
      <c r="J20" s="129">
        <v>-345807.41999999946</v>
      </c>
      <c r="K20" s="129">
        <v>-532593.76999999955</v>
      </c>
    </row>
    <row r="21" spans="1:11" s="141" customFormat="1" ht="22.95" customHeight="1" x14ac:dyDescent="0.25">
      <c r="A21" s="252"/>
      <c r="B21" s="2" t="s">
        <v>30</v>
      </c>
      <c r="C21" s="157" t="s">
        <v>4</v>
      </c>
      <c r="D21" s="158">
        <v>-92692.959999999992</v>
      </c>
      <c r="E21" s="159">
        <v>74883.19</v>
      </c>
      <c r="F21" s="160">
        <v>-123.78340185561004</v>
      </c>
      <c r="G21" s="129">
        <v>-99925.799999999988</v>
      </c>
      <c r="H21" s="129">
        <v>-270590.81</v>
      </c>
      <c r="I21" s="161">
        <v>36.928748614928935</v>
      </c>
      <c r="J21" s="129">
        <v>-167576.15</v>
      </c>
      <c r="K21" s="129">
        <v>170665.01</v>
      </c>
    </row>
    <row r="22" spans="1:11" s="141" customFormat="1" ht="34.950000000000003" customHeight="1" x14ac:dyDescent="0.3">
      <c r="A22" s="252"/>
      <c r="B22" s="151" t="s">
        <v>31</v>
      </c>
      <c r="C22" s="152" t="s">
        <v>65</v>
      </c>
      <c r="D22" s="153">
        <v>642548006.06000042</v>
      </c>
      <c r="E22" s="154">
        <v>598222774.20000029</v>
      </c>
      <c r="F22" s="155">
        <v>107.40948585905576</v>
      </c>
      <c r="G22" s="143">
        <v>1268945123.4900002</v>
      </c>
      <c r="H22" s="143">
        <v>1212365017.7400002</v>
      </c>
      <c r="I22" s="156">
        <v>104.6669200217829</v>
      </c>
      <c r="J22" s="143">
        <v>44325231.860000134</v>
      </c>
      <c r="K22" s="143">
        <v>56580105.75</v>
      </c>
    </row>
    <row r="23" spans="1:11" s="141" customFormat="1" ht="22.95" customHeight="1" x14ac:dyDescent="0.25">
      <c r="A23" s="252"/>
      <c r="B23" s="2" t="s">
        <v>32</v>
      </c>
      <c r="C23" s="157" t="s">
        <v>5</v>
      </c>
      <c r="D23" s="158">
        <v>3707518.85</v>
      </c>
      <c r="E23" s="159">
        <v>3432418.28</v>
      </c>
      <c r="F23" s="160">
        <v>108.01477406186055</v>
      </c>
      <c r="G23" s="129">
        <v>7281572.0899999999</v>
      </c>
      <c r="H23" s="129">
        <v>6945268.0799999991</v>
      </c>
      <c r="I23" s="161">
        <v>104.84220344162726</v>
      </c>
      <c r="J23" s="129">
        <v>275100.5700000003</v>
      </c>
      <c r="K23" s="129">
        <v>336304.01000000071</v>
      </c>
    </row>
    <row r="24" spans="1:11" s="141" customFormat="1" ht="22.95" customHeight="1" x14ac:dyDescent="0.25">
      <c r="A24" s="252"/>
      <c r="B24" s="2" t="s">
        <v>33</v>
      </c>
      <c r="C24" s="157" t="s">
        <v>6</v>
      </c>
      <c r="D24" s="158">
        <v>3368778.290000001</v>
      </c>
      <c r="E24" s="159">
        <v>3101947.6499999994</v>
      </c>
      <c r="F24" s="160">
        <v>108.6020355630438</v>
      </c>
      <c r="G24" s="129">
        <v>6619582.620000001</v>
      </c>
      <c r="H24" s="129">
        <v>6273249.4799999995</v>
      </c>
      <c r="I24" s="161">
        <v>105.52079334807519</v>
      </c>
      <c r="J24" s="129">
        <v>266830.64000000153</v>
      </c>
      <c r="K24" s="129">
        <v>346333.14000000153</v>
      </c>
    </row>
    <row r="25" spans="1:11" s="141" customFormat="1" ht="22.95" customHeight="1" x14ac:dyDescent="0.25">
      <c r="A25" s="252"/>
      <c r="B25" s="2" t="s">
        <v>34</v>
      </c>
      <c r="C25" s="157" t="s">
        <v>7</v>
      </c>
      <c r="D25" s="158">
        <v>408198323.73000038</v>
      </c>
      <c r="E25" s="159">
        <v>380492681.87000012</v>
      </c>
      <c r="F25" s="160">
        <v>107.28151766910099</v>
      </c>
      <c r="G25" s="129">
        <v>805931718.08000016</v>
      </c>
      <c r="H25" s="129">
        <v>771493490.91000009</v>
      </c>
      <c r="I25" s="161">
        <v>104.46383897929962</v>
      </c>
      <c r="J25" s="129">
        <v>27705641.860000253</v>
      </c>
      <c r="K25" s="129">
        <v>34438227.170000076</v>
      </c>
    </row>
    <row r="26" spans="1:11" s="141" customFormat="1" ht="22.95" customHeight="1" x14ac:dyDescent="0.25">
      <c r="A26" s="252"/>
      <c r="B26" s="2" t="s">
        <v>35</v>
      </c>
      <c r="C26" s="157" t="s">
        <v>8</v>
      </c>
      <c r="D26" s="158">
        <v>227273385.19000006</v>
      </c>
      <c r="E26" s="159">
        <v>211195726.4000001</v>
      </c>
      <c r="F26" s="160">
        <v>107.61268187763858</v>
      </c>
      <c r="G26" s="129">
        <v>449112250.70000005</v>
      </c>
      <c r="H26" s="129">
        <v>427653009.2700001</v>
      </c>
      <c r="I26" s="161">
        <v>105.01790960541366</v>
      </c>
      <c r="J26" s="129">
        <v>16077658.789999962</v>
      </c>
      <c r="K26" s="129">
        <v>21459241.429999948</v>
      </c>
    </row>
    <row r="27" spans="1:11" s="141" customFormat="1" ht="31.95" customHeight="1" x14ac:dyDescent="0.3">
      <c r="A27" s="252"/>
      <c r="B27" s="151" t="s">
        <v>36</v>
      </c>
      <c r="C27" s="152" t="s">
        <v>66</v>
      </c>
      <c r="D27" s="153">
        <v>1601756.2999999998</v>
      </c>
      <c r="E27" s="154">
        <v>1879929.67</v>
      </c>
      <c r="F27" s="155">
        <v>85.202990599111075</v>
      </c>
      <c r="G27" s="143">
        <v>3246043.6999999997</v>
      </c>
      <c r="H27" s="143">
        <v>3995216.63</v>
      </c>
      <c r="I27" s="156">
        <v>81.248252613525977</v>
      </c>
      <c r="J27" s="143">
        <v>-278173.37000000011</v>
      </c>
      <c r="K27" s="143">
        <v>-749172.93000000017</v>
      </c>
    </row>
    <row r="28" spans="1:11" s="141" customFormat="1" ht="22.95" customHeight="1" x14ac:dyDescent="0.25">
      <c r="A28" s="252"/>
      <c r="B28" s="2" t="s">
        <v>37</v>
      </c>
      <c r="C28" s="157" t="s">
        <v>9</v>
      </c>
      <c r="D28" s="158">
        <v>1601756.2999999998</v>
      </c>
      <c r="E28" s="159">
        <v>1879929.67</v>
      </c>
      <c r="F28" s="160">
        <v>85.202990599111075</v>
      </c>
      <c r="G28" s="129">
        <v>3246043.6999999997</v>
      </c>
      <c r="H28" s="129">
        <v>3995216.63</v>
      </c>
      <c r="I28" s="161">
        <v>81.248252613525977</v>
      </c>
      <c r="J28" s="129">
        <v>-278173.37000000011</v>
      </c>
      <c r="K28" s="129">
        <v>-749172.93000000017</v>
      </c>
    </row>
    <row r="29" spans="1:11" s="141" customFormat="1" ht="31.95" customHeight="1" x14ac:dyDescent="0.3">
      <c r="A29" s="252"/>
      <c r="B29" s="151" t="s">
        <v>38</v>
      </c>
      <c r="C29" s="178" t="s">
        <v>67</v>
      </c>
      <c r="D29" s="153">
        <v>8675818.5600000005</v>
      </c>
      <c r="E29" s="154">
        <v>7622612.7300000004</v>
      </c>
      <c r="F29" s="155">
        <v>113.81686132177411</v>
      </c>
      <c r="G29" s="143">
        <v>18608667.800000001</v>
      </c>
      <c r="H29" s="143">
        <v>17750619.939999998</v>
      </c>
      <c r="I29" s="156">
        <v>104.83390362083323</v>
      </c>
      <c r="J29" s="143">
        <v>1053205.83</v>
      </c>
      <c r="K29" s="143">
        <v>858047.86000000313</v>
      </c>
    </row>
    <row r="30" spans="1:11" s="141" customFormat="1" ht="22.95" customHeight="1" x14ac:dyDescent="0.25">
      <c r="A30" s="252"/>
      <c r="B30" s="2" t="s">
        <v>39</v>
      </c>
      <c r="C30" s="157" t="s">
        <v>10</v>
      </c>
      <c r="D30" s="158">
        <v>3820986.3600000003</v>
      </c>
      <c r="E30" s="159">
        <v>3054832.8999999994</v>
      </c>
      <c r="F30" s="160">
        <v>125.08004480376</v>
      </c>
      <c r="G30" s="129">
        <v>9943618.4500000011</v>
      </c>
      <c r="H30" s="129">
        <v>8644599.2699999996</v>
      </c>
      <c r="I30" s="161">
        <v>115.02694502575828</v>
      </c>
      <c r="J30" s="129">
        <v>766153.46000000089</v>
      </c>
      <c r="K30" s="129">
        <v>1299019.1800000016</v>
      </c>
    </row>
    <row r="31" spans="1:11" s="141" customFormat="1" ht="19.95" customHeight="1" x14ac:dyDescent="0.25">
      <c r="A31" s="252"/>
      <c r="B31" s="179" t="s">
        <v>68</v>
      </c>
      <c r="C31" s="180" t="s">
        <v>69</v>
      </c>
      <c r="D31" s="181">
        <v>52.929999999999382</v>
      </c>
      <c r="E31" s="182">
        <v>14971.309999999998</v>
      </c>
      <c r="F31" s="183">
        <v>0.35354287634147841</v>
      </c>
      <c r="G31" s="94">
        <v>4566.62</v>
      </c>
      <c r="H31" s="94">
        <v>16961.309999999998</v>
      </c>
      <c r="I31" s="184">
        <v>26.923745866327547</v>
      </c>
      <c r="J31" s="94">
        <v>-14918.379999999997</v>
      </c>
      <c r="K31" s="94">
        <v>-12394.689999999999</v>
      </c>
    </row>
    <row r="32" spans="1:11" s="141" customFormat="1" ht="22.95" customHeight="1" x14ac:dyDescent="0.25">
      <c r="A32" s="252"/>
      <c r="B32" s="2" t="s">
        <v>40</v>
      </c>
      <c r="C32" s="157" t="s">
        <v>11</v>
      </c>
      <c r="D32" s="158">
        <v>2176.21</v>
      </c>
      <c r="E32" s="159">
        <v>194.94999999999891</v>
      </c>
      <c r="F32" s="160">
        <v>1116.2913567581495</v>
      </c>
      <c r="G32" s="129">
        <v>3131.14</v>
      </c>
      <c r="H32" s="129">
        <v>11999.439999999999</v>
      </c>
      <c r="I32" s="161">
        <v>26.094051055715934</v>
      </c>
      <c r="J32" s="129">
        <v>1981.2600000000011</v>
      </c>
      <c r="K32" s="129">
        <v>-8868.2999999999993</v>
      </c>
    </row>
    <row r="33" spans="1:11" s="141" customFormat="1" ht="19.95" customHeight="1" x14ac:dyDescent="0.25">
      <c r="A33" s="252"/>
      <c r="B33" s="179" t="s">
        <v>70</v>
      </c>
      <c r="C33" s="180" t="s">
        <v>71</v>
      </c>
      <c r="D33" s="181">
        <v>1115.95</v>
      </c>
      <c r="E33" s="182">
        <v>-177.44999999999982</v>
      </c>
      <c r="F33" s="183">
        <v>-628.88137503522194</v>
      </c>
      <c r="G33" s="94">
        <v>1551.65</v>
      </c>
      <c r="H33" s="94">
        <v>5674.24</v>
      </c>
      <c r="I33" s="184">
        <v>27.345512350552674</v>
      </c>
      <c r="J33" s="94">
        <v>1293.3999999999999</v>
      </c>
      <c r="K33" s="94">
        <v>-4122.59</v>
      </c>
    </row>
    <row r="34" spans="1:11" s="141" customFormat="1" ht="22.95" customHeight="1" x14ac:dyDescent="0.25">
      <c r="A34" s="252"/>
      <c r="B34" s="2" t="s">
        <v>41</v>
      </c>
      <c r="C34" s="185" t="s">
        <v>12</v>
      </c>
      <c r="D34" s="158">
        <v>661845.91999999969</v>
      </c>
      <c r="E34" s="159">
        <v>690792.07999999984</v>
      </c>
      <c r="F34" s="160">
        <v>95.809714552604575</v>
      </c>
      <c r="G34" s="129">
        <v>1454106.0299999998</v>
      </c>
      <c r="H34" s="129">
        <v>1563616.66</v>
      </c>
      <c r="I34" s="161">
        <v>92.996324943224877</v>
      </c>
      <c r="J34" s="129">
        <v>-28946.160000000149</v>
      </c>
      <c r="K34" s="129">
        <v>-109510.63000000012</v>
      </c>
    </row>
    <row r="35" spans="1:11" s="141" customFormat="1" ht="22.95" customHeight="1" x14ac:dyDescent="0.25">
      <c r="A35" s="252"/>
      <c r="B35" s="2" t="s">
        <v>42</v>
      </c>
      <c r="C35" s="185" t="s">
        <v>13</v>
      </c>
      <c r="D35" s="158">
        <v>4190810.07</v>
      </c>
      <c r="E35" s="159">
        <v>3876792.8000000003</v>
      </c>
      <c r="F35" s="160">
        <v>108.09992398871562</v>
      </c>
      <c r="G35" s="129">
        <v>7207812.1799999997</v>
      </c>
      <c r="H35" s="129">
        <v>7530404.5700000003</v>
      </c>
      <c r="I35" s="161">
        <v>95.716134677741479</v>
      </c>
      <c r="J35" s="129">
        <v>314017.26999999955</v>
      </c>
      <c r="K35" s="129">
        <v>-322592.3900000006</v>
      </c>
    </row>
    <row r="36" spans="1:11" s="141" customFormat="1" ht="26.4" customHeight="1" x14ac:dyDescent="0.25">
      <c r="A36" s="252"/>
      <c r="B36" s="179" t="s">
        <v>72</v>
      </c>
      <c r="C36" s="186" t="s">
        <v>73</v>
      </c>
      <c r="D36" s="181">
        <v>956.91</v>
      </c>
      <c r="E36" s="182">
        <v>38861.340000000004</v>
      </c>
      <c r="F36" s="183">
        <v>2.4623700572342591</v>
      </c>
      <c r="G36" s="94">
        <v>968.91</v>
      </c>
      <c r="H36" s="94">
        <v>38979.370000000003</v>
      </c>
      <c r="I36" s="184">
        <v>2.4856994866771833</v>
      </c>
      <c r="J36" s="94">
        <v>-37904.43</v>
      </c>
      <c r="K36" s="94">
        <v>-38010.46</v>
      </c>
    </row>
    <row r="37" spans="1:11" s="141" customFormat="1" ht="34.950000000000003" customHeight="1" x14ac:dyDescent="0.3">
      <c r="A37" s="252"/>
      <c r="B37" s="151" t="s">
        <v>43</v>
      </c>
      <c r="C37" s="152" t="s">
        <v>130</v>
      </c>
      <c r="D37" s="153">
        <v>334711994.40000004</v>
      </c>
      <c r="E37" s="154">
        <v>429494413.92999995</v>
      </c>
      <c r="F37" s="155">
        <v>77.93162927016607</v>
      </c>
      <c r="G37" s="143">
        <v>817583398.75</v>
      </c>
      <c r="H37" s="143">
        <v>1041889016.6699998</v>
      </c>
      <c r="I37" s="156">
        <v>78.471256119302694</v>
      </c>
      <c r="J37" s="143">
        <v>-94782419.529999912</v>
      </c>
      <c r="K37" s="143">
        <v>-224305617.91999984</v>
      </c>
    </row>
    <row r="38" spans="1:11" s="141" customFormat="1" ht="22.95" customHeight="1" x14ac:dyDescent="0.25">
      <c r="A38" s="252"/>
      <c r="B38" s="2" t="s">
        <v>44</v>
      </c>
      <c r="C38" s="185" t="s">
        <v>111</v>
      </c>
      <c r="D38" s="134">
        <v>209194903.65000004</v>
      </c>
      <c r="E38" s="132">
        <v>266657446</v>
      </c>
      <c r="F38" s="187">
        <v>78.45080150133893</v>
      </c>
      <c r="G38" s="130">
        <v>549623515.94000006</v>
      </c>
      <c r="H38" s="130">
        <v>704744665.38999999</v>
      </c>
      <c r="I38" s="188">
        <v>77.989028215750011</v>
      </c>
      <c r="J38" s="130">
        <v>-57462542.349999964</v>
      </c>
      <c r="K38" s="130">
        <v>-155121149.44999993</v>
      </c>
    </row>
    <row r="39" spans="1:11" s="141" customFormat="1" ht="19.95" customHeight="1" x14ac:dyDescent="0.25">
      <c r="A39" s="252"/>
      <c r="B39" s="162" t="s">
        <v>45</v>
      </c>
      <c r="C39" s="163" t="s">
        <v>109</v>
      </c>
      <c r="D39" s="164">
        <v>199407215.78000003</v>
      </c>
      <c r="E39" s="165">
        <v>256950186.01999998</v>
      </c>
      <c r="F39" s="166">
        <v>77.6053984893706</v>
      </c>
      <c r="G39" s="167">
        <v>529959013.19000006</v>
      </c>
      <c r="H39" s="167">
        <v>685610918.63999999</v>
      </c>
      <c r="I39" s="168">
        <v>77.297341506935723</v>
      </c>
      <c r="J39" s="167">
        <v>-57542970.23999995</v>
      </c>
      <c r="K39" s="167">
        <v>-155651905.44999993</v>
      </c>
    </row>
    <row r="40" spans="1:11" s="141" customFormat="1" ht="19.95" customHeight="1" x14ac:dyDescent="0.25">
      <c r="A40" s="252"/>
      <c r="B40" s="169" t="s">
        <v>107</v>
      </c>
      <c r="C40" s="170" t="s">
        <v>104</v>
      </c>
      <c r="D40" s="189">
        <v>399976833.79000002</v>
      </c>
      <c r="E40" s="190">
        <v>447403286.52999997</v>
      </c>
      <c r="F40" s="191">
        <v>89.399619053352694</v>
      </c>
      <c r="G40" s="192">
        <v>867000489.20000005</v>
      </c>
      <c r="H40" s="192">
        <v>1006315103.16</v>
      </c>
      <c r="I40" s="193">
        <v>86.155965112465424</v>
      </c>
      <c r="J40" s="192">
        <v>-47426452.73999995</v>
      </c>
      <c r="K40" s="192">
        <v>-139314613.95999992</v>
      </c>
    </row>
    <row r="41" spans="1:11" s="141" customFormat="1" ht="19.95" customHeight="1" x14ac:dyDescent="0.25">
      <c r="A41" s="252"/>
      <c r="B41" s="169" t="s">
        <v>108</v>
      </c>
      <c r="C41" s="170" t="s">
        <v>1</v>
      </c>
      <c r="D41" s="189">
        <v>200569618.00999999</v>
      </c>
      <c r="E41" s="190">
        <v>190453100.50999999</v>
      </c>
      <c r="F41" s="194">
        <v>105.3118155981235</v>
      </c>
      <c r="G41" s="192">
        <v>337041476.00999999</v>
      </c>
      <c r="H41" s="192">
        <v>320704184.51999998</v>
      </c>
      <c r="I41" s="195">
        <v>105.0941934276449</v>
      </c>
      <c r="J41" s="192">
        <v>10116517.5</v>
      </c>
      <c r="K41" s="192">
        <v>16337291.49000001</v>
      </c>
    </row>
    <row r="42" spans="1:11" s="141" customFormat="1" ht="22.95" customHeight="1" x14ac:dyDescent="0.25">
      <c r="A42" s="252"/>
      <c r="B42" s="162" t="s">
        <v>46</v>
      </c>
      <c r="C42" s="163" t="s">
        <v>105</v>
      </c>
      <c r="D42" s="164">
        <v>9787687.870000001</v>
      </c>
      <c r="E42" s="165">
        <v>9707259.9800000191</v>
      </c>
      <c r="F42" s="166">
        <v>100.82853338805893</v>
      </c>
      <c r="G42" s="167">
        <v>19664502.75</v>
      </c>
      <c r="H42" s="167">
        <v>19133746.750000007</v>
      </c>
      <c r="I42" s="168">
        <v>102.77392612609965</v>
      </c>
      <c r="J42" s="167">
        <v>80427.88999998197</v>
      </c>
      <c r="K42" s="167">
        <v>530755.99999999255</v>
      </c>
    </row>
    <row r="43" spans="1:11" s="141" customFormat="1" ht="22.95" customHeight="1" x14ac:dyDescent="0.25">
      <c r="A43" s="252"/>
      <c r="B43" s="3" t="s">
        <v>47</v>
      </c>
      <c r="C43" s="36" t="s">
        <v>112</v>
      </c>
      <c r="D43" s="196">
        <v>9888282.410000002</v>
      </c>
      <c r="E43" s="197">
        <v>12105886.589999998</v>
      </c>
      <c r="F43" s="198">
        <v>81.681604535831056</v>
      </c>
      <c r="G43" s="131">
        <v>19547509.280000001</v>
      </c>
      <c r="H43" s="131">
        <v>24349548.739999995</v>
      </c>
      <c r="I43" s="199">
        <v>80.278733247686489</v>
      </c>
      <c r="J43" s="131">
        <v>-2217604.179999996</v>
      </c>
      <c r="K43" s="131">
        <v>-4802039.4599999934</v>
      </c>
    </row>
    <row r="44" spans="1:11" s="141" customFormat="1" ht="22.95" customHeight="1" x14ac:dyDescent="0.25">
      <c r="A44" s="252"/>
      <c r="B44" s="2" t="s">
        <v>48</v>
      </c>
      <c r="C44" s="37" t="s">
        <v>114</v>
      </c>
      <c r="D44" s="134">
        <v>93336503.960000008</v>
      </c>
      <c r="E44" s="132">
        <v>118555152.27</v>
      </c>
      <c r="F44" s="187">
        <v>78.728340500490006</v>
      </c>
      <c r="G44" s="130">
        <v>204111323.74000001</v>
      </c>
      <c r="H44" s="130">
        <v>253893665.09999996</v>
      </c>
      <c r="I44" s="188">
        <v>80.392444474582533</v>
      </c>
      <c r="J44" s="130">
        <v>-25218648.309999987</v>
      </c>
      <c r="K44" s="130">
        <v>-49782341.359999955</v>
      </c>
    </row>
    <row r="45" spans="1:11" s="141" customFormat="1" ht="19.95" customHeight="1" x14ac:dyDescent="0.25">
      <c r="A45" s="252"/>
      <c r="B45" s="169" t="s">
        <v>77</v>
      </c>
      <c r="C45" s="200" t="s">
        <v>104</v>
      </c>
      <c r="D45" s="201">
        <v>96526083.080000013</v>
      </c>
      <c r="E45" s="202">
        <v>122082513.67999999</v>
      </c>
      <c r="F45" s="194">
        <v>79.066264422611795</v>
      </c>
      <c r="G45" s="203">
        <v>209901221.56</v>
      </c>
      <c r="H45" s="174">
        <v>260542194.66999996</v>
      </c>
      <c r="I45" s="195">
        <v>80.563235381454703</v>
      </c>
      <c r="J45" s="174">
        <v>-25556430.599999979</v>
      </c>
      <c r="K45" s="174">
        <v>-50640973.109999955</v>
      </c>
    </row>
    <row r="46" spans="1:11" s="141" customFormat="1" ht="19.95" customHeight="1" x14ac:dyDescent="0.25">
      <c r="A46" s="252"/>
      <c r="B46" s="169" t="s">
        <v>113</v>
      </c>
      <c r="C46" s="200" t="s">
        <v>1</v>
      </c>
      <c r="D46" s="171">
        <v>3189579.1199999996</v>
      </c>
      <c r="E46" s="172">
        <v>3527361.4099999997</v>
      </c>
      <c r="F46" s="173">
        <v>90.423938725348819</v>
      </c>
      <c r="G46" s="175">
        <v>5789897.8200000003</v>
      </c>
      <c r="H46" s="204">
        <v>6648529.5700000003</v>
      </c>
      <c r="I46" s="176">
        <v>87.085388717012208</v>
      </c>
      <c r="J46" s="204">
        <v>-337782.29000000004</v>
      </c>
      <c r="K46" s="204">
        <v>-858631.75</v>
      </c>
    </row>
    <row r="47" spans="1:11" s="141" customFormat="1" ht="22.95" customHeight="1" x14ac:dyDescent="0.25">
      <c r="A47" s="252"/>
      <c r="B47" s="2" t="s">
        <v>49</v>
      </c>
      <c r="C47" s="185" t="s">
        <v>74</v>
      </c>
      <c r="D47" s="134">
        <v>18856673.510000005</v>
      </c>
      <c r="E47" s="159">
        <v>22881191.800000004</v>
      </c>
      <c r="F47" s="198">
        <v>82.411238342925827</v>
      </c>
      <c r="G47" s="129">
        <v>33856474.220000006</v>
      </c>
      <c r="H47" s="126">
        <v>42957755.010000005</v>
      </c>
      <c r="I47" s="199">
        <v>78.813416138992039</v>
      </c>
      <c r="J47" s="126">
        <v>-4024518.2899999991</v>
      </c>
      <c r="K47" s="126">
        <v>-9101280.7899999991</v>
      </c>
    </row>
    <row r="48" spans="1:11" s="141" customFormat="1" ht="19.95" customHeight="1" x14ac:dyDescent="0.25">
      <c r="A48" s="252"/>
      <c r="B48" s="179" t="s">
        <v>110</v>
      </c>
      <c r="C48" s="180" t="s">
        <v>75</v>
      </c>
      <c r="D48" s="181">
        <v>18717727.210000005</v>
      </c>
      <c r="E48" s="182">
        <v>22660078.18</v>
      </c>
      <c r="F48" s="183">
        <v>82.602218144686063</v>
      </c>
      <c r="G48" s="94">
        <v>33605588.230000004</v>
      </c>
      <c r="H48" s="205">
        <v>42384608.710000001</v>
      </c>
      <c r="I48" s="184">
        <v>79.287244244562942</v>
      </c>
      <c r="J48" s="205">
        <v>-3942350.9699999951</v>
      </c>
      <c r="K48" s="205">
        <v>-8779020.4799999967</v>
      </c>
    </row>
    <row r="49" spans="1:11" s="141" customFormat="1" ht="22.95" customHeight="1" x14ac:dyDescent="0.25">
      <c r="A49" s="252"/>
      <c r="B49" s="2" t="s">
        <v>91</v>
      </c>
      <c r="C49" s="185" t="s">
        <v>76</v>
      </c>
      <c r="D49" s="158">
        <v>4474350.7999999989</v>
      </c>
      <c r="E49" s="159">
        <v>4574411.82</v>
      </c>
      <c r="F49" s="160">
        <v>97.812592658087311</v>
      </c>
      <c r="G49" s="129">
        <v>8931408.5299999993</v>
      </c>
      <c r="H49" s="129">
        <v>9627314.1799999997</v>
      </c>
      <c r="I49" s="161">
        <v>92.771549395929227</v>
      </c>
      <c r="J49" s="129">
        <v>-100061.02000000142</v>
      </c>
      <c r="K49" s="129">
        <v>-695905.65000000037</v>
      </c>
    </row>
    <row r="50" spans="1:11" s="141" customFormat="1" ht="19.95" customHeight="1" x14ac:dyDescent="0.25">
      <c r="A50" s="252"/>
      <c r="B50" s="179" t="s">
        <v>99</v>
      </c>
      <c r="C50" s="180" t="s">
        <v>78</v>
      </c>
      <c r="D50" s="181">
        <v>2444640.2800000003</v>
      </c>
      <c r="E50" s="182">
        <v>2577760.94</v>
      </c>
      <c r="F50" s="183">
        <v>94.835802733514939</v>
      </c>
      <c r="G50" s="94">
        <v>5333732.96</v>
      </c>
      <c r="H50" s="94">
        <v>5433690.8200000003</v>
      </c>
      <c r="I50" s="184">
        <v>98.16040582154433</v>
      </c>
      <c r="J50" s="94">
        <v>-133120.65999999968</v>
      </c>
      <c r="K50" s="94">
        <v>-99957.860000000335</v>
      </c>
    </row>
    <row r="51" spans="1:11" s="141" customFormat="1" ht="22.95" customHeight="1" x14ac:dyDescent="0.25">
      <c r="A51" s="252"/>
      <c r="B51" s="2" t="s">
        <v>100</v>
      </c>
      <c r="C51" s="185" t="s">
        <v>14</v>
      </c>
      <c r="D51" s="158">
        <v>-1038719.9299999997</v>
      </c>
      <c r="E51" s="159">
        <v>4720325.45</v>
      </c>
      <c r="F51" s="160">
        <v>-22.00526088725513</v>
      </c>
      <c r="G51" s="129">
        <v>1513167.04</v>
      </c>
      <c r="H51" s="129">
        <v>6316068.25</v>
      </c>
      <c r="I51" s="161">
        <v>23.957420662767536</v>
      </c>
      <c r="J51" s="129">
        <v>-5759045.3799999999</v>
      </c>
      <c r="K51" s="129">
        <v>-4802901.21</v>
      </c>
    </row>
    <row r="52" spans="1:11" s="141" customFormat="1" ht="31.95" customHeight="1" x14ac:dyDescent="0.3">
      <c r="A52" s="252"/>
      <c r="B52" s="151" t="s">
        <v>50</v>
      </c>
      <c r="C52" s="152" t="s">
        <v>90</v>
      </c>
      <c r="D52" s="153">
        <v>8987744.9800000079</v>
      </c>
      <c r="E52" s="154">
        <v>7871654.1299999915</v>
      </c>
      <c r="F52" s="155">
        <v>114.17860632044841</v>
      </c>
      <c r="G52" s="143">
        <v>16546467.010000004</v>
      </c>
      <c r="H52" s="143">
        <v>15044275.079999993</v>
      </c>
      <c r="I52" s="156">
        <v>109.9851400084876</v>
      </c>
      <c r="J52" s="143">
        <v>1116090.8500000164</v>
      </c>
      <c r="K52" s="143">
        <v>1502191.9300000109</v>
      </c>
    </row>
    <row r="53" spans="1:11" s="141" customFormat="1" ht="22.95" customHeight="1" x14ac:dyDescent="0.25">
      <c r="A53" s="252"/>
      <c r="B53" s="2" t="s">
        <v>102</v>
      </c>
      <c r="C53" s="37" t="s">
        <v>103</v>
      </c>
      <c r="D53" s="134">
        <v>8987744.9800000079</v>
      </c>
      <c r="E53" s="132">
        <v>7871654.1299999915</v>
      </c>
      <c r="F53" s="198">
        <v>114.17860632044841</v>
      </c>
      <c r="G53" s="130">
        <v>16546467.010000004</v>
      </c>
      <c r="H53" s="130">
        <v>15044275.079999993</v>
      </c>
      <c r="I53" s="199">
        <v>109.9851400084876</v>
      </c>
      <c r="J53" s="130">
        <v>1116090.8500000164</v>
      </c>
      <c r="K53" s="130">
        <v>1502191.9300000109</v>
      </c>
    </row>
    <row r="54" spans="1:11" s="141" customFormat="1" ht="31.95" customHeight="1" x14ac:dyDescent="0.3">
      <c r="A54" s="252"/>
      <c r="B54" s="151" t="s">
        <v>52</v>
      </c>
      <c r="C54" s="206" t="s">
        <v>15</v>
      </c>
      <c r="D54" s="153">
        <v>-61.8</v>
      </c>
      <c r="E54" s="154">
        <v>8.1199999999999992</v>
      </c>
      <c r="F54" s="155">
        <v>-761.08374384236458</v>
      </c>
      <c r="G54" s="143">
        <v>95.36</v>
      </c>
      <c r="H54" s="143">
        <v>8.1199999999999992</v>
      </c>
      <c r="I54" s="156">
        <v>1174.3842364532022</v>
      </c>
      <c r="J54" s="143">
        <v>-69.92</v>
      </c>
      <c r="K54" s="143">
        <v>87.24</v>
      </c>
    </row>
    <row r="55" spans="1:11" s="141" customFormat="1" ht="22.95" customHeight="1" x14ac:dyDescent="0.3">
      <c r="A55" s="252"/>
      <c r="B55" s="120" t="s">
        <v>51</v>
      </c>
      <c r="C55" s="148" t="s">
        <v>117</v>
      </c>
      <c r="D55" s="137">
        <v>3659671.23</v>
      </c>
      <c r="E55" s="121">
        <v>7944449.6500000004</v>
      </c>
      <c r="F55" s="207">
        <v>46.06576152194507</v>
      </c>
      <c r="G55" s="123">
        <v>7413679.8699999992</v>
      </c>
      <c r="H55" s="122">
        <v>16826064.600000001</v>
      </c>
      <c r="I55" s="208">
        <v>44.060688260997161</v>
      </c>
      <c r="J55" s="122">
        <v>-4284778.42</v>
      </c>
      <c r="K55" s="122">
        <v>-9412384.7300000023</v>
      </c>
    </row>
    <row r="56" spans="1:11" s="141" customFormat="1" ht="33" customHeight="1" x14ac:dyDescent="0.3">
      <c r="A56" s="252"/>
      <c r="B56" s="151" t="s">
        <v>53</v>
      </c>
      <c r="C56" s="209" t="s">
        <v>101</v>
      </c>
      <c r="D56" s="153">
        <v>1691342.25</v>
      </c>
      <c r="E56" s="154">
        <v>5419811.5999999996</v>
      </c>
      <c r="F56" s="210">
        <v>31.206661316419193</v>
      </c>
      <c r="G56" s="143">
        <v>3402430.2399999998</v>
      </c>
      <c r="H56" s="143">
        <v>11674440.4</v>
      </c>
      <c r="I56" s="156">
        <v>29.144268362533243</v>
      </c>
      <c r="J56" s="143">
        <v>-3728469.3499999996</v>
      </c>
      <c r="K56" s="143">
        <v>-8272010.1600000001</v>
      </c>
    </row>
    <row r="57" spans="1:11" s="141" customFormat="1" ht="22.95" customHeight="1" x14ac:dyDescent="0.25">
      <c r="A57" s="252"/>
      <c r="B57" s="2" t="s">
        <v>92</v>
      </c>
      <c r="C57" s="211" t="s">
        <v>79</v>
      </c>
      <c r="D57" s="158">
        <v>0</v>
      </c>
      <c r="E57" s="159">
        <v>3305695.86</v>
      </c>
      <c r="F57" s="160">
        <v>0</v>
      </c>
      <c r="G57" s="129">
        <v>0</v>
      </c>
      <c r="H57" s="129">
        <v>7060775.6299999999</v>
      </c>
      <c r="I57" s="161">
        <v>0</v>
      </c>
      <c r="J57" s="129">
        <v>-3305695.86</v>
      </c>
      <c r="K57" s="129">
        <v>-7060775.6299999999</v>
      </c>
    </row>
    <row r="58" spans="1:11" s="141" customFormat="1" ht="28.95" customHeight="1" x14ac:dyDescent="0.25">
      <c r="A58" s="252"/>
      <c r="B58" s="2" t="s">
        <v>93</v>
      </c>
      <c r="C58" s="212" t="s">
        <v>120</v>
      </c>
      <c r="D58" s="158">
        <v>1355617.67</v>
      </c>
      <c r="E58" s="159">
        <v>1660834.5500000003</v>
      </c>
      <c r="F58" s="198">
        <v>81.622679995427589</v>
      </c>
      <c r="G58" s="129">
        <v>2750730.63</v>
      </c>
      <c r="H58" s="129">
        <v>3697744.2</v>
      </c>
      <c r="I58" s="133">
        <v>74.389424503728506</v>
      </c>
      <c r="J58" s="129">
        <v>-305216.88000000035</v>
      </c>
      <c r="K58" s="129">
        <v>-947013.5700000003</v>
      </c>
    </row>
    <row r="59" spans="1:11" s="141" customFormat="1" ht="25.95" customHeight="1" x14ac:dyDescent="0.25">
      <c r="A59" s="252"/>
      <c r="B59" s="2" t="s">
        <v>94</v>
      </c>
      <c r="C59" s="212" t="s">
        <v>80</v>
      </c>
      <c r="D59" s="158">
        <v>335724.57999999996</v>
      </c>
      <c r="E59" s="159">
        <v>453281.18999999994</v>
      </c>
      <c r="F59" s="198">
        <v>74.065411803212044</v>
      </c>
      <c r="G59" s="129">
        <v>651699.61</v>
      </c>
      <c r="H59" s="129">
        <v>915920.57</v>
      </c>
      <c r="I59" s="199">
        <v>71.152415541884821</v>
      </c>
      <c r="J59" s="129">
        <v>-117556.60999999999</v>
      </c>
      <c r="K59" s="129">
        <v>-264220.95999999996</v>
      </c>
    </row>
    <row r="60" spans="1:11" s="141" customFormat="1" ht="21" customHeight="1" x14ac:dyDescent="0.3">
      <c r="A60" s="252"/>
      <c r="B60" s="151" t="s">
        <v>54</v>
      </c>
      <c r="C60" s="206" t="s">
        <v>81</v>
      </c>
      <c r="D60" s="153">
        <v>1480.68</v>
      </c>
      <c r="E60" s="154">
        <v>4186.1900000000005</v>
      </c>
      <c r="F60" s="155">
        <v>35.370587574859236</v>
      </c>
      <c r="G60" s="143">
        <v>1924.58</v>
      </c>
      <c r="H60" s="144">
        <v>5881.59</v>
      </c>
      <c r="I60" s="156">
        <v>32.722104056896178</v>
      </c>
      <c r="J60" s="144">
        <v>-2705.51</v>
      </c>
      <c r="K60" s="144">
        <v>-3957.01</v>
      </c>
    </row>
    <row r="61" spans="1:11" s="141" customFormat="1" ht="21" customHeight="1" x14ac:dyDescent="0.3">
      <c r="A61" s="252"/>
      <c r="B61" s="151" t="s">
        <v>55</v>
      </c>
      <c r="C61" s="206" t="s">
        <v>121</v>
      </c>
      <c r="D61" s="153">
        <v>1866248.37</v>
      </c>
      <c r="E61" s="154">
        <v>2259703.9900000002</v>
      </c>
      <c r="F61" s="210">
        <v>82.588178728666136</v>
      </c>
      <c r="G61" s="143">
        <v>3794756.79</v>
      </c>
      <c r="H61" s="144">
        <v>4612875.6300000008</v>
      </c>
      <c r="I61" s="156">
        <v>82.264450515870493</v>
      </c>
      <c r="J61" s="144">
        <v>-393455.62000000011</v>
      </c>
      <c r="K61" s="144">
        <v>-818118.84000000078</v>
      </c>
    </row>
    <row r="62" spans="1:11" s="141" customFormat="1" ht="21" customHeight="1" x14ac:dyDescent="0.3">
      <c r="A62" s="252"/>
      <c r="B62" s="151" t="s">
        <v>57</v>
      </c>
      <c r="C62" s="206" t="s">
        <v>162</v>
      </c>
      <c r="D62" s="153">
        <v>100599.93</v>
      </c>
      <c r="E62" s="154">
        <v>260747.87</v>
      </c>
      <c r="F62" s="210">
        <v>38.581304614300393</v>
      </c>
      <c r="G62" s="143">
        <v>214568.25999999998</v>
      </c>
      <c r="H62" s="143">
        <v>532866.98</v>
      </c>
      <c r="I62" s="213">
        <v>40.266758506972977</v>
      </c>
      <c r="J62" s="143">
        <v>-160147.94</v>
      </c>
      <c r="K62" s="143">
        <v>-318298.71999999997</v>
      </c>
    </row>
    <row r="63" spans="1:11" s="141" customFormat="1" ht="22.95" customHeight="1" x14ac:dyDescent="0.25">
      <c r="A63" s="252"/>
      <c r="B63" s="2" t="s">
        <v>58</v>
      </c>
      <c r="C63" s="157" t="s">
        <v>16</v>
      </c>
      <c r="D63" s="158">
        <v>100599.93</v>
      </c>
      <c r="E63" s="214">
        <v>260747.87</v>
      </c>
      <c r="F63" s="198">
        <v>38.581304614300393</v>
      </c>
      <c r="G63" s="215">
        <v>214568.25999999998</v>
      </c>
      <c r="H63" s="215">
        <v>532866.98</v>
      </c>
      <c r="I63" s="161">
        <v>40.266758506972977</v>
      </c>
      <c r="J63" s="215">
        <v>-160147.94</v>
      </c>
      <c r="K63" s="215">
        <v>-318298.71999999997</v>
      </c>
    </row>
    <row r="64" spans="1:11" s="141" customFormat="1" ht="19.95" customHeight="1" x14ac:dyDescent="0.25">
      <c r="A64" s="252"/>
      <c r="B64" s="179" t="s">
        <v>161</v>
      </c>
      <c r="C64" s="180" t="s">
        <v>82</v>
      </c>
      <c r="D64" s="181">
        <v>100599.93</v>
      </c>
      <c r="E64" s="216">
        <v>260747.87</v>
      </c>
      <c r="F64" s="217">
        <v>38.581304614300393</v>
      </c>
      <c r="G64" s="218">
        <v>214568.25999999998</v>
      </c>
      <c r="H64" s="218">
        <v>532866.98</v>
      </c>
      <c r="I64" s="219">
        <v>40.266758506972977</v>
      </c>
      <c r="J64" s="218">
        <v>-160147.94</v>
      </c>
      <c r="K64" s="218">
        <v>-318298.71999999997</v>
      </c>
    </row>
    <row r="65" spans="1:11" s="141" customFormat="1" ht="22.95" customHeight="1" x14ac:dyDescent="0.3">
      <c r="A65" s="252"/>
      <c r="B65" s="120" t="s">
        <v>56</v>
      </c>
      <c r="C65" s="148" t="s">
        <v>118</v>
      </c>
      <c r="D65" s="137">
        <v>47325454.240000017</v>
      </c>
      <c r="E65" s="121">
        <v>47095567.270000041</v>
      </c>
      <c r="F65" s="149">
        <v>100.48812867818755</v>
      </c>
      <c r="G65" s="122">
        <v>94532113.340000004</v>
      </c>
      <c r="H65" s="122">
        <v>91212111.220000029</v>
      </c>
      <c r="I65" s="220">
        <v>103.63986983262809</v>
      </c>
      <c r="J65" s="122">
        <v>229886.96999997646</v>
      </c>
      <c r="K65" s="122">
        <v>3320002.119999975</v>
      </c>
    </row>
    <row r="66" spans="1:11" s="141" customFormat="1" ht="34.950000000000003" customHeight="1" x14ac:dyDescent="0.3">
      <c r="A66" s="252"/>
      <c r="B66" s="151" t="s">
        <v>95</v>
      </c>
      <c r="C66" s="209" t="s">
        <v>122</v>
      </c>
      <c r="D66" s="153">
        <v>47325454.240000017</v>
      </c>
      <c r="E66" s="154">
        <v>47095567.270000041</v>
      </c>
      <c r="F66" s="210">
        <v>100.48812867818755</v>
      </c>
      <c r="G66" s="146">
        <v>94532113.340000004</v>
      </c>
      <c r="H66" s="143">
        <v>91212111.220000029</v>
      </c>
      <c r="I66" s="213">
        <v>103.63986983262809</v>
      </c>
      <c r="J66" s="143">
        <v>229886.96999997646</v>
      </c>
      <c r="K66" s="143">
        <v>3320002.119999975</v>
      </c>
    </row>
    <row r="67" spans="1:11" ht="22.95" customHeight="1" x14ac:dyDescent="0.3">
      <c r="A67" s="252"/>
      <c r="B67" s="2" t="s">
        <v>96</v>
      </c>
      <c r="C67" s="139" t="s">
        <v>17</v>
      </c>
      <c r="D67" s="134">
        <v>36466.209999999992</v>
      </c>
      <c r="E67" s="132">
        <v>31117.479999999996</v>
      </c>
      <c r="F67" s="198">
        <v>117.18882763000087</v>
      </c>
      <c r="G67" s="130">
        <v>62512.74</v>
      </c>
      <c r="H67" s="130">
        <v>59230.159999999996</v>
      </c>
      <c r="I67" s="199">
        <v>105.5420751860201</v>
      </c>
      <c r="J67" s="130">
        <v>5348.7299999999959</v>
      </c>
      <c r="K67" s="130">
        <v>3282.5800000000017</v>
      </c>
    </row>
    <row r="68" spans="1:11" ht="31.2" customHeight="1" x14ac:dyDescent="0.3">
      <c r="A68" s="252"/>
      <c r="B68" s="2" t="s">
        <v>97</v>
      </c>
      <c r="C68" s="139" t="s">
        <v>18</v>
      </c>
      <c r="D68" s="134">
        <v>60856.09</v>
      </c>
      <c r="E68" s="132">
        <v>52156.97</v>
      </c>
      <c r="F68" s="198">
        <v>116.67872961178534</v>
      </c>
      <c r="G68" s="130">
        <v>104125.79</v>
      </c>
      <c r="H68" s="130">
        <v>99233.67</v>
      </c>
      <c r="I68" s="199">
        <v>104.92989929728486</v>
      </c>
      <c r="J68" s="130">
        <v>8699.1199999999953</v>
      </c>
      <c r="K68" s="130">
        <v>4892.1199999999953</v>
      </c>
    </row>
    <row r="69" spans="1:11" ht="28.95" customHeight="1" x14ac:dyDescent="0.3">
      <c r="A69" s="252"/>
      <c r="B69" s="2" t="s">
        <v>115</v>
      </c>
      <c r="C69" s="139" t="s">
        <v>19</v>
      </c>
      <c r="D69" s="134">
        <v>41846571.87000002</v>
      </c>
      <c r="E69" s="132">
        <v>42373663.330000035</v>
      </c>
      <c r="F69" s="198">
        <v>98.756087110299845</v>
      </c>
      <c r="G69" s="130">
        <v>85032300.120000005</v>
      </c>
      <c r="H69" s="130">
        <v>82271401.400000036</v>
      </c>
      <c r="I69" s="199">
        <v>103.35584258079741</v>
      </c>
      <c r="J69" s="130">
        <v>-527091.4600000158</v>
      </c>
      <c r="K69" s="130">
        <v>2760898.719999969</v>
      </c>
    </row>
    <row r="70" spans="1:11" ht="28.95" customHeight="1" x14ac:dyDescent="0.3">
      <c r="A70" s="142"/>
      <c r="B70" s="4" t="s">
        <v>116</v>
      </c>
      <c r="C70" s="139" t="s">
        <v>20</v>
      </c>
      <c r="D70" s="221">
        <v>5381560.0699999994</v>
      </c>
      <c r="E70" s="222">
        <v>4638629.49</v>
      </c>
      <c r="F70" s="198">
        <v>116.01616558515001</v>
      </c>
      <c r="G70" s="223">
        <v>9333174.6899999995</v>
      </c>
      <c r="H70" s="223">
        <v>8782245.9900000002</v>
      </c>
      <c r="I70" s="224">
        <v>106.27320961662107</v>
      </c>
      <c r="J70" s="223">
        <v>742930.57999999914</v>
      </c>
      <c r="K70" s="223">
        <v>550928.69999999925</v>
      </c>
    </row>
    <row r="71" spans="1:11" ht="22.95" customHeight="1" x14ac:dyDescent="0.3">
      <c r="B71" s="140" t="s">
        <v>83</v>
      </c>
      <c r="C71" s="148" t="s">
        <v>163</v>
      </c>
      <c r="D71" s="137">
        <v>-3473999.7900000033</v>
      </c>
      <c r="E71" s="121">
        <v>3409350.4000000027</v>
      </c>
      <c r="F71" s="207">
        <v>-101.89623777010426</v>
      </c>
      <c r="G71" s="123">
        <v>31931638.779999986</v>
      </c>
      <c r="H71" s="122">
        <v>22765865.410000004</v>
      </c>
      <c r="I71" s="208">
        <v>140.26103644614307</v>
      </c>
      <c r="J71" s="122">
        <v>-6883350.190000006</v>
      </c>
      <c r="K71" s="122">
        <v>9165773.3699999824</v>
      </c>
    </row>
    <row r="72" spans="1:11" ht="22.95" customHeight="1" x14ac:dyDescent="0.3">
      <c r="B72" s="225" t="s">
        <v>59</v>
      </c>
      <c r="C72" s="226" t="s">
        <v>164</v>
      </c>
      <c r="D72" s="227">
        <v>1366625285.2100005</v>
      </c>
      <c r="E72" s="228">
        <v>1400937946.5500002</v>
      </c>
      <c r="F72" s="229">
        <v>97.550736531585912</v>
      </c>
      <c r="G72" s="230">
        <v>2886475744.5100007</v>
      </c>
      <c r="H72" s="230">
        <v>3016079040.6700001</v>
      </c>
      <c r="I72" s="231">
        <v>95.702921096815516</v>
      </c>
      <c r="J72" s="230">
        <v>-34312661.339999676</v>
      </c>
      <c r="K72" s="230">
        <v>-129603296.15999937</v>
      </c>
    </row>
    <row r="73" spans="1:11" ht="34.950000000000003" customHeight="1" x14ac:dyDescent="0.3">
      <c r="B73" s="138" t="s">
        <v>84</v>
      </c>
      <c r="C73" s="232" t="s">
        <v>165</v>
      </c>
      <c r="D73" s="233">
        <v>450185.6</v>
      </c>
      <c r="E73" s="234">
        <v>530692.6</v>
      </c>
      <c r="F73" s="235">
        <v>84.829824271150571</v>
      </c>
      <c r="G73" s="145">
        <v>1137462.4500000002</v>
      </c>
      <c r="H73" s="145">
        <v>1173070.71</v>
      </c>
      <c r="I73" s="236">
        <v>96.964525693425614</v>
      </c>
      <c r="J73" s="145">
        <v>-80507</v>
      </c>
      <c r="K73" s="145">
        <v>-35608.259999999776</v>
      </c>
    </row>
    <row r="74" spans="1:11" ht="22.95" customHeight="1" x14ac:dyDescent="0.3">
      <c r="B74" s="237" t="s">
        <v>85</v>
      </c>
      <c r="C74" s="232" t="s">
        <v>166</v>
      </c>
      <c r="D74" s="233">
        <v>0</v>
      </c>
      <c r="E74" s="234">
        <v>0</v>
      </c>
      <c r="F74" s="238" t="s">
        <v>169</v>
      </c>
      <c r="G74" s="145">
        <v>0</v>
      </c>
      <c r="H74" s="145">
        <v>0</v>
      </c>
      <c r="I74" s="239" t="s">
        <v>169</v>
      </c>
      <c r="J74" s="145">
        <v>0</v>
      </c>
      <c r="K74" s="145">
        <v>0</v>
      </c>
    </row>
    <row r="75" spans="1:11" ht="22.95" customHeight="1" x14ac:dyDescent="0.3">
      <c r="B75" s="120" t="s">
        <v>86</v>
      </c>
      <c r="C75" s="148" t="s">
        <v>167</v>
      </c>
      <c r="D75" s="137">
        <v>450185.6</v>
      </c>
      <c r="E75" s="121">
        <v>530692.6</v>
      </c>
      <c r="F75" s="207">
        <v>84.829824271150571</v>
      </c>
      <c r="G75" s="123">
        <v>1137462.4500000002</v>
      </c>
      <c r="H75" s="122">
        <v>1173070.71</v>
      </c>
      <c r="I75" s="208">
        <v>96.964525693425614</v>
      </c>
      <c r="J75" s="122">
        <v>-80507</v>
      </c>
      <c r="K75" s="122">
        <v>-35608.259999999776</v>
      </c>
    </row>
    <row r="76" spans="1:11" ht="32.4" customHeight="1" thickBot="1" x14ac:dyDescent="0.35">
      <c r="B76" s="240" t="s">
        <v>87</v>
      </c>
      <c r="C76" s="241" t="s">
        <v>168</v>
      </c>
      <c r="D76" s="242">
        <v>1367075470.8100004</v>
      </c>
      <c r="E76" s="243">
        <v>1401468639.1500001</v>
      </c>
      <c r="F76" s="244">
        <v>97.545919517624071</v>
      </c>
      <c r="G76" s="245">
        <v>2887613206.9600005</v>
      </c>
      <c r="H76" s="246">
        <v>3017252111.3800001</v>
      </c>
      <c r="I76" s="247">
        <v>95.703411593249115</v>
      </c>
      <c r="J76" s="246">
        <v>-34393168.339999676</v>
      </c>
      <c r="K76" s="246">
        <v>-129638904.4199996</v>
      </c>
    </row>
    <row r="77" spans="1:11" x14ac:dyDescent="0.3">
      <c r="A77" s="252"/>
      <c r="B77" s="252"/>
      <c r="C77" s="252"/>
      <c r="D77" s="252"/>
      <c r="E77" s="252"/>
      <c r="F77" s="252"/>
      <c r="G77" s="252"/>
      <c r="H77" s="252"/>
      <c r="I77" s="252"/>
    </row>
    <row r="78" spans="1:11" x14ac:dyDescent="0.3">
      <c r="B78" s="22" t="s">
        <v>173</v>
      </c>
      <c r="C78" s="117"/>
      <c r="D78" s="248"/>
      <c r="E78" s="248"/>
      <c r="F78" s="128"/>
      <c r="G78" s="128"/>
      <c r="H78" s="128"/>
      <c r="I78" s="128"/>
    </row>
    <row r="79" spans="1:11" x14ac:dyDescent="0.3">
      <c r="B79" s="118"/>
      <c r="D79" s="249"/>
    </row>
    <row r="80" spans="1:11" x14ac:dyDescent="0.3">
      <c r="B80" s="117"/>
      <c r="C80" s="117"/>
    </row>
    <row r="81" spans="2:3" x14ac:dyDescent="0.3">
      <c r="B81" s="118"/>
    </row>
    <row r="82" spans="2:3" x14ac:dyDescent="0.3">
      <c r="B82" s="13"/>
      <c r="C82" s="13"/>
    </row>
  </sheetData>
  <mergeCells count="3">
    <mergeCell ref="A6:A69"/>
    <mergeCell ref="B6:I6"/>
    <mergeCell ref="A77:I77"/>
  </mergeCells>
  <pageMargins left="0.31496062992125984" right="0.31496062992125984" top="0.15748031496062992" bottom="0.15748031496062992" header="0.31496062992125984" footer="0.31496062992125984"/>
  <pageSetup paperSize="8" scale="54" orientation="portrait" r:id="rId1"/>
  <headerFooter>
    <oddHeader>&amp;Rpobrani prihodki FURS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" customWidth="1"/>
    <col min="2" max="2" width="0.109375" style="5" customWidth="1"/>
    <col min="3" max="3" width="29.88671875" style="5" customWidth="1"/>
    <col min="4" max="4" width="22.6640625" style="5" customWidth="1"/>
    <col min="5" max="5" width="22.88671875" style="5" customWidth="1"/>
    <col min="6" max="6" width="21" style="5" customWidth="1"/>
    <col min="7" max="7" width="21.5546875" style="5" customWidth="1"/>
    <col min="8" max="8" width="21.6640625" style="5" customWidth="1"/>
    <col min="9" max="9" width="13.44140625" style="5" bestFit="1" customWidth="1"/>
    <col min="10" max="10" width="11.5546875" style="5" customWidth="1"/>
    <col min="11" max="12" width="8.88671875" style="5"/>
    <col min="13" max="13" width="10.88671875" style="5" bestFit="1" customWidth="1"/>
    <col min="14" max="16384" width="8.88671875" style="5"/>
  </cols>
  <sheetData>
    <row r="1" spans="1:9" ht="15" x14ac:dyDescent="0.25">
      <c r="A1" s="22"/>
      <c r="B1" s="22"/>
      <c r="C1" s="22"/>
      <c r="D1" s="23"/>
      <c r="E1" s="23"/>
      <c r="F1" s="24"/>
      <c r="G1" s="25"/>
      <c r="H1" s="23"/>
      <c r="I1" s="22"/>
    </row>
    <row r="2" spans="1:9" ht="69.75" customHeight="1" x14ac:dyDescent="0.2">
      <c r="B2" s="254"/>
      <c r="C2" s="26"/>
      <c r="D2" s="27" t="s">
        <v>159</v>
      </c>
      <c r="E2" s="27" t="s">
        <v>150</v>
      </c>
    </row>
    <row r="3" spans="1:9" ht="22.95" customHeight="1" x14ac:dyDescent="0.25">
      <c r="B3" s="254"/>
      <c r="C3" s="16"/>
      <c r="D3" s="16"/>
      <c r="E3" s="16"/>
      <c r="F3" s="18" t="s">
        <v>160</v>
      </c>
    </row>
    <row r="4" spans="1:9" ht="20.399999999999999" x14ac:dyDescent="0.35">
      <c r="B4" s="254"/>
      <c r="C4" s="17" t="s">
        <v>128</v>
      </c>
      <c r="D4" s="28" t="e">
        <f>D12+G12</f>
        <v>#REF!</v>
      </c>
      <c r="E4" s="28" t="e">
        <f t="shared" ref="D4:E7" si="0">E12+H12</f>
        <v>#REF!</v>
      </c>
      <c r="F4" s="5" t="e">
        <f>D4-E4</f>
        <v>#REF!</v>
      </c>
    </row>
    <row r="5" spans="1:9" ht="20.399999999999999" x14ac:dyDescent="0.35">
      <c r="B5" s="254"/>
      <c r="C5" s="17" t="s">
        <v>88</v>
      </c>
      <c r="D5" s="28" t="e">
        <f t="shared" si="0"/>
        <v>#REF!</v>
      </c>
      <c r="E5" s="28" t="e">
        <f t="shared" si="0"/>
        <v>#REF!</v>
      </c>
      <c r="F5" s="5" t="e">
        <f t="shared" ref="F5:F8" si="1">D5-E5</f>
        <v>#REF!</v>
      </c>
    </row>
    <row r="6" spans="1:9" ht="20.399999999999999" x14ac:dyDescent="0.35">
      <c r="B6" s="254"/>
      <c r="C6" s="17" t="s">
        <v>89</v>
      </c>
      <c r="D6" s="28" t="e">
        <f t="shared" si="0"/>
        <v>#REF!</v>
      </c>
      <c r="E6" s="28" t="e">
        <f t="shared" si="0"/>
        <v>#REF!</v>
      </c>
      <c r="F6" s="5" t="e">
        <f t="shared" si="1"/>
        <v>#REF!</v>
      </c>
    </row>
    <row r="7" spans="1:9" ht="20.399999999999999" x14ac:dyDescent="0.35">
      <c r="B7" s="254"/>
      <c r="C7" s="17" t="s">
        <v>129</v>
      </c>
      <c r="D7" s="28" t="e">
        <f t="shared" si="0"/>
        <v>#REF!</v>
      </c>
      <c r="E7" s="28" t="e">
        <f t="shared" si="0"/>
        <v>#REF!</v>
      </c>
      <c r="F7" s="5" t="e">
        <f t="shared" si="1"/>
        <v>#REF!</v>
      </c>
    </row>
    <row r="8" spans="1:9" ht="20.25" customHeight="1" x14ac:dyDescent="0.4">
      <c r="B8" s="254"/>
      <c r="C8" s="29" t="s">
        <v>140</v>
      </c>
      <c r="D8" s="30" t="e">
        <f>SUM(D4:D7)</f>
        <v>#REF!</v>
      </c>
      <c r="E8" s="30" t="e">
        <f>SUM(E4:E7)</f>
        <v>#REF!</v>
      </c>
      <c r="F8" s="5" t="e">
        <f t="shared" si="1"/>
        <v>#REF!</v>
      </c>
    </row>
    <row r="9" spans="1:9" ht="14.4" x14ac:dyDescent="0.2">
      <c r="G9" s="31"/>
    </row>
    <row r="10" spans="1:9" ht="15" thickBot="1" x14ac:dyDescent="0.25">
      <c r="G10" s="31"/>
    </row>
    <row r="11" spans="1:9" ht="31.2" x14ac:dyDescent="0.3">
      <c r="C11" s="33" t="s">
        <v>147</v>
      </c>
      <c r="D11" s="119" t="s">
        <v>170</v>
      </c>
      <c r="E11" s="119" t="s">
        <v>171</v>
      </c>
      <c r="F11" s="41" t="s">
        <v>148</v>
      </c>
      <c r="G11" s="119" t="s">
        <v>170</v>
      </c>
      <c r="H11" s="119" t="s">
        <v>171</v>
      </c>
    </row>
    <row r="12" spans="1:9" ht="17.399999999999999" x14ac:dyDescent="0.25">
      <c r="C12" s="17" t="s">
        <v>128</v>
      </c>
      <c r="D12" s="40" t="e">
        <f>#REF!</f>
        <v>#REF!</v>
      </c>
      <c r="E12" s="43" t="e">
        <f>#REF!</f>
        <v>#REF!</v>
      </c>
      <c r="F12" s="17" t="s">
        <v>128</v>
      </c>
      <c r="G12" s="34" t="e">
        <f>#REF!</f>
        <v>#REF!</v>
      </c>
      <c r="H12" s="35" t="e">
        <f>#REF!</f>
        <v>#REF!</v>
      </c>
    </row>
    <row r="13" spans="1:9" ht="17.399999999999999" x14ac:dyDescent="0.25">
      <c r="C13" s="17" t="s">
        <v>88</v>
      </c>
      <c r="D13" s="40" t="e">
        <f>#REF!</f>
        <v>#REF!</v>
      </c>
      <c r="E13" s="43" t="e">
        <f>#REF!</f>
        <v>#REF!</v>
      </c>
      <c r="F13" s="17" t="s">
        <v>88</v>
      </c>
      <c r="G13" s="34"/>
      <c r="H13" s="35"/>
    </row>
    <row r="14" spans="1:9" ht="17.399999999999999" x14ac:dyDescent="0.25">
      <c r="C14" s="17" t="s">
        <v>89</v>
      </c>
      <c r="D14" s="40" t="e">
        <f>#REF!</f>
        <v>#REF!</v>
      </c>
      <c r="E14" s="43" t="e">
        <f>#REF!</f>
        <v>#REF!</v>
      </c>
      <c r="F14" s="17" t="s">
        <v>89</v>
      </c>
      <c r="G14" s="34"/>
      <c r="H14" s="35"/>
    </row>
    <row r="15" spans="1:9" ht="17.399999999999999" x14ac:dyDescent="0.25">
      <c r="C15" s="17" t="s">
        <v>129</v>
      </c>
      <c r="D15" s="40" t="e">
        <f>#REF!</f>
        <v>#REF!</v>
      </c>
      <c r="E15" s="43" t="e">
        <f>#REF!</f>
        <v>#REF!</v>
      </c>
      <c r="F15" s="17" t="s">
        <v>129</v>
      </c>
      <c r="G15" s="34" t="e">
        <f>#REF!</f>
        <v>#REF!</v>
      </c>
      <c r="H15" s="35" t="e">
        <f>#REF!</f>
        <v>#REF!</v>
      </c>
    </row>
    <row r="16" spans="1:9" ht="15" thickBot="1" x14ac:dyDescent="0.3">
      <c r="C16" s="32" t="s">
        <v>139</v>
      </c>
      <c r="D16" s="39" t="e">
        <f>SUM(D12:D15)</f>
        <v>#REF!</v>
      </c>
      <c r="E16" s="39" t="e">
        <f>SUM(E12:E15)</f>
        <v>#REF!</v>
      </c>
      <c r="F16" s="42" t="s">
        <v>131</v>
      </c>
      <c r="G16" s="39" t="e">
        <f>SUM(G12:G15)</f>
        <v>#REF!</v>
      </c>
      <c r="H16" s="39" t="e">
        <f>SUM(H12:H15)</f>
        <v>#REF!</v>
      </c>
    </row>
    <row r="18" spans="3:3" ht="13.2" x14ac:dyDescent="0.25">
      <c r="C18" s="67" t="s">
        <v>172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45" t="s">
        <v>152</v>
      </c>
    </row>
    <row r="4" spans="2:5" ht="15" thickBot="1" x14ac:dyDescent="0.35">
      <c r="B4" s="255" t="s">
        <v>106</v>
      </c>
      <c r="C4" s="255"/>
      <c r="D4" s="255"/>
      <c r="E4" s="255"/>
    </row>
    <row r="5" spans="2:5" ht="27" x14ac:dyDescent="0.3">
      <c r="B5" s="55" t="s">
        <v>60</v>
      </c>
      <c r="C5" s="56" t="s">
        <v>133</v>
      </c>
      <c r="D5" s="64" t="s">
        <v>126</v>
      </c>
      <c r="E5" s="65" t="s">
        <v>151</v>
      </c>
    </row>
    <row r="6" spans="2:5" x14ac:dyDescent="0.3">
      <c r="B6" s="77">
        <v>1</v>
      </c>
      <c r="C6" s="75">
        <v>2</v>
      </c>
      <c r="D6" s="75">
        <v>3</v>
      </c>
      <c r="E6" s="76">
        <v>4</v>
      </c>
    </row>
    <row r="7" spans="2:5" x14ac:dyDescent="0.3">
      <c r="B7" s="57" t="s">
        <v>22</v>
      </c>
      <c r="C7" s="44" t="s">
        <v>138</v>
      </c>
      <c r="D7" s="74">
        <f>+E7/E$11*100</f>
        <v>11.787408369167608</v>
      </c>
      <c r="E7" s="61">
        <f>FURS!D10</f>
        <v>322588901.02999991</v>
      </c>
    </row>
    <row r="8" spans="2:5" x14ac:dyDescent="0.3">
      <c r="B8" s="57" t="s">
        <v>31</v>
      </c>
      <c r="C8" s="44" t="s">
        <v>135</v>
      </c>
      <c r="D8" s="74">
        <f t="shared" ref="D8:D10" si="0">+E8/E$11*100</f>
        <v>23.47872391158073</v>
      </c>
      <c r="E8" s="61">
        <f>FURS!D22</f>
        <v>642548006.06000042</v>
      </c>
    </row>
    <row r="9" spans="2:5" x14ac:dyDescent="0.3">
      <c r="B9" s="57" t="s">
        <v>43</v>
      </c>
      <c r="C9" s="44" t="s">
        <v>136</v>
      </c>
      <c r="D9" s="74">
        <f t="shared" si="0"/>
        <v>12.230386573915112</v>
      </c>
      <c r="E9" s="61">
        <f>FURS!D37</f>
        <v>334711994.40000004</v>
      </c>
    </row>
    <row r="10" spans="2:5" x14ac:dyDescent="0.3">
      <c r="B10" s="57"/>
      <c r="C10" s="44" t="s">
        <v>137</v>
      </c>
      <c r="D10" s="74">
        <f t="shared" si="0"/>
        <v>52.503481145336551</v>
      </c>
      <c r="E10" s="61">
        <f>FURS!D27+FURS!D29+FURS!D52+FURS!D54+FURS!D55+FURS!D65+FURS!D72</f>
        <v>1436875668.7200005</v>
      </c>
    </row>
    <row r="11" spans="2:5" ht="15" thickBot="1" x14ac:dyDescent="0.35">
      <c r="B11" s="59"/>
      <c r="C11" s="58" t="s">
        <v>131</v>
      </c>
      <c r="D11" s="66">
        <f>SUM(D7:D10)</f>
        <v>100</v>
      </c>
      <c r="E11" s="62">
        <f>SUM(E7:E10)</f>
        <v>2736724570.210001</v>
      </c>
    </row>
    <row r="33" spans="2:5" x14ac:dyDescent="0.3">
      <c r="B33" s="45" t="s">
        <v>153</v>
      </c>
    </row>
    <row r="35" spans="2:5" ht="15" thickBot="1" x14ac:dyDescent="0.35">
      <c r="B35" s="255" t="s">
        <v>106</v>
      </c>
      <c r="C35" s="255"/>
      <c r="D35" s="255"/>
      <c r="E35" s="255"/>
    </row>
    <row r="36" spans="2:5" ht="40.200000000000003" x14ac:dyDescent="0.3">
      <c r="B36" s="55" t="s">
        <v>60</v>
      </c>
      <c r="C36" s="56" t="s">
        <v>133</v>
      </c>
      <c r="D36" s="64" t="s">
        <v>126</v>
      </c>
      <c r="E36" s="65" t="s">
        <v>154</v>
      </c>
    </row>
    <row r="37" spans="2:5" x14ac:dyDescent="0.3">
      <c r="B37" s="77">
        <v>1</v>
      </c>
      <c r="C37" s="75">
        <v>2</v>
      </c>
      <c r="D37" s="75">
        <v>3</v>
      </c>
      <c r="E37" s="76">
        <v>4</v>
      </c>
    </row>
    <row r="38" spans="2:5" x14ac:dyDescent="0.3">
      <c r="B38" s="57" t="s">
        <v>22</v>
      </c>
      <c r="C38" s="44" t="s">
        <v>134</v>
      </c>
      <c r="D38" s="63">
        <f>+E38/E$42*100</f>
        <v>10.933049053710562</v>
      </c>
      <c r="E38" s="72">
        <f>FURS!G10</f>
        <v>627668516.40999997</v>
      </c>
    </row>
    <row r="39" spans="2:5" x14ac:dyDescent="0.3">
      <c r="B39" s="57" t="s">
        <v>31</v>
      </c>
      <c r="C39" s="44" t="s">
        <v>135</v>
      </c>
      <c r="D39" s="63">
        <f t="shared" ref="D39:D41" si="1">+E39/E$42*100</f>
        <v>22.103130743171924</v>
      </c>
      <c r="E39" s="72">
        <f>FURS!G22</f>
        <v>1268945123.4900002</v>
      </c>
    </row>
    <row r="40" spans="2:5" x14ac:dyDescent="0.3">
      <c r="B40" s="57" t="s">
        <v>43</v>
      </c>
      <c r="C40" s="44" t="s">
        <v>136</v>
      </c>
      <c r="D40" s="63">
        <f t="shared" si="1"/>
        <v>14.241082944798061</v>
      </c>
      <c r="E40" s="72">
        <f>FURS!G37</f>
        <v>817583398.75</v>
      </c>
    </row>
    <row r="41" spans="2:5" x14ac:dyDescent="0.3">
      <c r="B41" s="57"/>
      <c r="C41" s="44" t="s">
        <v>137</v>
      </c>
      <c r="D41" s="63">
        <f t="shared" si="1"/>
        <v>52.722737258319455</v>
      </c>
      <c r="E41" s="72">
        <f>FURS!G27+FURS!G29+FURS!G52+FURS!G54+FURS!G55+FURS!G65+FURS!G72</f>
        <v>3026822811.5900006</v>
      </c>
    </row>
    <row r="42" spans="2:5" ht="15" thickBot="1" x14ac:dyDescent="0.35">
      <c r="B42" s="59"/>
      <c r="C42" s="58" t="s">
        <v>131</v>
      </c>
      <c r="D42" s="60">
        <f>SUM(D38:D41)</f>
        <v>100</v>
      </c>
      <c r="E42" s="73">
        <f>SUM(E38:E41)</f>
        <v>5741019850.2400007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78" t="s">
        <v>141</v>
      </c>
    </row>
    <row r="4" spans="2:9" ht="50.25" customHeight="1" x14ac:dyDescent="0.3">
      <c r="B4" s="79"/>
      <c r="C4" s="80" t="s">
        <v>144</v>
      </c>
      <c r="D4" s="80" t="s">
        <v>155</v>
      </c>
      <c r="E4" s="80" t="s">
        <v>156</v>
      </c>
      <c r="F4" s="80" t="s">
        <v>149</v>
      </c>
      <c r="G4" s="80" t="s">
        <v>157</v>
      </c>
      <c r="H4" s="80" t="s">
        <v>158</v>
      </c>
      <c r="I4" s="80" t="s">
        <v>149</v>
      </c>
    </row>
    <row r="5" spans="2:9" x14ac:dyDescent="0.3">
      <c r="B5" s="81" t="s">
        <v>23</v>
      </c>
      <c r="C5" s="82" t="s">
        <v>61</v>
      </c>
      <c r="D5" s="69">
        <f>+D6+D9+D10+D11</f>
        <v>255752347.61999992</v>
      </c>
      <c r="E5" s="69">
        <f>+E6+E9+E10+E11</f>
        <v>226689244.53999996</v>
      </c>
      <c r="F5" s="70">
        <f t="shared" ref="F5:F11" si="0">D5/E5*100</f>
        <v>112.82068019546982</v>
      </c>
      <c r="G5" s="69">
        <f>+G6+G9+G10+G11</f>
        <v>501349724.69999993</v>
      </c>
      <c r="H5" s="69">
        <f>+H6+H9+H10+H11</f>
        <v>454951423.17999995</v>
      </c>
      <c r="I5" s="83">
        <f t="shared" ref="I5:I11" si="1">G5/H5*100</f>
        <v>110.19851772210913</v>
      </c>
    </row>
    <row r="6" spans="2:9" x14ac:dyDescent="0.3">
      <c r="B6" s="84" t="s">
        <v>24</v>
      </c>
      <c r="C6" s="85" t="s">
        <v>62</v>
      </c>
      <c r="D6" s="54">
        <f>+D7-D8</f>
        <v>823039.67000000016</v>
      </c>
      <c r="E6" s="54">
        <f>+E7-E8</f>
        <v>1161222.3699999996</v>
      </c>
      <c r="F6" s="53">
        <f t="shared" si="0"/>
        <v>70.877007820646824</v>
      </c>
      <c r="G6" s="54">
        <f>+G7-G8</f>
        <v>2266325.4900000002</v>
      </c>
      <c r="H6" s="54">
        <f>+H7-H8</f>
        <v>2943058.0799999996</v>
      </c>
      <c r="I6" s="86">
        <f t="shared" si="1"/>
        <v>77.005802413522218</v>
      </c>
    </row>
    <row r="7" spans="2:9" x14ac:dyDescent="0.3">
      <c r="B7" s="106" t="s">
        <v>63</v>
      </c>
      <c r="C7" s="113" t="s">
        <v>0</v>
      </c>
      <c r="D7" s="52">
        <f>FURS!D13</f>
        <v>1759553.2800000003</v>
      </c>
      <c r="E7" s="52">
        <f>FURS!E13</f>
        <v>2509006.7399999998</v>
      </c>
      <c r="F7" s="53">
        <f t="shared" si="0"/>
        <v>70.129476017270491</v>
      </c>
      <c r="G7" s="52">
        <f>FURS!G13</f>
        <v>3654701.5300000003</v>
      </c>
      <c r="H7" s="52">
        <f>FURS!H13</f>
        <v>4650463.93</v>
      </c>
      <c r="I7" s="86">
        <f t="shared" si="1"/>
        <v>78.58789112251003</v>
      </c>
    </row>
    <row r="8" spans="2:9" x14ac:dyDescent="0.3">
      <c r="B8" s="106" t="s">
        <v>25</v>
      </c>
      <c r="C8" s="113" t="s">
        <v>1</v>
      </c>
      <c r="D8" s="52">
        <f>FURS!D14</f>
        <v>936513.6100000001</v>
      </c>
      <c r="E8" s="52">
        <f>FURS!E14</f>
        <v>1347784.37</v>
      </c>
      <c r="F8" s="53">
        <f t="shared" si="0"/>
        <v>69.485418502070928</v>
      </c>
      <c r="G8" s="52">
        <f>FURS!G14</f>
        <v>1388376.04</v>
      </c>
      <c r="H8" s="52">
        <f>FURS!H14</f>
        <v>1707405.85</v>
      </c>
      <c r="I8" s="86">
        <f t="shared" si="1"/>
        <v>81.314939854516723</v>
      </c>
    </row>
    <row r="9" spans="2:9" x14ac:dyDescent="0.3">
      <c r="B9" s="87" t="s">
        <v>26</v>
      </c>
      <c r="C9" s="88" t="s">
        <v>64</v>
      </c>
      <c r="D9" s="54">
        <f>FURS!D15</f>
        <v>240766187.79999992</v>
      </c>
      <c r="E9" s="54">
        <f>FURS!E15</f>
        <v>211965298.94999996</v>
      </c>
      <c r="F9" s="68">
        <f t="shared" si="0"/>
        <v>113.58754899630705</v>
      </c>
      <c r="G9" s="54">
        <f>FURS!G15</f>
        <v>470282614.90999997</v>
      </c>
      <c r="H9" s="54">
        <f>FURS!H15</f>
        <v>425949943.97999996</v>
      </c>
      <c r="I9" s="89">
        <f t="shared" si="1"/>
        <v>110.40795322468257</v>
      </c>
    </row>
    <row r="10" spans="2:9" ht="24" x14ac:dyDescent="0.3">
      <c r="B10" s="84" t="s">
        <v>27</v>
      </c>
      <c r="C10" s="90" t="s">
        <v>146</v>
      </c>
      <c r="D10" s="52">
        <f>FURS!D16</f>
        <v>14450221.270000003</v>
      </c>
      <c r="E10" s="52">
        <f>FURS!E16</f>
        <v>13450720.16</v>
      </c>
      <c r="F10" s="53">
        <f t="shared" si="0"/>
        <v>107.43083714560011</v>
      </c>
      <c r="G10" s="52">
        <f>FURS!G16</f>
        <v>28719187.030000001</v>
      </c>
      <c r="H10" s="52">
        <f>FURS!H16</f>
        <v>25716376.359999999</v>
      </c>
      <c r="I10" s="86">
        <f t="shared" si="1"/>
        <v>111.67664770480907</v>
      </c>
    </row>
    <row r="11" spans="2:9" x14ac:dyDescent="0.3">
      <c r="B11" s="84" t="s">
        <v>28</v>
      </c>
      <c r="C11" s="91" t="s">
        <v>2</v>
      </c>
      <c r="D11" s="52">
        <f>FURS!D17</f>
        <v>-287101.12</v>
      </c>
      <c r="E11" s="52">
        <f>FURS!E17</f>
        <v>112003.06</v>
      </c>
      <c r="F11" s="53">
        <f t="shared" si="0"/>
        <v>-256.33328232282224</v>
      </c>
      <c r="G11" s="52">
        <f>FURS!G17</f>
        <v>81597.27</v>
      </c>
      <c r="H11" s="52">
        <f>FURS!H17</f>
        <v>342044.76</v>
      </c>
      <c r="I11" s="86">
        <f t="shared" si="1"/>
        <v>23.855728706383342</v>
      </c>
    </row>
    <row r="14" spans="2:9" x14ac:dyDescent="0.3">
      <c r="B14" s="78" t="s">
        <v>142</v>
      </c>
    </row>
    <row r="16" spans="2:9" ht="53.25" customHeight="1" x14ac:dyDescent="0.3">
      <c r="B16" s="79"/>
      <c r="C16" s="80" t="s">
        <v>144</v>
      </c>
      <c r="D16" s="80" t="s">
        <v>155</v>
      </c>
      <c r="E16" s="80" t="s">
        <v>156</v>
      </c>
      <c r="F16" s="80" t="s">
        <v>149</v>
      </c>
      <c r="G16" s="80" t="s">
        <v>157</v>
      </c>
      <c r="H16" s="80" t="s">
        <v>158</v>
      </c>
      <c r="I16" s="80" t="s">
        <v>149</v>
      </c>
    </row>
    <row r="17" spans="2:9" ht="21.75" customHeight="1" x14ac:dyDescent="0.3">
      <c r="B17" s="92" t="s">
        <v>29</v>
      </c>
      <c r="C17" s="93" t="s">
        <v>3</v>
      </c>
      <c r="D17" s="94">
        <f>FURS!D18</f>
        <v>66929246.36999999</v>
      </c>
      <c r="E17" s="94">
        <f>FURS!E18</f>
        <v>70633058.719999999</v>
      </c>
      <c r="F17" s="95">
        <f t="shared" ref="F17" si="2">D17/E17*100</f>
        <v>94.756262269934439</v>
      </c>
      <c r="G17" s="94">
        <f>FURS!G18</f>
        <v>126418717.51000001</v>
      </c>
      <c r="H17" s="94">
        <f>FURS!H18</f>
        <v>139550012.88999999</v>
      </c>
      <c r="I17" s="97">
        <f>G17/H17*100</f>
        <v>90.590258568911281</v>
      </c>
    </row>
    <row r="20" spans="2:9" x14ac:dyDescent="0.3">
      <c r="B20" s="78" t="s">
        <v>143</v>
      </c>
    </row>
    <row r="22" spans="2:9" ht="54" customHeight="1" x14ac:dyDescent="0.3">
      <c r="B22" s="79"/>
      <c r="C22" s="80" t="s">
        <v>144</v>
      </c>
      <c r="D22" s="80" t="s">
        <v>155</v>
      </c>
      <c r="E22" s="80" t="s">
        <v>156</v>
      </c>
      <c r="F22" s="80" t="s">
        <v>149</v>
      </c>
      <c r="G22" s="80" t="s">
        <v>157</v>
      </c>
      <c r="H22" s="80" t="s">
        <v>158</v>
      </c>
      <c r="I22" s="80" t="s">
        <v>149</v>
      </c>
    </row>
    <row r="23" spans="2:9" ht="30" customHeight="1" x14ac:dyDescent="0.3">
      <c r="B23" s="81" t="s">
        <v>43</v>
      </c>
      <c r="C23" s="98" t="s">
        <v>130</v>
      </c>
      <c r="D23" s="71">
        <f>+D24+D33+D35+D37+D29+D30</f>
        <v>334711994.40000004</v>
      </c>
      <c r="E23" s="71">
        <f>+E24+E33+E35+E37+E29+E30</f>
        <v>429494413.92999995</v>
      </c>
      <c r="F23" s="99">
        <f t="shared" ref="F23:F37" si="3">D23/E23*100</f>
        <v>77.93162927016607</v>
      </c>
      <c r="G23" s="69">
        <f>+G24+G33+G35+G37+G29+G30</f>
        <v>817583398.75</v>
      </c>
      <c r="H23" s="69">
        <f>+H24+H33+H35+H37+H29+H30</f>
        <v>1041889016.6699998</v>
      </c>
      <c r="I23" s="100">
        <f t="shared" ref="I23:I37" si="4">G23/H23*100</f>
        <v>78.471256119302694</v>
      </c>
    </row>
    <row r="24" spans="2:9" x14ac:dyDescent="0.3">
      <c r="B24" s="87" t="s">
        <v>44</v>
      </c>
      <c r="C24" s="88" t="s">
        <v>111</v>
      </c>
      <c r="D24" s="46">
        <f>D25+D28</f>
        <v>209194903.65000004</v>
      </c>
      <c r="E24" s="46">
        <f>E25+E28</f>
        <v>266657446</v>
      </c>
      <c r="F24" s="48">
        <f t="shared" si="3"/>
        <v>78.45080150133893</v>
      </c>
      <c r="G24" s="47">
        <f>G25+G28</f>
        <v>549623515.94000006</v>
      </c>
      <c r="H24" s="47">
        <f>H25+H28</f>
        <v>704744665.38999999</v>
      </c>
      <c r="I24" s="101">
        <f t="shared" si="4"/>
        <v>77.989028215750011</v>
      </c>
    </row>
    <row r="25" spans="2:9" ht="24.6" x14ac:dyDescent="0.3">
      <c r="B25" s="87" t="s">
        <v>45</v>
      </c>
      <c r="C25" s="102" t="s">
        <v>109</v>
      </c>
      <c r="D25" s="46">
        <f>D26-D27</f>
        <v>199407215.78000003</v>
      </c>
      <c r="E25" s="46">
        <f>E26-E27</f>
        <v>256950186.01999998</v>
      </c>
      <c r="F25" s="48">
        <f t="shared" si="3"/>
        <v>77.6053984893706</v>
      </c>
      <c r="G25" s="46">
        <f>G26-G27</f>
        <v>529959013.19000006</v>
      </c>
      <c r="H25" s="46">
        <f>H26-H27</f>
        <v>685610918.63999999</v>
      </c>
      <c r="I25" s="103">
        <f t="shared" si="4"/>
        <v>77.297341506935723</v>
      </c>
    </row>
    <row r="26" spans="2:9" x14ac:dyDescent="0.3">
      <c r="B26" s="106" t="s">
        <v>107</v>
      </c>
      <c r="C26" s="113" t="s">
        <v>104</v>
      </c>
      <c r="D26" s="49">
        <f>FURS!D40</f>
        <v>399976833.79000002</v>
      </c>
      <c r="E26" s="49">
        <f>FURS!E40</f>
        <v>447403286.52999997</v>
      </c>
      <c r="F26" s="50">
        <f t="shared" si="3"/>
        <v>89.399619053352694</v>
      </c>
      <c r="G26" s="49">
        <f>FURS!G40</f>
        <v>867000489.20000005</v>
      </c>
      <c r="H26" s="49">
        <f>FURS!H40</f>
        <v>1006315103.16</v>
      </c>
      <c r="I26" s="114">
        <f t="shared" si="4"/>
        <v>86.155965112465424</v>
      </c>
    </row>
    <row r="27" spans="2:9" x14ac:dyDescent="0.3">
      <c r="B27" s="106" t="s">
        <v>108</v>
      </c>
      <c r="C27" s="113" t="s">
        <v>1</v>
      </c>
      <c r="D27" s="49">
        <f>FURS!D41</f>
        <v>200569618.00999999</v>
      </c>
      <c r="E27" s="49">
        <f>FURS!E41</f>
        <v>190453100.50999999</v>
      </c>
      <c r="F27" s="50">
        <f t="shared" si="3"/>
        <v>105.3118155981235</v>
      </c>
      <c r="G27" s="49">
        <f>FURS!G41</f>
        <v>337041476.00999999</v>
      </c>
      <c r="H27" s="49">
        <f>FURS!H41</f>
        <v>320704184.51999998</v>
      </c>
      <c r="I27" s="108">
        <f t="shared" si="4"/>
        <v>105.0941934276449</v>
      </c>
    </row>
    <row r="28" spans="2:9" x14ac:dyDescent="0.3">
      <c r="B28" s="104" t="s">
        <v>46</v>
      </c>
      <c r="C28" s="105" t="s">
        <v>105</v>
      </c>
      <c r="D28" s="46">
        <f>FURS!D42</f>
        <v>9787687.870000001</v>
      </c>
      <c r="E28" s="46">
        <f>FURS!E42</f>
        <v>9707259.9800000191</v>
      </c>
      <c r="F28" s="48">
        <f t="shared" si="3"/>
        <v>100.82853338805893</v>
      </c>
      <c r="G28" s="46">
        <f>FURS!G42</f>
        <v>19664502.75</v>
      </c>
      <c r="H28" s="46">
        <f>FURS!H42</f>
        <v>19133746.750000007</v>
      </c>
      <c r="I28" s="101">
        <f t="shared" si="4"/>
        <v>102.77392612609965</v>
      </c>
    </row>
    <row r="29" spans="2:9" x14ac:dyDescent="0.3">
      <c r="B29" s="106" t="s">
        <v>47</v>
      </c>
      <c r="C29" s="107" t="s">
        <v>112</v>
      </c>
      <c r="D29" s="49">
        <f>FURS!D43</f>
        <v>9888282.410000002</v>
      </c>
      <c r="E29" s="49">
        <f>FURS!E43</f>
        <v>12105886.589999998</v>
      </c>
      <c r="F29" s="50">
        <f t="shared" si="3"/>
        <v>81.681604535831056</v>
      </c>
      <c r="G29" s="49">
        <f>FURS!G43</f>
        <v>19547509.280000001</v>
      </c>
      <c r="H29" s="49">
        <f>FURS!H43</f>
        <v>24349548.739999995</v>
      </c>
      <c r="I29" s="108">
        <f t="shared" si="4"/>
        <v>80.278733247686489</v>
      </c>
    </row>
    <row r="30" spans="2:9" x14ac:dyDescent="0.3">
      <c r="B30" s="87" t="s">
        <v>48</v>
      </c>
      <c r="C30" s="109" t="s">
        <v>114</v>
      </c>
      <c r="D30" s="47">
        <f>D31-D32</f>
        <v>93336503.960000008</v>
      </c>
      <c r="E30" s="47">
        <f>E31-E32</f>
        <v>118555152.27</v>
      </c>
      <c r="F30" s="48">
        <f t="shared" si="3"/>
        <v>78.728340500490006</v>
      </c>
      <c r="G30" s="47">
        <f>G31-G32</f>
        <v>204111323.74000001</v>
      </c>
      <c r="H30" s="47">
        <f>H31-H32</f>
        <v>253893665.09999996</v>
      </c>
      <c r="I30" s="101">
        <f t="shared" si="4"/>
        <v>80.392444474582533</v>
      </c>
    </row>
    <row r="31" spans="2:9" x14ac:dyDescent="0.3">
      <c r="B31" s="106" t="s">
        <v>77</v>
      </c>
      <c r="C31" s="115" t="s">
        <v>104</v>
      </c>
      <c r="D31" s="51">
        <f>FURS!D45</f>
        <v>96526083.080000013</v>
      </c>
      <c r="E31" s="51">
        <f>FURS!E45</f>
        <v>122082513.67999999</v>
      </c>
      <c r="F31" s="50">
        <f t="shared" si="3"/>
        <v>79.066264422611795</v>
      </c>
      <c r="G31" s="51">
        <f>FURS!G45</f>
        <v>209901221.56</v>
      </c>
      <c r="H31" s="51">
        <f>FURS!H45</f>
        <v>260542194.66999996</v>
      </c>
      <c r="I31" s="108">
        <f t="shared" si="4"/>
        <v>80.563235381454703</v>
      </c>
    </row>
    <row r="32" spans="2:9" x14ac:dyDescent="0.3">
      <c r="B32" s="84" t="s">
        <v>113</v>
      </c>
      <c r="C32" s="115" t="s">
        <v>1</v>
      </c>
      <c r="D32" s="51">
        <f>FURS!D46</f>
        <v>3189579.1199999996</v>
      </c>
      <c r="E32" s="51">
        <f>FURS!E46</f>
        <v>3527361.4099999997</v>
      </c>
      <c r="F32" s="53">
        <f t="shared" si="3"/>
        <v>90.423938725348819</v>
      </c>
      <c r="G32" s="51">
        <f>FURS!G46</f>
        <v>5789897.8200000003</v>
      </c>
      <c r="H32" s="51">
        <f>FURS!H46</f>
        <v>6648529.5700000003</v>
      </c>
      <c r="I32" s="86">
        <f t="shared" si="4"/>
        <v>87.085388717012208</v>
      </c>
    </row>
    <row r="33" spans="2:9" x14ac:dyDescent="0.3">
      <c r="B33" s="84" t="s">
        <v>49</v>
      </c>
      <c r="C33" s="110" t="s">
        <v>74</v>
      </c>
      <c r="D33" s="51">
        <f>FURS!D47</f>
        <v>18856673.510000005</v>
      </c>
      <c r="E33" s="51">
        <f>FURS!E47</f>
        <v>22881191.800000004</v>
      </c>
      <c r="F33" s="50">
        <f t="shared" si="3"/>
        <v>82.411238342925827</v>
      </c>
      <c r="G33" s="51">
        <f>FURS!G47</f>
        <v>33856474.220000006</v>
      </c>
      <c r="H33" s="51">
        <f>FURS!H47</f>
        <v>42957755.010000005</v>
      </c>
      <c r="I33" s="108">
        <f t="shared" si="4"/>
        <v>78.813416138992039</v>
      </c>
    </row>
    <row r="34" spans="2:9" hidden="1" x14ac:dyDescent="0.3">
      <c r="B34" s="84" t="s">
        <v>110</v>
      </c>
      <c r="C34" s="110" t="s">
        <v>75</v>
      </c>
      <c r="D34" s="51">
        <f>FURS!D48</f>
        <v>18717727.210000005</v>
      </c>
      <c r="E34" s="51">
        <f>FURS!E48</f>
        <v>22660078.18</v>
      </c>
      <c r="F34" s="53">
        <f t="shared" si="3"/>
        <v>82.602218144686063</v>
      </c>
      <c r="G34" s="51">
        <f>FURS!G48</f>
        <v>33605588.230000004</v>
      </c>
      <c r="H34" s="51">
        <f>FURS!H48</f>
        <v>42384608.710000001</v>
      </c>
      <c r="I34" s="86">
        <f t="shared" si="4"/>
        <v>79.287244244562942</v>
      </c>
    </row>
    <row r="35" spans="2:9" x14ac:dyDescent="0.3">
      <c r="B35" s="84" t="s">
        <v>91</v>
      </c>
      <c r="C35" s="110" t="s">
        <v>76</v>
      </c>
      <c r="D35" s="51">
        <f>FURS!D49</f>
        <v>4474350.7999999989</v>
      </c>
      <c r="E35" s="51">
        <f>FURS!E49</f>
        <v>4574411.82</v>
      </c>
      <c r="F35" s="53">
        <f t="shared" si="3"/>
        <v>97.812592658087311</v>
      </c>
      <c r="G35" s="51">
        <f>FURS!G49</f>
        <v>8931408.5299999993</v>
      </c>
      <c r="H35" s="51">
        <f>FURS!H49</f>
        <v>9627314.1799999997</v>
      </c>
      <c r="I35" s="86">
        <f t="shared" si="4"/>
        <v>92.771549395929227</v>
      </c>
    </row>
    <row r="36" spans="2:9" hidden="1" x14ac:dyDescent="0.3">
      <c r="B36" s="84" t="s">
        <v>99</v>
      </c>
      <c r="C36" s="110" t="s">
        <v>78</v>
      </c>
      <c r="D36" s="51">
        <f>FURS!D50</f>
        <v>2444640.2800000003</v>
      </c>
      <c r="E36" s="51">
        <f>FURS!E50</f>
        <v>2577760.94</v>
      </c>
      <c r="F36" s="53">
        <f t="shared" si="3"/>
        <v>94.835802733514939</v>
      </c>
      <c r="G36" s="51">
        <f>FURS!G50</f>
        <v>5333732.96</v>
      </c>
      <c r="H36" s="51">
        <f>FURS!H50</f>
        <v>5433690.8200000003</v>
      </c>
      <c r="I36" s="86">
        <f t="shared" si="4"/>
        <v>98.16040582154433</v>
      </c>
    </row>
    <row r="37" spans="2:9" x14ac:dyDescent="0.3">
      <c r="B37" s="84" t="s">
        <v>100</v>
      </c>
      <c r="C37" s="110" t="s">
        <v>14</v>
      </c>
      <c r="D37" s="51">
        <f>FURS!D51</f>
        <v>-1038719.9299999997</v>
      </c>
      <c r="E37" s="51">
        <f>FURS!E51</f>
        <v>4720325.45</v>
      </c>
      <c r="F37" s="53">
        <f t="shared" si="3"/>
        <v>-22.00526088725513</v>
      </c>
      <c r="G37" s="51">
        <f>FURS!G51</f>
        <v>1513167.04</v>
      </c>
      <c r="H37" s="51">
        <f>FURS!H51</f>
        <v>6316068.25</v>
      </c>
      <c r="I37" s="86">
        <f t="shared" si="4"/>
        <v>23.957420662767536</v>
      </c>
    </row>
    <row r="39" spans="2:9" x14ac:dyDescent="0.3">
      <c r="B39" s="78" t="s">
        <v>145</v>
      </c>
    </row>
    <row r="41" spans="2:9" ht="52.5" customHeight="1" x14ac:dyDescent="0.3">
      <c r="B41" s="79"/>
      <c r="C41" s="80" t="s">
        <v>144</v>
      </c>
      <c r="D41" s="80" t="s">
        <v>155</v>
      </c>
      <c r="E41" s="80" t="s">
        <v>156</v>
      </c>
      <c r="F41" s="80" t="s">
        <v>149</v>
      </c>
      <c r="G41" s="80" t="s">
        <v>157</v>
      </c>
      <c r="H41" s="80" t="s">
        <v>158</v>
      </c>
      <c r="I41" s="80" t="s">
        <v>149</v>
      </c>
    </row>
    <row r="42" spans="2:9" ht="30" customHeight="1" x14ac:dyDescent="0.3">
      <c r="B42" s="81" t="s">
        <v>31</v>
      </c>
      <c r="C42" s="98" t="s">
        <v>65</v>
      </c>
      <c r="D42" s="71">
        <f>+D43+D44+D45+D46</f>
        <v>642548006.06000042</v>
      </c>
      <c r="E42" s="71">
        <f>+E43+E44+E45+E46</f>
        <v>598222774.20000029</v>
      </c>
      <c r="F42" s="99">
        <f t="shared" ref="F42:F46" si="5">D42/E42*100</f>
        <v>107.40948585905576</v>
      </c>
      <c r="G42" s="69">
        <f>+G43+G44+G45+G46</f>
        <v>1268945123.4900002</v>
      </c>
      <c r="H42" s="69">
        <f>+H43+H44+H45+H46</f>
        <v>1212365017.7400002</v>
      </c>
      <c r="I42" s="100">
        <f>G42/H42*100</f>
        <v>104.6669200217829</v>
      </c>
    </row>
    <row r="43" spans="2:9" x14ac:dyDescent="0.3">
      <c r="B43" s="87" t="s">
        <v>32</v>
      </c>
      <c r="C43" s="88" t="s">
        <v>5</v>
      </c>
      <c r="D43" s="52">
        <f>FURS!D23</f>
        <v>3707518.85</v>
      </c>
      <c r="E43" s="52">
        <f>FURS!E23</f>
        <v>3432418.28</v>
      </c>
      <c r="F43" s="53">
        <f t="shared" si="5"/>
        <v>108.01477406186055</v>
      </c>
      <c r="G43" s="52">
        <f>FURS!G23</f>
        <v>7281572.0899999999</v>
      </c>
      <c r="H43" s="52">
        <f>FURS!H23</f>
        <v>6945268.0799999991</v>
      </c>
      <c r="I43" s="86">
        <f>G43/H43*100</f>
        <v>104.84220344162726</v>
      </c>
    </row>
    <row r="44" spans="2:9" x14ac:dyDescent="0.3">
      <c r="B44" s="87" t="s">
        <v>33</v>
      </c>
      <c r="C44" s="88" t="s">
        <v>6</v>
      </c>
      <c r="D44" s="52">
        <f>FURS!D24</f>
        <v>3368778.290000001</v>
      </c>
      <c r="E44" s="52">
        <f>FURS!E24</f>
        <v>3101947.6499999994</v>
      </c>
      <c r="F44" s="53">
        <f t="shared" si="5"/>
        <v>108.6020355630438</v>
      </c>
      <c r="G44" s="52">
        <f>FURS!G24</f>
        <v>6619582.620000001</v>
      </c>
      <c r="H44" s="52">
        <f>FURS!H24</f>
        <v>6273249.4799999995</v>
      </c>
      <c r="I44" s="86">
        <f>G44/H44*100</f>
        <v>105.52079334807519</v>
      </c>
    </row>
    <row r="45" spans="2:9" x14ac:dyDescent="0.3">
      <c r="B45" s="87" t="s">
        <v>34</v>
      </c>
      <c r="C45" s="87" t="s">
        <v>7</v>
      </c>
      <c r="D45" s="52">
        <f>FURS!D25</f>
        <v>408198323.73000038</v>
      </c>
      <c r="E45" s="52">
        <f>FURS!E25</f>
        <v>380492681.87000012</v>
      </c>
      <c r="F45" s="53">
        <f t="shared" si="5"/>
        <v>107.28151766910099</v>
      </c>
      <c r="G45" s="52">
        <f>FURS!G25</f>
        <v>805931718.08000016</v>
      </c>
      <c r="H45" s="52">
        <f>FURS!H25</f>
        <v>771493490.91000009</v>
      </c>
      <c r="I45" s="86">
        <f>G45/H45*100</f>
        <v>104.46383897929962</v>
      </c>
    </row>
    <row r="46" spans="2:9" x14ac:dyDescent="0.3">
      <c r="B46" s="87" t="s">
        <v>35</v>
      </c>
      <c r="C46" s="88" t="s">
        <v>8</v>
      </c>
      <c r="D46" s="52">
        <f>FURS!D26</f>
        <v>227273385.19000006</v>
      </c>
      <c r="E46" s="52">
        <f>FURS!E26</f>
        <v>211195726.4000001</v>
      </c>
      <c r="F46" s="53">
        <f t="shared" si="5"/>
        <v>107.61268187763858</v>
      </c>
      <c r="G46" s="52">
        <f>FURS!G26</f>
        <v>449112250.70000005</v>
      </c>
      <c r="H46" s="52">
        <f>FURS!H26</f>
        <v>427653009.2700001</v>
      </c>
      <c r="I46" s="86">
        <f>G46/H46*100</f>
        <v>105.01790960541366</v>
      </c>
    </row>
    <row r="49" spans="2:9" ht="52.8" x14ac:dyDescent="0.3">
      <c r="B49" s="79"/>
      <c r="C49" s="80" t="s">
        <v>144</v>
      </c>
      <c r="D49" s="80" t="s">
        <v>155</v>
      </c>
      <c r="E49" s="80" t="s">
        <v>156</v>
      </c>
      <c r="F49" s="80" t="s">
        <v>149</v>
      </c>
      <c r="G49" s="80" t="s">
        <v>157</v>
      </c>
      <c r="H49" s="80" t="s">
        <v>158</v>
      </c>
      <c r="I49" s="80" t="s">
        <v>149</v>
      </c>
    </row>
    <row r="50" spans="2:9" ht="49.5" customHeight="1" x14ac:dyDescent="0.3">
      <c r="B50" s="112" t="s">
        <v>95</v>
      </c>
      <c r="C50" s="111" t="s">
        <v>122</v>
      </c>
      <c r="D50" s="69">
        <f>SUM(D51:D54)</f>
        <v>47325454.240000017</v>
      </c>
      <c r="E50" s="69">
        <f>SUM(E51:E54)</f>
        <v>47095567.270000041</v>
      </c>
      <c r="F50" s="99">
        <f t="shared" ref="F50:F54" si="6">D50/E50*100</f>
        <v>100.48812867818755</v>
      </c>
      <c r="G50" s="69">
        <f>SUM(G51:G54)</f>
        <v>94532113.340000004</v>
      </c>
      <c r="H50" s="69">
        <f>SUM(H51:H54)</f>
        <v>91212111.220000029</v>
      </c>
      <c r="I50" s="100">
        <f>G50/H50*100</f>
        <v>103.63986983262809</v>
      </c>
    </row>
    <row r="51" spans="2:9" ht="16.5" customHeight="1" x14ac:dyDescent="0.3">
      <c r="B51" s="87" t="s">
        <v>96</v>
      </c>
      <c r="C51" s="116" t="s">
        <v>17</v>
      </c>
      <c r="D51" s="38">
        <f>FURS!D67</f>
        <v>36466.209999999992</v>
      </c>
      <c r="E51" s="38">
        <f>FURS!E67</f>
        <v>31117.479999999996</v>
      </c>
      <c r="F51" s="53">
        <f t="shared" si="6"/>
        <v>117.18882763000087</v>
      </c>
      <c r="G51" s="96">
        <f>FURS!G67</f>
        <v>62512.74</v>
      </c>
      <c r="H51" s="96">
        <f>FURS!H67</f>
        <v>59230.159999999996</v>
      </c>
      <c r="I51" s="86">
        <f>G51/H51*100</f>
        <v>105.5420751860201</v>
      </c>
    </row>
    <row r="52" spans="2:9" ht="14.25" customHeight="1" x14ac:dyDescent="0.3">
      <c r="B52" s="87" t="s">
        <v>97</v>
      </c>
      <c r="C52" s="116" t="s">
        <v>18</v>
      </c>
      <c r="D52" s="38">
        <f>FURS!D68</f>
        <v>60856.09</v>
      </c>
      <c r="E52" s="38">
        <f>FURS!E68</f>
        <v>52156.97</v>
      </c>
      <c r="F52" s="53">
        <f t="shared" si="6"/>
        <v>116.67872961178534</v>
      </c>
      <c r="G52" s="96">
        <f>FURS!G68</f>
        <v>104125.79</v>
      </c>
      <c r="H52" s="96">
        <f>FURS!H68</f>
        <v>99233.67</v>
      </c>
      <c r="I52" s="86">
        <f>G52/H52*100</f>
        <v>104.92989929728486</v>
      </c>
    </row>
    <row r="53" spans="2:9" ht="21.75" customHeight="1" x14ac:dyDescent="0.3">
      <c r="B53" s="87" t="s">
        <v>115</v>
      </c>
      <c r="C53" s="116" t="s">
        <v>19</v>
      </c>
      <c r="D53" s="38">
        <f>FURS!D69</f>
        <v>41846571.87000002</v>
      </c>
      <c r="E53" s="38">
        <f>FURS!E69</f>
        <v>42373663.330000035</v>
      </c>
      <c r="F53" s="53">
        <f t="shared" si="6"/>
        <v>98.756087110299845</v>
      </c>
      <c r="G53" s="96">
        <f>FURS!G69</f>
        <v>85032300.120000005</v>
      </c>
      <c r="H53" s="96">
        <f>FURS!H69</f>
        <v>82271401.400000036</v>
      </c>
      <c r="I53" s="86">
        <f>G53/H53*100</f>
        <v>103.35584258079741</v>
      </c>
    </row>
    <row r="54" spans="2:9" ht="20.25" customHeight="1" x14ac:dyDescent="0.3">
      <c r="B54" s="87" t="s">
        <v>116</v>
      </c>
      <c r="C54" s="116" t="s">
        <v>20</v>
      </c>
      <c r="D54" s="38">
        <f>FURS!D70</f>
        <v>5381560.0699999994</v>
      </c>
      <c r="E54" s="38">
        <f>FURS!E70</f>
        <v>4638629.49</v>
      </c>
      <c r="F54" s="53">
        <f t="shared" si="6"/>
        <v>116.01616558515001</v>
      </c>
      <c r="G54" s="96">
        <f>FURS!G70</f>
        <v>9333174.6899999995</v>
      </c>
      <c r="H54" s="96">
        <f>FURS!H70</f>
        <v>8782245.9900000002</v>
      </c>
      <c r="I54" s="86">
        <f>G54/H54*100</f>
        <v>106.27320961662107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a1b54cee-d36d-4423-9882-848277f2f248">februar</Mesec>
    <Leto xmlns="a1b54cee-d36d-4423-9882-848277f2f248">2021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C95ADF3FA4C74196AF77F83BD02218" ma:contentTypeVersion="5" ma:contentTypeDescription="Ustvari nov dokument." ma:contentTypeScope="" ma:versionID="536eecdd0b405efad9004ea586fe1e8c">
  <xsd:schema xmlns:xsd="http://www.w3.org/2001/XMLSchema" xmlns:xs="http://www.w3.org/2001/XMLSchema" xmlns:p="http://schemas.microsoft.com/office/2006/metadata/properties" xmlns:ns2="a1b54cee-d36d-4423-9882-848277f2f248" targetNamespace="http://schemas.microsoft.com/office/2006/metadata/properties" ma:root="true" ma:fieldsID="57119be6f314f4fa71660f2436e19e87" ns2:_="">
    <xsd:import namespace="a1b54cee-d36d-4423-9882-848277f2f248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b54cee-d36d-4423-9882-848277f2f248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 ma:readOnly="false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 ma:readOnly="false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4A966F-D1D7-4E21-A124-86C3E97B1D9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1b54cee-d36d-4423-9882-848277f2f24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9A872B9-547C-481A-AF2D-4B734D00DB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b54cee-d36d-4423-9882-848277f2f2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4</vt:i4>
      </vt:variant>
      <vt:variant>
        <vt:lpstr>Imenovani obsegi</vt:lpstr>
      </vt:variant>
      <vt:variant>
        <vt:i4>1</vt:i4>
      </vt:variant>
    </vt:vector>
  </HeadingPairs>
  <TitlesOfParts>
    <vt:vector size="5" baseType="lpstr"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2021-03-11T09:21:41Z</cp:lastPrinted>
  <dcterms:created xsi:type="dcterms:W3CDTF">2013-10-09T08:57:38Z</dcterms:created>
  <dcterms:modified xsi:type="dcterms:W3CDTF">2021-03-15T08:22:54Z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0x010100DDC95ADF3FA4C74196AF77F83BD02218</vt:lpwstr>
  </property>
  <property fmtid="{D5CDD505-2E9C-101B-9397-08002B2CF9AE}" pid="3" name="BExAnalyzer_OldName">
    <vt:lpwstr>Realizacija JFP FURS AVGUST 2018_delovna.xlsx</vt:lpwstr>
  </property>
</Properties>
</file>