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11 November\"/>
    </mc:Choice>
  </mc:AlternateContent>
  <bookViews>
    <workbookView xWindow="-120" yWindow="-120" windowWidth="29040" windowHeight="15840" tabRatio="741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G6" i="24" s="1"/>
  <c r="D7" i="24"/>
  <c r="D43" i="24"/>
  <c r="G11" i="24"/>
  <c r="G26" i="24"/>
  <c r="G25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I9" i="24" s="1"/>
  <c r="E53" i="24"/>
  <c r="E51" i="24"/>
  <c r="E52" i="24"/>
  <c r="E54" i="24"/>
  <c r="E37" i="24"/>
  <c r="E34" i="24"/>
  <c r="E33" i="24"/>
  <c r="E27" i="24"/>
  <c r="E26" i="24"/>
  <c r="E44" i="24"/>
  <c r="E46" i="24"/>
  <c r="E45" i="24"/>
  <c r="F45" i="24" s="1"/>
  <c r="E43" i="24"/>
  <c r="E11" i="24"/>
  <c r="E8" i="24"/>
  <c r="E9" i="24"/>
  <c r="E7" i="24"/>
  <c r="E17" i="24"/>
  <c r="F17" i="24" s="1"/>
  <c r="E10" i="24"/>
  <c r="G54" i="24"/>
  <c r="D52" i="24"/>
  <c r="G24" i="24" l="1"/>
  <c r="F8" i="24"/>
  <c r="F46" i="24"/>
  <c r="F33" i="24"/>
  <c r="I10" i="24"/>
  <c r="D6" i="24"/>
  <c r="F11" i="24"/>
  <c r="F34" i="24"/>
  <c r="F51" i="24"/>
  <c r="I11" i="24"/>
  <c r="D50" i="24"/>
  <c r="I7" i="24"/>
  <c r="F26" i="24"/>
  <c r="I45" i="24"/>
  <c r="F54" i="24"/>
  <c r="I8" i="24"/>
  <c r="I52" i="24"/>
  <c r="I32" i="24"/>
  <c r="I46" i="24"/>
  <c r="I43" i="24"/>
  <c r="D42" i="24"/>
  <c r="G30" i="24"/>
  <c r="G23" i="24" s="1"/>
  <c r="G42" i="24"/>
  <c r="D25" i="24"/>
  <c r="F27" i="24"/>
  <c r="F53" i="24"/>
  <c r="G5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I24" i="24" s="1"/>
  <c r="H42" i="24"/>
  <c r="F7" i="24"/>
  <c r="G50" i="24"/>
  <c r="F52" i="24"/>
  <c r="I42" i="24" l="1"/>
  <c r="F50" i="24"/>
  <c r="F25" i="24"/>
  <c r="F42" i="24"/>
  <c r="I30" i="24"/>
  <c r="F6" i="24"/>
  <c r="F5" i="24"/>
  <c r="I5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<sst xmlns="http://schemas.openxmlformats.org/spreadsheetml/2006/main" count="326" uniqueCount="189">
  <si>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</si>
  <si>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</si>
  <si>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</si>
  <si>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</si>
  <si>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</si>
  <si>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</si>
  <si>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</si>
  <si>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</si>
  <si>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</si>
  <si>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</si>
  <si>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</si>
  <si>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</si>
  <si>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</si>
  <si>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</si>
  <si>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</si>
  <si>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</si>
  <si>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</si>
  <si>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</si>
  <si>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</si>
  <si>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</si>
  <si>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</si>
  <si>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</si>
  <si>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</si>
  <si>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</si>
  <si>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</si>
  <si>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</si>
  <si>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</si>
  <si>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</si>
  <si>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</si>
  <si>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</si>
  <si>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</si>
  <si>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</si>
  <si>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</si>
  <si>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</si>
  <si>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</si>
  <si>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</si>
  <si>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</si>
  <si>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</si>
  <si>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</si>
  <si>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</si>
  <si>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</si>
  <si>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</si>
  <si>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</si>
  <si>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</si>
  <si>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</si>
  <si>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</si>
  <si>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</si>
  <si>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</si>
  <si>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</si>
  <si>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</si>
  <si>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</si>
  <si>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</si>
  <si>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</si>
  <si>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</si>
  <si>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</si>
  <si>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</si>
  <si>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</si>
  <si>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</si>
  <si>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</si>
  <si>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</si>
  <si>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</si>
  <si>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</si>
  <si>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</si>
  <si>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</si>
  <si>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</si>
  <si>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</si>
  <si>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</si>
  <si>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</si>
  <si>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</si>
  <si>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</si>
  <si>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</si>
  <si>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</si>
  <si>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</si>
  <si>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</si>
  <si>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</si>
  <si>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</si>
  <si>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</si>
  <si>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</si>
  <si>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</si>
  <si>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</si>
  <si>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</si>
  <si>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</si>
  <si>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</si>
  <si>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</si>
  <si>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</si>
  <si>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</si>
  <si>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</si>
  <si>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</si>
  <si>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</si>
  <si>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</si>
  <si>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</si>
  <si>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</si>
  <si>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</si>
  <si>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</si>
  <si>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</si>
  <si>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</si>
  <si>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</si>
  <si>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</si>
  <si>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</si>
  <si>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</si>
  <si>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</si>
  <si>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</si>
  <si>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</si>
  <si>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</si>
  <si>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</si>
  <si>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</si>
  <si>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</si>
  <si>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</si>
  <si>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</si>
  <si>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</si>
  <si>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</si>
  <si>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</si>
  <si>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</si>
  <si>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</si>
  <si>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</si>
  <si>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</si>
  <si>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</si>
  <si>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</si>
  <si>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</si>
  <si>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</si>
  <si>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</si>
  <si>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</si>
  <si>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</si>
  <si>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</si>
  <si>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</si>
  <si>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</si>
  <si>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</si>
  <si>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</si>
  <si>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</si>
  <si>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</si>
  <si>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</si>
  <si>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</si>
  <si>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</si>
  <si>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</si>
  <si>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</si>
  <si>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</si>
  <si>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</si>
  <si>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</si>
  <si>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</si>
  <si>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</si>
  <si>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</si>
  <si>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</si>
  <si>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</si>
  <si>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</si>
  <si>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</si>
  <si>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</si>
  <si>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</si>
  <si>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</si>
  <si>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</si>
  <si>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</si>
  <si>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</si>
  <si>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</si>
  <si>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</si>
  <si>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</si>
  <si>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</si>
  <si>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</si>
  <si>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</si>
  <si>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</si>
  <si>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</si>
  <si>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</si>
  <si>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</si>
  <si>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</si>
  <si>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</si>
  <si>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</si>
  <si>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</si>
  <si>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</si>
  <si>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</si>
  <si>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</si>
  <si>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</si>
  <si>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</si>
  <si>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</si>
  <si>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</si>
  <si>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</si>
  <si>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</si>
  <si>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</si>
  <si>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</si>
  <si>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</si>
  <si>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</si>
  <si>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</si>
  <si>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</si>
  <si>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</si>
  <si>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</si>
  <si>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Priloga 1: Pobrani javnofinančni prihodki in prejemki FURS</t>
  </si>
  <si>
    <t>REALIZACIJA  NOVEMBER 2020</t>
  </si>
  <si>
    <t>REALIZACIJA JANUAR - NOVEMBER 2021</t>
  </si>
  <si>
    <t>REALIZACIJA JANUAR - NOVEMBER 2020</t>
  </si>
  <si>
    <t xml:space="preserve"> REALIZACIJA  NOVEMBER 2021</t>
  </si>
  <si>
    <t>REALIZACIJA  NOVEMBER 2019</t>
  </si>
  <si>
    <t>REALIZACIJA JANUAR - NOVEMBER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</si>
</sst>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191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3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</cellStyleXfs>
  <cellXfs count="274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166" fontId="28" fillId="35" borderId="22" xfId="0" applyNumberFormat="1" applyFont="1" applyFill="1" applyBorder="1" applyAlignment="1"/>
    <xf numFmtId="166" fontId="28" fillId="35" borderId="1" xfId="0" applyNumberFormat="1" applyFont="1" applyFill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6" fontId="28" fillId="35" borderId="36" xfId="0" applyNumberFormat="1" applyFont="1" applyFill="1" applyBorder="1" applyAlignment="1"/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1916">
    <cellStyle name="20 % – Poudarek1" xfId="1" builtinId="30" customBuiltin="1"/>
    <cellStyle name="20 % – Poudarek1 2" xfId="267"/>
    <cellStyle name="20 % – Poudarek1 2 2" xfId="543"/>
    <cellStyle name="20 % – Poudarek1 2 2 2" xfId="1199"/>
    <cellStyle name="20 % – Poudarek1 2 2 3" xfId="1763"/>
    <cellStyle name="20 % – Poudarek1 2 3" xfId="923"/>
    <cellStyle name="20 % – Poudarek1 2 4" xfId="1487"/>
    <cellStyle name="20 % – Poudarek1 3" xfId="359"/>
    <cellStyle name="20 % – Poudarek1 3 2" xfId="635"/>
    <cellStyle name="20 % – Poudarek1 3 2 2" xfId="1291"/>
    <cellStyle name="20 % – Poudarek1 3 2 3" xfId="1855"/>
    <cellStyle name="20 % – Poudarek1 3 3" xfId="1015"/>
    <cellStyle name="20 % – Poudarek1 3 4" xfId="1579"/>
    <cellStyle name="20 % – Poudarek1 4" xfId="451"/>
    <cellStyle name="20 % – Poudarek1 4 2" xfId="1107"/>
    <cellStyle name="20 % – Poudarek1 4 3" xfId="1671"/>
    <cellStyle name="20 % – Poudarek1 5" xfId="831"/>
    <cellStyle name="20 % – Poudarek1 6" xfId="1355"/>
    <cellStyle name="20 % – Poudarek2" xfId="2" builtinId="34" customBuiltin="1"/>
    <cellStyle name="20 % – Poudarek2 2" xfId="269"/>
    <cellStyle name="20 % – Poudarek2 2 2" xfId="545"/>
    <cellStyle name="20 % – Poudarek2 2 2 2" xfId="1201"/>
    <cellStyle name="20 % – Poudarek2 2 2 3" xfId="1765"/>
    <cellStyle name="20 % – Poudarek2 2 3" xfId="925"/>
    <cellStyle name="20 % – Poudarek2 2 4" xfId="1489"/>
    <cellStyle name="20 % – Poudarek2 3" xfId="361"/>
    <cellStyle name="20 % – Poudarek2 3 2" xfId="637"/>
    <cellStyle name="20 % – Poudarek2 3 2 2" xfId="1293"/>
    <cellStyle name="20 % – Poudarek2 3 2 3" xfId="1857"/>
    <cellStyle name="20 % – Poudarek2 3 3" xfId="1017"/>
    <cellStyle name="20 % – Poudarek2 3 4" xfId="1581"/>
    <cellStyle name="20 % – Poudarek2 4" xfId="453"/>
    <cellStyle name="20 % – Poudarek2 4 2" xfId="1109"/>
    <cellStyle name="20 % – Poudarek2 4 3" xfId="1673"/>
    <cellStyle name="20 % – Poudarek2 5" xfId="833"/>
    <cellStyle name="20 % – Poudarek2 6" xfId="1357"/>
    <cellStyle name="20 % – Poudarek3" xfId="3" builtinId="38" customBuiltin="1"/>
    <cellStyle name="20 % – Poudarek3 2" xfId="271"/>
    <cellStyle name="20 % – Poudarek3 2 2" xfId="547"/>
    <cellStyle name="20 % – Poudarek3 2 2 2" xfId="1203"/>
    <cellStyle name="20 % – Poudarek3 2 2 3" xfId="1767"/>
    <cellStyle name="20 % – Poudarek3 2 3" xfId="927"/>
    <cellStyle name="20 % – Poudarek3 2 4" xfId="1491"/>
    <cellStyle name="20 % – Poudarek3 3" xfId="363"/>
    <cellStyle name="20 % – Poudarek3 3 2" xfId="639"/>
    <cellStyle name="20 % – Poudarek3 3 2 2" xfId="1295"/>
    <cellStyle name="20 % – Poudarek3 3 2 3" xfId="1859"/>
    <cellStyle name="20 % – Poudarek3 3 3" xfId="1019"/>
    <cellStyle name="20 % – Poudarek3 3 4" xfId="1583"/>
    <cellStyle name="20 % – Poudarek3 4" xfId="455"/>
    <cellStyle name="20 % – Poudarek3 4 2" xfId="1111"/>
    <cellStyle name="20 % – Poudarek3 4 3" xfId="1675"/>
    <cellStyle name="20 % – Poudarek3 5" xfId="835"/>
    <cellStyle name="20 % – Poudarek3 6" xfId="1359"/>
    <cellStyle name="20 % – Poudarek4" xfId="4" builtinId="42" customBuiltin="1"/>
    <cellStyle name="20 % – Poudarek4 2" xfId="273"/>
    <cellStyle name="20 % – Poudarek4 2 2" xfId="549"/>
    <cellStyle name="20 % – Poudarek4 2 2 2" xfId="1205"/>
    <cellStyle name="20 % – Poudarek4 2 2 3" xfId="1769"/>
    <cellStyle name="20 % – Poudarek4 2 3" xfId="929"/>
    <cellStyle name="20 % – Poudarek4 2 4" xfId="1493"/>
    <cellStyle name="20 % – Poudarek4 3" xfId="365"/>
    <cellStyle name="20 % – Poudarek4 3 2" xfId="641"/>
    <cellStyle name="20 % – Poudarek4 3 2 2" xfId="1297"/>
    <cellStyle name="20 % – Poudarek4 3 2 3" xfId="1861"/>
    <cellStyle name="20 % – Poudarek4 3 3" xfId="1021"/>
    <cellStyle name="20 % – Poudarek4 3 4" xfId="1585"/>
    <cellStyle name="20 % – Poudarek4 4" xfId="457"/>
    <cellStyle name="20 % – Poudarek4 4 2" xfId="1113"/>
    <cellStyle name="20 % – Poudarek4 4 3" xfId="1677"/>
    <cellStyle name="20 % – Poudarek4 5" xfId="837"/>
    <cellStyle name="20 % – Poudarek4 6" xfId="1361"/>
    <cellStyle name="20 % – Poudarek5" xfId="5" builtinId="46" customBuiltin="1"/>
    <cellStyle name="20 % – Poudarek5 2" xfId="275"/>
    <cellStyle name="20 % – Poudarek5 2 2" xfId="551"/>
    <cellStyle name="20 % – Poudarek5 2 2 2" xfId="1207"/>
    <cellStyle name="20 % – Poudarek5 2 2 3" xfId="1771"/>
    <cellStyle name="20 % – Poudarek5 2 3" xfId="931"/>
    <cellStyle name="20 % – Poudarek5 2 4" xfId="1495"/>
    <cellStyle name="20 % – Poudarek5 3" xfId="367"/>
    <cellStyle name="20 % – Poudarek5 3 2" xfId="643"/>
    <cellStyle name="20 % – Poudarek5 3 2 2" xfId="1299"/>
    <cellStyle name="20 % – Poudarek5 3 2 3" xfId="1863"/>
    <cellStyle name="20 % – Poudarek5 3 3" xfId="1023"/>
    <cellStyle name="20 % – Poudarek5 3 4" xfId="1587"/>
    <cellStyle name="20 % – Poudarek5 4" xfId="459"/>
    <cellStyle name="20 % – Poudarek5 4 2" xfId="1115"/>
    <cellStyle name="20 % – Poudarek5 4 3" xfId="1679"/>
    <cellStyle name="20 % – Poudarek5 5" xfId="839"/>
    <cellStyle name="20 % – Poudarek5 6" xfId="1363"/>
    <cellStyle name="20 % – Poudarek6" xfId="6" builtinId="50" customBuiltin="1"/>
    <cellStyle name="20 % – Poudarek6 2" xfId="277"/>
    <cellStyle name="20 % – Poudarek6 2 2" xfId="553"/>
    <cellStyle name="20 % – Poudarek6 2 2 2" xfId="1209"/>
    <cellStyle name="20 % – Poudarek6 2 2 3" xfId="1773"/>
    <cellStyle name="20 % – Poudarek6 2 3" xfId="933"/>
    <cellStyle name="20 % – Poudarek6 2 4" xfId="1497"/>
    <cellStyle name="20 % – Poudarek6 3" xfId="369"/>
    <cellStyle name="20 % – Poudarek6 3 2" xfId="645"/>
    <cellStyle name="20 % – Poudarek6 3 2 2" xfId="1301"/>
    <cellStyle name="20 % – Poudarek6 3 2 3" xfId="1865"/>
    <cellStyle name="20 % – Poudarek6 3 3" xfId="1025"/>
    <cellStyle name="20 % – Poudarek6 3 4" xfId="1589"/>
    <cellStyle name="20 % – Poudarek6 4" xfId="461"/>
    <cellStyle name="20 % – Poudarek6 4 2" xfId="1117"/>
    <cellStyle name="20 % – Poudarek6 4 3" xfId="1681"/>
    <cellStyle name="20 % – Poudarek6 5" xfId="841"/>
    <cellStyle name="20 % – Poudarek6 6" xfId="1365"/>
    <cellStyle name="40 % – Poudarek1" xfId="7" builtinId="31" customBuiltin="1"/>
    <cellStyle name="40 % – Poudarek1 2" xfId="268"/>
    <cellStyle name="40 % – Poudarek1 2 2" xfId="544"/>
    <cellStyle name="40 % – Poudarek1 2 2 2" xfId="1200"/>
    <cellStyle name="40 % – Poudarek1 2 2 3" xfId="1764"/>
    <cellStyle name="40 % – Poudarek1 2 3" xfId="924"/>
    <cellStyle name="40 % – Poudarek1 2 4" xfId="1488"/>
    <cellStyle name="40 % – Poudarek1 3" xfId="360"/>
    <cellStyle name="40 % – Poudarek1 3 2" xfId="636"/>
    <cellStyle name="40 % – Poudarek1 3 2 2" xfId="1292"/>
    <cellStyle name="40 % – Poudarek1 3 2 3" xfId="1856"/>
    <cellStyle name="40 % – Poudarek1 3 3" xfId="1016"/>
    <cellStyle name="40 % – Poudarek1 3 4" xfId="1580"/>
    <cellStyle name="40 % – Poudarek1 4" xfId="452"/>
    <cellStyle name="40 % – Poudarek1 4 2" xfId="1108"/>
    <cellStyle name="40 % – Poudarek1 4 3" xfId="1672"/>
    <cellStyle name="40 % – Poudarek1 5" xfId="832"/>
    <cellStyle name="40 % – Poudarek1 6" xfId="1356"/>
    <cellStyle name="40 % – Poudarek2" xfId="8" builtinId="35" customBuiltin="1"/>
    <cellStyle name="40 % – Poudarek2 2" xfId="270"/>
    <cellStyle name="40 % – Poudarek2 2 2" xfId="546"/>
    <cellStyle name="40 % – Poudarek2 2 2 2" xfId="1202"/>
    <cellStyle name="40 % – Poudarek2 2 2 3" xfId="1766"/>
    <cellStyle name="40 % – Poudarek2 2 3" xfId="926"/>
    <cellStyle name="40 % – Poudarek2 2 4" xfId="1490"/>
    <cellStyle name="40 % – Poudarek2 3" xfId="362"/>
    <cellStyle name="40 % – Poudarek2 3 2" xfId="638"/>
    <cellStyle name="40 % – Poudarek2 3 2 2" xfId="1294"/>
    <cellStyle name="40 % – Poudarek2 3 2 3" xfId="1858"/>
    <cellStyle name="40 % – Poudarek2 3 3" xfId="1018"/>
    <cellStyle name="40 % – Poudarek2 3 4" xfId="1582"/>
    <cellStyle name="40 % – Poudarek2 4" xfId="454"/>
    <cellStyle name="40 % – Poudarek2 4 2" xfId="1110"/>
    <cellStyle name="40 % – Poudarek2 4 3" xfId="1674"/>
    <cellStyle name="40 % – Poudarek2 5" xfId="834"/>
    <cellStyle name="40 % – Poudarek2 6" xfId="1358"/>
    <cellStyle name="40 % – Poudarek3" xfId="9" builtinId="39" customBuiltin="1"/>
    <cellStyle name="40 % – Poudarek3 2" xfId="272"/>
    <cellStyle name="40 % – Poudarek3 2 2" xfId="548"/>
    <cellStyle name="40 % – Poudarek3 2 2 2" xfId="1204"/>
    <cellStyle name="40 % – Poudarek3 2 2 3" xfId="1768"/>
    <cellStyle name="40 % – Poudarek3 2 3" xfId="928"/>
    <cellStyle name="40 % – Poudarek3 2 4" xfId="1492"/>
    <cellStyle name="40 % – Poudarek3 3" xfId="364"/>
    <cellStyle name="40 % – Poudarek3 3 2" xfId="640"/>
    <cellStyle name="40 % – Poudarek3 3 2 2" xfId="1296"/>
    <cellStyle name="40 % – Poudarek3 3 2 3" xfId="1860"/>
    <cellStyle name="40 % – Poudarek3 3 3" xfId="1020"/>
    <cellStyle name="40 % – Poudarek3 3 4" xfId="1584"/>
    <cellStyle name="40 % – Poudarek3 4" xfId="456"/>
    <cellStyle name="40 % – Poudarek3 4 2" xfId="1112"/>
    <cellStyle name="40 % – Poudarek3 4 3" xfId="1676"/>
    <cellStyle name="40 % – Poudarek3 5" xfId="836"/>
    <cellStyle name="40 % – Poudarek3 6" xfId="1360"/>
    <cellStyle name="40 % – Poudarek4" xfId="10" builtinId="43" customBuiltin="1"/>
    <cellStyle name="40 % – Poudarek4 2" xfId="274"/>
    <cellStyle name="40 % – Poudarek4 2 2" xfId="550"/>
    <cellStyle name="40 % – Poudarek4 2 2 2" xfId="1206"/>
    <cellStyle name="40 % – Poudarek4 2 2 3" xfId="1770"/>
    <cellStyle name="40 % – Poudarek4 2 3" xfId="930"/>
    <cellStyle name="40 % – Poudarek4 2 4" xfId="1494"/>
    <cellStyle name="40 % – Poudarek4 3" xfId="366"/>
    <cellStyle name="40 % – Poudarek4 3 2" xfId="642"/>
    <cellStyle name="40 % – Poudarek4 3 2 2" xfId="1298"/>
    <cellStyle name="40 % – Poudarek4 3 2 3" xfId="1862"/>
    <cellStyle name="40 % – Poudarek4 3 3" xfId="1022"/>
    <cellStyle name="40 % – Poudarek4 3 4" xfId="1586"/>
    <cellStyle name="40 % – Poudarek4 4" xfId="458"/>
    <cellStyle name="40 % – Poudarek4 4 2" xfId="1114"/>
    <cellStyle name="40 % – Poudarek4 4 3" xfId="1678"/>
    <cellStyle name="40 % – Poudarek4 5" xfId="838"/>
    <cellStyle name="40 % – Poudarek4 6" xfId="1362"/>
    <cellStyle name="40 % – Poudarek5" xfId="11" builtinId="47" customBuiltin="1"/>
    <cellStyle name="40 % – Poudarek5 2" xfId="276"/>
    <cellStyle name="40 % – Poudarek5 2 2" xfId="552"/>
    <cellStyle name="40 % – Poudarek5 2 2 2" xfId="1208"/>
    <cellStyle name="40 % – Poudarek5 2 2 3" xfId="1772"/>
    <cellStyle name="40 % – Poudarek5 2 3" xfId="932"/>
    <cellStyle name="40 % – Poudarek5 2 4" xfId="1496"/>
    <cellStyle name="40 % – Poudarek5 3" xfId="368"/>
    <cellStyle name="40 % – Poudarek5 3 2" xfId="644"/>
    <cellStyle name="40 % – Poudarek5 3 2 2" xfId="1300"/>
    <cellStyle name="40 % – Poudarek5 3 2 3" xfId="1864"/>
    <cellStyle name="40 % – Poudarek5 3 3" xfId="1024"/>
    <cellStyle name="40 % – Poudarek5 3 4" xfId="1588"/>
    <cellStyle name="40 % – Poudarek5 4" xfId="460"/>
    <cellStyle name="40 % – Poudarek5 4 2" xfId="1116"/>
    <cellStyle name="40 % – Poudarek5 4 3" xfId="1680"/>
    <cellStyle name="40 % – Poudarek5 5" xfId="840"/>
    <cellStyle name="40 % – Poudarek5 6" xfId="1364"/>
    <cellStyle name="40 % – Poudarek6" xfId="12" builtinId="51" customBuiltin="1"/>
    <cellStyle name="40 % – Poudarek6 2" xfId="278"/>
    <cellStyle name="40 % – Poudarek6 2 2" xfId="554"/>
    <cellStyle name="40 % – Poudarek6 2 2 2" xfId="1210"/>
    <cellStyle name="40 % – Poudarek6 2 2 3" xfId="1774"/>
    <cellStyle name="40 % – Poudarek6 2 3" xfId="934"/>
    <cellStyle name="40 % – Poudarek6 2 4" xfId="1498"/>
    <cellStyle name="40 % – Poudarek6 3" xfId="370"/>
    <cellStyle name="40 % – Poudarek6 3 2" xfId="646"/>
    <cellStyle name="40 % – Poudarek6 3 2 2" xfId="1302"/>
    <cellStyle name="40 % – Poudarek6 3 2 3" xfId="1866"/>
    <cellStyle name="40 % – Poudarek6 3 3" xfId="1026"/>
    <cellStyle name="40 % – Poudarek6 3 4" xfId="1590"/>
    <cellStyle name="40 % – Poudarek6 4" xfId="462"/>
    <cellStyle name="40 % – Poudarek6 4 2" xfId="1118"/>
    <cellStyle name="40 % – Poudarek6 4 3" xfId="1682"/>
    <cellStyle name="40 % – Poudarek6 5" xfId="842"/>
    <cellStyle name="40 % – Poudarek6 6" xfId="1366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2 2 2" xfId="1249"/>
    <cellStyle name="Navadno 10 2 2 2 3" xfId="1813"/>
    <cellStyle name="Navadno 10 2 2 3" xfId="973"/>
    <cellStyle name="Navadno 10 2 2 4" xfId="1537"/>
    <cellStyle name="Navadno 10 2 3" xfId="409"/>
    <cellStyle name="Navadno 10 2 3 2" xfId="685"/>
    <cellStyle name="Navadno 10 2 3 2 2" xfId="1341"/>
    <cellStyle name="Navadno 10 2 3 2 3" xfId="1905"/>
    <cellStyle name="Navadno 10 2 3 3" xfId="1065"/>
    <cellStyle name="Navadno 10 2 3 4" xfId="1629"/>
    <cellStyle name="Navadno 10 2 4" xfId="501"/>
    <cellStyle name="Navadno 10 2 4 2" xfId="1157"/>
    <cellStyle name="Navadno 10 2 4 3" xfId="1721"/>
    <cellStyle name="Navadno 10 2 5" xfId="881"/>
    <cellStyle name="Navadno 10 2 6" xfId="1445"/>
    <cellStyle name="Navadno 10 3" xfId="279"/>
    <cellStyle name="Navadno 10 3 2" xfId="555"/>
    <cellStyle name="Navadno 10 3 2 2" xfId="1211"/>
    <cellStyle name="Navadno 10 3 2 3" xfId="1775"/>
    <cellStyle name="Navadno 10 3 3" xfId="935"/>
    <cellStyle name="Navadno 10 3 4" xfId="1499"/>
    <cellStyle name="Navadno 10 4" xfId="371"/>
    <cellStyle name="Navadno 10 4 2" xfId="647"/>
    <cellStyle name="Navadno 10 4 2 2" xfId="1303"/>
    <cellStyle name="Navadno 10 4 2 3" xfId="1867"/>
    <cellStyle name="Navadno 10 4 3" xfId="1027"/>
    <cellStyle name="Navadno 10 4 4" xfId="1591"/>
    <cellStyle name="Navadno 10 5" xfId="463"/>
    <cellStyle name="Navadno 10 5 2" xfId="1119"/>
    <cellStyle name="Navadno 10 5 3" xfId="1683"/>
    <cellStyle name="Navadno 10 6" xfId="843"/>
    <cellStyle name="Navadno 10 7" xfId="1371"/>
    <cellStyle name="Navadno 11" xfId="225"/>
    <cellStyle name="Navadno 11 2" xfId="319"/>
    <cellStyle name="Navadno 11 2 2" xfId="595"/>
    <cellStyle name="Navadno 11 2 2 2" xfId="1251"/>
    <cellStyle name="Navadno 11 2 2 3" xfId="1815"/>
    <cellStyle name="Navadno 11 2 3" xfId="975"/>
    <cellStyle name="Navadno 11 2 4" xfId="1539"/>
    <cellStyle name="Navadno 11 3" xfId="411"/>
    <cellStyle name="Navadno 11 3 2" xfId="687"/>
    <cellStyle name="Navadno 11 3 2 2" xfId="1343"/>
    <cellStyle name="Navadno 11 3 2 3" xfId="1907"/>
    <cellStyle name="Navadno 11 3 3" xfId="1067"/>
    <cellStyle name="Navadno 11 3 4" xfId="1631"/>
    <cellStyle name="Navadno 11 4" xfId="503"/>
    <cellStyle name="Navadno 11 4 2" xfId="1159"/>
    <cellStyle name="Navadno 11 4 3" xfId="1723"/>
    <cellStyle name="Navadno 11 5" xfId="883"/>
    <cellStyle name="Navadno 11 6" xfId="1448"/>
    <cellStyle name="Navadno 12" xfId="50"/>
    <cellStyle name="Navadno 13" xfId="226"/>
    <cellStyle name="Navadno 13 2" xfId="320"/>
    <cellStyle name="Navadno 13 2 2" xfId="596"/>
    <cellStyle name="Navadno 13 2 2 2" xfId="1252"/>
    <cellStyle name="Navadno 13 2 2 3" xfId="1816"/>
    <cellStyle name="Navadno 13 2 3" xfId="976"/>
    <cellStyle name="Navadno 13 2 4" xfId="1540"/>
    <cellStyle name="Navadno 13 3" xfId="412"/>
    <cellStyle name="Navadno 13 3 2" xfId="688"/>
    <cellStyle name="Navadno 13 3 2 2" xfId="1344"/>
    <cellStyle name="Navadno 13 3 2 3" xfId="1908"/>
    <cellStyle name="Navadno 13 3 3" xfId="1068"/>
    <cellStyle name="Navadno 13 3 4" xfId="1632"/>
    <cellStyle name="Navadno 13 4" xfId="504"/>
    <cellStyle name="Navadno 13 4 2" xfId="1160"/>
    <cellStyle name="Navadno 13 4 3" xfId="1724"/>
    <cellStyle name="Navadno 13 5" xfId="884"/>
    <cellStyle name="Navadno 13 6" xfId="1449"/>
    <cellStyle name="Navadno 14" xfId="220"/>
    <cellStyle name="Navadno 15" xfId="228"/>
    <cellStyle name="Navadno 15 2" xfId="321"/>
    <cellStyle name="Navadno 15 2 2" xfId="597"/>
    <cellStyle name="Navadno 15 2 2 2" xfId="1253"/>
    <cellStyle name="Navadno 15 2 2 3" xfId="1817"/>
    <cellStyle name="Navadno 15 2 3" xfId="977"/>
    <cellStyle name="Navadno 15 2 4" xfId="1541"/>
    <cellStyle name="Navadno 15 3" xfId="413"/>
    <cellStyle name="Navadno 15 3 2" xfId="689"/>
    <cellStyle name="Navadno 15 3 2 2" xfId="1345"/>
    <cellStyle name="Navadno 15 3 2 3" xfId="1909"/>
    <cellStyle name="Navadno 15 3 3" xfId="1069"/>
    <cellStyle name="Navadno 15 3 4" xfId="1633"/>
    <cellStyle name="Navadno 15 4" xfId="505"/>
    <cellStyle name="Navadno 15 4 2" xfId="1161"/>
    <cellStyle name="Navadno 15 4 3" xfId="1725"/>
    <cellStyle name="Navadno 15 5" xfId="885"/>
    <cellStyle name="Navadno 15 6" xfId="1450"/>
    <cellStyle name="Navadno 16" xfId="231"/>
    <cellStyle name="Navadno 16 2" xfId="322"/>
    <cellStyle name="Navadno 16 2 2" xfId="598"/>
    <cellStyle name="Navadno 16 2 2 2" xfId="1254"/>
    <cellStyle name="Navadno 16 2 2 3" xfId="1818"/>
    <cellStyle name="Navadno 16 2 3" xfId="978"/>
    <cellStyle name="Navadno 16 2 4" xfId="1542"/>
    <cellStyle name="Navadno 16 3" xfId="414"/>
    <cellStyle name="Navadno 16 3 2" xfId="690"/>
    <cellStyle name="Navadno 16 3 2 2" xfId="1346"/>
    <cellStyle name="Navadno 16 3 2 3" xfId="1910"/>
    <cellStyle name="Navadno 16 3 3" xfId="1070"/>
    <cellStyle name="Navadno 16 3 4" xfId="1634"/>
    <cellStyle name="Navadno 16 4" xfId="506"/>
    <cellStyle name="Navadno 16 4 2" xfId="1162"/>
    <cellStyle name="Navadno 16 4 3" xfId="1726"/>
    <cellStyle name="Navadno 16 5" xfId="886"/>
    <cellStyle name="Navadno 16 6" xfId="1451"/>
    <cellStyle name="Navadno 17" xfId="49"/>
    <cellStyle name="Navadno 17 2" xfId="323"/>
    <cellStyle name="Navadno 17 2 2" xfId="599"/>
    <cellStyle name="Navadno 17 2 2 2" xfId="1255"/>
    <cellStyle name="Navadno 17 2 2 3" xfId="1819"/>
    <cellStyle name="Navadno 17 2 3" xfId="979"/>
    <cellStyle name="Navadno 17 2 4" xfId="1543"/>
    <cellStyle name="Navadno 17 3" xfId="415"/>
    <cellStyle name="Navadno 17 3 2" xfId="691"/>
    <cellStyle name="Navadno 17 3 2 2" xfId="1347"/>
    <cellStyle name="Navadno 17 3 2 3" xfId="1911"/>
    <cellStyle name="Navadno 17 3 3" xfId="1071"/>
    <cellStyle name="Navadno 17 3 4" xfId="1635"/>
    <cellStyle name="Navadno 17 4" xfId="507"/>
    <cellStyle name="Navadno 17 4 2" xfId="1163"/>
    <cellStyle name="Navadno 17 4 3" xfId="1727"/>
    <cellStyle name="Navadno 17 5" xfId="887"/>
    <cellStyle name="Navadno 17 6" xfId="1372"/>
    <cellStyle name="Navadno 18" xfId="692"/>
    <cellStyle name="Navadno 18 2" xfId="1348"/>
    <cellStyle name="Navadno 18 3" xfId="1912"/>
    <cellStyle name="Navadno 19" xfId="694"/>
    <cellStyle name="Navadno 19 2" xfId="1349"/>
    <cellStyle name="Navadno 19 3" xfId="1913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10" xfId="798"/>
    <cellStyle name="Navadno 2 4 2 11" xfId="1375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2 2 2" xfId="1216"/>
    <cellStyle name="Navadno 2 4 2 6 2 2 3" xfId="1780"/>
    <cellStyle name="Navadno 2 4 2 6 2 3" xfId="940"/>
    <cellStyle name="Navadno 2 4 2 6 2 4" xfId="1504"/>
    <cellStyle name="Navadno 2 4 2 6 3" xfId="376"/>
    <cellStyle name="Navadno 2 4 2 6 3 2" xfId="652"/>
    <cellStyle name="Navadno 2 4 2 6 3 2 2" xfId="1308"/>
    <cellStyle name="Navadno 2 4 2 6 3 2 3" xfId="1872"/>
    <cellStyle name="Navadno 2 4 2 6 3 3" xfId="1032"/>
    <cellStyle name="Navadno 2 4 2 6 3 4" xfId="1596"/>
    <cellStyle name="Navadno 2 4 2 6 4" xfId="468"/>
    <cellStyle name="Navadno 2 4 2 6 4 2" xfId="1124"/>
    <cellStyle name="Navadno 2 4 2 6 4 3" xfId="1688"/>
    <cellStyle name="Navadno 2 4 2 6 5" xfId="848"/>
    <cellStyle name="Navadno 2 4 2 6 6" xfId="1412"/>
    <cellStyle name="Navadno 2 4 2 7" xfId="234"/>
    <cellStyle name="Navadno 2 4 2 7 2" xfId="510"/>
    <cellStyle name="Navadno 2 4 2 7 2 2" xfId="1166"/>
    <cellStyle name="Navadno 2 4 2 7 2 3" xfId="1730"/>
    <cellStyle name="Navadno 2 4 2 7 3" xfId="890"/>
    <cellStyle name="Navadno 2 4 2 7 4" xfId="1454"/>
    <cellStyle name="Navadno 2 4 2 8" xfId="326"/>
    <cellStyle name="Navadno 2 4 2 8 2" xfId="602"/>
    <cellStyle name="Navadno 2 4 2 8 2 2" xfId="1258"/>
    <cellStyle name="Navadno 2 4 2 8 2 3" xfId="1822"/>
    <cellStyle name="Navadno 2 4 2 8 3" xfId="982"/>
    <cellStyle name="Navadno 2 4 2 8 4" xfId="1546"/>
    <cellStyle name="Navadno 2 4 2 9" xfId="418"/>
    <cellStyle name="Navadno 2 4 2 9 2" xfId="1074"/>
    <cellStyle name="Navadno 2 4 2 9 3" xfId="163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2 2 2" xfId="1217"/>
    <cellStyle name="Navadno 2 4 4 2 2 2 3" xfId="1781"/>
    <cellStyle name="Navadno 2 4 4 2 2 3" xfId="941"/>
    <cellStyle name="Navadno 2 4 4 2 2 4" xfId="1505"/>
    <cellStyle name="Navadno 2 4 4 2 3" xfId="377"/>
    <cellStyle name="Navadno 2 4 4 2 3 2" xfId="653"/>
    <cellStyle name="Navadno 2 4 4 2 3 2 2" xfId="1309"/>
    <cellStyle name="Navadno 2 4 4 2 3 2 3" xfId="1873"/>
    <cellStyle name="Navadno 2 4 4 2 3 3" xfId="1033"/>
    <cellStyle name="Navadno 2 4 4 2 3 4" xfId="1597"/>
    <cellStyle name="Navadno 2 4 4 2 4" xfId="469"/>
    <cellStyle name="Navadno 2 4 4 2 4 2" xfId="1125"/>
    <cellStyle name="Navadno 2 4 4 2 4 3" xfId="1689"/>
    <cellStyle name="Navadno 2 4 4 2 5" xfId="849"/>
    <cellStyle name="Navadno 2 4 4 2 6" xfId="1413"/>
    <cellStyle name="Navadno 2 4 4 3" xfId="235"/>
    <cellStyle name="Navadno 2 4 4 3 2" xfId="511"/>
    <cellStyle name="Navadno 2 4 4 3 2 2" xfId="1167"/>
    <cellStyle name="Navadno 2 4 4 3 2 3" xfId="1731"/>
    <cellStyle name="Navadno 2 4 4 3 3" xfId="891"/>
    <cellStyle name="Navadno 2 4 4 3 4" xfId="1455"/>
    <cellStyle name="Navadno 2 4 4 4" xfId="327"/>
    <cellStyle name="Navadno 2 4 4 4 2" xfId="603"/>
    <cellStyle name="Navadno 2 4 4 4 2 2" xfId="1259"/>
    <cellStyle name="Navadno 2 4 4 4 2 3" xfId="1823"/>
    <cellStyle name="Navadno 2 4 4 4 3" xfId="983"/>
    <cellStyle name="Navadno 2 4 4 4 4" xfId="1547"/>
    <cellStyle name="Navadno 2 4 4 5" xfId="419"/>
    <cellStyle name="Navadno 2 4 4 5 2" xfId="1075"/>
    <cellStyle name="Navadno 2 4 4 5 3" xfId="1639"/>
    <cellStyle name="Navadno 2 4 4 6" xfId="799"/>
    <cellStyle name="Navadno 2 4 4 7" xfId="1376"/>
    <cellStyle name="Navadno 2 4 5" xfId="97"/>
    <cellStyle name="Navadno 2 4 5 2" xfId="171"/>
    <cellStyle name="Navadno 2 4 5 2 2" xfId="286"/>
    <cellStyle name="Navadno 2 4 5 2 2 2" xfId="562"/>
    <cellStyle name="Navadno 2 4 5 2 2 2 2" xfId="1218"/>
    <cellStyle name="Navadno 2 4 5 2 2 2 3" xfId="1782"/>
    <cellStyle name="Navadno 2 4 5 2 2 3" xfId="942"/>
    <cellStyle name="Navadno 2 4 5 2 2 4" xfId="1506"/>
    <cellStyle name="Navadno 2 4 5 2 3" xfId="378"/>
    <cellStyle name="Navadno 2 4 5 2 3 2" xfId="654"/>
    <cellStyle name="Navadno 2 4 5 2 3 2 2" xfId="1310"/>
    <cellStyle name="Navadno 2 4 5 2 3 2 3" xfId="1874"/>
    <cellStyle name="Navadno 2 4 5 2 3 3" xfId="1034"/>
    <cellStyle name="Navadno 2 4 5 2 3 4" xfId="1598"/>
    <cellStyle name="Navadno 2 4 5 2 4" xfId="470"/>
    <cellStyle name="Navadno 2 4 5 2 4 2" xfId="1126"/>
    <cellStyle name="Navadno 2 4 5 2 4 3" xfId="1690"/>
    <cellStyle name="Navadno 2 4 5 2 5" xfId="850"/>
    <cellStyle name="Navadno 2 4 5 2 6" xfId="1414"/>
    <cellStyle name="Navadno 2 4 5 3" xfId="236"/>
    <cellStyle name="Navadno 2 4 5 3 2" xfId="512"/>
    <cellStyle name="Navadno 2 4 5 3 2 2" xfId="1168"/>
    <cellStyle name="Navadno 2 4 5 3 2 3" xfId="1732"/>
    <cellStyle name="Navadno 2 4 5 3 3" xfId="892"/>
    <cellStyle name="Navadno 2 4 5 3 4" xfId="1456"/>
    <cellStyle name="Navadno 2 4 5 4" xfId="328"/>
    <cellStyle name="Navadno 2 4 5 4 2" xfId="604"/>
    <cellStyle name="Navadno 2 4 5 4 2 2" xfId="1260"/>
    <cellStyle name="Navadno 2 4 5 4 2 3" xfId="1824"/>
    <cellStyle name="Navadno 2 4 5 4 3" xfId="984"/>
    <cellStyle name="Navadno 2 4 5 4 4" xfId="1548"/>
    <cellStyle name="Navadno 2 4 5 5" xfId="420"/>
    <cellStyle name="Navadno 2 4 5 5 2" xfId="1076"/>
    <cellStyle name="Navadno 2 4 5 5 3" xfId="1640"/>
    <cellStyle name="Navadno 2 4 5 6" xfId="800"/>
    <cellStyle name="Navadno 2 4 5 7" xfId="1377"/>
    <cellStyle name="Navadno 2 4 6" xfId="98"/>
    <cellStyle name="Navadno 2 4 6 2" xfId="172"/>
    <cellStyle name="Navadno 2 4 6 2 2" xfId="287"/>
    <cellStyle name="Navadno 2 4 6 2 2 2" xfId="563"/>
    <cellStyle name="Navadno 2 4 6 2 2 2 2" xfId="1219"/>
    <cellStyle name="Navadno 2 4 6 2 2 2 3" xfId="1783"/>
    <cellStyle name="Navadno 2 4 6 2 2 3" xfId="943"/>
    <cellStyle name="Navadno 2 4 6 2 2 4" xfId="1507"/>
    <cellStyle name="Navadno 2 4 6 2 3" xfId="379"/>
    <cellStyle name="Navadno 2 4 6 2 3 2" xfId="655"/>
    <cellStyle name="Navadno 2 4 6 2 3 2 2" xfId="1311"/>
    <cellStyle name="Navadno 2 4 6 2 3 2 3" xfId="1875"/>
    <cellStyle name="Navadno 2 4 6 2 3 3" xfId="1035"/>
    <cellStyle name="Navadno 2 4 6 2 3 4" xfId="1599"/>
    <cellStyle name="Navadno 2 4 6 2 4" xfId="471"/>
    <cellStyle name="Navadno 2 4 6 2 4 2" xfId="1127"/>
    <cellStyle name="Navadno 2 4 6 2 4 3" xfId="1691"/>
    <cellStyle name="Navadno 2 4 6 2 5" xfId="851"/>
    <cellStyle name="Navadno 2 4 6 2 6" xfId="1415"/>
    <cellStyle name="Navadno 2 4 6 3" xfId="237"/>
    <cellStyle name="Navadno 2 4 6 3 2" xfId="513"/>
    <cellStyle name="Navadno 2 4 6 3 2 2" xfId="1169"/>
    <cellStyle name="Navadno 2 4 6 3 2 3" xfId="1733"/>
    <cellStyle name="Navadno 2 4 6 3 3" xfId="893"/>
    <cellStyle name="Navadno 2 4 6 3 4" xfId="1457"/>
    <cellStyle name="Navadno 2 4 6 4" xfId="329"/>
    <cellStyle name="Navadno 2 4 6 4 2" xfId="605"/>
    <cellStyle name="Navadno 2 4 6 4 2 2" xfId="1261"/>
    <cellStyle name="Navadno 2 4 6 4 2 3" xfId="1825"/>
    <cellStyle name="Navadno 2 4 6 4 3" xfId="985"/>
    <cellStyle name="Navadno 2 4 6 4 4" xfId="1549"/>
    <cellStyle name="Navadno 2 4 6 5" xfId="421"/>
    <cellStyle name="Navadno 2 4 6 5 2" xfId="1077"/>
    <cellStyle name="Navadno 2 4 6 5 3" xfId="1641"/>
    <cellStyle name="Navadno 2 4 6 6" xfId="801"/>
    <cellStyle name="Navadno 2 4 6 7" xfId="1378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2 2 2" xfId="1220"/>
    <cellStyle name="Navadno 2 7 2 2 2 2 3" xfId="1784"/>
    <cellStyle name="Navadno 2 7 2 2 2 3" xfId="944"/>
    <cellStyle name="Navadno 2 7 2 2 2 4" xfId="1508"/>
    <cellStyle name="Navadno 2 7 2 2 3" xfId="380"/>
    <cellStyle name="Navadno 2 7 2 2 3 2" xfId="656"/>
    <cellStyle name="Navadno 2 7 2 2 3 2 2" xfId="1312"/>
    <cellStyle name="Navadno 2 7 2 2 3 2 3" xfId="1876"/>
    <cellStyle name="Navadno 2 7 2 2 3 3" xfId="1036"/>
    <cellStyle name="Navadno 2 7 2 2 3 4" xfId="1600"/>
    <cellStyle name="Navadno 2 7 2 2 4" xfId="472"/>
    <cellStyle name="Navadno 2 7 2 2 4 2" xfId="1128"/>
    <cellStyle name="Navadno 2 7 2 2 4 3" xfId="1692"/>
    <cellStyle name="Navadno 2 7 2 2 5" xfId="852"/>
    <cellStyle name="Navadno 2 7 2 2 6" xfId="1416"/>
    <cellStyle name="Navadno 2 7 2 3" xfId="238"/>
    <cellStyle name="Navadno 2 7 2 3 2" xfId="514"/>
    <cellStyle name="Navadno 2 7 2 3 2 2" xfId="1170"/>
    <cellStyle name="Navadno 2 7 2 3 2 3" xfId="1734"/>
    <cellStyle name="Navadno 2 7 2 3 3" xfId="894"/>
    <cellStyle name="Navadno 2 7 2 3 4" xfId="1458"/>
    <cellStyle name="Navadno 2 7 2 4" xfId="330"/>
    <cellStyle name="Navadno 2 7 2 4 2" xfId="606"/>
    <cellStyle name="Navadno 2 7 2 4 2 2" xfId="1262"/>
    <cellStyle name="Navadno 2 7 2 4 2 3" xfId="1826"/>
    <cellStyle name="Navadno 2 7 2 4 3" xfId="986"/>
    <cellStyle name="Navadno 2 7 2 4 4" xfId="1550"/>
    <cellStyle name="Navadno 2 7 2 5" xfId="422"/>
    <cellStyle name="Navadno 2 7 2 5 2" xfId="1078"/>
    <cellStyle name="Navadno 2 7 2 5 3" xfId="1642"/>
    <cellStyle name="Navadno 2 7 2 6" xfId="802"/>
    <cellStyle name="Navadno 2 7 2 7" xfId="1379"/>
    <cellStyle name="Navadno 2 7 3" xfId="103"/>
    <cellStyle name="Navadno 2 7 3 2" xfId="174"/>
    <cellStyle name="Navadno 2 7 3 2 2" xfId="289"/>
    <cellStyle name="Navadno 2 7 3 2 2 2" xfId="565"/>
    <cellStyle name="Navadno 2 7 3 2 2 2 2" xfId="1221"/>
    <cellStyle name="Navadno 2 7 3 2 2 2 3" xfId="1785"/>
    <cellStyle name="Navadno 2 7 3 2 2 3" xfId="945"/>
    <cellStyle name="Navadno 2 7 3 2 2 4" xfId="1509"/>
    <cellStyle name="Navadno 2 7 3 2 3" xfId="381"/>
    <cellStyle name="Navadno 2 7 3 2 3 2" xfId="657"/>
    <cellStyle name="Navadno 2 7 3 2 3 2 2" xfId="1313"/>
    <cellStyle name="Navadno 2 7 3 2 3 2 3" xfId="1877"/>
    <cellStyle name="Navadno 2 7 3 2 3 3" xfId="1037"/>
    <cellStyle name="Navadno 2 7 3 2 3 4" xfId="1601"/>
    <cellStyle name="Navadno 2 7 3 2 4" xfId="473"/>
    <cellStyle name="Navadno 2 7 3 2 4 2" xfId="1129"/>
    <cellStyle name="Navadno 2 7 3 2 4 3" xfId="1693"/>
    <cellStyle name="Navadno 2 7 3 2 5" xfId="853"/>
    <cellStyle name="Navadno 2 7 3 2 6" xfId="1417"/>
    <cellStyle name="Navadno 2 7 3 3" xfId="239"/>
    <cellStyle name="Navadno 2 7 3 3 2" xfId="515"/>
    <cellStyle name="Navadno 2 7 3 3 2 2" xfId="1171"/>
    <cellStyle name="Navadno 2 7 3 3 2 3" xfId="1735"/>
    <cellStyle name="Navadno 2 7 3 3 3" xfId="895"/>
    <cellStyle name="Navadno 2 7 3 3 4" xfId="1459"/>
    <cellStyle name="Navadno 2 7 3 4" xfId="331"/>
    <cellStyle name="Navadno 2 7 3 4 2" xfId="607"/>
    <cellStyle name="Navadno 2 7 3 4 2 2" xfId="1263"/>
    <cellStyle name="Navadno 2 7 3 4 2 3" xfId="1827"/>
    <cellStyle name="Navadno 2 7 3 4 3" xfId="987"/>
    <cellStyle name="Navadno 2 7 3 4 4" xfId="1551"/>
    <cellStyle name="Navadno 2 7 3 5" xfId="423"/>
    <cellStyle name="Navadno 2 7 3 5 2" xfId="1079"/>
    <cellStyle name="Navadno 2 7 3 5 3" xfId="1643"/>
    <cellStyle name="Navadno 2 7 3 6" xfId="803"/>
    <cellStyle name="Navadno 2 7 3 7" xfId="1380"/>
    <cellStyle name="Navadno 2 7 4" xfId="104"/>
    <cellStyle name="Navadno 2 7 4 2" xfId="175"/>
    <cellStyle name="Navadno 2 7 4 2 2" xfId="290"/>
    <cellStyle name="Navadno 2 7 4 2 2 2" xfId="566"/>
    <cellStyle name="Navadno 2 7 4 2 2 2 2" xfId="1222"/>
    <cellStyle name="Navadno 2 7 4 2 2 2 3" xfId="1786"/>
    <cellStyle name="Navadno 2 7 4 2 2 3" xfId="946"/>
    <cellStyle name="Navadno 2 7 4 2 2 4" xfId="1510"/>
    <cellStyle name="Navadno 2 7 4 2 3" xfId="382"/>
    <cellStyle name="Navadno 2 7 4 2 3 2" xfId="658"/>
    <cellStyle name="Navadno 2 7 4 2 3 2 2" xfId="1314"/>
    <cellStyle name="Navadno 2 7 4 2 3 2 3" xfId="1878"/>
    <cellStyle name="Navadno 2 7 4 2 3 3" xfId="1038"/>
    <cellStyle name="Navadno 2 7 4 2 3 4" xfId="1602"/>
    <cellStyle name="Navadno 2 7 4 2 4" xfId="474"/>
    <cellStyle name="Navadno 2 7 4 2 4 2" xfId="1130"/>
    <cellStyle name="Navadno 2 7 4 2 4 3" xfId="1694"/>
    <cellStyle name="Navadno 2 7 4 2 5" xfId="854"/>
    <cellStyle name="Navadno 2 7 4 2 6" xfId="1418"/>
    <cellStyle name="Navadno 2 7 4 3" xfId="240"/>
    <cellStyle name="Navadno 2 7 4 3 2" xfId="516"/>
    <cellStyle name="Navadno 2 7 4 3 2 2" xfId="1172"/>
    <cellStyle name="Navadno 2 7 4 3 2 3" xfId="1736"/>
    <cellStyle name="Navadno 2 7 4 3 3" xfId="896"/>
    <cellStyle name="Navadno 2 7 4 3 4" xfId="1460"/>
    <cellStyle name="Navadno 2 7 4 4" xfId="332"/>
    <cellStyle name="Navadno 2 7 4 4 2" xfId="608"/>
    <cellStyle name="Navadno 2 7 4 4 2 2" xfId="1264"/>
    <cellStyle name="Navadno 2 7 4 4 2 3" xfId="1828"/>
    <cellStyle name="Navadno 2 7 4 4 3" xfId="988"/>
    <cellStyle name="Navadno 2 7 4 4 4" xfId="1552"/>
    <cellStyle name="Navadno 2 7 4 5" xfId="424"/>
    <cellStyle name="Navadno 2 7 4 5 2" xfId="1080"/>
    <cellStyle name="Navadno 2 7 4 5 3" xfId="1644"/>
    <cellStyle name="Navadno 2 7 4 6" xfId="804"/>
    <cellStyle name="Navadno 2 7 4 7" xfId="1381"/>
    <cellStyle name="Navadno 2 7 5" xfId="105"/>
    <cellStyle name="Navadno 2 7 5 2" xfId="176"/>
    <cellStyle name="Navadno 2 7 5 2 2" xfId="291"/>
    <cellStyle name="Navadno 2 7 5 2 2 2" xfId="567"/>
    <cellStyle name="Navadno 2 7 5 2 2 2 2" xfId="1223"/>
    <cellStyle name="Navadno 2 7 5 2 2 2 3" xfId="1787"/>
    <cellStyle name="Navadno 2 7 5 2 2 3" xfId="947"/>
    <cellStyle name="Navadno 2 7 5 2 2 4" xfId="1511"/>
    <cellStyle name="Navadno 2 7 5 2 3" xfId="383"/>
    <cellStyle name="Navadno 2 7 5 2 3 2" xfId="659"/>
    <cellStyle name="Navadno 2 7 5 2 3 2 2" xfId="1315"/>
    <cellStyle name="Navadno 2 7 5 2 3 2 3" xfId="1879"/>
    <cellStyle name="Navadno 2 7 5 2 3 3" xfId="1039"/>
    <cellStyle name="Navadno 2 7 5 2 3 4" xfId="1603"/>
    <cellStyle name="Navadno 2 7 5 2 4" xfId="475"/>
    <cellStyle name="Navadno 2 7 5 2 4 2" xfId="1131"/>
    <cellStyle name="Navadno 2 7 5 2 4 3" xfId="1695"/>
    <cellStyle name="Navadno 2 7 5 2 5" xfId="855"/>
    <cellStyle name="Navadno 2 7 5 2 6" xfId="1419"/>
    <cellStyle name="Navadno 2 7 5 3" xfId="241"/>
    <cellStyle name="Navadno 2 7 5 3 2" xfId="517"/>
    <cellStyle name="Navadno 2 7 5 3 2 2" xfId="1173"/>
    <cellStyle name="Navadno 2 7 5 3 2 3" xfId="1737"/>
    <cellStyle name="Navadno 2 7 5 3 3" xfId="897"/>
    <cellStyle name="Navadno 2 7 5 3 4" xfId="1461"/>
    <cellStyle name="Navadno 2 7 5 4" xfId="333"/>
    <cellStyle name="Navadno 2 7 5 4 2" xfId="609"/>
    <cellStyle name="Navadno 2 7 5 4 2 2" xfId="1265"/>
    <cellStyle name="Navadno 2 7 5 4 2 3" xfId="1829"/>
    <cellStyle name="Navadno 2 7 5 4 3" xfId="989"/>
    <cellStyle name="Navadno 2 7 5 4 4" xfId="1553"/>
    <cellStyle name="Navadno 2 7 5 5" xfId="425"/>
    <cellStyle name="Navadno 2 7 5 5 2" xfId="1081"/>
    <cellStyle name="Navadno 2 7 5 5 3" xfId="1645"/>
    <cellStyle name="Navadno 2 7 5 6" xfId="805"/>
    <cellStyle name="Navadno 2 7 5 7" xfId="1382"/>
    <cellStyle name="Navadno 2 8" xfId="106"/>
    <cellStyle name="Navadno 2 9" xfId="107"/>
    <cellStyle name="Navadno 20" xfId="696"/>
    <cellStyle name="Navadno 20 2" xfId="1350"/>
    <cellStyle name="Navadno 20 3" xfId="1914"/>
    <cellStyle name="Navadno 21" xfId="1351"/>
    <cellStyle name="Navadno 21 2" xfId="1367"/>
    <cellStyle name="Navadno 22" xfId="1915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2 2 2" xfId="1246"/>
    <cellStyle name="Navadno 3 10 2 2 2 3" xfId="1810"/>
    <cellStyle name="Navadno 3 10 2 2 3" xfId="970"/>
    <cellStyle name="Navadno 3 10 2 2 4" xfId="1534"/>
    <cellStyle name="Navadno 3 10 2 3" xfId="406"/>
    <cellStyle name="Navadno 3 10 2 3 2" xfId="682"/>
    <cellStyle name="Navadno 3 10 2 3 2 2" xfId="1338"/>
    <cellStyle name="Navadno 3 10 2 3 2 3" xfId="1902"/>
    <cellStyle name="Navadno 3 10 2 3 3" xfId="1062"/>
    <cellStyle name="Navadno 3 10 2 3 4" xfId="1626"/>
    <cellStyle name="Navadno 3 10 2 4" xfId="498"/>
    <cellStyle name="Navadno 3 10 2 4 2" xfId="1154"/>
    <cellStyle name="Navadno 3 10 2 4 3" xfId="1718"/>
    <cellStyle name="Navadno 3 10 2 5" xfId="878"/>
    <cellStyle name="Navadno 3 10 2 6" xfId="1442"/>
    <cellStyle name="Navadno 3 10 3" xfId="264"/>
    <cellStyle name="Navadno 3 10 3 2" xfId="540"/>
    <cellStyle name="Navadno 3 10 3 2 2" xfId="1196"/>
    <cellStyle name="Navadno 3 10 3 2 3" xfId="1760"/>
    <cellStyle name="Navadno 3 10 3 3" xfId="920"/>
    <cellStyle name="Navadno 3 10 3 4" xfId="1484"/>
    <cellStyle name="Navadno 3 10 4" xfId="356"/>
    <cellStyle name="Navadno 3 10 4 2" xfId="632"/>
    <cellStyle name="Navadno 3 10 4 2 2" xfId="1288"/>
    <cellStyle name="Navadno 3 10 4 2 3" xfId="1852"/>
    <cellStyle name="Navadno 3 10 4 3" xfId="1012"/>
    <cellStyle name="Navadno 3 10 4 4" xfId="1576"/>
    <cellStyle name="Navadno 3 10 5" xfId="448"/>
    <cellStyle name="Navadno 3 10 5 2" xfId="1104"/>
    <cellStyle name="Navadno 3 10 5 3" xfId="1668"/>
    <cellStyle name="Navadno 3 10 6" xfId="828"/>
    <cellStyle name="Navadno 3 10 7" xfId="1405"/>
    <cellStyle name="Navadno 3 11" xfId="163"/>
    <cellStyle name="Navadno 3 11 2" xfId="282"/>
    <cellStyle name="Navadno 3 11 2 2" xfId="558"/>
    <cellStyle name="Navadno 3 11 2 2 2" xfId="1214"/>
    <cellStyle name="Navadno 3 11 2 2 3" xfId="1778"/>
    <cellStyle name="Navadno 3 11 2 3" xfId="938"/>
    <cellStyle name="Navadno 3 11 2 4" xfId="1502"/>
    <cellStyle name="Navadno 3 11 3" xfId="374"/>
    <cellStyle name="Navadno 3 11 3 2" xfId="650"/>
    <cellStyle name="Navadno 3 11 3 2 2" xfId="1306"/>
    <cellStyle name="Navadno 3 11 3 2 3" xfId="1870"/>
    <cellStyle name="Navadno 3 11 3 3" xfId="1030"/>
    <cellStyle name="Navadno 3 11 3 4" xfId="1594"/>
    <cellStyle name="Navadno 3 11 4" xfId="466"/>
    <cellStyle name="Navadno 3 11 4 2" xfId="1122"/>
    <cellStyle name="Navadno 3 11 4 3" xfId="1686"/>
    <cellStyle name="Navadno 3 11 5" xfId="846"/>
    <cellStyle name="Navadno 3 11 6" xfId="1410"/>
    <cellStyle name="Navadno 3 12" xfId="232"/>
    <cellStyle name="Navadno 3 12 2" xfId="508"/>
    <cellStyle name="Navadno 3 12 2 2" xfId="1164"/>
    <cellStyle name="Navadno 3 12 2 3" xfId="1728"/>
    <cellStyle name="Navadno 3 12 3" xfId="888"/>
    <cellStyle name="Navadno 3 12 4" xfId="1452"/>
    <cellStyle name="Navadno 3 13" xfId="324"/>
    <cellStyle name="Navadno 3 13 2" xfId="600"/>
    <cellStyle name="Navadno 3 13 2 2" xfId="1256"/>
    <cellStyle name="Navadno 3 13 2 3" xfId="1820"/>
    <cellStyle name="Navadno 3 13 3" xfId="980"/>
    <cellStyle name="Navadno 3 13 4" xfId="1544"/>
    <cellStyle name="Navadno 3 14" xfId="416"/>
    <cellStyle name="Navadno 3 14 2" xfId="1072"/>
    <cellStyle name="Navadno 3 14 3" xfId="1636"/>
    <cellStyle name="Navadno 3 15" xfId="695"/>
    <cellStyle name="Navadno 3 16" xfId="796"/>
    <cellStyle name="Navadno 3 16 2" xfId="1374"/>
    <cellStyle name="Navadno 3 17" xfId="1354"/>
    <cellStyle name="Navadno 3 2" xfId="108"/>
    <cellStyle name="Navadno 3 2 2" xfId="177"/>
    <cellStyle name="Navadno 3 2 2 2" xfId="292"/>
    <cellStyle name="Navadno 3 2 2 2 2" xfId="568"/>
    <cellStyle name="Navadno 3 2 2 2 2 2" xfId="1224"/>
    <cellStyle name="Navadno 3 2 2 2 2 3" xfId="1788"/>
    <cellStyle name="Navadno 3 2 2 2 3" xfId="948"/>
    <cellStyle name="Navadno 3 2 2 2 4" xfId="1512"/>
    <cellStyle name="Navadno 3 2 2 3" xfId="384"/>
    <cellStyle name="Navadno 3 2 2 3 2" xfId="660"/>
    <cellStyle name="Navadno 3 2 2 3 2 2" xfId="1316"/>
    <cellStyle name="Navadno 3 2 2 3 2 3" xfId="1880"/>
    <cellStyle name="Navadno 3 2 2 3 3" xfId="1040"/>
    <cellStyle name="Navadno 3 2 2 3 4" xfId="1604"/>
    <cellStyle name="Navadno 3 2 2 4" xfId="476"/>
    <cellStyle name="Navadno 3 2 2 4 2" xfId="1132"/>
    <cellStyle name="Navadno 3 2 2 4 3" xfId="1696"/>
    <cellStyle name="Navadno 3 2 2 5" xfId="856"/>
    <cellStyle name="Navadno 3 2 2 6" xfId="1420"/>
    <cellStyle name="Navadno 3 2 3" xfId="242"/>
    <cellStyle name="Navadno 3 2 3 2" xfId="518"/>
    <cellStyle name="Navadno 3 2 3 2 2" xfId="1174"/>
    <cellStyle name="Navadno 3 2 3 2 3" xfId="1738"/>
    <cellStyle name="Navadno 3 2 3 3" xfId="898"/>
    <cellStyle name="Navadno 3 2 3 4" xfId="1462"/>
    <cellStyle name="Navadno 3 2 4" xfId="334"/>
    <cellStyle name="Navadno 3 2 4 2" xfId="610"/>
    <cellStyle name="Navadno 3 2 4 2 2" xfId="1266"/>
    <cellStyle name="Navadno 3 2 4 2 3" xfId="1830"/>
    <cellStyle name="Navadno 3 2 4 3" xfId="990"/>
    <cellStyle name="Navadno 3 2 4 4" xfId="1554"/>
    <cellStyle name="Navadno 3 2 5" xfId="426"/>
    <cellStyle name="Navadno 3 2 5 2" xfId="1082"/>
    <cellStyle name="Navadno 3 2 5 3" xfId="1646"/>
    <cellStyle name="Navadno 3 2 6" xfId="806"/>
    <cellStyle name="Navadno 3 2 7" xfId="1383"/>
    <cellStyle name="Navadno 3 3" xfId="110"/>
    <cellStyle name="Navadno 3 3 2" xfId="178"/>
    <cellStyle name="Navadno 3 3 2 2" xfId="293"/>
    <cellStyle name="Navadno 3 3 2 2 2" xfId="569"/>
    <cellStyle name="Navadno 3 3 2 2 2 2" xfId="1225"/>
    <cellStyle name="Navadno 3 3 2 2 2 3" xfId="1789"/>
    <cellStyle name="Navadno 3 3 2 2 3" xfId="949"/>
    <cellStyle name="Navadno 3 3 2 2 4" xfId="1513"/>
    <cellStyle name="Navadno 3 3 2 3" xfId="385"/>
    <cellStyle name="Navadno 3 3 2 3 2" xfId="661"/>
    <cellStyle name="Navadno 3 3 2 3 2 2" xfId="1317"/>
    <cellStyle name="Navadno 3 3 2 3 2 3" xfId="1881"/>
    <cellStyle name="Navadno 3 3 2 3 3" xfId="1041"/>
    <cellStyle name="Navadno 3 3 2 3 4" xfId="1605"/>
    <cellStyle name="Navadno 3 3 2 4" xfId="477"/>
    <cellStyle name="Navadno 3 3 2 4 2" xfId="1133"/>
    <cellStyle name="Navadno 3 3 2 4 3" xfId="1697"/>
    <cellStyle name="Navadno 3 3 2 5" xfId="857"/>
    <cellStyle name="Navadno 3 3 2 6" xfId="1421"/>
    <cellStyle name="Navadno 3 3 3" xfId="243"/>
    <cellStyle name="Navadno 3 3 3 2" xfId="519"/>
    <cellStyle name="Navadno 3 3 3 2 2" xfId="1175"/>
    <cellStyle name="Navadno 3 3 3 2 3" xfId="1739"/>
    <cellStyle name="Navadno 3 3 3 3" xfId="899"/>
    <cellStyle name="Navadno 3 3 3 4" xfId="1463"/>
    <cellStyle name="Navadno 3 3 4" xfId="335"/>
    <cellStyle name="Navadno 3 3 4 2" xfId="611"/>
    <cellStyle name="Navadno 3 3 4 2 2" xfId="1267"/>
    <cellStyle name="Navadno 3 3 4 2 3" xfId="1831"/>
    <cellStyle name="Navadno 3 3 4 3" xfId="991"/>
    <cellStyle name="Navadno 3 3 4 4" xfId="1555"/>
    <cellStyle name="Navadno 3 3 5" xfId="427"/>
    <cellStyle name="Navadno 3 3 5 2" xfId="1083"/>
    <cellStyle name="Navadno 3 3 5 3" xfId="1647"/>
    <cellStyle name="Navadno 3 3 6" xfId="807"/>
    <cellStyle name="Navadno 3 3 7" xfId="1384"/>
    <cellStyle name="Navadno 3 4" xfId="142"/>
    <cellStyle name="Navadno 3 4 2" xfId="194"/>
    <cellStyle name="Navadno 3 4 2 2" xfId="309"/>
    <cellStyle name="Navadno 3 4 2 2 2" xfId="585"/>
    <cellStyle name="Navadno 3 4 2 2 2 2" xfId="1241"/>
    <cellStyle name="Navadno 3 4 2 2 2 3" xfId="1805"/>
    <cellStyle name="Navadno 3 4 2 2 3" xfId="965"/>
    <cellStyle name="Navadno 3 4 2 2 4" xfId="1529"/>
    <cellStyle name="Navadno 3 4 2 3" xfId="401"/>
    <cellStyle name="Navadno 3 4 2 3 2" xfId="677"/>
    <cellStyle name="Navadno 3 4 2 3 2 2" xfId="1333"/>
    <cellStyle name="Navadno 3 4 2 3 2 3" xfId="1897"/>
    <cellStyle name="Navadno 3 4 2 3 3" xfId="1057"/>
    <cellStyle name="Navadno 3 4 2 3 4" xfId="1621"/>
    <cellStyle name="Navadno 3 4 2 4" xfId="493"/>
    <cellStyle name="Navadno 3 4 2 4 2" xfId="1149"/>
    <cellStyle name="Navadno 3 4 2 4 3" xfId="1713"/>
    <cellStyle name="Navadno 3 4 2 5" xfId="873"/>
    <cellStyle name="Navadno 3 4 2 6" xfId="1437"/>
    <cellStyle name="Navadno 3 4 3" xfId="259"/>
    <cellStyle name="Navadno 3 4 3 2" xfId="535"/>
    <cellStyle name="Navadno 3 4 3 2 2" xfId="1191"/>
    <cellStyle name="Navadno 3 4 3 2 3" xfId="1755"/>
    <cellStyle name="Navadno 3 4 3 3" xfId="915"/>
    <cellStyle name="Navadno 3 4 3 4" xfId="1479"/>
    <cellStyle name="Navadno 3 4 4" xfId="351"/>
    <cellStyle name="Navadno 3 4 4 2" xfId="627"/>
    <cellStyle name="Navadno 3 4 4 2 2" xfId="1283"/>
    <cellStyle name="Navadno 3 4 4 2 3" xfId="1847"/>
    <cellStyle name="Navadno 3 4 4 3" xfId="1007"/>
    <cellStyle name="Navadno 3 4 4 4" xfId="1571"/>
    <cellStyle name="Navadno 3 4 5" xfId="443"/>
    <cellStyle name="Navadno 3 4 5 2" xfId="1099"/>
    <cellStyle name="Navadno 3 4 5 3" xfId="1663"/>
    <cellStyle name="Navadno 3 4 6" xfId="823"/>
    <cellStyle name="Navadno 3 4 7" xfId="1400"/>
    <cellStyle name="Navadno 3 5" xfId="134"/>
    <cellStyle name="Navadno 3 5 2" xfId="193"/>
    <cellStyle name="Navadno 3 5 2 2" xfId="308"/>
    <cellStyle name="Navadno 3 5 2 2 2" xfId="584"/>
    <cellStyle name="Navadno 3 5 2 2 2 2" xfId="1240"/>
    <cellStyle name="Navadno 3 5 2 2 2 3" xfId="1804"/>
    <cellStyle name="Navadno 3 5 2 2 3" xfId="964"/>
    <cellStyle name="Navadno 3 5 2 2 4" xfId="1528"/>
    <cellStyle name="Navadno 3 5 2 3" xfId="400"/>
    <cellStyle name="Navadno 3 5 2 3 2" xfId="676"/>
    <cellStyle name="Navadno 3 5 2 3 2 2" xfId="1332"/>
    <cellStyle name="Navadno 3 5 2 3 2 3" xfId="1896"/>
    <cellStyle name="Navadno 3 5 2 3 3" xfId="1056"/>
    <cellStyle name="Navadno 3 5 2 3 4" xfId="1620"/>
    <cellStyle name="Navadno 3 5 2 4" xfId="492"/>
    <cellStyle name="Navadno 3 5 2 4 2" xfId="1148"/>
    <cellStyle name="Navadno 3 5 2 4 3" xfId="1712"/>
    <cellStyle name="Navadno 3 5 2 5" xfId="872"/>
    <cellStyle name="Navadno 3 5 2 6" xfId="1436"/>
    <cellStyle name="Navadno 3 5 3" xfId="258"/>
    <cellStyle name="Navadno 3 5 3 2" xfId="534"/>
    <cellStyle name="Navadno 3 5 3 2 2" xfId="1190"/>
    <cellStyle name="Navadno 3 5 3 2 3" xfId="1754"/>
    <cellStyle name="Navadno 3 5 3 3" xfId="914"/>
    <cellStyle name="Navadno 3 5 3 4" xfId="1478"/>
    <cellStyle name="Navadno 3 5 4" xfId="350"/>
    <cellStyle name="Navadno 3 5 4 2" xfId="626"/>
    <cellStyle name="Navadno 3 5 4 2 2" xfId="1282"/>
    <cellStyle name="Navadno 3 5 4 2 3" xfId="1846"/>
    <cellStyle name="Navadno 3 5 4 3" xfId="1006"/>
    <cellStyle name="Navadno 3 5 4 4" xfId="1570"/>
    <cellStyle name="Navadno 3 5 5" xfId="442"/>
    <cellStyle name="Navadno 3 5 5 2" xfId="1098"/>
    <cellStyle name="Navadno 3 5 5 3" xfId="1662"/>
    <cellStyle name="Navadno 3 5 6" xfId="822"/>
    <cellStyle name="Navadno 3 5 7" xfId="1399"/>
    <cellStyle name="Navadno 3 6" xfId="143"/>
    <cellStyle name="Navadno 3 6 2" xfId="195"/>
    <cellStyle name="Navadno 3 6 2 2" xfId="310"/>
    <cellStyle name="Navadno 3 6 2 2 2" xfId="586"/>
    <cellStyle name="Navadno 3 6 2 2 2 2" xfId="1242"/>
    <cellStyle name="Navadno 3 6 2 2 2 3" xfId="1806"/>
    <cellStyle name="Navadno 3 6 2 2 3" xfId="966"/>
    <cellStyle name="Navadno 3 6 2 2 4" xfId="1530"/>
    <cellStyle name="Navadno 3 6 2 3" xfId="402"/>
    <cellStyle name="Navadno 3 6 2 3 2" xfId="678"/>
    <cellStyle name="Navadno 3 6 2 3 2 2" xfId="1334"/>
    <cellStyle name="Navadno 3 6 2 3 2 3" xfId="1898"/>
    <cellStyle name="Navadno 3 6 2 3 3" xfId="1058"/>
    <cellStyle name="Navadno 3 6 2 3 4" xfId="1622"/>
    <cellStyle name="Navadno 3 6 2 4" xfId="494"/>
    <cellStyle name="Navadno 3 6 2 4 2" xfId="1150"/>
    <cellStyle name="Navadno 3 6 2 4 3" xfId="1714"/>
    <cellStyle name="Navadno 3 6 2 5" xfId="874"/>
    <cellStyle name="Navadno 3 6 2 6" xfId="1438"/>
    <cellStyle name="Navadno 3 6 3" xfId="260"/>
    <cellStyle name="Navadno 3 6 3 2" xfId="536"/>
    <cellStyle name="Navadno 3 6 3 2 2" xfId="1192"/>
    <cellStyle name="Navadno 3 6 3 2 3" xfId="1756"/>
    <cellStyle name="Navadno 3 6 3 3" xfId="916"/>
    <cellStyle name="Navadno 3 6 3 4" xfId="1480"/>
    <cellStyle name="Navadno 3 6 4" xfId="352"/>
    <cellStyle name="Navadno 3 6 4 2" xfId="628"/>
    <cellStyle name="Navadno 3 6 4 2 2" xfId="1284"/>
    <cellStyle name="Navadno 3 6 4 2 3" xfId="1848"/>
    <cellStyle name="Navadno 3 6 4 3" xfId="1008"/>
    <cellStyle name="Navadno 3 6 4 4" xfId="1572"/>
    <cellStyle name="Navadno 3 6 5" xfId="444"/>
    <cellStyle name="Navadno 3 6 5 2" xfId="1100"/>
    <cellStyle name="Navadno 3 6 5 3" xfId="1664"/>
    <cellStyle name="Navadno 3 6 6" xfId="824"/>
    <cellStyle name="Navadno 3 6 7" xfId="1401"/>
    <cellStyle name="Navadno 3 7" xfId="133"/>
    <cellStyle name="Navadno 3 7 2" xfId="192"/>
    <cellStyle name="Navadno 3 7 2 2" xfId="307"/>
    <cellStyle name="Navadno 3 7 2 2 2" xfId="583"/>
    <cellStyle name="Navadno 3 7 2 2 2 2" xfId="1239"/>
    <cellStyle name="Navadno 3 7 2 2 2 3" xfId="1803"/>
    <cellStyle name="Navadno 3 7 2 2 3" xfId="963"/>
    <cellStyle name="Navadno 3 7 2 2 4" xfId="1527"/>
    <cellStyle name="Navadno 3 7 2 3" xfId="399"/>
    <cellStyle name="Navadno 3 7 2 3 2" xfId="675"/>
    <cellStyle name="Navadno 3 7 2 3 2 2" xfId="1331"/>
    <cellStyle name="Navadno 3 7 2 3 2 3" xfId="1895"/>
    <cellStyle name="Navadno 3 7 2 3 3" xfId="1055"/>
    <cellStyle name="Navadno 3 7 2 3 4" xfId="1619"/>
    <cellStyle name="Navadno 3 7 2 4" xfId="491"/>
    <cellStyle name="Navadno 3 7 2 4 2" xfId="1147"/>
    <cellStyle name="Navadno 3 7 2 4 3" xfId="1711"/>
    <cellStyle name="Navadno 3 7 2 5" xfId="871"/>
    <cellStyle name="Navadno 3 7 2 6" xfId="1435"/>
    <cellStyle name="Navadno 3 7 3" xfId="257"/>
    <cellStyle name="Navadno 3 7 3 2" xfId="533"/>
    <cellStyle name="Navadno 3 7 3 2 2" xfId="1189"/>
    <cellStyle name="Navadno 3 7 3 2 3" xfId="1753"/>
    <cellStyle name="Navadno 3 7 3 3" xfId="913"/>
    <cellStyle name="Navadno 3 7 3 4" xfId="1477"/>
    <cellStyle name="Navadno 3 7 4" xfId="349"/>
    <cellStyle name="Navadno 3 7 4 2" xfId="625"/>
    <cellStyle name="Navadno 3 7 4 2 2" xfId="1281"/>
    <cellStyle name="Navadno 3 7 4 2 3" xfId="1845"/>
    <cellStyle name="Navadno 3 7 4 3" xfId="1005"/>
    <cellStyle name="Navadno 3 7 4 4" xfId="1569"/>
    <cellStyle name="Navadno 3 7 5" xfId="441"/>
    <cellStyle name="Navadno 3 7 5 2" xfId="1097"/>
    <cellStyle name="Navadno 3 7 5 3" xfId="1661"/>
    <cellStyle name="Navadno 3 7 6" xfId="821"/>
    <cellStyle name="Navadno 3 7 7" xfId="1398"/>
    <cellStyle name="Navadno 3 8" xfId="146"/>
    <cellStyle name="Navadno 3 8 2" xfId="197"/>
    <cellStyle name="Navadno 3 8 2 2" xfId="312"/>
    <cellStyle name="Navadno 3 8 2 2 2" xfId="588"/>
    <cellStyle name="Navadno 3 8 2 2 2 2" xfId="1244"/>
    <cellStyle name="Navadno 3 8 2 2 2 3" xfId="1808"/>
    <cellStyle name="Navadno 3 8 2 2 3" xfId="968"/>
    <cellStyle name="Navadno 3 8 2 2 4" xfId="1532"/>
    <cellStyle name="Navadno 3 8 2 3" xfId="404"/>
    <cellStyle name="Navadno 3 8 2 3 2" xfId="680"/>
    <cellStyle name="Navadno 3 8 2 3 2 2" xfId="1336"/>
    <cellStyle name="Navadno 3 8 2 3 2 3" xfId="1900"/>
    <cellStyle name="Navadno 3 8 2 3 3" xfId="1060"/>
    <cellStyle name="Navadno 3 8 2 3 4" xfId="1624"/>
    <cellStyle name="Navadno 3 8 2 4" xfId="496"/>
    <cellStyle name="Navadno 3 8 2 4 2" xfId="1152"/>
    <cellStyle name="Navadno 3 8 2 4 3" xfId="1716"/>
    <cellStyle name="Navadno 3 8 2 5" xfId="876"/>
    <cellStyle name="Navadno 3 8 2 6" xfId="1440"/>
    <cellStyle name="Navadno 3 8 3" xfId="262"/>
    <cellStyle name="Navadno 3 8 3 2" xfId="538"/>
    <cellStyle name="Navadno 3 8 3 2 2" xfId="1194"/>
    <cellStyle name="Navadno 3 8 3 2 3" xfId="1758"/>
    <cellStyle name="Navadno 3 8 3 3" xfId="918"/>
    <cellStyle name="Navadno 3 8 3 4" xfId="1482"/>
    <cellStyle name="Navadno 3 8 4" xfId="354"/>
    <cellStyle name="Navadno 3 8 4 2" xfId="630"/>
    <cellStyle name="Navadno 3 8 4 2 2" xfId="1286"/>
    <cellStyle name="Navadno 3 8 4 2 3" xfId="1850"/>
    <cellStyle name="Navadno 3 8 4 3" xfId="1010"/>
    <cellStyle name="Navadno 3 8 4 4" xfId="1574"/>
    <cellStyle name="Navadno 3 8 5" xfId="446"/>
    <cellStyle name="Navadno 3 8 5 2" xfId="1102"/>
    <cellStyle name="Navadno 3 8 5 3" xfId="1666"/>
    <cellStyle name="Navadno 3 8 6" xfId="826"/>
    <cellStyle name="Navadno 3 8 7" xfId="1403"/>
    <cellStyle name="Navadno 3 9" xfId="130"/>
    <cellStyle name="Navadno 3 9 2" xfId="190"/>
    <cellStyle name="Navadno 3 9 2 2" xfId="305"/>
    <cellStyle name="Navadno 3 9 2 2 2" xfId="581"/>
    <cellStyle name="Navadno 3 9 2 2 2 2" xfId="1237"/>
    <cellStyle name="Navadno 3 9 2 2 2 3" xfId="1801"/>
    <cellStyle name="Navadno 3 9 2 2 3" xfId="961"/>
    <cellStyle name="Navadno 3 9 2 2 4" xfId="1525"/>
    <cellStyle name="Navadno 3 9 2 3" xfId="397"/>
    <cellStyle name="Navadno 3 9 2 3 2" xfId="673"/>
    <cellStyle name="Navadno 3 9 2 3 2 2" xfId="1329"/>
    <cellStyle name="Navadno 3 9 2 3 2 3" xfId="1893"/>
    <cellStyle name="Navadno 3 9 2 3 3" xfId="1053"/>
    <cellStyle name="Navadno 3 9 2 3 4" xfId="1617"/>
    <cellStyle name="Navadno 3 9 2 4" xfId="489"/>
    <cellStyle name="Navadno 3 9 2 4 2" xfId="1145"/>
    <cellStyle name="Navadno 3 9 2 4 3" xfId="1709"/>
    <cellStyle name="Navadno 3 9 2 5" xfId="869"/>
    <cellStyle name="Navadno 3 9 2 6" xfId="1433"/>
    <cellStyle name="Navadno 3 9 3" xfId="255"/>
    <cellStyle name="Navadno 3 9 3 2" xfId="531"/>
    <cellStyle name="Navadno 3 9 3 2 2" xfId="1187"/>
    <cellStyle name="Navadno 3 9 3 2 3" xfId="1751"/>
    <cellStyle name="Navadno 3 9 3 3" xfId="911"/>
    <cellStyle name="Navadno 3 9 3 4" xfId="1475"/>
    <cellStyle name="Navadno 3 9 4" xfId="347"/>
    <cellStyle name="Navadno 3 9 4 2" xfId="623"/>
    <cellStyle name="Navadno 3 9 4 2 2" xfId="1279"/>
    <cellStyle name="Navadno 3 9 4 2 3" xfId="1843"/>
    <cellStyle name="Navadno 3 9 4 3" xfId="1003"/>
    <cellStyle name="Navadno 3 9 4 4" xfId="1567"/>
    <cellStyle name="Navadno 3 9 5" xfId="439"/>
    <cellStyle name="Navadno 3 9 5 2" xfId="1095"/>
    <cellStyle name="Navadno 3 9 5 3" xfId="1659"/>
    <cellStyle name="Navadno 3 9 6" xfId="819"/>
    <cellStyle name="Navadno 3 9 7" xfId="1396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2 2 2" xfId="1215"/>
    <cellStyle name="Navadno 4 11 2 2 3" xfId="1779"/>
    <cellStyle name="Navadno 4 11 2 3" xfId="939"/>
    <cellStyle name="Navadno 4 11 2 4" xfId="1503"/>
    <cellStyle name="Navadno 4 11 3" xfId="375"/>
    <cellStyle name="Navadno 4 11 3 2" xfId="651"/>
    <cellStyle name="Navadno 4 11 3 2 2" xfId="1307"/>
    <cellStyle name="Navadno 4 11 3 2 3" xfId="1871"/>
    <cellStyle name="Navadno 4 11 3 3" xfId="1031"/>
    <cellStyle name="Navadno 4 11 3 4" xfId="1595"/>
    <cellStyle name="Navadno 4 11 4" xfId="467"/>
    <cellStyle name="Navadno 4 11 4 2" xfId="1123"/>
    <cellStyle name="Navadno 4 11 4 3" xfId="1687"/>
    <cellStyle name="Navadno 4 11 5" xfId="847"/>
    <cellStyle name="Navadno 4 11 6" xfId="1411"/>
    <cellStyle name="Navadno 4 12" xfId="233"/>
    <cellStyle name="Navadno 4 12 2" xfId="509"/>
    <cellStyle name="Navadno 4 12 2 2" xfId="1165"/>
    <cellStyle name="Navadno 4 12 2 3" xfId="1729"/>
    <cellStyle name="Navadno 4 12 3" xfId="889"/>
    <cellStyle name="Navadno 4 12 4" xfId="1453"/>
    <cellStyle name="Navadno 4 13" xfId="325"/>
    <cellStyle name="Navadno 4 13 2" xfId="601"/>
    <cellStyle name="Navadno 4 13 2 2" xfId="1257"/>
    <cellStyle name="Navadno 4 13 2 3" xfId="1821"/>
    <cellStyle name="Navadno 4 13 3" xfId="981"/>
    <cellStyle name="Navadno 4 13 4" xfId="1545"/>
    <cellStyle name="Navadno 4 14" xfId="417"/>
    <cellStyle name="Navadno 4 14 2" xfId="1073"/>
    <cellStyle name="Navadno 4 14 3" xfId="1637"/>
    <cellStyle name="Navadno 4 15" xfId="797"/>
    <cellStyle name="Navadno 4 16" xfId="1369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2 2 2" xfId="1226"/>
    <cellStyle name="Navadno 4 2 2 2 2 2 3" xfId="1790"/>
    <cellStyle name="Navadno 4 2 2 2 2 3" xfId="950"/>
    <cellStyle name="Navadno 4 2 2 2 2 4" xfId="1514"/>
    <cellStyle name="Navadno 4 2 2 2 3" xfId="386"/>
    <cellStyle name="Navadno 4 2 2 2 3 2" xfId="662"/>
    <cellStyle name="Navadno 4 2 2 2 3 2 2" xfId="1318"/>
    <cellStyle name="Navadno 4 2 2 2 3 2 3" xfId="1882"/>
    <cellStyle name="Navadno 4 2 2 2 3 3" xfId="1042"/>
    <cellStyle name="Navadno 4 2 2 2 3 4" xfId="1606"/>
    <cellStyle name="Navadno 4 2 2 2 4" xfId="478"/>
    <cellStyle name="Navadno 4 2 2 2 4 2" xfId="1134"/>
    <cellStyle name="Navadno 4 2 2 2 4 3" xfId="1698"/>
    <cellStyle name="Navadno 4 2 2 2 5" xfId="858"/>
    <cellStyle name="Navadno 4 2 2 2 6" xfId="1422"/>
    <cellStyle name="Navadno 4 2 2 3" xfId="244"/>
    <cellStyle name="Navadno 4 2 2 3 2" xfId="520"/>
    <cellStyle name="Navadno 4 2 2 3 2 2" xfId="1176"/>
    <cellStyle name="Navadno 4 2 2 3 2 3" xfId="1740"/>
    <cellStyle name="Navadno 4 2 2 3 3" xfId="900"/>
    <cellStyle name="Navadno 4 2 2 3 4" xfId="1464"/>
    <cellStyle name="Navadno 4 2 2 4" xfId="336"/>
    <cellStyle name="Navadno 4 2 2 4 2" xfId="612"/>
    <cellStyle name="Navadno 4 2 2 4 2 2" xfId="1268"/>
    <cellStyle name="Navadno 4 2 2 4 2 3" xfId="1832"/>
    <cellStyle name="Navadno 4 2 2 4 3" xfId="992"/>
    <cellStyle name="Navadno 4 2 2 4 4" xfId="1556"/>
    <cellStyle name="Navadno 4 2 2 5" xfId="428"/>
    <cellStyle name="Navadno 4 2 2 5 2" xfId="1084"/>
    <cellStyle name="Navadno 4 2 2 5 3" xfId="1648"/>
    <cellStyle name="Navadno 4 2 2 6" xfId="808"/>
    <cellStyle name="Navadno 4 2 2 7" xfId="1385"/>
    <cellStyle name="Navadno 4 2 3" xfId="145"/>
    <cellStyle name="Navadno 4 2 3 2" xfId="196"/>
    <cellStyle name="Navadno 4 2 3 2 2" xfId="311"/>
    <cellStyle name="Navadno 4 2 3 2 2 2" xfId="587"/>
    <cellStyle name="Navadno 4 2 3 2 2 2 2" xfId="1243"/>
    <cellStyle name="Navadno 4 2 3 2 2 2 3" xfId="1807"/>
    <cellStyle name="Navadno 4 2 3 2 2 3" xfId="967"/>
    <cellStyle name="Navadno 4 2 3 2 2 4" xfId="1531"/>
    <cellStyle name="Navadno 4 2 3 2 3" xfId="403"/>
    <cellStyle name="Navadno 4 2 3 2 3 2" xfId="679"/>
    <cellStyle name="Navadno 4 2 3 2 3 2 2" xfId="1335"/>
    <cellStyle name="Navadno 4 2 3 2 3 2 3" xfId="1899"/>
    <cellStyle name="Navadno 4 2 3 2 3 3" xfId="1059"/>
    <cellStyle name="Navadno 4 2 3 2 3 4" xfId="1623"/>
    <cellStyle name="Navadno 4 2 3 2 4" xfId="495"/>
    <cellStyle name="Navadno 4 2 3 2 4 2" xfId="1151"/>
    <cellStyle name="Navadno 4 2 3 2 4 3" xfId="1715"/>
    <cellStyle name="Navadno 4 2 3 2 5" xfId="875"/>
    <cellStyle name="Navadno 4 2 3 2 6" xfId="1439"/>
    <cellStyle name="Navadno 4 2 3 3" xfId="261"/>
    <cellStyle name="Navadno 4 2 3 3 2" xfId="537"/>
    <cellStyle name="Navadno 4 2 3 3 2 2" xfId="1193"/>
    <cellStyle name="Navadno 4 2 3 3 2 3" xfId="1757"/>
    <cellStyle name="Navadno 4 2 3 3 3" xfId="917"/>
    <cellStyle name="Navadno 4 2 3 3 4" xfId="1481"/>
    <cellStyle name="Navadno 4 2 3 4" xfId="353"/>
    <cellStyle name="Navadno 4 2 3 4 2" xfId="629"/>
    <cellStyle name="Navadno 4 2 3 4 2 2" xfId="1285"/>
    <cellStyle name="Navadno 4 2 3 4 2 3" xfId="1849"/>
    <cellStyle name="Navadno 4 2 3 4 3" xfId="1009"/>
    <cellStyle name="Navadno 4 2 3 4 4" xfId="1573"/>
    <cellStyle name="Navadno 4 2 3 5" xfId="445"/>
    <cellStyle name="Navadno 4 2 3 5 2" xfId="1101"/>
    <cellStyle name="Navadno 4 2 3 5 3" xfId="1665"/>
    <cellStyle name="Navadno 4 2 3 6" xfId="825"/>
    <cellStyle name="Navadno 4 2 3 7" xfId="1402"/>
    <cellStyle name="Navadno 4 2 4" xfId="131"/>
    <cellStyle name="Navadno 4 2 4 2" xfId="191"/>
    <cellStyle name="Navadno 4 2 4 2 2" xfId="306"/>
    <cellStyle name="Navadno 4 2 4 2 2 2" xfId="582"/>
    <cellStyle name="Navadno 4 2 4 2 2 2 2" xfId="1238"/>
    <cellStyle name="Navadno 4 2 4 2 2 2 3" xfId="1802"/>
    <cellStyle name="Navadno 4 2 4 2 2 3" xfId="962"/>
    <cellStyle name="Navadno 4 2 4 2 2 4" xfId="1526"/>
    <cellStyle name="Navadno 4 2 4 2 3" xfId="398"/>
    <cellStyle name="Navadno 4 2 4 2 3 2" xfId="674"/>
    <cellStyle name="Navadno 4 2 4 2 3 2 2" xfId="1330"/>
    <cellStyle name="Navadno 4 2 4 2 3 2 3" xfId="1894"/>
    <cellStyle name="Navadno 4 2 4 2 3 3" xfId="1054"/>
    <cellStyle name="Navadno 4 2 4 2 3 4" xfId="1618"/>
    <cellStyle name="Navadno 4 2 4 2 4" xfId="490"/>
    <cellStyle name="Navadno 4 2 4 2 4 2" xfId="1146"/>
    <cellStyle name="Navadno 4 2 4 2 4 3" xfId="1710"/>
    <cellStyle name="Navadno 4 2 4 2 5" xfId="870"/>
    <cellStyle name="Navadno 4 2 4 2 6" xfId="1434"/>
    <cellStyle name="Navadno 4 2 4 3" xfId="256"/>
    <cellStyle name="Navadno 4 2 4 3 2" xfId="532"/>
    <cellStyle name="Navadno 4 2 4 3 2 2" xfId="1188"/>
    <cellStyle name="Navadno 4 2 4 3 2 3" xfId="1752"/>
    <cellStyle name="Navadno 4 2 4 3 3" xfId="912"/>
    <cellStyle name="Navadno 4 2 4 3 4" xfId="1476"/>
    <cellStyle name="Navadno 4 2 4 4" xfId="348"/>
    <cellStyle name="Navadno 4 2 4 4 2" xfId="624"/>
    <cellStyle name="Navadno 4 2 4 4 2 2" xfId="1280"/>
    <cellStyle name="Navadno 4 2 4 4 2 3" xfId="1844"/>
    <cellStyle name="Navadno 4 2 4 4 3" xfId="1004"/>
    <cellStyle name="Navadno 4 2 4 4 4" xfId="1568"/>
    <cellStyle name="Navadno 4 2 4 5" xfId="440"/>
    <cellStyle name="Navadno 4 2 4 5 2" xfId="1096"/>
    <cellStyle name="Navadno 4 2 4 5 3" xfId="1660"/>
    <cellStyle name="Navadno 4 2 4 6" xfId="820"/>
    <cellStyle name="Navadno 4 2 4 7" xfId="1397"/>
    <cellStyle name="Navadno 4 2 5" xfId="148"/>
    <cellStyle name="Navadno 4 2 5 2" xfId="198"/>
    <cellStyle name="Navadno 4 2 5 2 2" xfId="313"/>
    <cellStyle name="Navadno 4 2 5 2 2 2" xfId="589"/>
    <cellStyle name="Navadno 4 2 5 2 2 2 2" xfId="1245"/>
    <cellStyle name="Navadno 4 2 5 2 2 2 3" xfId="1809"/>
    <cellStyle name="Navadno 4 2 5 2 2 3" xfId="969"/>
    <cellStyle name="Navadno 4 2 5 2 2 4" xfId="1533"/>
    <cellStyle name="Navadno 4 2 5 2 3" xfId="405"/>
    <cellStyle name="Navadno 4 2 5 2 3 2" xfId="681"/>
    <cellStyle name="Navadno 4 2 5 2 3 2 2" xfId="1337"/>
    <cellStyle name="Navadno 4 2 5 2 3 2 3" xfId="1901"/>
    <cellStyle name="Navadno 4 2 5 2 3 3" xfId="1061"/>
    <cellStyle name="Navadno 4 2 5 2 3 4" xfId="1625"/>
    <cellStyle name="Navadno 4 2 5 2 4" xfId="497"/>
    <cellStyle name="Navadno 4 2 5 2 4 2" xfId="1153"/>
    <cellStyle name="Navadno 4 2 5 2 4 3" xfId="1717"/>
    <cellStyle name="Navadno 4 2 5 2 5" xfId="877"/>
    <cellStyle name="Navadno 4 2 5 2 6" xfId="1441"/>
    <cellStyle name="Navadno 4 2 5 3" xfId="263"/>
    <cellStyle name="Navadno 4 2 5 3 2" xfId="539"/>
    <cellStyle name="Navadno 4 2 5 3 2 2" xfId="1195"/>
    <cellStyle name="Navadno 4 2 5 3 2 3" xfId="1759"/>
    <cellStyle name="Navadno 4 2 5 3 3" xfId="919"/>
    <cellStyle name="Navadno 4 2 5 3 4" xfId="1483"/>
    <cellStyle name="Navadno 4 2 5 4" xfId="355"/>
    <cellStyle name="Navadno 4 2 5 4 2" xfId="631"/>
    <cellStyle name="Navadno 4 2 5 4 2 2" xfId="1287"/>
    <cellStyle name="Navadno 4 2 5 4 2 3" xfId="1851"/>
    <cellStyle name="Navadno 4 2 5 4 3" xfId="1011"/>
    <cellStyle name="Navadno 4 2 5 4 4" xfId="1575"/>
    <cellStyle name="Navadno 4 2 5 5" xfId="447"/>
    <cellStyle name="Navadno 4 2 5 5 2" xfId="1103"/>
    <cellStyle name="Navadno 4 2 5 5 3" xfId="1667"/>
    <cellStyle name="Navadno 4 2 5 6" xfId="827"/>
    <cellStyle name="Navadno 4 2 5 7" xfId="1404"/>
    <cellStyle name="Navadno 4 2 6" xfId="128"/>
    <cellStyle name="Navadno 4 2 6 2" xfId="189"/>
    <cellStyle name="Navadno 4 2 6 2 2" xfId="304"/>
    <cellStyle name="Navadno 4 2 6 2 2 2" xfId="580"/>
    <cellStyle name="Navadno 4 2 6 2 2 2 2" xfId="1236"/>
    <cellStyle name="Navadno 4 2 6 2 2 2 3" xfId="1800"/>
    <cellStyle name="Navadno 4 2 6 2 2 3" xfId="960"/>
    <cellStyle name="Navadno 4 2 6 2 2 4" xfId="1524"/>
    <cellStyle name="Navadno 4 2 6 2 3" xfId="396"/>
    <cellStyle name="Navadno 4 2 6 2 3 2" xfId="672"/>
    <cellStyle name="Navadno 4 2 6 2 3 2 2" xfId="1328"/>
    <cellStyle name="Navadno 4 2 6 2 3 2 3" xfId="1892"/>
    <cellStyle name="Navadno 4 2 6 2 3 3" xfId="1052"/>
    <cellStyle name="Navadno 4 2 6 2 3 4" xfId="1616"/>
    <cellStyle name="Navadno 4 2 6 2 4" xfId="488"/>
    <cellStyle name="Navadno 4 2 6 2 4 2" xfId="1144"/>
    <cellStyle name="Navadno 4 2 6 2 4 3" xfId="1708"/>
    <cellStyle name="Navadno 4 2 6 2 5" xfId="868"/>
    <cellStyle name="Navadno 4 2 6 2 6" xfId="1432"/>
    <cellStyle name="Navadno 4 2 6 3" xfId="254"/>
    <cellStyle name="Navadno 4 2 6 3 2" xfId="530"/>
    <cellStyle name="Navadno 4 2 6 3 2 2" xfId="1186"/>
    <cellStyle name="Navadno 4 2 6 3 2 3" xfId="1750"/>
    <cellStyle name="Navadno 4 2 6 3 3" xfId="910"/>
    <cellStyle name="Navadno 4 2 6 3 4" xfId="1474"/>
    <cellStyle name="Navadno 4 2 6 4" xfId="346"/>
    <cellStyle name="Navadno 4 2 6 4 2" xfId="622"/>
    <cellStyle name="Navadno 4 2 6 4 2 2" xfId="1278"/>
    <cellStyle name="Navadno 4 2 6 4 2 3" xfId="1842"/>
    <cellStyle name="Navadno 4 2 6 4 3" xfId="1002"/>
    <cellStyle name="Navadno 4 2 6 4 4" xfId="1566"/>
    <cellStyle name="Navadno 4 2 6 5" xfId="438"/>
    <cellStyle name="Navadno 4 2 6 5 2" xfId="1094"/>
    <cellStyle name="Navadno 4 2 6 5 3" xfId="1658"/>
    <cellStyle name="Navadno 4 2 6 6" xfId="818"/>
    <cellStyle name="Navadno 4 2 6 7" xfId="1395"/>
    <cellStyle name="Navadno 4 2 7" xfId="151"/>
    <cellStyle name="Navadno 4 2 7 2" xfId="200"/>
    <cellStyle name="Navadno 4 2 7 2 2" xfId="315"/>
    <cellStyle name="Navadno 4 2 7 2 2 2" xfId="591"/>
    <cellStyle name="Navadno 4 2 7 2 2 2 2" xfId="1247"/>
    <cellStyle name="Navadno 4 2 7 2 2 2 3" xfId="1811"/>
    <cellStyle name="Navadno 4 2 7 2 2 3" xfId="971"/>
    <cellStyle name="Navadno 4 2 7 2 2 4" xfId="1535"/>
    <cellStyle name="Navadno 4 2 7 2 3" xfId="407"/>
    <cellStyle name="Navadno 4 2 7 2 3 2" xfId="683"/>
    <cellStyle name="Navadno 4 2 7 2 3 2 2" xfId="1339"/>
    <cellStyle name="Navadno 4 2 7 2 3 2 3" xfId="1903"/>
    <cellStyle name="Navadno 4 2 7 2 3 3" xfId="1063"/>
    <cellStyle name="Navadno 4 2 7 2 3 4" xfId="1627"/>
    <cellStyle name="Navadno 4 2 7 2 4" xfId="499"/>
    <cellStyle name="Navadno 4 2 7 2 4 2" xfId="1155"/>
    <cellStyle name="Navadno 4 2 7 2 4 3" xfId="1719"/>
    <cellStyle name="Navadno 4 2 7 2 5" xfId="879"/>
    <cellStyle name="Navadno 4 2 7 2 6" xfId="1443"/>
    <cellStyle name="Navadno 4 2 7 3" xfId="265"/>
    <cellStyle name="Navadno 4 2 7 3 2" xfId="541"/>
    <cellStyle name="Navadno 4 2 7 3 2 2" xfId="1197"/>
    <cellStyle name="Navadno 4 2 7 3 2 3" xfId="1761"/>
    <cellStyle name="Navadno 4 2 7 3 3" xfId="921"/>
    <cellStyle name="Navadno 4 2 7 3 4" xfId="1485"/>
    <cellStyle name="Navadno 4 2 7 4" xfId="357"/>
    <cellStyle name="Navadno 4 2 7 4 2" xfId="633"/>
    <cellStyle name="Navadno 4 2 7 4 2 2" xfId="1289"/>
    <cellStyle name="Navadno 4 2 7 4 2 3" xfId="1853"/>
    <cellStyle name="Navadno 4 2 7 4 3" xfId="1013"/>
    <cellStyle name="Navadno 4 2 7 4 4" xfId="1577"/>
    <cellStyle name="Navadno 4 2 7 5" xfId="449"/>
    <cellStyle name="Navadno 4 2 7 5 2" xfId="1105"/>
    <cellStyle name="Navadno 4 2 7 5 3" xfId="1669"/>
    <cellStyle name="Navadno 4 2 7 6" xfId="829"/>
    <cellStyle name="Navadno 4 2 7 7" xfId="1406"/>
    <cellStyle name="Navadno 4 2 8" xfId="126"/>
    <cellStyle name="Navadno 4 2 8 2" xfId="188"/>
    <cellStyle name="Navadno 4 2 8 2 2" xfId="303"/>
    <cellStyle name="Navadno 4 2 8 2 2 2" xfId="579"/>
    <cellStyle name="Navadno 4 2 8 2 2 2 2" xfId="1235"/>
    <cellStyle name="Navadno 4 2 8 2 2 2 3" xfId="1799"/>
    <cellStyle name="Navadno 4 2 8 2 2 3" xfId="959"/>
    <cellStyle name="Navadno 4 2 8 2 2 4" xfId="1523"/>
    <cellStyle name="Navadno 4 2 8 2 3" xfId="395"/>
    <cellStyle name="Navadno 4 2 8 2 3 2" xfId="671"/>
    <cellStyle name="Navadno 4 2 8 2 3 2 2" xfId="1327"/>
    <cellStyle name="Navadno 4 2 8 2 3 2 3" xfId="1891"/>
    <cellStyle name="Navadno 4 2 8 2 3 3" xfId="1051"/>
    <cellStyle name="Navadno 4 2 8 2 3 4" xfId="1615"/>
    <cellStyle name="Navadno 4 2 8 2 4" xfId="487"/>
    <cellStyle name="Navadno 4 2 8 2 4 2" xfId="1143"/>
    <cellStyle name="Navadno 4 2 8 2 4 3" xfId="1707"/>
    <cellStyle name="Navadno 4 2 8 2 5" xfId="867"/>
    <cellStyle name="Navadno 4 2 8 2 6" xfId="1431"/>
    <cellStyle name="Navadno 4 2 8 3" xfId="253"/>
    <cellStyle name="Navadno 4 2 8 3 2" xfId="529"/>
    <cellStyle name="Navadno 4 2 8 3 2 2" xfId="1185"/>
    <cellStyle name="Navadno 4 2 8 3 2 3" xfId="1749"/>
    <cellStyle name="Navadno 4 2 8 3 3" xfId="909"/>
    <cellStyle name="Navadno 4 2 8 3 4" xfId="1473"/>
    <cellStyle name="Navadno 4 2 8 4" xfId="345"/>
    <cellStyle name="Navadno 4 2 8 4 2" xfId="621"/>
    <cellStyle name="Navadno 4 2 8 4 2 2" xfId="1277"/>
    <cellStyle name="Navadno 4 2 8 4 2 3" xfId="1841"/>
    <cellStyle name="Navadno 4 2 8 4 3" xfId="1001"/>
    <cellStyle name="Navadno 4 2 8 4 4" xfId="1565"/>
    <cellStyle name="Navadno 4 2 8 5" xfId="437"/>
    <cellStyle name="Navadno 4 2 8 5 2" xfId="1093"/>
    <cellStyle name="Navadno 4 2 8 5 3" xfId="1657"/>
    <cellStyle name="Navadno 4 2 8 6" xfId="817"/>
    <cellStyle name="Navadno 4 2 8 7" xfId="1394"/>
    <cellStyle name="Navadno 4 2 9" xfId="153"/>
    <cellStyle name="Navadno 4 2 9 2" xfId="201"/>
    <cellStyle name="Navadno 4 2 9 2 2" xfId="316"/>
    <cellStyle name="Navadno 4 2 9 2 2 2" xfId="592"/>
    <cellStyle name="Navadno 4 2 9 2 2 2 2" xfId="1248"/>
    <cellStyle name="Navadno 4 2 9 2 2 2 3" xfId="1812"/>
    <cellStyle name="Navadno 4 2 9 2 2 3" xfId="972"/>
    <cellStyle name="Navadno 4 2 9 2 2 4" xfId="1536"/>
    <cellStyle name="Navadno 4 2 9 2 3" xfId="408"/>
    <cellStyle name="Navadno 4 2 9 2 3 2" xfId="684"/>
    <cellStyle name="Navadno 4 2 9 2 3 2 2" xfId="1340"/>
    <cellStyle name="Navadno 4 2 9 2 3 2 3" xfId="1904"/>
    <cellStyle name="Navadno 4 2 9 2 3 3" xfId="1064"/>
    <cellStyle name="Navadno 4 2 9 2 3 4" xfId="1628"/>
    <cellStyle name="Navadno 4 2 9 2 4" xfId="500"/>
    <cellStyle name="Navadno 4 2 9 2 4 2" xfId="1156"/>
    <cellStyle name="Navadno 4 2 9 2 4 3" xfId="1720"/>
    <cellStyle name="Navadno 4 2 9 2 5" xfId="880"/>
    <cellStyle name="Navadno 4 2 9 2 6" xfId="1444"/>
    <cellStyle name="Navadno 4 2 9 3" xfId="266"/>
    <cellStyle name="Navadno 4 2 9 3 2" xfId="542"/>
    <cellStyle name="Navadno 4 2 9 3 2 2" xfId="1198"/>
    <cellStyle name="Navadno 4 2 9 3 2 3" xfId="1762"/>
    <cellStyle name="Navadno 4 2 9 3 3" xfId="922"/>
    <cellStyle name="Navadno 4 2 9 3 4" xfId="1486"/>
    <cellStyle name="Navadno 4 2 9 4" xfId="358"/>
    <cellStyle name="Navadno 4 2 9 4 2" xfId="634"/>
    <cellStyle name="Navadno 4 2 9 4 2 2" xfId="1290"/>
    <cellStyle name="Navadno 4 2 9 4 2 3" xfId="1854"/>
    <cellStyle name="Navadno 4 2 9 4 3" xfId="1014"/>
    <cellStyle name="Navadno 4 2 9 4 4" xfId="1578"/>
    <cellStyle name="Navadno 4 2 9 5" xfId="450"/>
    <cellStyle name="Navadno 4 2 9 5 2" xfId="1106"/>
    <cellStyle name="Navadno 4 2 9 5 3" xfId="1670"/>
    <cellStyle name="Navadno 4 2 9 6" xfId="830"/>
    <cellStyle name="Navadno 4 2 9 7" xfId="1407"/>
    <cellStyle name="Navadno 4 3" xfId="113"/>
    <cellStyle name="Navadno 4 3 2" xfId="180"/>
    <cellStyle name="Navadno 4 3 2 2" xfId="295"/>
    <cellStyle name="Navadno 4 3 2 2 2" xfId="571"/>
    <cellStyle name="Navadno 4 3 2 2 2 2" xfId="1227"/>
    <cellStyle name="Navadno 4 3 2 2 2 3" xfId="1791"/>
    <cellStyle name="Navadno 4 3 2 2 3" xfId="951"/>
    <cellStyle name="Navadno 4 3 2 2 4" xfId="1515"/>
    <cellStyle name="Navadno 4 3 2 3" xfId="387"/>
    <cellStyle name="Navadno 4 3 2 3 2" xfId="663"/>
    <cellStyle name="Navadno 4 3 2 3 2 2" xfId="1319"/>
    <cellStyle name="Navadno 4 3 2 3 2 3" xfId="1883"/>
    <cellStyle name="Navadno 4 3 2 3 3" xfId="1043"/>
    <cellStyle name="Navadno 4 3 2 3 4" xfId="1607"/>
    <cellStyle name="Navadno 4 3 2 4" xfId="479"/>
    <cellStyle name="Navadno 4 3 2 4 2" xfId="1135"/>
    <cellStyle name="Navadno 4 3 2 4 3" xfId="1699"/>
    <cellStyle name="Navadno 4 3 2 5" xfId="859"/>
    <cellStyle name="Navadno 4 3 2 6" xfId="1423"/>
    <cellStyle name="Navadno 4 3 3" xfId="245"/>
    <cellStyle name="Navadno 4 3 3 2" xfId="521"/>
    <cellStyle name="Navadno 4 3 3 2 2" xfId="1177"/>
    <cellStyle name="Navadno 4 3 3 2 3" xfId="1741"/>
    <cellStyle name="Navadno 4 3 3 3" xfId="901"/>
    <cellStyle name="Navadno 4 3 3 4" xfId="1465"/>
    <cellStyle name="Navadno 4 3 4" xfId="337"/>
    <cellStyle name="Navadno 4 3 4 2" xfId="613"/>
    <cellStyle name="Navadno 4 3 4 2 2" xfId="1269"/>
    <cellStyle name="Navadno 4 3 4 2 3" xfId="1833"/>
    <cellStyle name="Navadno 4 3 4 3" xfId="993"/>
    <cellStyle name="Navadno 4 3 4 4" xfId="1557"/>
    <cellStyle name="Navadno 4 3 5" xfId="429"/>
    <cellStyle name="Navadno 4 3 5 2" xfId="1085"/>
    <cellStyle name="Navadno 4 3 5 3" xfId="1649"/>
    <cellStyle name="Navadno 4 3 6" xfId="809"/>
    <cellStyle name="Navadno 4 3 7" xfId="1386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2 2 2" xfId="1229"/>
    <cellStyle name="Navadno 5 2 2 2 2 3" xfId="1793"/>
    <cellStyle name="Navadno 5 2 2 2 3" xfId="953"/>
    <cellStyle name="Navadno 5 2 2 2 4" xfId="1517"/>
    <cellStyle name="Navadno 5 2 2 3" xfId="389"/>
    <cellStyle name="Navadno 5 2 2 3 2" xfId="665"/>
    <cellStyle name="Navadno 5 2 2 3 2 2" xfId="1321"/>
    <cellStyle name="Navadno 5 2 2 3 2 3" xfId="1885"/>
    <cellStyle name="Navadno 5 2 2 3 3" xfId="1045"/>
    <cellStyle name="Navadno 5 2 2 3 4" xfId="1609"/>
    <cellStyle name="Navadno 5 2 2 4" xfId="481"/>
    <cellStyle name="Navadno 5 2 2 4 2" xfId="1137"/>
    <cellStyle name="Navadno 5 2 2 4 3" xfId="1701"/>
    <cellStyle name="Navadno 5 2 2 5" xfId="861"/>
    <cellStyle name="Navadno 5 2 2 6" xfId="1425"/>
    <cellStyle name="Navadno 5 2 3" xfId="247"/>
    <cellStyle name="Navadno 5 2 3 2" xfId="523"/>
    <cellStyle name="Navadno 5 2 3 2 2" xfId="1179"/>
    <cellStyle name="Navadno 5 2 3 2 3" xfId="1743"/>
    <cellStyle name="Navadno 5 2 3 3" xfId="903"/>
    <cellStyle name="Navadno 5 2 3 4" xfId="1467"/>
    <cellStyle name="Navadno 5 2 4" xfId="339"/>
    <cellStyle name="Navadno 5 2 4 2" xfId="615"/>
    <cellStyle name="Navadno 5 2 4 2 2" xfId="1271"/>
    <cellStyle name="Navadno 5 2 4 2 3" xfId="1835"/>
    <cellStyle name="Navadno 5 2 4 3" xfId="995"/>
    <cellStyle name="Navadno 5 2 4 4" xfId="1559"/>
    <cellStyle name="Navadno 5 2 5" xfId="431"/>
    <cellStyle name="Navadno 5 2 5 2" xfId="1087"/>
    <cellStyle name="Navadno 5 2 5 3" xfId="1651"/>
    <cellStyle name="Navadno 5 2 6" xfId="811"/>
    <cellStyle name="Navadno 5 2 7" xfId="1388"/>
    <cellStyle name="Navadno 5 3" xfId="116"/>
    <cellStyle name="Navadno 5 3 2" xfId="183"/>
    <cellStyle name="Navadno 5 3 2 2" xfId="298"/>
    <cellStyle name="Navadno 5 3 2 2 2" xfId="574"/>
    <cellStyle name="Navadno 5 3 2 2 2 2" xfId="1230"/>
    <cellStyle name="Navadno 5 3 2 2 2 3" xfId="1794"/>
    <cellStyle name="Navadno 5 3 2 2 3" xfId="954"/>
    <cellStyle name="Navadno 5 3 2 2 4" xfId="1518"/>
    <cellStyle name="Navadno 5 3 2 3" xfId="390"/>
    <cellStyle name="Navadno 5 3 2 3 2" xfId="666"/>
    <cellStyle name="Navadno 5 3 2 3 2 2" xfId="1322"/>
    <cellStyle name="Navadno 5 3 2 3 2 3" xfId="1886"/>
    <cellStyle name="Navadno 5 3 2 3 3" xfId="1046"/>
    <cellStyle name="Navadno 5 3 2 3 4" xfId="1610"/>
    <cellStyle name="Navadno 5 3 2 4" xfId="482"/>
    <cellStyle name="Navadno 5 3 2 4 2" xfId="1138"/>
    <cellStyle name="Navadno 5 3 2 4 3" xfId="1702"/>
    <cellStyle name="Navadno 5 3 2 5" xfId="862"/>
    <cellStyle name="Navadno 5 3 2 6" xfId="1426"/>
    <cellStyle name="Navadno 5 3 3" xfId="248"/>
    <cellStyle name="Navadno 5 3 3 2" xfId="524"/>
    <cellStyle name="Navadno 5 3 3 2 2" xfId="1180"/>
    <cellStyle name="Navadno 5 3 3 2 3" xfId="1744"/>
    <cellStyle name="Navadno 5 3 3 3" xfId="904"/>
    <cellStyle name="Navadno 5 3 3 4" xfId="1468"/>
    <cellStyle name="Navadno 5 3 4" xfId="340"/>
    <cellStyle name="Navadno 5 3 4 2" xfId="616"/>
    <cellStyle name="Navadno 5 3 4 2 2" xfId="1272"/>
    <cellStyle name="Navadno 5 3 4 2 3" xfId="1836"/>
    <cellStyle name="Navadno 5 3 4 3" xfId="996"/>
    <cellStyle name="Navadno 5 3 4 4" xfId="1560"/>
    <cellStyle name="Navadno 5 3 5" xfId="432"/>
    <cellStyle name="Navadno 5 3 5 2" xfId="1088"/>
    <cellStyle name="Navadno 5 3 5 3" xfId="1652"/>
    <cellStyle name="Navadno 5 3 6" xfId="812"/>
    <cellStyle name="Navadno 5 3 7" xfId="1389"/>
    <cellStyle name="Navadno 5 4" xfId="181"/>
    <cellStyle name="Navadno 5 4 2" xfId="296"/>
    <cellStyle name="Navadno 5 4 2 2" xfId="572"/>
    <cellStyle name="Navadno 5 4 2 2 2" xfId="1228"/>
    <cellStyle name="Navadno 5 4 2 2 3" xfId="1792"/>
    <cellStyle name="Navadno 5 4 2 3" xfId="952"/>
    <cellStyle name="Navadno 5 4 2 4" xfId="1516"/>
    <cellStyle name="Navadno 5 4 3" xfId="388"/>
    <cellStyle name="Navadno 5 4 3 2" xfId="664"/>
    <cellStyle name="Navadno 5 4 3 2 2" xfId="1320"/>
    <cellStyle name="Navadno 5 4 3 2 3" xfId="1884"/>
    <cellStyle name="Navadno 5 4 3 3" xfId="1044"/>
    <cellStyle name="Navadno 5 4 3 4" xfId="1608"/>
    <cellStyle name="Navadno 5 4 4" xfId="480"/>
    <cellStyle name="Navadno 5 4 4 2" xfId="1136"/>
    <cellStyle name="Navadno 5 4 4 3" xfId="1700"/>
    <cellStyle name="Navadno 5 4 5" xfId="860"/>
    <cellStyle name="Navadno 5 4 6" xfId="1424"/>
    <cellStyle name="Navadno 5 5" xfId="246"/>
    <cellStyle name="Navadno 5 5 2" xfId="522"/>
    <cellStyle name="Navadno 5 5 2 2" xfId="1178"/>
    <cellStyle name="Navadno 5 5 2 3" xfId="1742"/>
    <cellStyle name="Navadno 5 5 3" xfId="902"/>
    <cellStyle name="Navadno 5 5 4" xfId="1466"/>
    <cellStyle name="Navadno 5 6" xfId="338"/>
    <cellStyle name="Navadno 5 6 2" xfId="614"/>
    <cellStyle name="Navadno 5 6 2 2" xfId="1270"/>
    <cellStyle name="Navadno 5 6 2 3" xfId="1834"/>
    <cellStyle name="Navadno 5 6 3" xfId="994"/>
    <cellStyle name="Navadno 5 6 4" xfId="1558"/>
    <cellStyle name="Navadno 5 7" xfId="430"/>
    <cellStyle name="Navadno 5 7 2" xfId="1086"/>
    <cellStyle name="Navadno 5 7 3" xfId="1650"/>
    <cellStyle name="Navadno 5 8" xfId="810"/>
    <cellStyle name="Navadno 5 9" xfId="1387"/>
    <cellStyle name="Navadno 6" xfId="117"/>
    <cellStyle name="Navadno 6 10" xfId="697"/>
    <cellStyle name="Navadno 6 10 2" xfId="813"/>
    <cellStyle name="Navadno 6 11" xfId="1390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2 2 2" xfId="1231"/>
    <cellStyle name="Navadno 6 6 2 2 3" xfId="1795"/>
    <cellStyle name="Navadno 6 6 2 3" xfId="955"/>
    <cellStyle name="Navadno 6 6 2 4" xfId="1519"/>
    <cellStyle name="Navadno 6 6 3" xfId="391"/>
    <cellStyle name="Navadno 6 6 3 2" xfId="667"/>
    <cellStyle name="Navadno 6 6 3 2 2" xfId="1323"/>
    <cellStyle name="Navadno 6 6 3 2 3" xfId="1887"/>
    <cellStyle name="Navadno 6 6 3 3" xfId="1047"/>
    <cellStyle name="Navadno 6 6 3 4" xfId="1611"/>
    <cellStyle name="Navadno 6 6 4" xfId="483"/>
    <cellStyle name="Navadno 6 6 4 2" xfId="1139"/>
    <cellStyle name="Navadno 6 6 4 3" xfId="1703"/>
    <cellStyle name="Navadno 6 6 5" xfId="863"/>
    <cellStyle name="Navadno 6 6 6" xfId="1427"/>
    <cellStyle name="Navadno 6 7" xfId="249"/>
    <cellStyle name="Navadno 6 7 2" xfId="525"/>
    <cellStyle name="Navadno 6 7 2 2" xfId="1181"/>
    <cellStyle name="Navadno 6 7 2 3" xfId="1745"/>
    <cellStyle name="Navadno 6 7 3" xfId="905"/>
    <cellStyle name="Navadno 6 7 4" xfId="1469"/>
    <cellStyle name="Navadno 6 8" xfId="341"/>
    <cellStyle name="Navadno 6 8 2" xfId="617"/>
    <cellStyle name="Navadno 6 8 2 2" xfId="1273"/>
    <cellStyle name="Navadno 6 8 2 3" xfId="1837"/>
    <cellStyle name="Navadno 6 8 3" xfId="997"/>
    <cellStyle name="Navadno 6 8 4" xfId="1561"/>
    <cellStyle name="Navadno 6 9" xfId="433"/>
    <cellStyle name="Navadno 6 9 2" xfId="1089"/>
    <cellStyle name="Navadno 6 9 3" xfId="1653"/>
    <cellStyle name="Navadno 7" xfId="122"/>
    <cellStyle name="Navadno 7 2" xfId="185"/>
    <cellStyle name="Navadno 7 2 2" xfId="300"/>
    <cellStyle name="Navadno 7 2 2 2" xfId="576"/>
    <cellStyle name="Navadno 7 2 2 2 2" xfId="1232"/>
    <cellStyle name="Navadno 7 2 2 2 3" xfId="1796"/>
    <cellStyle name="Navadno 7 2 2 3" xfId="956"/>
    <cellStyle name="Navadno 7 2 2 4" xfId="1520"/>
    <cellStyle name="Navadno 7 2 3" xfId="392"/>
    <cellStyle name="Navadno 7 2 3 2" xfId="668"/>
    <cellStyle name="Navadno 7 2 3 2 2" xfId="1324"/>
    <cellStyle name="Navadno 7 2 3 2 3" xfId="1888"/>
    <cellStyle name="Navadno 7 2 3 3" xfId="1048"/>
    <cellStyle name="Navadno 7 2 3 4" xfId="1612"/>
    <cellStyle name="Navadno 7 2 4" xfId="484"/>
    <cellStyle name="Navadno 7 2 4 2" xfId="1140"/>
    <cellStyle name="Navadno 7 2 4 3" xfId="1704"/>
    <cellStyle name="Navadno 7 2 5" xfId="864"/>
    <cellStyle name="Navadno 7 2 6" xfId="1428"/>
    <cellStyle name="Navadno 7 3" xfId="250"/>
    <cellStyle name="Navadno 7 3 2" xfId="526"/>
    <cellStyle name="Navadno 7 3 2 2" xfId="1182"/>
    <cellStyle name="Navadno 7 3 2 3" xfId="1746"/>
    <cellStyle name="Navadno 7 3 3" xfId="906"/>
    <cellStyle name="Navadno 7 3 4" xfId="1470"/>
    <cellStyle name="Navadno 7 4" xfId="342"/>
    <cellStyle name="Navadno 7 4 2" xfId="618"/>
    <cellStyle name="Navadno 7 4 2 2" xfId="1274"/>
    <cellStyle name="Navadno 7 4 2 3" xfId="1838"/>
    <cellStyle name="Navadno 7 4 3" xfId="998"/>
    <cellStyle name="Navadno 7 4 4" xfId="1562"/>
    <cellStyle name="Navadno 7 5" xfId="434"/>
    <cellStyle name="Navadno 7 5 2" xfId="1090"/>
    <cellStyle name="Navadno 7 5 3" xfId="1654"/>
    <cellStyle name="Navadno 7 6" xfId="711"/>
    <cellStyle name="Navadno 7 6 2" xfId="814"/>
    <cellStyle name="Navadno 7 7" xfId="1391"/>
    <cellStyle name="Navadno 8" xfId="123"/>
    <cellStyle name="Navadno 8 2" xfId="186"/>
    <cellStyle name="Navadno 8 2 2" xfId="301"/>
    <cellStyle name="Navadno 8 2 2 2" xfId="577"/>
    <cellStyle name="Navadno 8 2 2 2 2" xfId="1233"/>
    <cellStyle name="Navadno 8 2 2 2 3" xfId="1797"/>
    <cellStyle name="Navadno 8 2 2 3" xfId="957"/>
    <cellStyle name="Navadno 8 2 2 4" xfId="1521"/>
    <cellStyle name="Navadno 8 2 3" xfId="393"/>
    <cellStyle name="Navadno 8 2 3 2" xfId="669"/>
    <cellStyle name="Navadno 8 2 3 2 2" xfId="1325"/>
    <cellStyle name="Navadno 8 2 3 2 3" xfId="1889"/>
    <cellStyle name="Navadno 8 2 3 3" xfId="1049"/>
    <cellStyle name="Navadno 8 2 3 4" xfId="1613"/>
    <cellStyle name="Navadno 8 2 4" xfId="485"/>
    <cellStyle name="Navadno 8 2 4 2" xfId="1141"/>
    <cellStyle name="Navadno 8 2 4 3" xfId="1705"/>
    <cellStyle name="Navadno 8 2 5" xfId="865"/>
    <cellStyle name="Navadno 8 2 6" xfId="1429"/>
    <cellStyle name="Navadno 8 3" xfId="251"/>
    <cellStyle name="Navadno 8 3 2" xfId="527"/>
    <cellStyle name="Navadno 8 3 2 2" xfId="1183"/>
    <cellStyle name="Navadno 8 3 2 3" xfId="1747"/>
    <cellStyle name="Navadno 8 3 3" xfId="907"/>
    <cellStyle name="Navadno 8 3 4" xfId="1471"/>
    <cellStyle name="Navadno 8 4" xfId="343"/>
    <cellStyle name="Navadno 8 4 2" xfId="619"/>
    <cellStyle name="Navadno 8 4 2 2" xfId="1275"/>
    <cellStyle name="Navadno 8 4 2 3" xfId="1839"/>
    <cellStyle name="Navadno 8 4 3" xfId="999"/>
    <cellStyle name="Navadno 8 4 4" xfId="1563"/>
    <cellStyle name="Navadno 8 5" xfId="435"/>
    <cellStyle name="Navadno 8 5 2" xfId="1091"/>
    <cellStyle name="Navadno 8 5 3" xfId="1655"/>
    <cellStyle name="Navadno 8 6" xfId="815"/>
    <cellStyle name="Navadno 8 7" xfId="1392"/>
    <cellStyle name="Navadno 9" xfId="124"/>
    <cellStyle name="Navadno 9 2" xfId="187"/>
    <cellStyle name="Navadno 9 2 2" xfId="302"/>
    <cellStyle name="Navadno 9 2 2 2" xfId="578"/>
    <cellStyle name="Navadno 9 2 2 2 2" xfId="1234"/>
    <cellStyle name="Navadno 9 2 2 2 3" xfId="1798"/>
    <cellStyle name="Navadno 9 2 2 3" xfId="958"/>
    <cellStyle name="Navadno 9 2 2 4" xfId="1522"/>
    <cellStyle name="Navadno 9 2 3" xfId="394"/>
    <cellStyle name="Navadno 9 2 3 2" xfId="670"/>
    <cellStyle name="Navadno 9 2 3 2 2" xfId="1326"/>
    <cellStyle name="Navadno 9 2 3 2 3" xfId="1890"/>
    <cellStyle name="Navadno 9 2 3 3" xfId="1050"/>
    <cellStyle name="Navadno 9 2 3 4" xfId="1614"/>
    <cellStyle name="Navadno 9 2 4" xfId="486"/>
    <cellStyle name="Navadno 9 2 4 2" xfId="1142"/>
    <cellStyle name="Navadno 9 2 4 3" xfId="1706"/>
    <cellStyle name="Navadno 9 2 5" xfId="866"/>
    <cellStyle name="Navadno 9 2 6" xfId="1430"/>
    <cellStyle name="Navadno 9 3" xfId="252"/>
    <cellStyle name="Navadno 9 3 2" xfId="528"/>
    <cellStyle name="Navadno 9 3 2 2" xfId="1184"/>
    <cellStyle name="Navadno 9 3 2 3" xfId="1748"/>
    <cellStyle name="Navadno 9 3 3" xfId="908"/>
    <cellStyle name="Navadno 9 3 4" xfId="1472"/>
    <cellStyle name="Navadno 9 4" xfId="344"/>
    <cellStyle name="Navadno 9 4 2" xfId="620"/>
    <cellStyle name="Navadno 9 4 2 2" xfId="1276"/>
    <cellStyle name="Navadno 9 4 2 3" xfId="1840"/>
    <cellStyle name="Navadno 9 4 3" xfId="1000"/>
    <cellStyle name="Navadno 9 4 4" xfId="1564"/>
    <cellStyle name="Navadno 9 5" xfId="436"/>
    <cellStyle name="Navadno 9 5 2" xfId="1092"/>
    <cellStyle name="Navadno 9 5 3" xfId="1656"/>
    <cellStyle name="Navadno 9 6" xfId="816"/>
    <cellStyle name="Navadno 9 7" xfId="1393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 2 3 2" xfId="1370"/>
    <cellStyle name="Normal 2 4" xfId="1447"/>
    <cellStyle name="Normal_Prisilna izterj. - vrste davkov" xfId="125"/>
    <cellStyle name="Normal_Sheet2 (2)" xfId="28"/>
    <cellStyle name="Odstotek 2" xfId="693"/>
    <cellStyle name="Odstotek 3" xfId="1352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2 2 2" xfId="1250"/>
    <cellStyle name="Opomba 2 2 2 2 3" xfId="1814"/>
    <cellStyle name="Opomba 2 2 2 3" xfId="974"/>
    <cellStyle name="Opomba 2 2 2 4" xfId="1538"/>
    <cellStyle name="Opomba 2 2 3" xfId="410"/>
    <cellStyle name="Opomba 2 2 3 2" xfId="686"/>
    <cellStyle name="Opomba 2 2 3 2 2" xfId="1342"/>
    <cellStyle name="Opomba 2 2 3 2 3" xfId="1906"/>
    <cellStyle name="Opomba 2 2 3 3" xfId="1066"/>
    <cellStyle name="Opomba 2 2 3 4" xfId="1630"/>
    <cellStyle name="Opomba 2 2 4" xfId="502"/>
    <cellStyle name="Opomba 2 2 4 2" xfId="1158"/>
    <cellStyle name="Opomba 2 2 4 3" xfId="1722"/>
    <cellStyle name="Opomba 2 2 5" xfId="882"/>
    <cellStyle name="Opomba 2 2 6" xfId="1446"/>
    <cellStyle name="Opomba 2 3" xfId="281"/>
    <cellStyle name="Opomba 2 3 2" xfId="557"/>
    <cellStyle name="Opomba 2 3 2 2" xfId="1213"/>
    <cellStyle name="Opomba 2 3 2 3" xfId="1777"/>
    <cellStyle name="Opomba 2 3 3" xfId="937"/>
    <cellStyle name="Opomba 2 3 4" xfId="1501"/>
    <cellStyle name="Opomba 2 4" xfId="373"/>
    <cellStyle name="Opomba 2 4 2" xfId="649"/>
    <cellStyle name="Opomba 2 4 2 2" xfId="1305"/>
    <cellStyle name="Opomba 2 4 2 3" xfId="1869"/>
    <cellStyle name="Opomba 2 4 3" xfId="1029"/>
    <cellStyle name="Opomba 2 4 4" xfId="1593"/>
    <cellStyle name="Opomba 2 5" xfId="465"/>
    <cellStyle name="Opomba 2 5 2" xfId="1121"/>
    <cellStyle name="Opomba 2 5 3" xfId="1685"/>
    <cellStyle name="Opomba 2 6" xfId="750"/>
    <cellStyle name="Opomba 2 6 2" xfId="845"/>
    <cellStyle name="Opomba 2 7" xfId="1409"/>
    <cellStyle name="Opomba 3" xfId="160"/>
    <cellStyle name="Opomba 3 2" xfId="280"/>
    <cellStyle name="Opomba 3 2 2" xfId="556"/>
    <cellStyle name="Opomba 3 2 2 2" xfId="1212"/>
    <cellStyle name="Opomba 3 2 2 3" xfId="1776"/>
    <cellStyle name="Opomba 3 2 3" xfId="936"/>
    <cellStyle name="Opomba 3 2 4" xfId="1500"/>
    <cellStyle name="Opomba 3 3" xfId="372"/>
    <cellStyle name="Opomba 3 3 2" xfId="648"/>
    <cellStyle name="Opomba 3 3 2 2" xfId="1304"/>
    <cellStyle name="Opomba 3 3 2 3" xfId="1868"/>
    <cellStyle name="Opomba 3 3 3" xfId="1028"/>
    <cellStyle name="Opomba 3 3 4" xfId="1592"/>
    <cellStyle name="Opomba 3 4" xfId="464"/>
    <cellStyle name="Opomba 3 4 2" xfId="1120"/>
    <cellStyle name="Opomba 3 4 3" xfId="1684"/>
    <cellStyle name="Opomba 3 5" xfId="844"/>
    <cellStyle name="Opomba 3 6" xfId="1408"/>
    <cellStyle name="Opomba 4" xfId="1368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ejica 2 2" xfId="1373"/>
    <cellStyle name="Vejica 3" xfId="1353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34248"/>
        <c:axId val="75904888"/>
      </c:barChart>
      <c:catAx>
        <c:axId val="30634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5904888"/>
        <c:crosses val="autoZero"/>
        <c:auto val="1"/>
        <c:lblAlgn val="ctr"/>
        <c:lblOffset val="100"/>
        <c:noMultiLvlLbl val="0"/>
      </c:catAx>
      <c:valAx>
        <c:axId val="7590488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30634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9.9341161168723673</c:v>
                </c:pt>
                <c:pt idx="1">
                  <c:v>19.723814606148139</c:v>
                </c:pt>
                <c:pt idx="2">
                  <c:v>16.969517158072662</c:v>
                </c:pt>
                <c:pt idx="3">
                  <c:v>53.372552118906825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10.370473275501901</c:v>
                </c:pt>
                <c:pt idx="1">
                  <c:v>20.578986953136273</c:v>
                </c:pt>
                <c:pt idx="2">
                  <c:v>15.992184316662724</c:v>
                </c:pt>
                <c:pt idx="3">
                  <c:v>53.058355454699111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=""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=""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=""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=""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=""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=""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=""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=""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=""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=""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=""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=""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=""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=""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=""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=""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=""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=""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=""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=""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=""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=""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=""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=""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=""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=""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=""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=""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=""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=""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=""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=""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=""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=""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=""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=""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=""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=""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=""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=""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=""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=""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=""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=""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=""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=""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=""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=""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=""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=""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=""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=""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=""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=""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=""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=""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=""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=""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=""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=""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=""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=""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=""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=""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=""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=""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=""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=""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=""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=""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=""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=""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=""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=""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=""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=""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=""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=""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=""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=""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=""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=""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=""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=""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=""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=""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=""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=""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=""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=""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=""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=""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=""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=""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=""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=""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=""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=""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=""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=""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=""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=""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=""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=""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=""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=""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=""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=""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=""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=""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=""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=""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=""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=""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=""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=""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=""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=""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=""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=""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=""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=""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=""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=""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=""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=""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=""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=""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=""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=""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=""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=""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=""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=""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=""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=""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=""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=""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=""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=""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=""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=""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=""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=""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=""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=""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=""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=""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=""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=""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=""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=""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=""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=""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=""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=""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=""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=""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=""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=""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=""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=""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=""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=""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=""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=""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=""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=""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=""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=""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=""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=""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=""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=""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=""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=""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=""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=""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=""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=""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=""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=""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=""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=""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=""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=""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=""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=""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=""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=""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=""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=""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=""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=""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=""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=""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=""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=""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=""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=""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=""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=""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=""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=""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=""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=""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=""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=""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=""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=""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=""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=""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=""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=""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=""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=""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=""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=""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=""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=""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=""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=""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=""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=""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=""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=""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=""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=""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=""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=""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=""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=""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=""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=""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=""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=""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=""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=""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=""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=""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=""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=""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=""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=""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=""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=""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=""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=""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=""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=""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=""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=""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=""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=""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=""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=""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=""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=""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=""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=""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=""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=""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=""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=""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=""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=""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=""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=""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=""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=""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=""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=""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=""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=""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=""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=""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=""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=""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=""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=""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=""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=""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=""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=""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=""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=""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=""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=""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=""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=""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=""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=""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=""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=""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=""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=""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=""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=""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=""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=""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=""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=""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=""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=""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=""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=""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=""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=""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=""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=""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=""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=""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=""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=""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=""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=""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=""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=""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=""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=""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=""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=""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=""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=""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=""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=""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=""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=""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=""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=""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=""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=""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=""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=""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=""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=""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=""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=""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=""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=""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=""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=""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=""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=""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=""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=""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=""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=""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=""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=""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=""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=""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=""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=""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=""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=""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=""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=""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=""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=""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=""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=""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=""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=""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=""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=""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=""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=""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=""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=""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=""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=""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=""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=""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=""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=""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=""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=""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=""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=""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=""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=""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=""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=""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=""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=""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=""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=""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=""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=""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=""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=""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=""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=""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=""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=""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=""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=""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=""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=""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=""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=""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=""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=""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=""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=""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=""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=""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=""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=""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=""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=""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=""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=""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=""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=""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=""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=""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=""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=""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=""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=""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=""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=""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=""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=""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=""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=""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=""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=""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=""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=""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=""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=""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=""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=""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=""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=""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=""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=""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=""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=""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=""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=""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=""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=""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=""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=""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=""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=""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=""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=""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=""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=""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=""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=""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=""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=""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=""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=""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=""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=""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=""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=""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=""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=""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=""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=""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=""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=""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=""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=""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=""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=""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=""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=""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=""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=""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=""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=""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=""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=""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=""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=""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=""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=""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=""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=""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=""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=""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=""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=""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=""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=""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=""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=""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=""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=""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=""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=""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=""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=""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=""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=""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=""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=""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=""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=""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=""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=""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=""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=""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=""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=""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=""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=""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=""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=""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=""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=""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=""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=""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=""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=""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=""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=""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=""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=""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=""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=""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=""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=""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=""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=""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=""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=""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=""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=""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=""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=""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=""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=""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=""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=""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=""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=""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=""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=""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=""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=""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=""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=""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=""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=""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=""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=""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=""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=""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=""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=""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=""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=""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=""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=""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=""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=""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=""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=""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=""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=""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=""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=""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=""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=""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=""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=""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=""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=""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=""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=""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=""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=""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=""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=""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=""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=""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=""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=""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=""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=""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=""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=""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=""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=""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=""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=""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=""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=""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=""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=""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=""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=""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=""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=""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=""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=""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=""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=""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=""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=""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=""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=""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=""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=""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=""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=""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=""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=""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=""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=""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=""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=""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=""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=""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=""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=""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=""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=""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=""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=""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=""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=""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=""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=""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=""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=""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=""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=""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=""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=""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=""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=""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=""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=""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=""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=""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=""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=""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=""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=""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=""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=""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=""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=""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=""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=""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=""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=""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=""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=""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=""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=""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=""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=""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=""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=""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=""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=""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=""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=""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=""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=""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=""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=""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=""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=""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=""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=""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=""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=""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=""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=""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=""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=""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=""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=""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=""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=""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=""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=""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=""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=""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=""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=""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=""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=""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=""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=""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=""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=""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=""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=""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=""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=""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=""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=""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=""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=""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=""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=""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=""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=""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=""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=""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=""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=""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=""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=""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=""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=""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=""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=""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=""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=""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=""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=""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=""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=""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=""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=""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=""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=""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=""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=""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=""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=""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=""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=""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=""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=""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=""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=""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=""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=""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=""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=""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=""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=""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=""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=""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=""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=""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=""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=""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=""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=""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=""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=""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=""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=""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=""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=""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=""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=""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=""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=""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=""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=""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=""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=""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=""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=""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=""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=""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=""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=""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=""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=""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=""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=""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=""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=""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=""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=""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=""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=""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=""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=""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=""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=""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=""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=""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=""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=""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=""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=""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=""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=""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=""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=""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=""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=""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=""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=""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=""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=""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=""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=""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=""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=""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=""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=""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=""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=""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=""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=""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=""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=""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=""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=""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=""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=""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=""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=""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=""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=""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=""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=""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=""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=""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=""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=""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=""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=""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=""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=""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=""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=""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=""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=""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=""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=""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=""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=""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=""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=""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=""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=""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=""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=""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=""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=""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=""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=""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=""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=""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=""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=""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=""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=""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=""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=""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=""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=""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=""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=""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=""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=""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=""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=""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=""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=""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=""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=""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=""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=""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=""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=""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=""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=""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=""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=""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=""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=""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=""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=""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=""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=""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=""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=""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=""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=""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=""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=""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=""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=""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=""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=""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=""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=""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=""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=""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=""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=""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=""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=""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=""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=""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=""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=""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=""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=""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=""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=""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=""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=""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=""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=""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=""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=""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=""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=""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=""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=""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=""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=""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=""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=""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=""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=""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=""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=""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=""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=""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=""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=""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=""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=""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=""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=""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=""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=""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=""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=""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=""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=""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=""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=""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=""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=""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=""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=""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=""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=""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=""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=""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=""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=""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=""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=""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=""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=""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=""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=""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=""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=""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=""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=""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=""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=""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=""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=""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=""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=""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=""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=""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=""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=""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=""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=""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=""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=""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=""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=""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=""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=""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=""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=""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=""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=""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=""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=""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=""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=""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=""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=""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=""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=""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=""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=""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=""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=""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=""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=""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=""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=""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=""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=""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=""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=""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=""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=""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=""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=""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=""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=""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=""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=""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=""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=""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=""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=""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=""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=""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=""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=""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=""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=""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=""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=""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=""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=""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=""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=""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=""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=""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=""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=""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=""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=""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=""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=""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=""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=""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=""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=""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=""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=""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=""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=""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=""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=""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=""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=""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=""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=""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=""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=""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=""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=""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=""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=""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=""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=""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=""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=""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=""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=""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=""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=""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=""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=""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=""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=""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=""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=""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=""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=""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=""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=""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=""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=""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=""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=""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=""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=""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=""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=""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=""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=""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=""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=""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=""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=""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=""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=""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=""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=""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=""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=""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=""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=""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=""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=""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=""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=""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=""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=""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=""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=""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=""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=""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=""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=""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=""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=""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=""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=""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=""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=""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=""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=""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=""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=""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=""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=""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=""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=""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=""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=""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=""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=""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=""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=""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=""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=""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=""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=""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=""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=""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=""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=""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=""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=""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=""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=""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=""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=""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=""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=""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=""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=""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=""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=""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=""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=""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=""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=""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=""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=""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=""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=""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=""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=""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=""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=""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=""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=""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=""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=""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=""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=""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=""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=""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=""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=""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=""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=""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=""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=""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=""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=""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=""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=""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=""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=""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=""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=""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=""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=""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=""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=""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=""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=""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=""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=""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=""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=""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=""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=""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=""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=""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=""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=""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=""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=""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=""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=""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=""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=""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=""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=""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=""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=""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=""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=""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=""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=""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=""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=""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=""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=""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=""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=""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=""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=""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=""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=""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=""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=""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=""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=""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=""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=""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=""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=""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=""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=""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=""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=""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=""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=""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=""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=""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=""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=""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=""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=""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=""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=""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=""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=""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=""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=""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=""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=""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=""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=""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=""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=""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=""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=""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=""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=""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=""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=""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=""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=""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=""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=""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=""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=""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=""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=""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=""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=""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=""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=""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=""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=""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=""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=""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=""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=""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=""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=""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=""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=""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=""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=""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=""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=""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=""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=""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=""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=""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=""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=""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=""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=""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=""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=""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=""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=""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=""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=""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=""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=""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=""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=""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=""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=""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=""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=""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=""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=""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=""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=""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=""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=""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=""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=""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=""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=""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=""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=""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=""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=""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=""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=""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=""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=""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=""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=""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=""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=""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=""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=""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=""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=""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=""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=""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=""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=""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=""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=""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=""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=""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=""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=""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=""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=""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=""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=""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=""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=""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=""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=""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=""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=""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=""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=""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=""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=""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=""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=""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=""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=""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=""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=""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=""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=""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=""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=""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=""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=""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=""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=""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=""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=""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=""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=""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=""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=""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=""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=""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=""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=""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=""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=""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=""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=""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=""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=""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=""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=""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=""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=""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=""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=""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=""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=""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=""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=""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=""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=""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=""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=""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=""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=""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=""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=""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=""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=""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=""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=""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=""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=""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=""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=""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=""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=""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=""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=""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=""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=""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=""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=""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=""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=""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=""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=""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=""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=""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=""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=""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=""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=""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=""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=""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=""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=""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=""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=""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=""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=""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=""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=""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=""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=""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=""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=""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=""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=""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=""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=""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=""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=""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=""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=""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=""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=""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=""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=""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=""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=""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=""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=""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=""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=""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=""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=""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=""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=""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=""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=""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=""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=""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=""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=""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=""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=""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=""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=""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=""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=""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=""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=""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=""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=""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=""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=""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=""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=""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=""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=""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=""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=""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=""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=""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=""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=""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=""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=""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=""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=""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=""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=""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=""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=""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=""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=""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=""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=""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=""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=""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=""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=""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=""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=""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=""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=""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=""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=""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=""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=""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=""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=""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=""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=""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=""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=""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=""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=""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=""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=""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=""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=""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=""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=""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=""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=""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=""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=""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=""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=""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=""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=""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=""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=""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=""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=""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=""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=""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=""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=""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=""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=""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=""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=""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=""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=""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=""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=""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=""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=""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=""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=""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=""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=""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=""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=""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=""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=""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=""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=""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=""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=""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=""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=""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=""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=""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=""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=""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=""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=""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=""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=""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=""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=""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=""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=""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=""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=""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=""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=""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=""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=""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=""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=""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=""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=""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=""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=""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=""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=""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=""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=""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=""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=""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=""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=""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=""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=""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=""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=""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=""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=""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=""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=""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=""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=""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=""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=""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=""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=""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=""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=""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=""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=""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=""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=""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=""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=""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=""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=""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=""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=""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=""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=""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=""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=""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=""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=""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=""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=""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=""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=""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=""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=""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=""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=""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=""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=""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=""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=""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=""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=""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=""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=""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=""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=""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=""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=""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=""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=""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=""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=""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=""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=""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=""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=""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=""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=""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=""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=""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=""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=""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=""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=""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=""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=""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=""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=""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=""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=""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=""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=""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=""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=""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=""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=""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=""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=""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=""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=""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=""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=""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=""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=""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=""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=""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=""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=""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=""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=""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=""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=""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=""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=""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=""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=""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=""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=""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=""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=""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=""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=""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=""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=""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=""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=""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=""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=""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=""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=""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=""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=""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=""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=""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=""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=""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=""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=""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=""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=""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=""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=""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=""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=""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=""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=""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=""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=""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=""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=""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=""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=""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=""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=""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=""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=""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=""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=""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=""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=""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=""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=""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=""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=""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=""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=""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=""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=""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=""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=""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=""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=""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=""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=""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=""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=""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=""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=""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=""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=""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=""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=""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=""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=""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=""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=""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=""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=""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=""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=""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=""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=""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=""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=""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=""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=""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=""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=""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=""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=""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=""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=""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=""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=""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=""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=""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=""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=""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=""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=""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=""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=""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=""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=""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=""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=""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=""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=""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=""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=""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=""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=""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=""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=""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=""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=""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=""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=""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=""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=""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=""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=""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=""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=""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=""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=""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=""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=""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=""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=""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=""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=""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=""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=""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=""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=""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=""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=""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=""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=""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=""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=""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=""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=""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=""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=""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=""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=""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=""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=""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=""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=""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=""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=""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=""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=""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=""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=""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=""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=""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=""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=""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=""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=""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=""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=""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=""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=""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=""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=""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=""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=""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=""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=""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=""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=""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=""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=""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=""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=""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=""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=""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=""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=""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=""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=""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=""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=""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=""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=""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=""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=""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=""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=""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=""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=""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=""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=""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=""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=""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=""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=""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=""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=""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=""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=""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=""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=""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=""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=""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=""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=""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=""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=""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=""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=""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=""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=""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=""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=""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=""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=""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=""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=""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=""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=""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=""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=""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=""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=""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=""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=""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=""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=""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=""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=""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=""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=""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=""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=""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=""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=""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=""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=""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=""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=""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=""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=""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=""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=""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=""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=""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=""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=""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=""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=""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=""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=""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=""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=""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=""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=""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=""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=""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=""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=""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=""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=""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=""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=""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=""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=""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=""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=""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=""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=""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=""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=""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=""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=""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=""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=""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=""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=""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=""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=""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=""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=""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=""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=""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=""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=""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=""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=""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=""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=""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=""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=""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=""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=""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=""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=""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=""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=""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=""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=""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=""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=""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=""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=""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=""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=""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=""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=""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=""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=""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=""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=""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=""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=""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=""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=""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=""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=""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=""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=""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=""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=""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=""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=""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=""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=""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=""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=""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=""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=""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=""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=""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=""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=""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=""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=""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=""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=""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=""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=""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=""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=""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=""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=""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=""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=""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=""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=""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=""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=""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=""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=""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=""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=""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=""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=""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=""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=""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=""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=""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=""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=""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=""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=""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=""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=""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=""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=""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=""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=""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=""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=""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=""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=""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=""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=""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=""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=""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=""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=""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=""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=""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=""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=""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=""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=""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=""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=""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=""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=""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=""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=""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=""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=""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=""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D1" zoomScaleNormal="100" workbookViewId="0">
      <selection activeCell="S9" sqref="S9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11.21875" style="221" customWidth="1"/>
    <col min="9" max="9" width="10" style="125" customWidth="1"/>
    <col min="10" max="10" width="17.33203125" style="125" customWidth="1"/>
    <col min="11" max="11" width="17.33203125" style="125" bestFit="1" customWidth="1"/>
    <col min="12" max="12" width="17.33203125" style="125" customWidth="1"/>
    <col min="13" max="13" width="9.6640625" style="125" bestFit="1" customWidth="1"/>
    <col min="14" max="15" width="8.6640625" style="125" customWidth="1"/>
    <col min="16" max="16384" width="11.5546875" style="125"/>
  </cols>
  <sheetData>
    <row r="1" spans="1:15" ht="17.399999999999999" x14ac:dyDescent="0.3">
      <c r="B1" s="267" t="s">
        <v>182</v>
      </c>
      <c r="C1" s="267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8"/>
      <c r="F4" s="268"/>
      <c r="G4" s="141"/>
      <c r="H4" s="141"/>
      <c r="I4" s="6"/>
      <c r="J4" s="7"/>
      <c r="K4" s="268"/>
      <c r="L4" s="268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70"/>
      <c r="B8" s="271" t="s">
        <v>106</v>
      </c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</row>
    <row r="9" spans="1:15" ht="55.2" customHeight="1" x14ac:dyDescent="0.3">
      <c r="A9" s="270"/>
      <c r="B9" s="8"/>
      <c r="C9" s="18"/>
      <c r="D9" s="122" t="s">
        <v>186</v>
      </c>
      <c r="E9" s="123" t="s">
        <v>183</v>
      </c>
      <c r="F9" s="123" t="s">
        <v>187</v>
      </c>
      <c r="G9" s="233" t="s">
        <v>173</v>
      </c>
      <c r="H9" s="233" t="s">
        <v>177</v>
      </c>
      <c r="I9" s="245" t="s">
        <v>180</v>
      </c>
      <c r="J9" s="123" t="s">
        <v>184</v>
      </c>
      <c r="K9" s="123" t="s">
        <v>185</v>
      </c>
      <c r="L9" s="123" t="s">
        <v>188</v>
      </c>
      <c r="M9" s="233" t="s">
        <v>173</v>
      </c>
      <c r="N9" s="233" t="s">
        <v>177</v>
      </c>
      <c r="O9" s="243" t="s">
        <v>180</v>
      </c>
    </row>
    <row r="10" spans="1:15" s="136" customFormat="1" ht="19.2" customHeight="1" x14ac:dyDescent="0.25">
      <c r="A10" s="270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9" t="s">
        <v>178</v>
      </c>
      <c r="H10" s="229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4" t="s">
        <v>181</v>
      </c>
    </row>
    <row r="11" spans="1:15" s="136" customFormat="1" ht="22.95" customHeight="1" x14ac:dyDescent="0.3">
      <c r="A11" s="270"/>
      <c r="B11" s="118" t="s">
        <v>21</v>
      </c>
      <c r="C11" s="142" t="s">
        <v>98</v>
      </c>
      <c r="D11" s="119">
        <v>1588565349.1700003</v>
      </c>
      <c r="E11" s="120">
        <v>1443841355.8800008</v>
      </c>
      <c r="F11" s="120">
        <v>1496638984.9000015</v>
      </c>
      <c r="G11" s="144">
        <v>110.0235384379742</v>
      </c>
      <c r="H11" s="144">
        <v>106.1421869400349</v>
      </c>
      <c r="I11" s="143">
        <v>96.472253525887652</v>
      </c>
      <c r="J11" s="120">
        <v>16790299449.600002</v>
      </c>
      <c r="K11" s="120">
        <v>14207657735.430002</v>
      </c>
      <c r="L11" s="120">
        <v>15446867250.130003</v>
      </c>
      <c r="M11" s="144">
        <v>118.17781482537828</v>
      </c>
      <c r="N11" s="144">
        <v>108.69711753014964</v>
      </c>
      <c r="O11" s="222">
        <v>91.977599764187971</v>
      </c>
    </row>
    <row r="12" spans="1:15" s="136" customFormat="1" ht="31.95" customHeight="1" x14ac:dyDescent="0.3">
      <c r="A12" s="270"/>
      <c r="B12" s="146" t="s">
        <v>22</v>
      </c>
      <c r="C12" s="147" t="s">
        <v>119</v>
      </c>
      <c r="D12" s="256">
        <v>327602480.43000025</v>
      </c>
      <c r="E12" s="148">
        <v>301103934.63000107</v>
      </c>
      <c r="F12" s="148">
        <v>313214368.02000064</v>
      </c>
      <c r="G12" s="150">
        <v>108.80046480713072</v>
      </c>
      <c r="H12" s="150">
        <v>104.59369488729229</v>
      </c>
      <c r="I12" s="149">
        <v>96.133500047728887</v>
      </c>
      <c r="J12" s="138">
        <v>3607206720.8100004</v>
      </c>
      <c r="K12" s="138">
        <v>2931031978.5200009</v>
      </c>
      <c r="L12" s="148">
        <v>3254667836.230001</v>
      </c>
      <c r="M12" s="150">
        <v>123.06951091783816</v>
      </c>
      <c r="N12" s="150">
        <v>110.83179305290822</v>
      </c>
      <c r="O12" s="223">
        <v>90.056255384731386</v>
      </c>
    </row>
    <row r="13" spans="1:15" s="136" customFormat="1" ht="22.95" customHeight="1" x14ac:dyDescent="0.25">
      <c r="A13" s="270"/>
      <c r="B13" s="2" t="s">
        <v>23</v>
      </c>
      <c r="C13" s="151" t="s">
        <v>61</v>
      </c>
      <c r="D13" s="257">
        <v>247677488.27000028</v>
      </c>
      <c r="E13" s="152">
        <v>236670479.45000109</v>
      </c>
      <c r="F13" s="152">
        <v>247438546.35000059</v>
      </c>
      <c r="G13" s="154">
        <v>104.65077387157807</v>
      </c>
      <c r="H13" s="154">
        <v>100.09656616704403</v>
      </c>
      <c r="I13" s="153">
        <v>95.648185353963356</v>
      </c>
      <c r="J13" s="127">
        <v>2569757201.0100002</v>
      </c>
      <c r="K13" s="127">
        <v>2234183960.1400013</v>
      </c>
      <c r="L13" s="152">
        <v>2311708593.2200007</v>
      </c>
      <c r="M13" s="154">
        <v>115.01994673925466</v>
      </c>
      <c r="N13" s="154">
        <v>111.1626789183909</v>
      </c>
      <c r="O13" s="224">
        <v>96.646435744220909</v>
      </c>
    </row>
    <row r="14" spans="1:15" s="136" customFormat="1" ht="19.95" customHeight="1" x14ac:dyDescent="0.25">
      <c r="A14" s="270"/>
      <c r="B14" s="155" t="s">
        <v>24</v>
      </c>
      <c r="C14" s="156" t="s">
        <v>62</v>
      </c>
      <c r="D14" s="258">
        <v>88879.439999997616</v>
      </c>
      <c r="E14" s="157">
        <v>777907.99000000954</v>
      </c>
      <c r="F14" s="157">
        <v>1819080.4299999774</v>
      </c>
      <c r="G14" s="160">
        <v>11.425443772597903</v>
      </c>
      <c r="H14" s="160">
        <v>4.8859543830065126</v>
      </c>
      <c r="I14" s="158">
        <v>42.763804017176923</v>
      </c>
      <c r="J14" s="159">
        <v>-287801846.45999998</v>
      </c>
      <c r="K14" s="159">
        <v>-249796850.34</v>
      </c>
      <c r="L14" s="157">
        <v>-203248033.80000001</v>
      </c>
      <c r="M14" s="160">
        <v>115.21436161755889</v>
      </c>
      <c r="N14" s="160">
        <v>141.60129428026966</v>
      </c>
      <c r="O14" s="234">
        <v>122.90246831406249</v>
      </c>
    </row>
    <row r="15" spans="1:15" s="136" customFormat="1" ht="19.95" customHeight="1" x14ac:dyDescent="0.25">
      <c r="A15" s="270"/>
      <c r="B15" s="161" t="s">
        <v>63</v>
      </c>
      <c r="C15" s="162" t="s">
        <v>0</v>
      </c>
      <c r="D15" s="259">
        <v>2070441.3199999928</v>
      </c>
      <c r="E15" s="163">
        <v>2210033.6800000072</v>
      </c>
      <c r="F15" s="163">
        <v>2187857.2899999917</v>
      </c>
      <c r="G15" s="167">
        <v>93.6836998791795</v>
      </c>
      <c r="H15" s="167">
        <v>94.633289358649193</v>
      </c>
      <c r="I15" s="164">
        <v>101.0136122726732</v>
      </c>
      <c r="J15" s="166">
        <v>55231800.770000041</v>
      </c>
      <c r="K15" s="166">
        <v>60455077.179999977</v>
      </c>
      <c r="L15" s="163">
        <v>78007513.75999999</v>
      </c>
      <c r="M15" s="167">
        <v>91.360069900418679</v>
      </c>
      <c r="N15" s="167">
        <v>70.80318049864745</v>
      </c>
      <c r="O15" s="235">
        <v>77.499043702376795</v>
      </c>
    </row>
    <row r="16" spans="1:15" s="136" customFormat="1" ht="19.95" customHeight="1" x14ac:dyDescent="0.25">
      <c r="A16" s="270"/>
      <c r="B16" s="161" t="s">
        <v>25</v>
      </c>
      <c r="C16" s="162" t="s">
        <v>1</v>
      </c>
      <c r="D16" s="259">
        <v>1981561.8799999952</v>
      </c>
      <c r="E16" s="163">
        <v>1432125.6899999976</v>
      </c>
      <c r="F16" s="163">
        <v>368776.86000001431</v>
      </c>
      <c r="G16" s="167">
        <v>138.36508162911306</v>
      </c>
      <c r="H16" s="167">
        <v>537.33357347853075</v>
      </c>
      <c r="I16" s="164">
        <v>388.34478117741497</v>
      </c>
      <c r="J16" s="166">
        <v>343033647.23000002</v>
      </c>
      <c r="K16" s="166">
        <v>310251927.51999998</v>
      </c>
      <c r="L16" s="163">
        <v>281255547.56</v>
      </c>
      <c r="M16" s="167">
        <v>110.56616149721965</v>
      </c>
      <c r="N16" s="167">
        <v>121.96511329499053</v>
      </c>
      <c r="O16" s="235">
        <v>110.30962063203897</v>
      </c>
    </row>
    <row r="17" spans="1:15" s="136" customFormat="1" ht="19.95" customHeight="1" x14ac:dyDescent="0.25">
      <c r="A17" s="270"/>
      <c r="B17" s="155" t="s">
        <v>26</v>
      </c>
      <c r="C17" s="156" t="s">
        <v>64</v>
      </c>
      <c r="D17" s="258">
        <v>227830712.68000031</v>
      </c>
      <c r="E17" s="157">
        <v>212494028.3500011</v>
      </c>
      <c r="F17" s="157">
        <v>212067149.6200006</v>
      </c>
      <c r="G17" s="160">
        <v>107.21746603849873</v>
      </c>
      <c r="H17" s="160">
        <v>107.43328850708191</v>
      </c>
      <c r="I17" s="158">
        <v>100.20129413290337</v>
      </c>
      <c r="J17" s="159">
        <v>2626995741.7000003</v>
      </c>
      <c r="K17" s="159">
        <v>2292281082.920001</v>
      </c>
      <c r="L17" s="157">
        <v>2302149679.0400004</v>
      </c>
      <c r="M17" s="160">
        <v>114.6018156880493</v>
      </c>
      <c r="N17" s="160">
        <v>114.11055352384652</v>
      </c>
      <c r="O17" s="234">
        <v>99.57133125574552</v>
      </c>
    </row>
    <row r="18" spans="1:15" s="136" customFormat="1" ht="19.95" customHeight="1" x14ac:dyDescent="0.25">
      <c r="A18" s="270"/>
      <c r="B18" s="155" t="s">
        <v>27</v>
      </c>
      <c r="C18" s="156" t="s">
        <v>145</v>
      </c>
      <c r="D18" s="258">
        <v>20373633.729999989</v>
      </c>
      <c r="E18" s="157">
        <v>23375007.289999992</v>
      </c>
      <c r="F18" s="157">
        <v>33512954.180000007</v>
      </c>
      <c r="G18" s="160">
        <v>87.15990321301841</v>
      </c>
      <c r="H18" s="160">
        <v>60.793308821932044</v>
      </c>
      <c r="I18" s="158">
        <v>69.749169722404901</v>
      </c>
      <c r="J18" s="159">
        <v>241844269.47999999</v>
      </c>
      <c r="K18" s="159">
        <v>189303545.47</v>
      </c>
      <c r="L18" s="157">
        <v>212073849.47</v>
      </c>
      <c r="M18" s="160">
        <v>127.75474906164735</v>
      </c>
      <c r="N18" s="160">
        <v>114.03776094242647</v>
      </c>
      <c r="O18" s="234">
        <v>89.263030752303536</v>
      </c>
    </row>
    <row r="19" spans="1:15" s="136" customFormat="1" ht="19.95" customHeight="1" x14ac:dyDescent="0.25">
      <c r="A19" s="270"/>
      <c r="B19" s="155" t="s">
        <v>28</v>
      </c>
      <c r="C19" s="156" t="s">
        <v>2</v>
      </c>
      <c r="D19" s="258">
        <v>-615737.58000000007</v>
      </c>
      <c r="E19" s="157">
        <v>23535.819999999832</v>
      </c>
      <c r="F19" s="157">
        <v>39362.119999999995</v>
      </c>
      <c r="G19" s="160">
        <v>-2616.1722005012125</v>
      </c>
      <c r="H19" s="160">
        <v>-1564.2896774868839</v>
      </c>
      <c r="I19" s="158">
        <v>59.793070088704148</v>
      </c>
      <c r="J19" s="159">
        <v>-11280963.710000001</v>
      </c>
      <c r="K19" s="159">
        <v>2396182.09</v>
      </c>
      <c r="L19" s="157">
        <v>733098.51</v>
      </c>
      <c r="M19" s="160">
        <v>-470.78908389637456</v>
      </c>
      <c r="N19" s="160">
        <v>-1538.805979840281</v>
      </c>
      <c r="O19" s="234">
        <v>326.8567671758056</v>
      </c>
    </row>
    <row r="20" spans="1:15" s="136" customFormat="1" ht="22.95" customHeight="1" x14ac:dyDescent="0.25">
      <c r="A20" s="270"/>
      <c r="B20" s="2" t="s">
        <v>29</v>
      </c>
      <c r="C20" s="151" t="s">
        <v>176</v>
      </c>
      <c r="D20" s="257">
        <v>79921192.579999954</v>
      </c>
      <c r="E20" s="152">
        <v>64430201.649999976</v>
      </c>
      <c r="F20" s="152">
        <v>65624320.99000001</v>
      </c>
      <c r="G20" s="154">
        <v>124.04305827591647</v>
      </c>
      <c r="H20" s="154">
        <v>121.78593450464584</v>
      </c>
      <c r="I20" s="153">
        <v>98.180370749768215</v>
      </c>
      <c r="J20" s="127">
        <v>1026839353.5</v>
      </c>
      <c r="K20" s="127">
        <v>695430489.38999987</v>
      </c>
      <c r="L20" s="152">
        <v>917289490.49000001</v>
      </c>
      <c r="M20" s="154">
        <v>147.65521057333811</v>
      </c>
      <c r="N20" s="154">
        <v>111.94277969449757</v>
      </c>
      <c r="O20" s="224">
        <v>75.813633165960837</v>
      </c>
    </row>
    <row r="21" spans="1:15" s="136" customFormat="1" ht="22.95" customHeight="1" x14ac:dyDescent="0.25">
      <c r="A21" s="270"/>
      <c r="B21" s="161" t="s">
        <v>174</v>
      </c>
      <c r="C21" s="162" t="s">
        <v>104</v>
      </c>
      <c r="D21" s="259">
        <v>80688300.029999971</v>
      </c>
      <c r="E21" s="163">
        <v>66138247.789999962</v>
      </c>
      <c r="F21" s="163">
        <v>70167629.059999943</v>
      </c>
      <c r="G21" s="154">
        <v>121.99945224765989</v>
      </c>
      <c r="H21" s="154">
        <v>114.99362471119534</v>
      </c>
      <c r="I21" s="153">
        <v>94.257492630177836</v>
      </c>
      <c r="J21" s="166">
        <v>1205134618.77</v>
      </c>
      <c r="K21" s="166">
        <v>899189377.20999992</v>
      </c>
      <c r="L21" s="163">
        <v>1052237559.1700001</v>
      </c>
      <c r="M21" s="154">
        <v>134.02456137874819</v>
      </c>
      <c r="N21" s="154">
        <v>114.53065976095782</v>
      </c>
      <c r="O21" s="224">
        <v>85.454978238875654</v>
      </c>
    </row>
    <row r="22" spans="1:15" s="136" customFormat="1" ht="22.95" customHeight="1" x14ac:dyDescent="0.25">
      <c r="A22" s="270"/>
      <c r="B22" s="161" t="s">
        <v>175</v>
      </c>
      <c r="C22" s="162" t="s">
        <v>1</v>
      </c>
      <c r="D22" s="259">
        <v>767107.45000001788</v>
      </c>
      <c r="E22" s="163">
        <v>1708046.1399999857</v>
      </c>
      <c r="F22" s="163">
        <v>4543308.0700000077</v>
      </c>
      <c r="G22" s="154">
        <v>44.91140092972104</v>
      </c>
      <c r="H22" s="154">
        <v>16.884337099333361</v>
      </c>
      <c r="I22" s="153">
        <v>37.594768254400648</v>
      </c>
      <c r="J22" s="166">
        <v>178295265.27000001</v>
      </c>
      <c r="K22" s="166">
        <v>203758887.81999999</v>
      </c>
      <c r="L22" s="163">
        <v>134948068.68000001</v>
      </c>
      <c r="M22" s="154">
        <v>87.503061671354203</v>
      </c>
      <c r="N22" s="154">
        <v>132.12139085353527</v>
      </c>
      <c r="O22" s="224">
        <v>150.99059202037927</v>
      </c>
    </row>
    <row r="23" spans="1:15" s="136" customFormat="1" ht="22.95" customHeight="1" x14ac:dyDescent="0.25">
      <c r="A23" s="270"/>
      <c r="B23" s="2" t="s">
        <v>30</v>
      </c>
      <c r="C23" s="151" t="s">
        <v>4</v>
      </c>
      <c r="D23" s="257">
        <v>3799.5799999982119</v>
      </c>
      <c r="E23" s="152">
        <v>3253.5300000004936</v>
      </c>
      <c r="F23" s="152">
        <v>151500.67999999598</v>
      </c>
      <c r="G23" s="154">
        <v>116.78330920562084</v>
      </c>
      <c r="H23" s="154">
        <v>2.5079623404979521</v>
      </c>
      <c r="I23" s="153">
        <v>2.1475349153552181</v>
      </c>
      <c r="J23" s="127">
        <v>10610166.299999999</v>
      </c>
      <c r="K23" s="127">
        <v>1417528.9900000002</v>
      </c>
      <c r="L23" s="152">
        <v>25669752.519999996</v>
      </c>
      <c r="M23" s="154">
        <v>748.49730586462272</v>
      </c>
      <c r="N23" s="154">
        <v>41.333340832691448</v>
      </c>
      <c r="O23" s="224">
        <v>5.5221763002801261</v>
      </c>
    </row>
    <row r="24" spans="1:15" s="136" customFormat="1" ht="34.950000000000003" customHeight="1" x14ac:dyDescent="0.3">
      <c r="A24" s="270"/>
      <c r="B24" s="146" t="s">
        <v>31</v>
      </c>
      <c r="C24" s="147" t="s">
        <v>65</v>
      </c>
      <c r="D24" s="256">
        <v>650442426.13000011</v>
      </c>
      <c r="E24" s="148">
        <v>607758973.63999939</v>
      </c>
      <c r="F24" s="148">
        <v>585493899.84000099</v>
      </c>
      <c r="G24" s="150">
        <v>107.02308881337619</v>
      </c>
      <c r="H24" s="150">
        <v>111.0929467083684</v>
      </c>
      <c r="I24" s="149">
        <v>103.80278493184692</v>
      </c>
      <c r="J24" s="138">
        <v>7158078331.8899994</v>
      </c>
      <c r="K24" s="138">
        <v>5976008483.9499998</v>
      </c>
      <c r="L24" s="148">
        <v>6346179537.4700003</v>
      </c>
      <c r="M24" s="150">
        <v>119.78025719198241</v>
      </c>
      <c r="N24" s="150">
        <v>112.79350496824543</v>
      </c>
      <c r="O24" s="223">
        <v>94.167025194695725</v>
      </c>
    </row>
    <row r="25" spans="1:15" s="136" customFormat="1" ht="22.95" customHeight="1" x14ac:dyDescent="0.25">
      <c r="A25" s="270"/>
      <c r="B25" s="2" t="s">
        <v>32</v>
      </c>
      <c r="C25" s="151" t="s">
        <v>5</v>
      </c>
      <c r="D25" s="257">
        <v>3694518.340000011</v>
      </c>
      <c r="E25" s="152">
        <v>3469369.09</v>
      </c>
      <c r="F25" s="152">
        <v>3360957.4800000079</v>
      </c>
      <c r="G25" s="154">
        <v>106.48963094324482</v>
      </c>
      <c r="H25" s="154">
        <v>109.92457839722513</v>
      </c>
      <c r="I25" s="153">
        <v>103.22561682630962</v>
      </c>
      <c r="J25" s="127">
        <v>40917892.330000013</v>
      </c>
      <c r="K25" s="127">
        <v>36577501.810000002</v>
      </c>
      <c r="L25" s="152">
        <v>36381098.490000002</v>
      </c>
      <c r="M25" s="154">
        <v>111.86628475215707</v>
      </c>
      <c r="N25" s="154">
        <v>112.47019476678813</v>
      </c>
      <c r="O25" s="224">
        <v>100.53984988950783</v>
      </c>
    </row>
    <row r="26" spans="1:15" s="136" customFormat="1" ht="22.95" customHeight="1" x14ac:dyDescent="0.25">
      <c r="A26" s="270"/>
      <c r="B26" s="2" t="s">
        <v>33</v>
      </c>
      <c r="C26" s="151" t="s">
        <v>6</v>
      </c>
      <c r="D26" s="257">
        <v>3336695.7199999988</v>
      </c>
      <c r="E26" s="152">
        <v>3147843.4100000076</v>
      </c>
      <c r="F26" s="152">
        <v>3016490.8999999948</v>
      </c>
      <c r="G26" s="154">
        <v>105.99941882115385</v>
      </c>
      <c r="H26" s="154">
        <v>110.61514291324414</v>
      </c>
      <c r="I26" s="153">
        <v>104.35448056548134</v>
      </c>
      <c r="J26" s="127">
        <v>37038060.899999999</v>
      </c>
      <c r="K26" s="127">
        <v>33073651.530000005</v>
      </c>
      <c r="L26" s="152">
        <v>32607183.819999997</v>
      </c>
      <c r="M26" s="154">
        <v>111.98660923909176</v>
      </c>
      <c r="N26" s="154">
        <v>113.58865305406189</v>
      </c>
      <c r="O26" s="224">
        <v>101.43056730251539</v>
      </c>
    </row>
    <row r="27" spans="1:15" s="136" customFormat="1" ht="22.95" customHeight="1" x14ac:dyDescent="0.25">
      <c r="A27" s="270"/>
      <c r="B27" s="2" t="s">
        <v>34</v>
      </c>
      <c r="C27" s="151" t="s">
        <v>7</v>
      </c>
      <c r="D27" s="257">
        <v>413471434.24000025</v>
      </c>
      <c r="E27" s="152">
        <v>386222329.37999868</v>
      </c>
      <c r="F27" s="152">
        <v>373027221.22000027</v>
      </c>
      <c r="G27" s="154">
        <v>107.05528986471198</v>
      </c>
      <c r="H27" s="154">
        <v>110.84216130064868</v>
      </c>
      <c r="I27" s="153">
        <v>103.53730435994544</v>
      </c>
      <c r="J27" s="127">
        <v>4551028271.7600002</v>
      </c>
      <c r="K27" s="127">
        <v>3646385384.7099996</v>
      </c>
      <c r="L27" s="152">
        <v>4044462957.5100002</v>
      </c>
      <c r="M27" s="154">
        <v>124.80930542458137</v>
      </c>
      <c r="N27" s="154">
        <v>112.52490922952771</v>
      </c>
      <c r="O27" s="224">
        <v>90.157467703818966</v>
      </c>
    </row>
    <row r="28" spans="1:15" s="136" customFormat="1" ht="22.95" customHeight="1" x14ac:dyDescent="0.25">
      <c r="A28" s="270"/>
      <c r="B28" s="2" t="s">
        <v>35</v>
      </c>
      <c r="C28" s="151" t="s">
        <v>8</v>
      </c>
      <c r="D28" s="257">
        <v>229939777.82999992</v>
      </c>
      <c r="E28" s="152">
        <v>214919431.76000071</v>
      </c>
      <c r="F28" s="152">
        <v>206089230.24000072</v>
      </c>
      <c r="G28" s="154">
        <v>106.98882643928276</v>
      </c>
      <c r="H28" s="154">
        <v>111.57292283649373</v>
      </c>
      <c r="I28" s="153">
        <v>104.28464966835811</v>
      </c>
      <c r="J28" s="127">
        <v>2529094106.9000001</v>
      </c>
      <c r="K28" s="127">
        <v>2259971945.9000001</v>
      </c>
      <c r="L28" s="152">
        <v>2232728297.6500001</v>
      </c>
      <c r="M28" s="154">
        <v>111.90820804161912</v>
      </c>
      <c r="N28" s="154">
        <v>113.27370686177677</v>
      </c>
      <c r="O28" s="224">
        <v>101.22019541198428</v>
      </c>
    </row>
    <row r="29" spans="1:15" s="136" customFormat="1" ht="31.95" customHeight="1" x14ac:dyDescent="0.3">
      <c r="A29" s="270"/>
      <c r="B29" s="146" t="s">
        <v>36</v>
      </c>
      <c r="C29" s="147" t="s">
        <v>66</v>
      </c>
      <c r="D29" s="256">
        <v>2237333.4599999972</v>
      </c>
      <c r="E29" s="148">
        <v>1948339.620000001</v>
      </c>
      <c r="F29" s="148">
        <v>2091520.2499999963</v>
      </c>
      <c r="G29" s="150">
        <v>114.83282673274364</v>
      </c>
      <c r="H29" s="150">
        <v>106.97163749669653</v>
      </c>
      <c r="I29" s="149">
        <v>93.154231712554761</v>
      </c>
      <c r="J29" s="138">
        <v>21215469.869999997</v>
      </c>
      <c r="K29" s="138">
        <v>19588523.82</v>
      </c>
      <c r="L29" s="148">
        <v>20701388.869999997</v>
      </c>
      <c r="M29" s="150">
        <v>108.30560824771736</v>
      </c>
      <c r="N29" s="150">
        <v>102.48331647324878</v>
      </c>
      <c r="O29" s="223">
        <v>94.624201028305222</v>
      </c>
    </row>
    <row r="30" spans="1:15" s="136" customFormat="1" ht="22.95" customHeight="1" x14ac:dyDescent="0.25">
      <c r="A30" s="270"/>
      <c r="B30" s="2" t="s">
        <v>37</v>
      </c>
      <c r="C30" s="151" t="s">
        <v>9</v>
      </c>
      <c r="D30" s="257">
        <v>2237333.4599999972</v>
      </c>
      <c r="E30" s="152">
        <v>1948339.620000001</v>
      </c>
      <c r="F30" s="152">
        <v>2091520.2499999963</v>
      </c>
      <c r="G30" s="154">
        <v>114.83282673274364</v>
      </c>
      <c r="H30" s="154">
        <v>106.97163749669653</v>
      </c>
      <c r="I30" s="153">
        <v>93.154231712554761</v>
      </c>
      <c r="J30" s="127">
        <v>21215469.869999997</v>
      </c>
      <c r="K30" s="127">
        <v>19588523.82</v>
      </c>
      <c r="L30" s="152">
        <v>20701388.869999997</v>
      </c>
      <c r="M30" s="154">
        <v>108.30560824771736</v>
      </c>
      <c r="N30" s="154">
        <v>102.48331647324878</v>
      </c>
      <c r="O30" s="224">
        <v>94.624201028305222</v>
      </c>
    </row>
    <row r="31" spans="1:15" s="136" customFormat="1" ht="31.95" customHeight="1" x14ac:dyDescent="0.3">
      <c r="A31" s="270"/>
      <c r="B31" s="146" t="s">
        <v>38</v>
      </c>
      <c r="C31" s="168" t="s">
        <v>67</v>
      </c>
      <c r="D31" s="256">
        <v>33166870.369999994</v>
      </c>
      <c r="E31" s="148">
        <v>31641414.490000043</v>
      </c>
      <c r="F31" s="148">
        <v>30343595.749999963</v>
      </c>
      <c r="G31" s="150">
        <v>104.82107359796464</v>
      </c>
      <c r="H31" s="150">
        <v>109.3043508859692</v>
      </c>
      <c r="I31" s="149">
        <v>104.27707629212033</v>
      </c>
      <c r="J31" s="138">
        <v>297157008.91000003</v>
      </c>
      <c r="K31" s="138">
        <v>268817946.48000002</v>
      </c>
      <c r="L31" s="148">
        <v>280980343.14999998</v>
      </c>
      <c r="M31" s="150">
        <v>110.54210211821123</v>
      </c>
      <c r="N31" s="150">
        <v>105.7572232913689</v>
      </c>
      <c r="O31" s="223">
        <v>95.671442160810827</v>
      </c>
    </row>
    <row r="32" spans="1:15" s="136" customFormat="1" ht="22.95" customHeight="1" x14ac:dyDescent="0.25">
      <c r="A32" s="270"/>
      <c r="B32" s="2" t="s">
        <v>39</v>
      </c>
      <c r="C32" s="151" t="s">
        <v>10</v>
      </c>
      <c r="D32" s="257">
        <v>27300921.659999996</v>
      </c>
      <c r="E32" s="152">
        <v>27242085.920000046</v>
      </c>
      <c r="F32" s="152">
        <v>26154178.799999952</v>
      </c>
      <c r="G32" s="154">
        <v>100.21597369662783</v>
      </c>
      <c r="H32" s="154">
        <v>104.38454928663272</v>
      </c>
      <c r="I32" s="153">
        <v>104.15959196547244</v>
      </c>
      <c r="J32" s="127">
        <v>238576631.23000002</v>
      </c>
      <c r="K32" s="127">
        <v>222458932.61000004</v>
      </c>
      <c r="L32" s="152">
        <v>224438003.88999999</v>
      </c>
      <c r="M32" s="154">
        <v>107.24524676572842</v>
      </c>
      <c r="N32" s="154">
        <v>106.29956918834903</v>
      </c>
      <c r="O32" s="224">
        <v>99.118210264884581</v>
      </c>
    </row>
    <row r="33" spans="1:15" s="136" customFormat="1" ht="19.95" customHeight="1" x14ac:dyDescent="0.25">
      <c r="A33" s="270"/>
      <c r="B33" s="169" t="s">
        <v>68</v>
      </c>
      <c r="C33" s="170" t="s">
        <v>69</v>
      </c>
      <c r="D33" s="260">
        <v>133.32999999999993</v>
      </c>
      <c r="E33" s="171">
        <v>3131.0699999999997</v>
      </c>
      <c r="F33" s="171">
        <v>8177.5299999999952</v>
      </c>
      <c r="G33" s="93">
        <v>4.2582887000290617</v>
      </c>
      <c r="H33" s="93">
        <v>1.6304434224026081</v>
      </c>
      <c r="I33" s="172">
        <v>38.288700866887702</v>
      </c>
      <c r="J33" s="92">
        <v>10653.91</v>
      </c>
      <c r="K33" s="92">
        <v>4005.81</v>
      </c>
      <c r="L33" s="171">
        <v>38515.259999999995</v>
      </c>
      <c r="M33" s="93">
        <v>265.96144100693743</v>
      </c>
      <c r="N33" s="93">
        <v>27.66152948208061</v>
      </c>
      <c r="O33" s="236">
        <v>10.400578887433189</v>
      </c>
    </row>
    <row r="34" spans="1:15" s="136" customFormat="1" ht="22.95" customHeight="1" x14ac:dyDescent="0.25">
      <c r="A34" s="270"/>
      <c r="B34" s="2" t="s">
        <v>40</v>
      </c>
      <c r="C34" s="151" t="s">
        <v>11</v>
      </c>
      <c r="D34" s="257">
        <v>23334.729999999981</v>
      </c>
      <c r="E34" s="152">
        <v>15606.229999999981</v>
      </c>
      <c r="F34" s="152">
        <v>8943.8399999999674</v>
      </c>
      <c r="G34" s="154">
        <v>149.52188965560555</v>
      </c>
      <c r="H34" s="154">
        <v>260.90281132041792</v>
      </c>
      <c r="I34" s="153">
        <v>174.49138177784974</v>
      </c>
      <c r="J34" s="127">
        <v>702623.91</v>
      </c>
      <c r="K34" s="127">
        <v>665059.59</v>
      </c>
      <c r="L34" s="152">
        <v>634507.22</v>
      </c>
      <c r="M34" s="154">
        <v>105.64826378941473</v>
      </c>
      <c r="N34" s="154">
        <v>110.73536877957039</v>
      </c>
      <c r="O34" s="224">
        <v>104.8151335456829</v>
      </c>
    </row>
    <row r="35" spans="1:15" s="136" customFormat="1" ht="19.95" customHeight="1" x14ac:dyDescent="0.25">
      <c r="A35" s="270"/>
      <c r="B35" s="169" t="s">
        <v>70</v>
      </c>
      <c r="C35" s="170" t="s">
        <v>71</v>
      </c>
      <c r="D35" s="260">
        <v>8130.210000000021</v>
      </c>
      <c r="E35" s="171">
        <v>6340.3399999999674</v>
      </c>
      <c r="F35" s="171">
        <v>3290.0599999999977</v>
      </c>
      <c r="G35" s="93">
        <v>128.22987410769869</v>
      </c>
      <c r="H35" s="93">
        <v>247.11433834033505</v>
      </c>
      <c r="I35" s="172">
        <v>192.71198701543349</v>
      </c>
      <c r="J35" s="92">
        <v>280073.2</v>
      </c>
      <c r="K35" s="92">
        <v>263873.59999999998</v>
      </c>
      <c r="L35" s="171">
        <v>248776.75</v>
      </c>
      <c r="M35" s="93">
        <v>106.13915147252322</v>
      </c>
      <c r="N35" s="93">
        <v>112.5801345985909</v>
      </c>
      <c r="O35" s="236">
        <v>106.06843284189537</v>
      </c>
    </row>
    <row r="36" spans="1:15" s="136" customFormat="1" ht="22.95" customHeight="1" x14ac:dyDescent="0.25">
      <c r="A36" s="270"/>
      <c r="B36" s="2" t="s">
        <v>41</v>
      </c>
      <c r="C36" s="173" t="s">
        <v>12</v>
      </c>
      <c r="D36" s="257">
        <v>1023803.7100000009</v>
      </c>
      <c r="E36" s="152">
        <v>709423.88999999873</v>
      </c>
      <c r="F36" s="152">
        <v>768978.01000000164</v>
      </c>
      <c r="G36" s="154">
        <v>144.31480591949091</v>
      </c>
      <c r="H36" s="154">
        <v>133.13822979151234</v>
      </c>
      <c r="I36" s="153">
        <v>92.255419631570106</v>
      </c>
      <c r="J36" s="127">
        <v>9458914.8900000006</v>
      </c>
      <c r="K36" s="127">
        <v>9182012.3100000005</v>
      </c>
      <c r="L36" s="152">
        <v>15236818.74</v>
      </c>
      <c r="M36" s="154">
        <v>103.0157069131614</v>
      </c>
      <c r="N36" s="154">
        <v>62.079329362685584</v>
      </c>
      <c r="O36" s="224">
        <v>60.262003943744489</v>
      </c>
    </row>
    <row r="37" spans="1:15" s="136" customFormat="1" ht="22.95" customHeight="1" x14ac:dyDescent="0.25">
      <c r="A37" s="270"/>
      <c r="B37" s="2" t="s">
        <v>42</v>
      </c>
      <c r="C37" s="173" t="s">
        <v>13</v>
      </c>
      <c r="D37" s="257">
        <v>4818810.2699999958</v>
      </c>
      <c r="E37" s="152">
        <v>3674298.4499999993</v>
      </c>
      <c r="F37" s="152">
        <v>3411495.1000000089</v>
      </c>
      <c r="G37" s="154">
        <v>131.14912507991824</v>
      </c>
      <c r="H37" s="154">
        <v>141.25215275847776</v>
      </c>
      <c r="I37" s="153">
        <v>107.70346555678741</v>
      </c>
      <c r="J37" s="127">
        <v>48418838.880000003</v>
      </c>
      <c r="K37" s="127">
        <v>36511941.969999999</v>
      </c>
      <c r="L37" s="152">
        <v>40671013.299999997</v>
      </c>
      <c r="M37" s="154">
        <v>132.61096580341658</v>
      </c>
      <c r="N37" s="154">
        <v>119.04999396707927</v>
      </c>
      <c r="O37" s="224">
        <v>89.773868432237961</v>
      </c>
    </row>
    <row r="38" spans="1:15" s="136" customFormat="1" ht="26.4" customHeight="1" x14ac:dyDescent="0.25">
      <c r="A38" s="270"/>
      <c r="B38" s="169" t="s">
        <v>72</v>
      </c>
      <c r="C38" s="174" t="s">
        <v>73</v>
      </c>
      <c r="D38" s="260">
        <v>228612</v>
      </c>
      <c r="E38" s="171">
        <v>2133.5099999999948</v>
      </c>
      <c r="F38" s="171">
        <v>4204.5500000000029</v>
      </c>
      <c r="G38" s="93">
        <v>10715.300139207247</v>
      </c>
      <c r="H38" s="93">
        <v>5437.2525002675638</v>
      </c>
      <c r="I38" s="172">
        <v>50.742885683366666</v>
      </c>
      <c r="J38" s="92">
        <v>234152.95</v>
      </c>
      <c r="K38" s="92">
        <v>114313.67</v>
      </c>
      <c r="L38" s="171">
        <v>105331.04</v>
      </c>
      <c r="M38" s="93">
        <v>204.83372636011077</v>
      </c>
      <c r="N38" s="93">
        <v>222.30194442208111</v>
      </c>
      <c r="O38" s="236">
        <v>108.52799896402807</v>
      </c>
    </row>
    <row r="39" spans="1:15" s="136" customFormat="1" ht="34.950000000000003" customHeight="1" x14ac:dyDescent="0.3">
      <c r="A39" s="270"/>
      <c r="B39" s="146" t="s">
        <v>43</v>
      </c>
      <c r="C39" s="147" t="s">
        <v>129</v>
      </c>
      <c r="D39" s="256">
        <v>559612535.95999992</v>
      </c>
      <c r="E39" s="148">
        <v>490873236.70000052</v>
      </c>
      <c r="F39" s="148">
        <v>558142975.48999977</v>
      </c>
      <c r="G39" s="150">
        <v>114.00347261181194</v>
      </c>
      <c r="H39" s="150">
        <v>100.26329462781646</v>
      </c>
      <c r="I39" s="149">
        <v>87.947579429635852</v>
      </c>
      <c r="J39" s="138">
        <v>5562630866.9800005</v>
      </c>
      <c r="K39" s="138">
        <v>4918918662.8500004</v>
      </c>
      <c r="L39" s="148">
        <v>5452507784.6100006</v>
      </c>
      <c r="M39" s="150">
        <v>113.08645757840272</v>
      </c>
      <c r="N39" s="150">
        <v>102.01967767347033</v>
      </c>
      <c r="O39" s="223">
        <v>90.213876938129559</v>
      </c>
    </row>
    <row r="40" spans="1:15" s="136" customFormat="1" ht="22.95" customHeight="1" x14ac:dyDescent="0.25">
      <c r="A40" s="270"/>
      <c r="B40" s="2" t="s">
        <v>44</v>
      </c>
      <c r="C40" s="173" t="s">
        <v>111</v>
      </c>
      <c r="D40" s="261">
        <v>384968412.46999991</v>
      </c>
      <c r="E40" s="132">
        <v>332008644.03000045</v>
      </c>
      <c r="F40" s="132">
        <v>376274192.07999969</v>
      </c>
      <c r="G40" s="176">
        <v>115.95132216955592</v>
      </c>
      <c r="H40" s="176">
        <v>102.31060768264217</v>
      </c>
      <c r="I40" s="153">
        <v>88.235826697200665</v>
      </c>
      <c r="J40" s="128">
        <v>3812758206.5100002</v>
      </c>
      <c r="K40" s="128">
        <v>3261820575.48</v>
      </c>
      <c r="L40" s="132">
        <v>3577968963.3299999</v>
      </c>
      <c r="M40" s="176">
        <v>116.89049468789146</v>
      </c>
      <c r="N40" s="176">
        <v>106.56208160513172</v>
      </c>
      <c r="O40" s="131">
        <v>91.164026544384498</v>
      </c>
    </row>
    <row r="41" spans="1:15" s="136" customFormat="1" ht="19.95" customHeight="1" x14ac:dyDescent="0.25">
      <c r="A41" s="270"/>
      <c r="B41" s="155" t="s">
        <v>45</v>
      </c>
      <c r="C41" s="156" t="s">
        <v>109</v>
      </c>
      <c r="D41" s="258">
        <v>368270111.19999981</v>
      </c>
      <c r="E41" s="157">
        <v>322021934.27000046</v>
      </c>
      <c r="F41" s="157">
        <v>366904749.56999969</v>
      </c>
      <c r="G41" s="160">
        <v>114.3618095564951</v>
      </c>
      <c r="H41" s="160">
        <v>100.37212972347736</v>
      </c>
      <c r="I41" s="158">
        <v>87.767175172139247</v>
      </c>
      <c r="J41" s="159">
        <v>3665841943.3400002</v>
      </c>
      <c r="K41" s="159">
        <v>3157754361.9099998</v>
      </c>
      <c r="L41" s="157">
        <v>3465108493.3899999</v>
      </c>
      <c r="M41" s="160">
        <v>116.09015531919584</v>
      </c>
      <c r="N41" s="160">
        <v>105.79299177306906</v>
      </c>
      <c r="O41" s="234">
        <v>91.130028624895715</v>
      </c>
    </row>
    <row r="42" spans="1:15" s="136" customFormat="1" ht="19.95" customHeight="1" x14ac:dyDescent="0.25">
      <c r="A42" s="270"/>
      <c r="B42" s="161" t="s">
        <v>107</v>
      </c>
      <c r="C42" s="162" t="s">
        <v>104</v>
      </c>
      <c r="D42" s="262">
        <v>586128063.98999977</v>
      </c>
      <c r="E42" s="177">
        <v>491078870.65000057</v>
      </c>
      <c r="F42" s="177">
        <v>531263388.15999985</v>
      </c>
      <c r="G42" s="180">
        <v>119.35517877488608</v>
      </c>
      <c r="H42" s="180">
        <v>110.32720813305441</v>
      </c>
      <c r="I42" s="178">
        <v>92.436046148563705</v>
      </c>
      <c r="J42" s="179">
        <v>5685186996.7600002</v>
      </c>
      <c r="K42" s="179">
        <v>4902641326.6300001</v>
      </c>
      <c r="L42" s="177">
        <v>5347826818.04</v>
      </c>
      <c r="M42" s="180">
        <v>115.96171569556589</v>
      </c>
      <c r="N42" s="180">
        <v>106.30836020310103</v>
      </c>
      <c r="O42" s="237">
        <v>91.675394388085991</v>
      </c>
    </row>
    <row r="43" spans="1:15" s="136" customFormat="1" ht="19.95" customHeight="1" x14ac:dyDescent="0.25">
      <c r="A43" s="270"/>
      <c r="B43" s="161" t="s">
        <v>108</v>
      </c>
      <c r="C43" s="162" t="s">
        <v>1</v>
      </c>
      <c r="D43" s="262">
        <v>217857952.78999996</v>
      </c>
      <c r="E43" s="177">
        <v>169056936.38000011</v>
      </c>
      <c r="F43" s="177">
        <v>164358638.59000015</v>
      </c>
      <c r="G43" s="182">
        <v>128.86661586029612</v>
      </c>
      <c r="H43" s="182">
        <v>132.55035126778836</v>
      </c>
      <c r="I43" s="181">
        <v>102.85856455754667</v>
      </c>
      <c r="J43" s="179">
        <v>2019345053.4200001</v>
      </c>
      <c r="K43" s="179">
        <v>1744886964.72</v>
      </c>
      <c r="L43" s="177">
        <v>1882718324.6500001</v>
      </c>
      <c r="M43" s="182">
        <v>115.72927612213792</v>
      </c>
      <c r="N43" s="182">
        <v>107.25688633191579</v>
      </c>
      <c r="O43" s="238">
        <v>92.679130057565942</v>
      </c>
    </row>
    <row r="44" spans="1:15" s="136" customFormat="1" ht="22.95" customHeight="1" x14ac:dyDescent="0.25">
      <c r="A44" s="270"/>
      <c r="B44" s="155" t="s">
        <v>46</v>
      </c>
      <c r="C44" s="156" t="s">
        <v>105</v>
      </c>
      <c r="D44" s="258">
        <v>16698301.270000082</v>
      </c>
      <c r="E44" s="157">
        <v>9986709.7599999849</v>
      </c>
      <c r="F44" s="157">
        <v>9369442.5099999961</v>
      </c>
      <c r="G44" s="160">
        <v>167.20523246687515</v>
      </c>
      <c r="H44" s="160">
        <v>178.22086268396441</v>
      </c>
      <c r="I44" s="158">
        <v>106.58808941237625</v>
      </c>
      <c r="J44" s="159">
        <v>146916263.17000002</v>
      </c>
      <c r="K44" s="159">
        <v>104066213.57000001</v>
      </c>
      <c r="L44" s="157">
        <v>112860469.94000006</v>
      </c>
      <c r="M44" s="160">
        <v>141.17575544456315</v>
      </c>
      <c r="N44" s="160">
        <v>130.17512974038209</v>
      </c>
      <c r="O44" s="234">
        <v>92.207850654285465</v>
      </c>
    </row>
    <row r="45" spans="1:15" s="136" customFormat="1" ht="22.95" customHeight="1" x14ac:dyDescent="0.25">
      <c r="A45" s="270"/>
      <c r="B45" s="3" t="s">
        <v>47</v>
      </c>
      <c r="C45" s="34" t="s">
        <v>112</v>
      </c>
      <c r="D45" s="263">
        <v>12583250.620000012</v>
      </c>
      <c r="E45" s="183">
        <v>10817800.470000001</v>
      </c>
      <c r="F45" s="183">
        <v>12534741.930000002</v>
      </c>
      <c r="G45" s="130">
        <v>116.31986238696092</v>
      </c>
      <c r="H45" s="130">
        <v>100.38699392672706</v>
      </c>
      <c r="I45" s="184">
        <v>86.302538420110892</v>
      </c>
      <c r="J45" s="129">
        <v>119747070.28</v>
      </c>
      <c r="K45" s="129">
        <v>115932001.88</v>
      </c>
      <c r="L45" s="183">
        <v>127951491.30000001</v>
      </c>
      <c r="M45" s="130">
        <v>103.29078109420465</v>
      </c>
      <c r="N45" s="130">
        <v>93.587866044668758</v>
      </c>
      <c r="O45" s="131">
        <v>90.606213887872045</v>
      </c>
    </row>
    <row r="46" spans="1:15" s="136" customFormat="1" ht="22.95" customHeight="1" x14ac:dyDescent="0.25">
      <c r="A46" s="270"/>
      <c r="B46" s="2" t="s">
        <v>48</v>
      </c>
      <c r="C46" s="35" t="s">
        <v>114</v>
      </c>
      <c r="D46" s="261">
        <v>135321759.36000001</v>
      </c>
      <c r="E46" s="132">
        <v>124652981.72999999</v>
      </c>
      <c r="F46" s="132">
        <v>141684970.89000005</v>
      </c>
      <c r="G46" s="130">
        <v>108.55878253526959</v>
      </c>
      <c r="H46" s="130">
        <v>95.508901551075425</v>
      </c>
      <c r="I46" s="175">
        <v>87.978972608729848</v>
      </c>
      <c r="J46" s="128">
        <v>1349198486.3499999</v>
      </c>
      <c r="K46" s="128">
        <v>1251293859.6199999</v>
      </c>
      <c r="L46" s="132">
        <v>1426185892.6100001</v>
      </c>
      <c r="M46" s="130">
        <v>107.82427133141468</v>
      </c>
      <c r="N46" s="130">
        <v>94.601867354114049</v>
      </c>
      <c r="O46" s="131">
        <v>87.7370801452861</v>
      </c>
    </row>
    <row r="47" spans="1:15" s="136" customFormat="1" ht="19.95" customHeight="1" x14ac:dyDescent="0.25">
      <c r="A47" s="270"/>
      <c r="B47" s="161" t="s">
        <v>77</v>
      </c>
      <c r="C47" s="185" t="s">
        <v>104</v>
      </c>
      <c r="D47" s="264">
        <v>138095133</v>
      </c>
      <c r="E47" s="186">
        <v>127105024.28999999</v>
      </c>
      <c r="F47" s="186">
        <v>144923886.43000004</v>
      </c>
      <c r="G47" s="182">
        <v>108.64647858838782</v>
      </c>
      <c r="H47" s="182">
        <v>95.288041469065618</v>
      </c>
      <c r="I47" s="181">
        <v>87.704675482459706</v>
      </c>
      <c r="J47" s="187">
        <v>1432428672.1199999</v>
      </c>
      <c r="K47" s="165">
        <v>1314155361.6099999</v>
      </c>
      <c r="L47" s="186">
        <v>1496628284.2200003</v>
      </c>
      <c r="M47" s="182">
        <v>108.99994886183784</v>
      </c>
      <c r="N47" s="182">
        <v>95.71038361516338</v>
      </c>
      <c r="O47" s="238">
        <v>87.807732585710156</v>
      </c>
    </row>
    <row r="48" spans="1:15" s="136" customFormat="1" ht="19.95" customHeight="1" x14ac:dyDescent="0.25">
      <c r="A48" s="270"/>
      <c r="B48" s="161" t="s">
        <v>113</v>
      </c>
      <c r="C48" s="185" t="s">
        <v>1</v>
      </c>
      <c r="D48" s="259">
        <v>2773373.6399999992</v>
      </c>
      <c r="E48" s="163">
        <v>2452042.56</v>
      </c>
      <c r="F48" s="163">
        <v>3238915.5400000014</v>
      </c>
      <c r="G48" s="167">
        <v>113.10462898327502</v>
      </c>
      <c r="H48" s="167">
        <v>85.626611924557878</v>
      </c>
      <c r="I48" s="164">
        <v>75.705665359832111</v>
      </c>
      <c r="J48" s="166">
        <v>83230185.769999996</v>
      </c>
      <c r="K48" s="188">
        <v>62861501.99000001</v>
      </c>
      <c r="L48" s="163">
        <v>70442391.610000014</v>
      </c>
      <c r="M48" s="167">
        <v>132.40247708882336</v>
      </c>
      <c r="N48" s="167">
        <v>118.15354911684261</v>
      </c>
      <c r="O48" s="235">
        <v>89.238171154138072</v>
      </c>
    </row>
    <row r="49" spans="1:15" s="136" customFormat="1" ht="22.95" customHeight="1" x14ac:dyDescent="0.25">
      <c r="A49" s="270"/>
      <c r="B49" s="2" t="s">
        <v>49</v>
      </c>
      <c r="C49" s="173" t="s">
        <v>74</v>
      </c>
      <c r="D49" s="261">
        <v>20033451.090000033</v>
      </c>
      <c r="E49" s="152">
        <v>16102844.99000001</v>
      </c>
      <c r="F49" s="152">
        <v>18758059.419999987</v>
      </c>
      <c r="G49" s="130">
        <v>124.40938916347366</v>
      </c>
      <c r="H49" s="130">
        <v>106.79916638199907</v>
      </c>
      <c r="I49" s="184">
        <v>85.844940723617881</v>
      </c>
      <c r="J49" s="127">
        <v>211581285.07000002</v>
      </c>
      <c r="K49" s="124">
        <v>202523949.13</v>
      </c>
      <c r="L49" s="152">
        <v>224547666.27999997</v>
      </c>
      <c r="M49" s="130">
        <v>104.47222957033399</v>
      </c>
      <c r="N49" s="130">
        <v>94.225555123858868</v>
      </c>
      <c r="O49" s="131">
        <v>90.191963463767436</v>
      </c>
    </row>
    <row r="50" spans="1:15" s="136" customFormat="1" ht="19.95" customHeight="1" x14ac:dyDescent="0.25">
      <c r="A50" s="270"/>
      <c r="B50" s="169" t="s">
        <v>110</v>
      </c>
      <c r="C50" s="170" t="s">
        <v>75</v>
      </c>
      <c r="D50" s="260">
        <v>19889406.549999982</v>
      </c>
      <c r="E50" s="171">
        <v>16031014.670000017</v>
      </c>
      <c r="F50" s="171">
        <v>18330354.650000006</v>
      </c>
      <c r="G50" s="93">
        <v>124.06829486108855</v>
      </c>
      <c r="H50" s="93">
        <v>108.50530134178268</v>
      </c>
      <c r="I50" s="172">
        <v>87.456107511809705</v>
      </c>
      <c r="J50" s="92">
        <v>208675838.97999999</v>
      </c>
      <c r="K50" s="189">
        <v>200414176</v>
      </c>
      <c r="L50" s="171">
        <v>221533137.06999999</v>
      </c>
      <c r="M50" s="93">
        <v>104.12229471232612</v>
      </c>
      <c r="N50" s="93">
        <v>94.196219012626827</v>
      </c>
      <c r="O50" s="236">
        <v>90.466906509193322</v>
      </c>
    </row>
    <row r="51" spans="1:15" s="136" customFormat="1" ht="22.95" customHeight="1" x14ac:dyDescent="0.25">
      <c r="A51" s="270"/>
      <c r="B51" s="2" t="s">
        <v>91</v>
      </c>
      <c r="C51" s="173" t="s">
        <v>76</v>
      </c>
      <c r="D51" s="257">
        <v>5304086.2299999855</v>
      </c>
      <c r="E51" s="152">
        <v>5089698.1899999976</v>
      </c>
      <c r="F51" s="152">
        <v>5246827.7600000016</v>
      </c>
      <c r="G51" s="154">
        <v>104.21219553688286</v>
      </c>
      <c r="H51" s="154">
        <v>101.09129692490579</v>
      </c>
      <c r="I51" s="153">
        <v>97.005246270939068</v>
      </c>
      <c r="J51" s="127">
        <v>56964005.269999996</v>
      </c>
      <c r="K51" s="127">
        <v>56638895.609999999</v>
      </c>
      <c r="L51" s="152">
        <v>54058607.329999998</v>
      </c>
      <c r="M51" s="154">
        <v>100.57400423595581</v>
      </c>
      <c r="N51" s="154">
        <v>105.37453346192225</v>
      </c>
      <c r="O51" s="224">
        <v>104.77313125040138</v>
      </c>
    </row>
    <row r="52" spans="1:15" s="136" customFormat="1" ht="19.95" customHeight="1" x14ac:dyDescent="0.25">
      <c r="A52" s="270"/>
      <c r="B52" s="169" t="s">
        <v>99</v>
      </c>
      <c r="C52" s="170" t="s">
        <v>78</v>
      </c>
      <c r="D52" s="260">
        <v>2848291.9900000035</v>
      </c>
      <c r="E52" s="171">
        <v>2594717.4900000026</v>
      </c>
      <c r="F52" s="171">
        <v>2820080.9199999981</v>
      </c>
      <c r="G52" s="93">
        <v>109.77272096007648</v>
      </c>
      <c r="H52" s="93">
        <v>101.0003638477156</v>
      </c>
      <c r="I52" s="172">
        <v>92.00861832007304</v>
      </c>
      <c r="J52" s="92">
        <v>31788247.609999999</v>
      </c>
      <c r="K52" s="92">
        <v>29283180.68</v>
      </c>
      <c r="L52" s="171">
        <v>29038222.889999997</v>
      </c>
      <c r="M52" s="93">
        <v>108.55462716763869</v>
      </c>
      <c r="N52" s="93">
        <v>109.47036163479218</v>
      </c>
      <c r="O52" s="236">
        <v>100.84357018309258</v>
      </c>
    </row>
    <row r="53" spans="1:15" s="136" customFormat="1" ht="22.95" customHeight="1" x14ac:dyDescent="0.25">
      <c r="A53" s="270"/>
      <c r="B53" s="2" t="s">
        <v>100</v>
      </c>
      <c r="C53" s="173" t="s">
        <v>14</v>
      </c>
      <c r="D53" s="257">
        <v>1401576.1899999995</v>
      </c>
      <c r="E53" s="152">
        <v>2201267.2899999996</v>
      </c>
      <c r="F53" s="152">
        <v>3644183.4100000025</v>
      </c>
      <c r="G53" s="154">
        <v>63.671331344772753</v>
      </c>
      <c r="H53" s="154">
        <v>38.460638017118868</v>
      </c>
      <c r="I53" s="153">
        <v>60.404953382958247</v>
      </c>
      <c r="J53" s="127">
        <v>12381813.5</v>
      </c>
      <c r="K53" s="127">
        <v>30709381.129999999</v>
      </c>
      <c r="L53" s="152">
        <v>41795163.760000005</v>
      </c>
      <c r="M53" s="154">
        <v>40.319319518634664</v>
      </c>
      <c r="N53" s="154">
        <v>29.624990994412599</v>
      </c>
      <c r="O53" s="224">
        <v>73.4759201000915</v>
      </c>
    </row>
    <row r="54" spans="1:15" s="136" customFormat="1" ht="31.95" customHeight="1" x14ac:dyDescent="0.3">
      <c r="A54" s="270"/>
      <c r="B54" s="146" t="s">
        <v>50</v>
      </c>
      <c r="C54" s="147" t="s">
        <v>90</v>
      </c>
      <c r="D54" s="256">
        <v>15504159.950000003</v>
      </c>
      <c r="E54" s="148">
        <v>10515399.300000038</v>
      </c>
      <c r="F54" s="148">
        <v>7352625.1300000139</v>
      </c>
      <c r="G54" s="150">
        <v>147.44242712685144</v>
      </c>
      <c r="H54" s="150">
        <v>210.86563881436416</v>
      </c>
      <c r="I54" s="149">
        <v>143.01557762132256</v>
      </c>
      <c r="J54" s="138">
        <v>144009445.66000003</v>
      </c>
      <c r="K54" s="138">
        <v>93273081.86999999</v>
      </c>
      <c r="L54" s="148">
        <v>91815657.929999977</v>
      </c>
      <c r="M54" s="150">
        <v>154.39550486893333</v>
      </c>
      <c r="N54" s="150">
        <v>156.84628189430657</v>
      </c>
      <c r="O54" s="223">
        <v>101.58733703254748</v>
      </c>
    </row>
    <row r="55" spans="1:15" s="136" customFormat="1" ht="22.95" customHeight="1" x14ac:dyDescent="0.25">
      <c r="A55" s="270"/>
      <c r="B55" s="2" t="s">
        <v>102</v>
      </c>
      <c r="C55" s="35" t="s">
        <v>103</v>
      </c>
      <c r="D55" s="261">
        <v>15504159.950000003</v>
      </c>
      <c r="E55" s="132">
        <v>10515399.300000038</v>
      </c>
      <c r="F55" s="132">
        <v>7352625.1300000139</v>
      </c>
      <c r="G55" s="130">
        <v>147.44242712685144</v>
      </c>
      <c r="H55" s="130">
        <v>210.86563881436416</v>
      </c>
      <c r="I55" s="184">
        <v>143.01557762132256</v>
      </c>
      <c r="J55" s="128">
        <v>144009445.66000003</v>
      </c>
      <c r="K55" s="128">
        <v>93273081.86999999</v>
      </c>
      <c r="L55" s="132">
        <v>91815657.929999977</v>
      </c>
      <c r="M55" s="130">
        <v>154.39550486893333</v>
      </c>
      <c r="N55" s="130">
        <v>156.84628189430657</v>
      </c>
      <c r="O55" s="131">
        <v>101.58733703254748</v>
      </c>
    </row>
    <row r="56" spans="1:15" s="136" customFormat="1" ht="31.95" customHeight="1" x14ac:dyDescent="0.3">
      <c r="A56" s="270"/>
      <c r="B56" s="146" t="s">
        <v>52</v>
      </c>
      <c r="C56" s="190" t="s">
        <v>15</v>
      </c>
      <c r="D56" s="256">
        <v>-457.13000000000011</v>
      </c>
      <c r="E56" s="148">
        <v>57.499999999996362</v>
      </c>
      <c r="F56" s="148">
        <v>0.41999999999825377</v>
      </c>
      <c r="G56" s="226">
        <v>-795.00869565222445</v>
      </c>
      <c r="H56" s="226">
        <v>-108840.47619092873</v>
      </c>
      <c r="I56" s="269">
        <v>13690.476190532247</v>
      </c>
      <c r="J56" s="138">
        <v>1605.48</v>
      </c>
      <c r="K56" s="138">
        <v>19057.939999999999</v>
      </c>
      <c r="L56" s="148">
        <v>14701.869999999999</v>
      </c>
      <c r="M56" s="226">
        <v>8.4242053443341742</v>
      </c>
      <c r="N56" s="226">
        <v>10.920243479230875</v>
      </c>
      <c r="O56" s="225">
        <v>129.62936007460274</v>
      </c>
    </row>
    <row r="57" spans="1:15" s="136" customFormat="1" ht="22.95" customHeight="1" x14ac:dyDescent="0.3">
      <c r="A57" s="270"/>
      <c r="B57" s="118" t="s">
        <v>51</v>
      </c>
      <c r="C57" s="142" t="s">
        <v>117</v>
      </c>
      <c r="D57" s="119">
        <v>9602510.2899999972</v>
      </c>
      <c r="E57" s="120">
        <v>6893154.950000002</v>
      </c>
      <c r="F57" s="120">
        <v>9047333.6000000108</v>
      </c>
      <c r="G57" s="144">
        <v>139.30501141570878</v>
      </c>
      <c r="H57" s="144">
        <v>106.13635701462347</v>
      </c>
      <c r="I57" s="191">
        <v>76.189905830376304</v>
      </c>
      <c r="J57" s="228">
        <v>74143294.870000005</v>
      </c>
      <c r="K57" s="121">
        <v>73385477.769999996</v>
      </c>
      <c r="L57" s="120">
        <v>99431014.770000011</v>
      </c>
      <c r="M57" s="144">
        <v>101.03265267601734</v>
      </c>
      <c r="N57" s="144">
        <v>74.567573348723641</v>
      </c>
      <c r="O57" s="222">
        <v>73.805419707072744</v>
      </c>
    </row>
    <row r="58" spans="1:15" s="136" customFormat="1" ht="33" customHeight="1" x14ac:dyDescent="0.3">
      <c r="A58" s="270"/>
      <c r="B58" s="146" t="s">
        <v>53</v>
      </c>
      <c r="C58" s="192" t="s">
        <v>101</v>
      </c>
      <c r="D58" s="256">
        <v>6749097.4299999997</v>
      </c>
      <c r="E58" s="148">
        <v>4420311.1400000015</v>
      </c>
      <c r="F58" s="148">
        <v>6180428.9300000081</v>
      </c>
      <c r="G58" s="150">
        <v>152.68376402119054</v>
      </c>
      <c r="H58" s="150">
        <v>109.20111704933061</v>
      </c>
      <c r="I58" s="193">
        <v>71.521106221991545</v>
      </c>
      <c r="J58" s="138">
        <v>44168415.82</v>
      </c>
      <c r="K58" s="138">
        <v>47418298.060000002</v>
      </c>
      <c r="L58" s="148">
        <v>65839325.039999999</v>
      </c>
      <c r="M58" s="150">
        <v>93.14635410176929</v>
      </c>
      <c r="N58" s="150">
        <v>67.085158897309384</v>
      </c>
      <c r="O58" s="223">
        <v>72.021239633291358</v>
      </c>
    </row>
    <row r="59" spans="1:15" s="136" customFormat="1" ht="22.95" customHeight="1" x14ac:dyDescent="0.25">
      <c r="A59" s="270"/>
      <c r="B59" s="2" t="s">
        <v>92</v>
      </c>
      <c r="C59" s="194" t="s">
        <v>79</v>
      </c>
      <c r="D59" s="257">
        <v>3356909.84</v>
      </c>
      <c r="E59" s="152">
        <v>1764826.7899999991</v>
      </c>
      <c r="F59" s="152">
        <v>3218994.7500000037</v>
      </c>
      <c r="G59" s="154">
        <v>190.21185869464284</v>
      </c>
      <c r="H59" s="154">
        <v>104.28441487827827</v>
      </c>
      <c r="I59" s="153">
        <v>54.825401315115442</v>
      </c>
      <c r="J59" s="127">
        <v>14986057.83</v>
      </c>
      <c r="K59" s="127">
        <v>23346288.859999999</v>
      </c>
      <c r="L59" s="152">
        <v>35668709.100000001</v>
      </c>
      <c r="M59" s="154">
        <v>64.190321296315872</v>
      </c>
      <c r="N59" s="154">
        <v>42.014578626844667</v>
      </c>
      <c r="O59" s="224">
        <v>65.453136513987261</v>
      </c>
    </row>
    <row r="60" spans="1:15" s="136" customFormat="1" ht="28.95" customHeight="1" x14ac:dyDescent="0.25">
      <c r="A60" s="270"/>
      <c r="B60" s="2" t="s">
        <v>93</v>
      </c>
      <c r="C60" s="195" t="s">
        <v>120</v>
      </c>
      <c r="D60" s="257">
        <v>2830068.1099999994</v>
      </c>
      <c r="E60" s="152">
        <v>2247799.9000000022</v>
      </c>
      <c r="F60" s="152">
        <v>2461064.0500000045</v>
      </c>
      <c r="G60" s="130">
        <v>125.90391653634279</v>
      </c>
      <c r="H60" s="130">
        <v>114.99367966469603</v>
      </c>
      <c r="I60" s="184">
        <v>91.334473802093768</v>
      </c>
      <c r="J60" s="127">
        <v>24092915.969999999</v>
      </c>
      <c r="K60" s="127">
        <v>19770056.75</v>
      </c>
      <c r="L60" s="152">
        <v>24968968.180000003</v>
      </c>
      <c r="M60" s="130">
        <v>121.86568948518573</v>
      </c>
      <c r="N60" s="130">
        <v>96.491436075032851</v>
      </c>
      <c r="O60" s="131">
        <v>79.178509129727274</v>
      </c>
    </row>
    <row r="61" spans="1:15" s="136" customFormat="1" ht="25.95" customHeight="1" x14ac:dyDescent="0.25">
      <c r="A61" s="270"/>
      <c r="B61" s="2" t="s">
        <v>94</v>
      </c>
      <c r="C61" s="195" t="s">
        <v>80</v>
      </c>
      <c r="D61" s="257">
        <v>562119.48000000045</v>
      </c>
      <c r="E61" s="152">
        <v>407684.45000000019</v>
      </c>
      <c r="F61" s="152">
        <v>500370.12999999989</v>
      </c>
      <c r="G61" s="130">
        <v>137.88102048042308</v>
      </c>
      <c r="H61" s="130">
        <v>112.34073464776975</v>
      </c>
      <c r="I61" s="184">
        <v>81.476576149739458</v>
      </c>
      <c r="J61" s="127">
        <v>5089442.0200000005</v>
      </c>
      <c r="K61" s="127">
        <v>4301952.45</v>
      </c>
      <c r="L61" s="152">
        <v>5201647.76</v>
      </c>
      <c r="M61" s="130">
        <v>118.30539921472167</v>
      </c>
      <c r="N61" s="130">
        <v>97.842880848971618</v>
      </c>
      <c r="O61" s="131">
        <v>82.703647930208959</v>
      </c>
    </row>
    <row r="62" spans="1:15" s="136" customFormat="1" ht="21" customHeight="1" x14ac:dyDescent="0.3">
      <c r="A62" s="270"/>
      <c r="B62" s="146" t="s">
        <v>54</v>
      </c>
      <c r="C62" s="190" t="s">
        <v>81</v>
      </c>
      <c r="D62" s="256">
        <v>2075.6099999999997</v>
      </c>
      <c r="E62" s="148">
        <v>3291.0199999999995</v>
      </c>
      <c r="F62" s="148">
        <v>4373.57</v>
      </c>
      <c r="G62" s="150">
        <v>63.068896573098918</v>
      </c>
      <c r="H62" s="150">
        <v>47.458026280589991</v>
      </c>
      <c r="I62" s="149">
        <v>75.247909602452907</v>
      </c>
      <c r="J62" s="138">
        <v>24057.18</v>
      </c>
      <c r="K62" s="139">
        <v>25467.75</v>
      </c>
      <c r="L62" s="148">
        <v>46984.99</v>
      </c>
      <c r="M62" s="150">
        <v>94.461348175633887</v>
      </c>
      <c r="N62" s="150">
        <v>51.201841268881829</v>
      </c>
      <c r="O62" s="223">
        <v>54.204012813453829</v>
      </c>
    </row>
    <row r="63" spans="1:15" s="136" customFormat="1" ht="21" customHeight="1" x14ac:dyDescent="0.3">
      <c r="A63" s="270"/>
      <c r="B63" s="146" t="s">
        <v>55</v>
      </c>
      <c r="C63" s="190" t="s">
        <v>121</v>
      </c>
      <c r="D63" s="256">
        <v>2564728.7099999986</v>
      </c>
      <c r="E63" s="148">
        <v>2219104.4900000007</v>
      </c>
      <c r="F63" s="148">
        <v>2544532.2200000016</v>
      </c>
      <c r="G63" s="150">
        <v>115.57494122324982</v>
      </c>
      <c r="H63" s="150">
        <v>100.79372113433081</v>
      </c>
      <c r="I63" s="193">
        <v>87.210705078043745</v>
      </c>
      <c r="J63" s="138">
        <v>27540463.079999998</v>
      </c>
      <c r="K63" s="139">
        <v>23213880.25</v>
      </c>
      <c r="L63" s="148">
        <v>29870274.710000001</v>
      </c>
      <c r="M63" s="150">
        <v>118.63791310804233</v>
      </c>
      <c r="N63" s="150">
        <v>92.200233668356503</v>
      </c>
      <c r="O63" s="223">
        <v>77.715657038227477</v>
      </c>
    </row>
    <row r="64" spans="1:15" s="136" customFormat="1" ht="21" customHeight="1" x14ac:dyDescent="0.3">
      <c r="A64" s="270"/>
      <c r="B64" s="146" t="s">
        <v>57</v>
      </c>
      <c r="C64" s="190" t="s">
        <v>161</v>
      </c>
      <c r="D64" s="256">
        <v>286608.53999999998</v>
      </c>
      <c r="E64" s="148">
        <v>250448.29999999987</v>
      </c>
      <c r="F64" s="148">
        <v>317998.87999999995</v>
      </c>
      <c r="G64" s="150">
        <v>114.43820541005874</v>
      </c>
      <c r="H64" s="150">
        <v>90.128789132842229</v>
      </c>
      <c r="I64" s="193">
        <v>78.757604429298596</v>
      </c>
      <c r="J64" s="138">
        <v>2410358.79</v>
      </c>
      <c r="K64" s="138">
        <v>2727831.71</v>
      </c>
      <c r="L64" s="148">
        <v>3674430.03</v>
      </c>
      <c r="M64" s="150">
        <v>88.361711654125472</v>
      </c>
      <c r="N64" s="150">
        <v>65.598168159974463</v>
      </c>
      <c r="O64" s="223">
        <v>74.238227091781098</v>
      </c>
    </row>
    <row r="65" spans="1:15" s="136" customFormat="1" ht="22.95" customHeight="1" x14ac:dyDescent="0.25">
      <c r="A65" s="270"/>
      <c r="B65" s="2" t="s">
        <v>58</v>
      </c>
      <c r="C65" s="151" t="s">
        <v>16</v>
      </c>
      <c r="D65" s="257">
        <v>286608.53999999998</v>
      </c>
      <c r="E65" s="196">
        <v>250448.29999999987</v>
      </c>
      <c r="F65" s="196">
        <v>317998.87999999995</v>
      </c>
      <c r="G65" s="154">
        <v>114.43820541005874</v>
      </c>
      <c r="H65" s="154">
        <v>90.128789132842229</v>
      </c>
      <c r="I65" s="184">
        <v>78.757604429298596</v>
      </c>
      <c r="J65" s="197">
        <v>2410358.79</v>
      </c>
      <c r="K65" s="197">
        <v>2727831.71</v>
      </c>
      <c r="L65" s="196">
        <v>3674430.03</v>
      </c>
      <c r="M65" s="154">
        <v>88.361711654125472</v>
      </c>
      <c r="N65" s="154">
        <v>65.598168159974463</v>
      </c>
      <c r="O65" s="224">
        <v>74.238227091781098</v>
      </c>
    </row>
    <row r="66" spans="1:15" s="136" customFormat="1" ht="19.95" customHeight="1" x14ac:dyDescent="0.25">
      <c r="A66" s="270"/>
      <c r="B66" s="169" t="s">
        <v>160</v>
      </c>
      <c r="C66" s="170" t="s">
        <v>82</v>
      </c>
      <c r="D66" s="260">
        <v>286608.53999999998</v>
      </c>
      <c r="E66" s="198">
        <v>250448.29999999987</v>
      </c>
      <c r="F66" s="198">
        <v>317998.87999999995</v>
      </c>
      <c r="G66" s="93">
        <v>114.43820541005874</v>
      </c>
      <c r="H66" s="93">
        <v>90.128789132842229</v>
      </c>
      <c r="I66" s="199">
        <v>78.757604429298596</v>
      </c>
      <c r="J66" s="200">
        <v>2410358.79</v>
      </c>
      <c r="K66" s="200">
        <v>2727831.71</v>
      </c>
      <c r="L66" s="198">
        <v>3674430.03</v>
      </c>
      <c r="M66" s="93">
        <v>88.361711654125472</v>
      </c>
      <c r="N66" s="93">
        <v>65.598168159974463</v>
      </c>
      <c r="O66" s="236">
        <v>74.238227091781098</v>
      </c>
    </row>
    <row r="67" spans="1:15" s="136" customFormat="1" ht="22.95" customHeight="1" x14ac:dyDescent="0.3">
      <c r="A67" s="270"/>
      <c r="B67" s="118" t="s">
        <v>56</v>
      </c>
      <c r="C67" s="142" t="s">
        <v>118</v>
      </c>
      <c r="D67" s="119">
        <v>45895480.649999887</v>
      </c>
      <c r="E67" s="120">
        <v>46074858.810000166</v>
      </c>
      <c r="F67" s="120">
        <v>43262690.160000034</v>
      </c>
      <c r="G67" s="144">
        <v>99.610681042474852</v>
      </c>
      <c r="H67" s="144">
        <v>106.08559125718466</v>
      </c>
      <c r="I67" s="143">
        <v>106.50021679095725</v>
      </c>
      <c r="J67" s="121">
        <v>508747434.9799999</v>
      </c>
      <c r="K67" s="121">
        <v>509493740.32000005</v>
      </c>
      <c r="L67" s="120">
        <v>475532046.62</v>
      </c>
      <c r="M67" s="144">
        <v>99.853520214098921</v>
      </c>
      <c r="N67" s="144">
        <v>106.98488957707248</v>
      </c>
      <c r="O67" s="222">
        <v>107.14183070129425</v>
      </c>
    </row>
    <row r="68" spans="1:15" s="136" customFormat="1" ht="34.950000000000003" customHeight="1" x14ac:dyDescent="0.3">
      <c r="A68" s="270"/>
      <c r="B68" s="146" t="s">
        <v>95</v>
      </c>
      <c r="C68" s="192" t="s">
        <v>122</v>
      </c>
      <c r="D68" s="256">
        <v>45895480.649999887</v>
      </c>
      <c r="E68" s="148">
        <v>46074858.810000166</v>
      </c>
      <c r="F68" s="148">
        <v>43262690.160000034</v>
      </c>
      <c r="G68" s="150">
        <v>99.610681042474852</v>
      </c>
      <c r="H68" s="150">
        <v>106.08559125718466</v>
      </c>
      <c r="I68" s="193">
        <v>106.50021679095725</v>
      </c>
      <c r="J68" s="140">
        <v>508747434.9799999</v>
      </c>
      <c r="K68" s="138">
        <v>509493740.32000005</v>
      </c>
      <c r="L68" s="148">
        <v>475532046.62</v>
      </c>
      <c r="M68" s="150">
        <v>99.853520214098921</v>
      </c>
      <c r="N68" s="150">
        <v>106.98488957707248</v>
      </c>
      <c r="O68" s="223">
        <v>107.14183070129425</v>
      </c>
    </row>
    <row r="69" spans="1:15" ht="22.95" customHeight="1" x14ac:dyDescent="0.3">
      <c r="A69" s="270"/>
      <c r="B69" s="2" t="s">
        <v>96</v>
      </c>
      <c r="C69" s="134" t="s">
        <v>17</v>
      </c>
      <c r="D69" s="261">
        <v>28941.209999999963</v>
      </c>
      <c r="E69" s="132">
        <v>29719.270000000019</v>
      </c>
      <c r="F69" s="132">
        <v>27001.930000000051</v>
      </c>
      <c r="G69" s="130">
        <v>97.381967995848967</v>
      </c>
      <c r="H69" s="130">
        <v>107.1820051381509</v>
      </c>
      <c r="I69" s="184">
        <v>110.06350286812818</v>
      </c>
      <c r="J69" s="128">
        <v>333730.81</v>
      </c>
      <c r="K69" s="128">
        <v>346276.06</v>
      </c>
      <c r="L69" s="132">
        <v>301500.72000000003</v>
      </c>
      <c r="M69" s="130">
        <v>96.377095777282435</v>
      </c>
      <c r="N69" s="130">
        <v>110.68988823641945</v>
      </c>
      <c r="O69" s="131">
        <v>114.85082357348931</v>
      </c>
    </row>
    <row r="70" spans="1:15" ht="31.2" customHeight="1" x14ac:dyDescent="0.3">
      <c r="A70" s="270"/>
      <c r="B70" s="2" t="s">
        <v>97</v>
      </c>
      <c r="C70" s="134" t="s">
        <v>18</v>
      </c>
      <c r="D70" s="261">
        <v>48428.599999999977</v>
      </c>
      <c r="E70" s="132">
        <v>49819.430000000051</v>
      </c>
      <c r="F70" s="132">
        <v>45200.479999999923</v>
      </c>
      <c r="G70" s="130">
        <v>97.208257902589267</v>
      </c>
      <c r="H70" s="130">
        <v>107.14178256514104</v>
      </c>
      <c r="I70" s="184">
        <v>110.21880741089505</v>
      </c>
      <c r="J70" s="128">
        <v>558139.89</v>
      </c>
      <c r="K70" s="128">
        <v>580372.78</v>
      </c>
      <c r="L70" s="132">
        <v>504848.32999999996</v>
      </c>
      <c r="M70" s="130">
        <v>96.169205247703033</v>
      </c>
      <c r="N70" s="130">
        <v>110.55595449825498</v>
      </c>
      <c r="O70" s="131">
        <v>114.95982961853119</v>
      </c>
    </row>
    <row r="71" spans="1:15" ht="28.95" customHeight="1" x14ac:dyDescent="0.3">
      <c r="A71" s="270"/>
      <c r="B71" s="2" t="s">
        <v>115</v>
      </c>
      <c r="C71" s="134" t="s">
        <v>19</v>
      </c>
      <c r="D71" s="261">
        <v>41540731.369999886</v>
      </c>
      <c r="E71" s="132">
        <v>41595735.260000169</v>
      </c>
      <c r="F71" s="132">
        <v>39178408.270000041</v>
      </c>
      <c r="G71" s="130">
        <v>99.867765554193298</v>
      </c>
      <c r="H71" s="130">
        <v>106.02965563000868</v>
      </c>
      <c r="I71" s="184">
        <v>106.17004900592437</v>
      </c>
      <c r="J71" s="128">
        <v>458433246.71999991</v>
      </c>
      <c r="K71" s="128">
        <v>457307574.38000005</v>
      </c>
      <c r="L71" s="132">
        <v>430140101.94999999</v>
      </c>
      <c r="M71" s="130">
        <v>100.24615213109603</v>
      </c>
      <c r="N71" s="130">
        <v>106.57765798672006</v>
      </c>
      <c r="O71" s="131">
        <v>106.31595898797599</v>
      </c>
    </row>
    <row r="72" spans="1:15" ht="28.95" customHeight="1" x14ac:dyDescent="0.3">
      <c r="A72" s="137"/>
      <c r="B72" s="4" t="s">
        <v>116</v>
      </c>
      <c r="C72" s="134" t="s">
        <v>20</v>
      </c>
      <c r="D72" s="265">
        <v>4277379.4699999988</v>
      </c>
      <c r="E72" s="201">
        <v>4399584.849999994</v>
      </c>
      <c r="F72" s="201">
        <v>4012079.4799999967</v>
      </c>
      <c r="G72" s="203">
        <v>97.222342921741912</v>
      </c>
      <c r="H72" s="203">
        <v>106.61253076671358</v>
      </c>
      <c r="I72" s="184">
        <v>109.65846693545555</v>
      </c>
      <c r="J72" s="202">
        <v>49422317.560000002</v>
      </c>
      <c r="K72" s="202">
        <v>51259517.099999994</v>
      </c>
      <c r="L72" s="201">
        <v>44585595.619999997</v>
      </c>
      <c r="M72" s="203">
        <v>96.415885977981645</v>
      </c>
      <c r="N72" s="203">
        <v>110.84817164095566</v>
      </c>
      <c r="O72" s="239">
        <v>114.96878394735685</v>
      </c>
    </row>
    <row r="73" spans="1:15" ht="22.95" customHeight="1" x14ac:dyDescent="0.3">
      <c r="B73" s="135" t="s">
        <v>83</v>
      </c>
      <c r="C73" s="142" t="s">
        <v>162</v>
      </c>
      <c r="D73" s="119">
        <v>9624992.6600000001</v>
      </c>
      <c r="E73" s="120">
        <v>-9921540.6300000008</v>
      </c>
      <c r="F73" s="230">
        <v>-16283572.560000006</v>
      </c>
      <c r="G73" s="204">
        <v>-97.011069338331168</v>
      </c>
      <c r="H73" s="204">
        <v>-59.108605464401833</v>
      </c>
      <c r="I73" s="191">
        <v>60.929753550347407</v>
      </c>
      <c r="J73" s="228">
        <v>37053578.789999977</v>
      </c>
      <c r="K73" s="121">
        <v>32784103.43000003</v>
      </c>
      <c r="L73" s="230">
        <v>1072202.1500000041</v>
      </c>
      <c r="M73" s="204">
        <v>113.02300478985508</v>
      </c>
      <c r="N73" s="204">
        <v>3455.8388816884794</v>
      </c>
      <c r="O73" s="145">
        <v>3057.6420155471524</v>
      </c>
    </row>
    <row r="74" spans="1:15" ht="22.95" customHeight="1" x14ac:dyDescent="0.3">
      <c r="B74" s="205" t="s">
        <v>59</v>
      </c>
      <c r="C74" s="206" t="s">
        <v>163</v>
      </c>
      <c r="D74" s="209">
        <v>1653688332.7700002</v>
      </c>
      <c r="E74" s="207">
        <v>1486887829.0100009</v>
      </c>
      <c r="F74" s="231">
        <v>1532665436.1000016</v>
      </c>
      <c r="G74" s="211">
        <v>111.21809597910679</v>
      </c>
      <c r="H74" s="211">
        <v>107.8962370925485</v>
      </c>
      <c r="I74" s="208">
        <v>97.013202880957138</v>
      </c>
      <c r="J74" s="210">
        <v>17410243758.240005</v>
      </c>
      <c r="K74" s="210">
        <v>14823321056.950003</v>
      </c>
      <c r="L74" s="231">
        <v>16022902513.670004</v>
      </c>
      <c r="M74" s="211">
        <v>117.45170796308908</v>
      </c>
      <c r="N74" s="211">
        <v>108.65848895595779</v>
      </c>
      <c r="O74" s="240">
        <v>92.513332364741203</v>
      </c>
    </row>
    <row r="75" spans="1:15" ht="34.950000000000003" customHeight="1" x14ac:dyDescent="0.3">
      <c r="B75" s="133" t="s">
        <v>84</v>
      </c>
      <c r="C75" s="212" t="s">
        <v>164</v>
      </c>
      <c r="D75" s="266">
        <v>953572.04</v>
      </c>
      <c r="E75" s="213">
        <v>662005.47999999986</v>
      </c>
      <c r="F75" s="232">
        <v>717146.35999999987</v>
      </c>
      <c r="G75" s="215">
        <v>144.04292242414672</v>
      </c>
      <c r="H75" s="215">
        <v>132.96756327397384</v>
      </c>
      <c r="I75" s="214">
        <v>92.311070225609171</v>
      </c>
      <c r="J75" s="227">
        <v>8998843.6699999999</v>
      </c>
      <c r="K75" s="227">
        <v>6915431.9699999997</v>
      </c>
      <c r="L75" s="232">
        <v>8325709.1300000008</v>
      </c>
      <c r="M75" s="215">
        <v>130.12699292015449</v>
      </c>
      <c r="N75" s="215">
        <v>108.08501149258861</v>
      </c>
      <c r="O75" s="241">
        <v>83.061176676010049</v>
      </c>
    </row>
    <row r="76" spans="1:15" ht="22.95" customHeight="1" x14ac:dyDescent="0.3">
      <c r="B76" s="216" t="s">
        <v>85</v>
      </c>
      <c r="C76" s="212" t="s">
        <v>165</v>
      </c>
      <c r="D76" s="266">
        <v>0</v>
      </c>
      <c r="E76" s="213">
        <v>0</v>
      </c>
      <c r="F76" s="232">
        <v>0</v>
      </c>
      <c r="G76" s="218" t="s">
        <v>168</v>
      </c>
      <c r="H76" s="218" t="s">
        <v>168</v>
      </c>
      <c r="I76" s="217" t="s">
        <v>168</v>
      </c>
      <c r="J76" s="227">
        <v>0</v>
      </c>
      <c r="K76" s="227">
        <v>0</v>
      </c>
      <c r="L76" s="232">
        <v>0</v>
      </c>
      <c r="M76" s="218" t="s">
        <v>168</v>
      </c>
      <c r="N76" s="218" t="s">
        <v>168</v>
      </c>
      <c r="O76" s="242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953572.04</v>
      </c>
      <c r="E77" s="120">
        <v>662005.47999999986</v>
      </c>
      <c r="F77" s="120">
        <v>717146.35999999987</v>
      </c>
      <c r="G77" s="144">
        <v>144.04292242414672</v>
      </c>
      <c r="H77" s="144">
        <v>132.96756327397384</v>
      </c>
      <c r="I77" s="191">
        <v>92.311070225609171</v>
      </c>
      <c r="J77" s="121">
        <v>8998843.6699999999</v>
      </c>
      <c r="K77" s="121">
        <v>6915431.9699999997</v>
      </c>
      <c r="L77" s="120">
        <v>8325709.1300000008</v>
      </c>
      <c r="M77" s="144">
        <v>130.12699292015449</v>
      </c>
      <c r="N77" s="144">
        <v>108.08501149258861</v>
      </c>
      <c r="O77" s="222">
        <v>83.061176676010049</v>
      </c>
    </row>
    <row r="78" spans="1:15" ht="32.4" customHeight="1" thickBot="1" x14ac:dyDescent="0.35">
      <c r="B78" s="246" t="s">
        <v>87</v>
      </c>
      <c r="C78" s="247" t="s">
        <v>167</v>
      </c>
      <c r="D78" s="252">
        <v>1654641904.8100002</v>
      </c>
      <c r="E78" s="248">
        <v>1487549834.490001</v>
      </c>
      <c r="F78" s="249">
        <v>1533382582.4600015</v>
      </c>
      <c r="G78" s="250">
        <v>111.23270403759523</v>
      </c>
      <c r="H78" s="250">
        <v>107.907962679181</v>
      </c>
      <c r="I78" s="251">
        <v>97.011003744644654</v>
      </c>
      <c r="J78" s="253">
        <v>17419242601.910004</v>
      </c>
      <c r="K78" s="254">
        <v>14830236488.920002</v>
      </c>
      <c r="L78" s="249">
        <v>16031228222.800003</v>
      </c>
      <c r="M78" s="250">
        <v>117.45761852769041</v>
      </c>
      <c r="N78" s="250">
        <v>108.65819112434525</v>
      </c>
      <c r="O78" s="255">
        <v>92.50842345209756</v>
      </c>
    </row>
    <row r="79" spans="1:15" x14ac:dyDescent="0.3">
      <c r="A79" s="270"/>
      <c r="B79" s="270"/>
      <c r="C79" s="270"/>
      <c r="D79" s="270"/>
      <c r="E79" s="270"/>
      <c r="F79" s="270"/>
      <c r="G79" s="270"/>
      <c r="H79" s="270"/>
      <c r="I79" s="270"/>
      <c r="J79" s="270"/>
      <c r="K79" s="270"/>
      <c r="L79" s="270"/>
      <c r="M79" s="270"/>
      <c r="N79" s="270"/>
      <c r="O79" s="270"/>
    </row>
    <row r="80" spans="1:15" ht="22.2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11811023622047245" right="0.11811023622047245" top="0.15748031496062992" bottom="0.15748031496062992" header="0.31496062992125984" footer="0.31496062992125984"/>
  <pageSetup paperSize="8" scale="57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2"/>
      <c r="C2" s="24"/>
      <c r="D2" s="25" t="s">
        <v>158</v>
      </c>
      <c r="E2" s="25" t="s">
        <v>149</v>
      </c>
    </row>
    <row r="3" spans="1:9" ht="22.95" customHeight="1" x14ac:dyDescent="0.25">
      <c r="B3" s="272"/>
      <c r="C3" s="15"/>
      <c r="D3" s="15"/>
      <c r="E3" s="15"/>
      <c r="F3" s="17" t="s">
        <v>159</v>
      </c>
    </row>
    <row r="4" spans="1:9" ht="20.399999999999999" x14ac:dyDescent="0.35">
      <c r="B4" s="272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2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2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72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72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3" t="s">
        <v>106</v>
      </c>
      <c r="C4" s="273"/>
      <c r="D4" s="273"/>
      <c r="E4" s="273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9.9341161168723673</v>
      </c>
      <c r="E7" s="59">
        <f>FURS!D12</f>
        <v>327602480.43000025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19.723814606148139</v>
      </c>
      <c r="E8" s="59">
        <f>FURS!D24</f>
        <v>650442426.13000011</v>
      </c>
    </row>
    <row r="9" spans="2:5" x14ac:dyDescent="0.3">
      <c r="B9" s="55" t="s">
        <v>43</v>
      </c>
      <c r="C9" s="42" t="s">
        <v>135</v>
      </c>
      <c r="D9" s="72">
        <f t="shared" si="0"/>
        <v>16.969517158072662</v>
      </c>
      <c r="E9" s="59">
        <f>FURS!D39</f>
        <v>559612535.95999992</v>
      </c>
    </row>
    <row r="10" spans="2:5" x14ac:dyDescent="0.3">
      <c r="B10" s="55"/>
      <c r="C10" s="42" t="s">
        <v>136</v>
      </c>
      <c r="D10" s="72">
        <f t="shared" si="0"/>
        <v>53.372552118906825</v>
      </c>
      <c r="E10" s="59">
        <f>FURS!D29+FURS!D31+FURS!D54+FURS!D56+FURS!D57+FURS!D67+FURS!D74</f>
        <v>1760094230.3600001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3297751672.8800006</v>
      </c>
    </row>
    <row r="33" spans="2:5" x14ac:dyDescent="0.3">
      <c r="B33" s="43" t="s">
        <v>152</v>
      </c>
    </row>
    <row r="35" spans="2:5" ht="15" thickBot="1" x14ac:dyDescent="0.35">
      <c r="B35" s="273" t="s">
        <v>106</v>
      </c>
      <c r="C35" s="273"/>
      <c r="D35" s="273"/>
      <c r="E35" s="273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10.370473275501901</v>
      </c>
      <c r="E38" s="70">
        <f>FURS!J12</f>
        <v>3607206720.8100004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20.578986953136273</v>
      </c>
      <c r="E39" s="70">
        <f>FURS!J24</f>
        <v>7158078331.8899994</v>
      </c>
    </row>
    <row r="40" spans="2:5" x14ac:dyDescent="0.3">
      <c r="B40" s="55" t="s">
        <v>43</v>
      </c>
      <c r="C40" s="42" t="s">
        <v>135</v>
      </c>
      <c r="D40" s="61">
        <f t="shared" si="1"/>
        <v>15.992184316662724</v>
      </c>
      <c r="E40" s="70">
        <f>FURS!J39</f>
        <v>5562630866.9800005</v>
      </c>
    </row>
    <row r="41" spans="2:5" x14ac:dyDescent="0.3">
      <c r="B41" s="55"/>
      <c r="C41" s="42" t="s">
        <v>136</v>
      </c>
      <c r="D41" s="61">
        <f t="shared" si="1"/>
        <v>53.058355454699111</v>
      </c>
      <c r="E41" s="70">
        <f>FURS!J29+FURS!J31+FURS!J54+FURS!J56+FURS!J57+FURS!J67+FURS!J74</f>
        <v>18455518018.010006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34783433937.690002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247677488.27000028</v>
      </c>
      <c r="E5" s="67">
        <f>+E6+E9+E10+E11</f>
        <v>236670479.45000109</v>
      </c>
      <c r="F5" s="68">
        <f t="shared" ref="F5:F11" si="0">D5/E5*100</f>
        <v>104.65077387157807</v>
      </c>
      <c r="G5" s="67">
        <f>+G6+G9+G10+G11</f>
        <v>2569757201.0100002</v>
      </c>
      <c r="H5" s="67">
        <f>+H6+H9+H10+H11</f>
        <v>2234183960.1400013</v>
      </c>
      <c r="I5" s="81">
        <f t="shared" ref="I5:I11" si="1">G5/H5*100</f>
        <v>115.01994673925466</v>
      </c>
    </row>
    <row r="6" spans="2:9" x14ac:dyDescent="0.3">
      <c r="B6" s="82" t="s">
        <v>24</v>
      </c>
      <c r="C6" s="83" t="s">
        <v>62</v>
      </c>
      <c r="D6" s="52">
        <f>+D7-D8</f>
        <v>88879.439999997616</v>
      </c>
      <c r="E6" s="52">
        <f>+E7-E8</f>
        <v>777907.99000000954</v>
      </c>
      <c r="F6" s="51">
        <f t="shared" si="0"/>
        <v>11.425443772597903</v>
      </c>
      <c r="G6" s="52">
        <f>+G7-G8</f>
        <v>-287801846.45999998</v>
      </c>
      <c r="H6" s="52">
        <f>+H7-H8</f>
        <v>-249796850.34</v>
      </c>
      <c r="I6" s="84">
        <f t="shared" si="1"/>
        <v>115.21436161755889</v>
      </c>
    </row>
    <row r="7" spans="2:9" x14ac:dyDescent="0.3">
      <c r="B7" s="104" t="s">
        <v>63</v>
      </c>
      <c r="C7" s="111" t="s">
        <v>0</v>
      </c>
      <c r="D7" s="50">
        <f>FURS!D15</f>
        <v>2070441.3199999928</v>
      </c>
      <c r="E7" s="50">
        <f>FURS!E15</f>
        <v>2210033.6800000072</v>
      </c>
      <c r="F7" s="51">
        <f t="shared" si="0"/>
        <v>93.6836998791795</v>
      </c>
      <c r="G7" s="50">
        <f>FURS!J15</f>
        <v>55231800.770000041</v>
      </c>
      <c r="H7" s="50">
        <f>FURS!K15</f>
        <v>60455077.179999977</v>
      </c>
      <c r="I7" s="84">
        <f t="shared" si="1"/>
        <v>91.360069900418679</v>
      </c>
    </row>
    <row r="8" spans="2:9" x14ac:dyDescent="0.3">
      <c r="B8" s="104" t="s">
        <v>25</v>
      </c>
      <c r="C8" s="111" t="s">
        <v>1</v>
      </c>
      <c r="D8" s="50">
        <f>FURS!D16</f>
        <v>1981561.8799999952</v>
      </c>
      <c r="E8" s="50">
        <f>FURS!E16</f>
        <v>1432125.6899999976</v>
      </c>
      <c r="F8" s="51">
        <f t="shared" si="0"/>
        <v>138.36508162911306</v>
      </c>
      <c r="G8" s="50">
        <f>FURS!J16</f>
        <v>343033647.23000002</v>
      </c>
      <c r="H8" s="50">
        <f>FURS!K16</f>
        <v>310251927.51999998</v>
      </c>
      <c r="I8" s="84">
        <f t="shared" si="1"/>
        <v>110.56616149721965</v>
      </c>
    </row>
    <row r="9" spans="2:9" x14ac:dyDescent="0.3">
      <c r="B9" s="85" t="s">
        <v>26</v>
      </c>
      <c r="C9" s="86" t="s">
        <v>64</v>
      </c>
      <c r="D9" s="52">
        <f>FURS!D17</f>
        <v>227830712.68000031</v>
      </c>
      <c r="E9" s="52">
        <f>FURS!E17</f>
        <v>212494028.3500011</v>
      </c>
      <c r="F9" s="66">
        <f t="shared" si="0"/>
        <v>107.21746603849873</v>
      </c>
      <c r="G9" s="52">
        <f>FURS!J17</f>
        <v>2626995741.7000003</v>
      </c>
      <c r="H9" s="52">
        <f>FURS!K17</f>
        <v>2292281082.920001</v>
      </c>
      <c r="I9" s="87">
        <f t="shared" si="1"/>
        <v>114.6018156880493</v>
      </c>
    </row>
    <row r="10" spans="2:9" ht="24" x14ac:dyDescent="0.3">
      <c r="B10" s="82" t="s">
        <v>27</v>
      </c>
      <c r="C10" s="88" t="s">
        <v>145</v>
      </c>
      <c r="D10" s="50">
        <f>FURS!D18</f>
        <v>20373633.729999989</v>
      </c>
      <c r="E10" s="50">
        <f>FURS!E18</f>
        <v>23375007.289999992</v>
      </c>
      <c r="F10" s="51">
        <f t="shared" si="0"/>
        <v>87.15990321301841</v>
      </c>
      <c r="G10" s="50">
        <f>FURS!J18</f>
        <v>241844269.47999999</v>
      </c>
      <c r="H10" s="50">
        <f>FURS!K18</f>
        <v>189303545.47</v>
      </c>
      <c r="I10" s="84">
        <f t="shared" si="1"/>
        <v>127.75474906164735</v>
      </c>
    </row>
    <row r="11" spans="2:9" x14ac:dyDescent="0.3">
      <c r="B11" s="82" t="s">
        <v>28</v>
      </c>
      <c r="C11" s="89" t="s">
        <v>2</v>
      </c>
      <c r="D11" s="50">
        <f>FURS!D19</f>
        <v>-615737.58000000007</v>
      </c>
      <c r="E11" s="50">
        <f>FURS!E19</f>
        <v>23535.819999999832</v>
      </c>
      <c r="F11" s="51">
        <f t="shared" si="0"/>
        <v>-2616.1722005012125</v>
      </c>
      <c r="G11" s="50">
        <f>FURS!J19</f>
        <v>-11280963.710000001</v>
      </c>
      <c r="H11" s="50">
        <f>FURS!K19</f>
        <v>2396182.09</v>
      </c>
      <c r="I11" s="84">
        <f t="shared" si="1"/>
        <v>-470.78908389637456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79921192.579999954</v>
      </c>
      <c r="E17" s="92">
        <f>FURS!E20</f>
        <v>64430201.649999976</v>
      </c>
      <c r="F17" s="93">
        <f t="shared" ref="F17" si="2">D17/E17*100</f>
        <v>124.04305827591647</v>
      </c>
      <c r="G17" s="92">
        <f>FURS!J20</f>
        <v>1026839353.5</v>
      </c>
      <c r="H17" s="92">
        <f>FURS!K20</f>
        <v>695430489.38999987</v>
      </c>
      <c r="I17" s="95">
        <f>G17/H17*100</f>
        <v>147.65521057333811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559612535.95999992</v>
      </c>
      <c r="E23" s="69">
        <f>+E24+E33+E35+E37+E29+E30</f>
        <v>490873236.70000052</v>
      </c>
      <c r="F23" s="97">
        <f t="shared" ref="F23:F37" si="3">D23/E23*100</f>
        <v>114.00347261181194</v>
      </c>
      <c r="G23" s="67">
        <f>+G24+G33+G35+G37+G29+G30</f>
        <v>5562630866.9800005</v>
      </c>
      <c r="H23" s="67">
        <f>+H24+H33+H35+H37+H29+H30</f>
        <v>4918918662.8500004</v>
      </c>
      <c r="I23" s="98">
        <f t="shared" ref="I23:I37" si="4">G23/H23*100</f>
        <v>113.08645757840272</v>
      </c>
    </row>
    <row r="24" spans="2:9" x14ac:dyDescent="0.3">
      <c r="B24" s="85" t="s">
        <v>44</v>
      </c>
      <c r="C24" s="86" t="s">
        <v>111</v>
      </c>
      <c r="D24" s="44">
        <f>D25+D28</f>
        <v>384968412.46999991</v>
      </c>
      <c r="E24" s="44">
        <f>E25+E28</f>
        <v>332008644.03000045</v>
      </c>
      <c r="F24" s="46">
        <f t="shared" si="3"/>
        <v>115.95132216955592</v>
      </c>
      <c r="G24" s="45">
        <f>G25+G28</f>
        <v>3812758206.5100002</v>
      </c>
      <c r="H24" s="45">
        <f>H25+H28</f>
        <v>3261820575.48</v>
      </c>
      <c r="I24" s="99">
        <f t="shared" si="4"/>
        <v>116.89049468789146</v>
      </c>
    </row>
    <row r="25" spans="2:9" ht="24.6" x14ac:dyDescent="0.3">
      <c r="B25" s="85" t="s">
        <v>45</v>
      </c>
      <c r="C25" s="100" t="s">
        <v>109</v>
      </c>
      <c r="D25" s="44">
        <f>D26-D27</f>
        <v>368270111.19999981</v>
      </c>
      <c r="E25" s="44">
        <f>E26-E27</f>
        <v>322021934.27000046</v>
      </c>
      <c r="F25" s="46">
        <f t="shared" si="3"/>
        <v>114.3618095564951</v>
      </c>
      <c r="G25" s="44">
        <f>G26-G27</f>
        <v>3665841943.3400002</v>
      </c>
      <c r="H25" s="44">
        <f>H26-H27</f>
        <v>3157754361.9099998</v>
      </c>
      <c r="I25" s="101">
        <f t="shared" si="4"/>
        <v>116.09015531919584</v>
      </c>
    </row>
    <row r="26" spans="2:9" x14ac:dyDescent="0.3">
      <c r="B26" s="104" t="s">
        <v>107</v>
      </c>
      <c r="C26" s="111" t="s">
        <v>104</v>
      </c>
      <c r="D26" s="47">
        <f>FURS!D42</f>
        <v>586128063.98999977</v>
      </c>
      <c r="E26" s="47">
        <f>FURS!E42</f>
        <v>491078870.65000057</v>
      </c>
      <c r="F26" s="48">
        <f t="shared" si="3"/>
        <v>119.35517877488608</v>
      </c>
      <c r="G26" s="47">
        <f>FURS!J42</f>
        <v>5685186996.7600002</v>
      </c>
      <c r="H26" s="47">
        <f>FURS!K42</f>
        <v>4902641326.6300001</v>
      </c>
      <c r="I26" s="112">
        <f t="shared" si="4"/>
        <v>115.96171569556589</v>
      </c>
    </row>
    <row r="27" spans="2:9" x14ac:dyDescent="0.3">
      <c r="B27" s="104" t="s">
        <v>108</v>
      </c>
      <c r="C27" s="111" t="s">
        <v>1</v>
      </c>
      <c r="D27" s="47">
        <f>FURS!D43</f>
        <v>217857952.78999996</v>
      </c>
      <c r="E27" s="47">
        <f>FURS!E43</f>
        <v>169056936.38000011</v>
      </c>
      <c r="F27" s="48">
        <f t="shared" si="3"/>
        <v>128.86661586029612</v>
      </c>
      <c r="G27" s="47">
        <f>FURS!J43</f>
        <v>2019345053.4200001</v>
      </c>
      <c r="H27" s="47">
        <f>FURS!K43</f>
        <v>1744886964.72</v>
      </c>
      <c r="I27" s="106">
        <f t="shared" si="4"/>
        <v>115.72927612213792</v>
      </c>
    </row>
    <row r="28" spans="2:9" x14ac:dyDescent="0.3">
      <c r="B28" s="102" t="s">
        <v>46</v>
      </c>
      <c r="C28" s="103" t="s">
        <v>105</v>
      </c>
      <c r="D28" s="44">
        <f>FURS!D44</f>
        <v>16698301.270000082</v>
      </c>
      <c r="E28" s="44">
        <f>FURS!E44</f>
        <v>9986709.7599999849</v>
      </c>
      <c r="F28" s="46">
        <f t="shared" si="3"/>
        <v>167.20523246687515</v>
      </c>
      <c r="G28" s="44">
        <f>FURS!J44</f>
        <v>146916263.17000002</v>
      </c>
      <c r="H28" s="44">
        <f>FURS!K44</f>
        <v>104066213.57000001</v>
      </c>
      <c r="I28" s="99">
        <f t="shared" si="4"/>
        <v>141.17575544456315</v>
      </c>
    </row>
    <row r="29" spans="2:9" x14ac:dyDescent="0.3">
      <c r="B29" s="104" t="s">
        <v>47</v>
      </c>
      <c r="C29" s="105" t="s">
        <v>112</v>
      </c>
      <c r="D29" s="47">
        <f>FURS!D45</f>
        <v>12583250.620000012</v>
      </c>
      <c r="E29" s="47">
        <f>FURS!E45</f>
        <v>10817800.470000001</v>
      </c>
      <c r="F29" s="48">
        <f t="shared" si="3"/>
        <v>116.31986238696092</v>
      </c>
      <c r="G29" s="47">
        <f>FURS!J45</f>
        <v>119747070.28</v>
      </c>
      <c r="H29" s="47">
        <f>FURS!K45</f>
        <v>115932001.88</v>
      </c>
      <c r="I29" s="106">
        <f t="shared" si="4"/>
        <v>103.29078109420465</v>
      </c>
    </row>
    <row r="30" spans="2:9" x14ac:dyDescent="0.3">
      <c r="B30" s="85" t="s">
        <v>48</v>
      </c>
      <c r="C30" s="107" t="s">
        <v>114</v>
      </c>
      <c r="D30" s="45">
        <f>D31-D32</f>
        <v>135321759.36000001</v>
      </c>
      <c r="E30" s="45">
        <f>E31-E32</f>
        <v>124652981.72999999</v>
      </c>
      <c r="F30" s="46">
        <f t="shared" si="3"/>
        <v>108.55878253526959</v>
      </c>
      <c r="G30" s="45">
        <f>G31-G32</f>
        <v>1349198486.3499999</v>
      </c>
      <c r="H30" s="45">
        <f>H31-H32</f>
        <v>1251293859.6199999</v>
      </c>
      <c r="I30" s="99">
        <f t="shared" si="4"/>
        <v>107.82427133141468</v>
      </c>
    </row>
    <row r="31" spans="2:9" x14ac:dyDescent="0.3">
      <c r="B31" s="104" t="s">
        <v>77</v>
      </c>
      <c r="C31" s="113" t="s">
        <v>104</v>
      </c>
      <c r="D31" s="49">
        <f>FURS!D47</f>
        <v>138095133</v>
      </c>
      <c r="E31" s="49">
        <f>FURS!E47</f>
        <v>127105024.28999999</v>
      </c>
      <c r="F31" s="48">
        <f t="shared" si="3"/>
        <v>108.64647858838782</v>
      </c>
      <c r="G31" s="49">
        <f>FURS!J47</f>
        <v>1432428672.1199999</v>
      </c>
      <c r="H31" s="49">
        <f>FURS!K47</f>
        <v>1314155361.6099999</v>
      </c>
      <c r="I31" s="106">
        <f t="shared" si="4"/>
        <v>108.99994886183784</v>
      </c>
    </row>
    <row r="32" spans="2:9" x14ac:dyDescent="0.3">
      <c r="B32" s="82" t="s">
        <v>113</v>
      </c>
      <c r="C32" s="113" t="s">
        <v>1</v>
      </c>
      <c r="D32" s="49">
        <f>FURS!D48</f>
        <v>2773373.6399999992</v>
      </c>
      <c r="E32" s="49">
        <f>FURS!E48</f>
        <v>2452042.56</v>
      </c>
      <c r="F32" s="51">
        <f t="shared" si="3"/>
        <v>113.10462898327502</v>
      </c>
      <c r="G32" s="49">
        <f>FURS!J48</f>
        <v>83230185.769999996</v>
      </c>
      <c r="H32" s="49">
        <f>FURS!K48</f>
        <v>62861501.99000001</v>
      </c>
      <c r="I32" s="84">
        <f t="shared" si="4"/>
        <v>132.40247708882336</v>
      </c>
    </row>
    <row r="33" spans="2:9" x14ac:dyDescent="0.3">
      <c r="B33" s="82" t="s">
        <v>49</v>
      </c>
      <c r="C33" s="108" t="s">
        <v>74</v>
      </c>
      <c r="D33" s="49">
        <f>FURS!D49</f>
        <v>20033451.090000033</v>
      </c>
      <c r="E33" s="49">
        <f>FURS!E49</f>
        <v>16102844.99000001</v>
      </c>
      <c r="F33" s="48">
        <f t="shared" si="3"/>
        <v>124.40938916347366</v>
      </c>
      <c r="G33" s="49">
        <f>FURS!J49</f>
        <v>211581285.07000002</v>
      </c>
      <c r="H33" s="49">
        <f>FURS!K49</f>
        <v>202523949.13</v>
      </c>
      <c r="I33" s="106">
        <f t="shared" si="4"/>
        <v>104.47222957033399</v>
      </c>
    </row>
    <row r="34" spans="2:9" hidden="1" x14ac:dyDescent="0.3">
      <c r="B34" s="82" t="s">
        <v>110</v>
      </c>
      <c r="C34" s="108" t="s">
        <v>75</v>
      </c>
      <c r="D34" s="49">
        <f>FURS!D50</f>
        <v>19889406.549999982</v>
      </c>
      <c r="E34" s="49">
        <f>FURS!E50</f>
        <v>16031014.670000017</v>
      </c>
      <c r="F34" s="51">
        <f t="shared" si="3"/>
        <v>124.06829486108855</v>
      </c>
      <c r="G34" s="49">
        <f>FURS!J50</f>
        <v>208675838.97999999</v>
      </c>
      <c r="H34" s="49">
        <f>FURS!K50</f>
        <v>200414176</v>
      </c>
      <c r="I34" s="84">
        <f t="shared" si="4"/>
        <v>104.12229471232612</v>
      </c>
    </row>
    <row r="35" spans="2:9" x14ac:dyDescent="0.3">
      <c r="B35" s="82" t="s">
        <v>91</v>
      </c>
      <c r="C35" s="108" t="s">
        <v>76</v>
      </c>
      <c r="D35" s="49">
        <f>FURS!D51</f>
        <v>5304086.2299999855</v>
      </c>
      <c r="E35" s="49">
        <f>FURS!E51</f>
        <v>5089698.1899999976</v>
      </c>
      <c r="F35" s="51">
        <f t="shared" si="3"/>
        <v>104.21219553688286</v>
      </c>
      <c r="G35" s="49">
        <f>FURS!J51</f>
        <v>56964005.269999996</v>
      </c>
      <c r="H35" s="49">
        <f>FURS!K51</f>
        <v>56638895.609999999</v>
      </c>
      <c r="I35" s="84">
        <f t="shared" si="4"/>
        <v>100.57400423595581</v>
      </c>
    </row>
    <row r="36" spans="2:9" hidden="1" x14ac:dyDescent="0.3">
      <c r="B36" s="82" t="s">
        <v>99</v>
      </c>
      <c r="C36" s="108" t="s">
        <v>78</v>
      </c>
      <c r="D36" s="49">
        <f>FURS!D52</f>
        <v>2848291.9900000035</v>
      </c>
      <c r="E36" s="49">
        <f>FURS!E52</f>
        <v>2594717.4900000026</v>
      </c>
      <c r="F36" s="51">
        <f t="shared" si="3"/>
        <v>109.77272096007648</v>
      </c>
      <c r="G36" s="49">
        <f>FURS!J52</f>
        <v>31788247.609999999</v>
      </c>
      <c r="H36" s="49">
        <f>FURS!K52</f>
        <v>29283180.68</v>
      </c>
      <c r="I36" s="84">
        <f t="shared" si="4"/>
        <v>108.55462716763869</v>
      </c>
    </row>
    <row r="37" spans="2:9" x14ac:dyDescent="0.3">
      <c r="B37" s="82" t="s">
        <v>100</v>
      </c>
      <c r="C37" s="108" t="s">
        <v>14</v>
      </c>
      <c r="D37" s="49">
        <f>FURS!D53</f>
        <v>1401576.1899999995</v>
      </c>
      <c r="E37" s="49">
        <f>FURS!E53</f>
        <v>2201267.2899999996</v>
      </c>
      <c r="F37" s="51">
        <f t="shared" si="3"/>
        <v>63.671331344772753</v>
      </c>
      <c r="G37" s="49">
        <f>FURS!J53</f>
        <v>12381813.5</v>
      </c>
      <c r="H37" s="49">
        <f>FURS!K53</f>
        <v>30709381.129999999</v>
      </c>
      <c r="I37" s="84">
        <f t="shared" si="4"/>
        <v>40.319319518634664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650442426.13000011</v>
      </c>
      <c r="E42" s="69">
        <f>+E43+E44+E45+E46</f>
        <v>607758973.63999939</v>
      </c>
      <c r="F42" s="97">
        <f t="shared" ref="F42:F46" si="5">D42/E42*100</f>
        <v>107.02308881337619</v>
      </c>
      <c r="G42" s="67">
        <f>+G43+G44+G45+G46</f>
        <v>7158078331.8899994</v>
      </c>
      <c r="H42" s="67">
        <f>+H43+H44+H45+H46</f>
        <v>5976008483.9499998</v>
      </c>
      <c r="I42" s="98">
        <f>G42/H42*100</f>
        <v>119.78025719198241</v>
      </c>
    </row>
    <row r="43" spans="2:9" x14ac:dyDescent="0.3">
      <c r="B43" s="85" t="s">
        <v>32</v>
      </c>
      <c r="C43" s="86" t="s">
        <v>5</v>
      </c>
      <c r="D43" s="50">
        <f>FURS!D25</f>
        <v>3694518.340000011</v>
      </c>
      <c r="E43" s="50">
        <f>FURS!E25</f>
        <v>3469369.09</v>
      </c>
      <c r="F43" s="51">
        <f t="shared" si="5"/>
        <v>106.48963094324482</v>
      </c>
      <c r="G43" s="50">
        <f>FURS!J25</f>
        <v>40917892.330000013</v>
      </c>
      <c r="H43" s="50">
        <f>FURS!K25</f>
        <v>36577501.810000002</v>
      </c>
      <c r="I43" s="84">
        <f>G43/H43*100</f>
        <v>111.86628475215707</v>
      </c>
    </row>
    <row r="44" spans="2:9" x14ac:dyDescent="0.3">
      <c r="B44" s="85" t="s">
        <v>33</v>
      </c>
      <c r="C44" s="86" t="s">
        <v>6</v>
      </c>
      <c r="D44" s="50">
        <f>FURS!D26</f>
        <v>3336695.7199999988</v>
      </c>
      <c r="E44" s="50">
        <f>FURS!E26</f>
        <v>3147843.4100000076</v>
      </c>
      <c r="F44" s="51">
        <f t="shared" si="5"/>
        <v>105.99941882115385</v>
      </c>
      <c r="G44" s="50">
        <f>FURS!J26</f>
        <v>37038060.899999999</v>
      </c>
      <c r="H44" s="50">
        <f>FURS!K26</f>
        <v>33073651.530000005</v>
      </c>
      <c r="I44" s="84">
        <f>G44/H44*100</f>
        <v>111.98660923909176</v>
      </c>
    </row>
    <row r="45" spans="2:9" x14ac:dyDescent="0.3">
      <c r="B45" s="85" t="s">
        <v>34</v>
      </c>
      <c r="C45" s="85" t="s">
        <v>7</v>
      </c>
      <c r="D45" s="50">
        <f>FURS!D27</f>
        <v>413471434.24000025</v>
      </c>
      <c r="E45" s="50">
        <f>FURS!E27</f>
        <v>386222329.37999868</v>
      </c>
      <c r="F45" s="51">
        <f t="shared" si="5"/>
        <v>107.05528986471198</v>
      </c>
      <c r="G45" s="50">
        <f>FURS!J27</f>
        <v>4551028271.7600002</v>
      </c>
      <c r="H45" s="50">
        <f>FURS!K27</f>
        <v>3646385384.7099996</v>
      </c>
      <c r="I45" s="84">
        <f>G45/H45*100</f>
        <v>124.80930542458137</v>
      </c>
    </row>
    <row r="46" spans="2:9" x14ac:dyDescent="0.3">
      <c r="B46" s="85" t="s">
        <v>35</v>
      </c>
      <c r="C46" s="86" t="s">
        <v>8</v>
      </c>
      <c r="D46" s="50">
        <f>FURS!D28</f>
        <v>229939777.82999992</v>
      </c>
      <c r="E46" s="50">
        <f>FURS!E28</f>
        <v>214919431.76000071</v>
      </c>
      <c r="F46" s="51">
        <f t="shared" si="5"/>
        <v>106.98882643928276</v>
      </c>
      <c r="G46" s="50">
        <f>FURS!J28</f>
        <v>2529094106.9000001</v>
      </c>
      <c r="H46" s="50">
        <f>FURS!K28</f>
        <v>2259971945.9000001</v>
      </c>
      <c r="I46" s="84">
        <f>G46/H46*100</f>
        <v>111.90820804161912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45895480.649999887</v>
      </c>
      <c r="E50" s="67">
        <f>SUM(E51:E54)</f>
        <v>46074858.810000166</v>
      </c>
      <c r="F50" s="97">
        <f t="shared" ref="F50:F54" si="6">D50/E50*100</f>
        <v>99.610681042474852</v>
      </c>
      <c r="G50" s="67">
        <f>SUM(G51:G54)</f>
        <v>508747434.9799999</v>
      </c>
      <c r="H50" s="67">
        <f>SUM(H51:H54)</f>
        <v>509493740.32000005</v>
      </c>
      <c r="I50" s="98">
        <f>G50/H50*100</f>
        <v>99.853520214098921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28941.209999999963</v>
      </c>
      <c r="E51" s="36">
        <f>FURS!E69</f>
        <v>29719.270000000019</v>
      </c>
      <c r="F51" s="51">
        <f t="shared" si="6"/>
        <v>97.381967995848967</v>
      </c>
      <c r="G51" s="94">
        <f>FURS!J69</f>
        <v>333730.81</v>
      </c>
      <c r="H51" s="94">
        <f>FURS!K69</f>
        <v>346276.06</v>
      </c>
      <c r="I51" s="84">
        <f>G51/H51*100</f>
        <v>96.377095777282435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48428.599999999977</v>
      </c>
      <c r="E52" s="36">
        <f>FURS!E70</f>
        <v>49819.430000000051</v>
      </c>
      <c r="F52" s="51">
        <f t="shared" si="6"/>
        <v>97.208257902589267</v>
      </c>
      <c r="G52" s="94">
        <f>FURS!J70</f>
        <v>558139.89</v>
      </c>
      <c r="H52" s="94">
        <f>FURS!K70</f>
        <v>580372.78</v>
      </c>
      <c r="I52" s="84">
        <f>G52/H52*100</f>
        <v>96.169205247703033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41540731.369999886</v>
      </c>
      <c r="E53" s="36">
        <f>FURS!E71</f>
        <v>41595735.260000169</v>
      </c>
      <c r="F53" s="51">
        <f t="shared" si="6"/>
        <v>99.867765554193298</v>
      </c>
      <c r="G53" s="94">
        <f>FURS!J71</f>
        <v>458433246.71999991</v>
      </c>
      <c r="H53" s="94">
        <f>FURS!K71</f>
        <v>457307574.38000005</v>
      </c>
      <c r="I53" s="84">
        <f>G53/H53*100</f>
        <v>100.24615213109603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4277379.4699999988</v>
      </c>
      <c r="E54" s="36">
        <f>FURS!E72</f>
        <v>4399584.849999994</v>
      </c>
      <c r="F54" s="51">
        <f t="shared" si="6"/>
        <v>97.222342921741912</v>
      </c>
      <c r="G54" s="94">
        <f>FURS!J72</f>
        <v>49422317.560000002</v>
      </c>
      <c r="H54" s="94">
        <f>FURS!K72</f>
        <v>51259517.099999994</v>
      </c>
      <c r="I54" s="84">
        <f>G54/H54*100</f>
        <v>96.415885977981645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november</Mesec>
    <Leto xmlns="a1b54cee-d36d-4423-9882-848277f2f248">2021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dcmitype/"/>
    <ds:schemaRef ds:uri="http://schemas.microsoft.com/office/infopath/2007/PartnerControls"/>
    <ds:schemaRef ds:uri="http://schemas.microsoft.com/office/2006/metadata/properties"/>
    <ds:schemaRef ds:uri="http://purl.org/dc/elements/1.1/"/>
    <ds:schemaRef ds:uri="a1b54cee-d36d-4423-9882-848277f2f248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2021-12-14T08:28:14Z</cp:lastPrinted>
  <dcterms:created xsi:type="dcterms:W3CDTF">2013-10-09T08:57:38Z</dcterms:created>
  <dcterms:modified xsi:type="dcterms:W3CDTF">2021-12-15T10:48:49Z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NOVEMBER 2021_delovna.xlsx</vt:lpwstr>
  </property>
</Properties>
</file>