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P- Sektor za sistem prihodkov\Načrtovanje in spremljanje JFP\Mesečna realizacija JFP\real 2021\Javna objava-internet\1 Januar\"/>
    </mc:Choice>
  </mc:AlternateContent>
  <bookViews>
    <workbookView xWindow="96" yWindow="12" windowWidth="15456" windowHeight="5952" firstSheet="1" activeTab="1"/>
  </bookViews>
  <sheets>
    <sheet name="JAN 2019" sheetId="12" state="hidden" r:id="rId1"/>
    <sheet name="FURS" sheetId="19" r:id="rId2"/>
    <sheet name="GRAF_1" sheetId="21" state="hidden" r:id="rId3"/>
    <sheet name="GRAF_2_3" sheetId="22" state="hidden" r:id="rId4"/>
    <sheet name="tabele za tekst" sheetId="24" state="hidden" r:id="rId5"/>
  </sheets>
  <definedNames>
    <definedName name="_xlnm.Print_Area" localSheetId="1">FURS!$A$1:$F$79</definedName>
  </definedNames>
  <calcPr calcId="152511"/>
</workbook>
</file>

<file path=xl/calcChain.xml><?xml version="1.0" encoding="utf-8"?>
<calcChain xmlns="http://schemas.openxmlformats.org/spreadsheetml/2006/main">
  <c r="H71" i="12" l="1"/>
  <c r="H70" i="12"/>
  <c r="H68" i="12"/>
  <c r="G71" i="12"/>
  <c r="G70" i="12"/>
  <c r="G68" i="12"/>
  <c r="E71" i="12"/>
  <c r="E70" i="12"/>
  <c r="E68" i="12"/>
  <c r="D71" i="12"/>
  <c r="D70" i="12"/>
  <c r="D68" i="12"/>
  <c r="J68" i="12" l="1"/>
  <c r="K70" i="12"/>
  <c r="G72" i="12"/>
  <c r="J70" i="12"/>
  <c r="K71" i="12"/>
  <c r="D72" i="12"/>
  <c r="K68" i="12"/>
  <c r="J71" i="12"/>
  <c r="E72" i="12"/>
  <c r="H72" i="12"/>
  <c r="J72" i="12" l="1"/>
  <c r="K72" i="12"/>
  <c r="H43" i="12" l="1"/>
  <c r="H42" i="12"/>
  <c r="H61" i="12" l="1"/>
  <c r="H58" i="12"/>
  <c r="H57" i="12"/>
  <c r="H51" i="12"/>
  <c r="H50" i="12"/>
  <c r="H47" i="12"/>
  <c r="H48" i="12"/>
  <c r="H46" i="12"/>
  <c r="H40" i="12"/>
  <c r="H39" i="12"/>
  <c r="G61" i="12"/>
  <c r="G58" i="12"/>
  <c r="G57" i="12"/>
  <c r="G51" i="12"/>
  <c r="G50" i="12"/>
  <c r="G47" i="12"/>
  <c r="G48" i="12"/>
  <c r="G46" i="12"/>
  <c r="G43" i="12"/>
  <c r="G42" i="12"/>
  <c r="G40" i="12"/>
  <c r="G39" i="12"/>
  <c r="E39" i="12" l="1"/>
  <c r="E40" i="12"/>
  <c r="D39" i="12"/>
  <c r="D40" i="12"/>
  <c r="H15" i="21" l="1"/>
  <c r="H12" i="21"/>
  <c r="G15" i="21"/>
  <c r="G12" i="21"/>
  <c r="E15" i="21"/>
  <c r="E14" i="21"/>
  <c r="E13" i="21"/>
  <c r="E12" i="21"/>
  <c r="D15" i="21"/>
  <c r="D14" i="21"/>
  <c r="D13" i="21"/>
  <c r="D12" i="21"/>
  <c r="D4" i="21" l="1"/>
  <c r="E7" i="21" l="1"/>
  <c r="E6" i="21"/>
  <c r="E5" i="21"/>
  <c r="E4" i="21"/>
  <c r="D7" i="21"/>
  <c r="D6" i="21"/>
  <c r="D5" i="21"/>
  <c r="E16" i="21"/>
  <c r="D16" i="21"/>
  <c r="F7" i="21" l="1"/>
  <c r="F6" i="21"/>
  <c r="F4" i="21"/>
  <c r="H16" i="21"/>
  <c r="G16" i="21"/>
  <c r="F5" i="21" l="1"/>
  <c r="E8" i="21"/>
  <c r="D8" i="21"/>
  <c r="F8" i="21" l="1"/>
  <c r="E65" i="12" l="1"/>
  <c r="E66" i="12"/>
  <c r="E67" i="12"/>
  <c r="E64" i="12"/>
  <c r="E60" i="12"/>
  <c r="E59" i="12" s="1"/>
  <c r="E61" i="12"/>
  <c r="E55" i="12"/>
  <c r="E56" i="12"/>
  <c r="E57" i="12"/>
  <c r="E58" i="12"/>
  <c r="E54" i="12"/>
  <c r="E51" i="12"/>
  <c r="E45" i="12"/>
  <c r="E46" i="12"/>
  <c r="E47" i="12"/>
  <c r="E48" i="12"/>
  <c r="E44" i="12"/>
  <c r="E38" i="12"/>
  <c r="E37" i="12"/>
  <c r="E28" i="12"/>
  <c r="E29" i="12"/>
  <c r="E30" i="12"/>
  <c r="E31" i="12"/>
  <c r="E32" i="12"/>
  <c r="E33" i="12"/>
  <c r="E27" i="12"/>
  <c r="E25" i="12"/>
  <c r="E21" i="12"/>
  <c r="E22" i="12"/>
  <c r="E23" i="12"/>
  <c r="E20" i="12"/>
  <c r="E13" i="12"/>
  <c r="E14" i="12"/>
  <c r="E15" i="12"/>
  <c r="E16" i="12"/>
  <c r="E17" i="12"/>
  <c r="E18" i="12"/>
  <c r="E12" i="12"/>
  <c r="D65" i="12"/>
  <c r="D66" i="12"/>
  <c r="D67" i="12"/>
  <c r="D64" i="12"/>
  <c r="D60" i="12"/>
  <c r="D59" i="12" s="1"/>
  <c r="D61" i="12"/>
  <c r="D57" i="12"/>
  <c r="D58" i="12"/>
  <c r="D55" i="12"/>
  <c r="D56" i="12"/>
  <c r="D54" i="12"/>
  <c r="D51" i="12"/>
  <c r="D45" i="12"/>
  <c r="D46" i="12"/>
  <c r="D47" i="12"/>
  <c r="D48" i="12"/>
  <c r="D44" i="12"/>
  <c r="D38" i="12"/>
  <c r="D37" i="12"/>
  <c r="D28" i="12"/>
  <c r="D29" i="12"/>
  <c r="D30" i="12"/>
  <c r="D31" i="12"/>
  <c r="D32" i="12"/>
  <c r="D33" i="12"/>
  <c r="D27" i="12"/>
  <c r="D25" i="12"/>
  <c r="D21" i="12"/>
  <c r="D22" i="12"/>
  <c r="D23" i="12"/>
  <c r="D20" i="12"/>
  <c r="D13" i="12"/>
  <c r="D14" i="12"/>
  <c r="D15" i="12"/>
  <c r="D16" i="12"/>
  <c r="D17" i="12"/>
  <c r="D18" i="12"/>
  <c r="D12" i="12"/>
  <c r="F71" i="12" l="1"/>
  <c r="E63" i="12" l="1"/>
  <c r="E62" i="12" s="1"/>
  <c r="E53" i="12"/>
  <c r="E49" i="12"/>
  <c r="E41" i="12"/>
  <c r="E36" i="12"/>
  <c r="E35" i="12" s="1"/>
  <c r="E26" i="12"/>
  <c r="E24" i="12"/>
  <c r="E19" i="12"/>
  <c r="E11" i="12"/>
  <c r="D63" i="12"/>
  <c r="D62" i="12" s="1"/>
  <c r="D53" i="12"/>
  <c r="D49" i="12"/>
  <c r="D41" i="12"/>
  <c r="D36" i="12"/>
  <c r="D35" i="12" s="1"/>
  <c r="D26" i="12"/>
  <c r="D24" i="12"/>
  <c r="D19" i="12"/>
  <c r="D11" i="12"/>
  <c r="E10" i="12" l="1"/>
  <c r="E9" i="12" s="1"/>
  <c r="D10" i="12"/>
  <c r="D9" i="12" s="1"/>
  <c r="E52" i="12"/>
  <c r="E34" i="12"/>
  <c r="D52" i="12"/>
  <c r="D34" i="12"/>
  <c r="E8" i="12" l="1"/>
  <c r="E69" i="12" s="1"/>
  <c r="E73" i="12" s="1"/>
  <c r="D8" i="12"/>
  <c r="D69" i="12" s="1"/>
  <c r="D73" i="12" s="1"/>
  <c r="F8" i="12" l="1"/>
  <c r="K9" i="12" l="1"/>
  <c r="K10" i="12"/>
  <c r="K11" i="12"/>
  <c r="K12" i="12"/>
  <c r="K13" i="12"/>
  <c r="K14" i="12"/>
  <c r="K15" i="12"/>
  <c r="K16" i="12"/>
  <c r="K17" i="12"/>
  <c r="K18" i="12"/>
  <c r="K19" i="12"/>
  <c r="K20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6" i="12"/>
  <c r="K37" i="12"/>
  <c r="K38" i="12"/>
  <c r="K40" i="12"/>
  <c r="K42" i="12"/>
  <c r="K44" i="12"/>
  <c r="K45" i="12"/>
  <c r="K48" i="12"/>
  <c r="K51" i="12"/>
  <c r="K53" i="12"/>
  <c r="K54" i="12"/>
  <c r="K55" i="12"/>
  <c r="K56" i="12"/>
  <c r="K57" i="12"/>
  <c r="K58" i="12"/>
  <c r="K62" i="12"/>
  <c r="K63" i="12"/>
  <c r="K64" i="12"/>
  <c r="K65" i="12"/>
  <c r="K66" i="12"/>
  <c r="K67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J23" i="12"/>
  <c r="J24" i="12"/>
  <c r="J25" i="12"/>
  <c r="J26" i="12"/>
  <c r="J27" i="12"/>
  <c r="J28" i="12"/>
  <c r="J29" i="12"/>
  <c r="J30" i="12"/>
  <c r="J31" i="12"/>
  <c r="J32" i="12"/>
  <c r="J33" i="12"/>
  <c r="J36" i="12"/>
  <c r="J37" i="12"/>
  <c r="J38" i="12"/>
  <c r="J42" i="12"/>
  <c r="J44" i="12"/>
  <c r="J45" i="12"/>
  <c r="J48" i="12"/>
  <c r="J51" i="12"/>
  <c r="J53" i="12"/>
  <c r="J54" i="12"/>
  <c r="J55" i="12"/>
  <c r="J56" i="12"/>
  <c r="J57" i="12"/>
  <c r="J58" i="12"/>
  <c r="J62" i="12"/>
  <c r="J63" i="12"/>
  <c r="J64" i="12"/>
  <c r="J65" i="12"/>
  <c r="J66" i="12"/>
  <c r="J67" i="12"/>
  <c r="I72" i="12"/>
  <c r="I58" i="12"/>
  <c r="I57" i="12"/>
  <c r="I51" i="12"/>
  <c r="I48" i="12"/>
  <c r="I42" i="12"/>
  <c r="F9" i="12"/>
  <c r="F10" i="12"/>
  <c r="F11" i="12"/>
  <c r="F12" i="12"/>
  <c r="F13" i="12"/>
  <c r="F14" i="12"/>
  <c r="F15" i="12"/>
  <c r="F16" i="12"/>
  <c r="F17" i="12"/>
  <c r="F18" i="12"/>
  <c r="F19" i="12"/>
  <c r="F20" i="12"/>
  <c r="F21" i="12"/>
  <c r="F22" i="12"/>
  <c r="F23" i="12"/>
  <c r="F24" i="12"/>
  <c r="F25" i="12"/>
  <c r="F26" i="12"/>
  <c r="F27" i="12"/>
  <c r="F28" i="12"/>
  <c r="F29" i="12"/>
  <c r="F30" i="12"/>
  <c r="F31" i="12"/>
  <c r="F32" i="12"/>
  <c r="F33" i="12"/>
  <c r="F34" i="12"/>
  <c r="F35" i="12"/>
  <c r="F36" i="12"/>
  <c r="F37" i="12"/>
  <c r="F38" i="12"/>
  <c r="F39" i="12"/>
  <c r="F40" i="12"/>
  <c r="F41" i="12"/>
  <c r="F42" i="12"/>
  <c r="F43" i="12"/>
  <c r="F44" i="12"/>
  <c r="F45" i="12"/>
  <c r="F46" i="12"/>
  <c r="F47" i="12"/>
  <c r="F48" i="12"/>
  <c r="F49" i="12"/>
  <c r="F50" i="12"/>
  <c r="F51" i="12"/>
  <c r="F52" i="12"/>
  <c r="F53" i="12"/>
  <c r="F54" i="12"/>
  <c r="F55" i="12"/>
  <c r="F56" i="12"/>
  <c r="F57" i="12"/>
  <c r="F58" i="12"/>
  <c r="F59" i="12"/>
  <c r="F60" i="12"/>
  <c r="F61" i="12"/>
  <c r="F62" i="12"/>
  <c r="F63" i="12"/>
  <c r="F64" i="12"/>
  <c r="F65" i="12"/>
  <c r="F66" i="12"/>
  <c r="F67" i="12"/>
  <c r="F68" i="12"/>
  <c r="F69" i="12"/>
  <c r="F70" i="12"/>
  <c r="F72" i="12"/>
  <c r="F73" i="12"/>
  <c r="G32" i="24" l="1"/>
  <c r="G31" i="24"/>
  <c r="D51" i="24"/>
  <c r="D34" i="24"/>
  <c r="D26" i="24"/>
  <c r="D46" i="24"/>
  <c r="D10" i="24"/>
  <c r="G10" i="24"/>
  <c r="G46" i="24"/>
  <c r="G26" i="24"/>
  <c r="G28" i="24"/>
  <c r="G34" i="24"/>
  <c r="G51" i="24"/>
  <c r="D54" i="24"/>
  <c r="D33" i="24"/>
  <c r="D45" i="24"/>
  <c r="D9" i="24"/>
  <c r="G7" i="24"/>
  <c r="G11" i="24"/>
  <c r="G43" i="24"/>
  <c r="G27" i="24"/>
  <c r="G37" i="24"/>
  <c r="G52" i="24"/>
  <c r="D53" i="24"/>
  <c r="D44" i="24"/>
  <c r="D17" i="24"/>
  <c r="D8" i="24"/>
  <c r="G8" i="24"/>
  <c r="G17" i="24"/>
  <c r="G44" i="24"/>
  <c r="G36" i="24"/>
  <c r="G53" i="24"/>
  <c r="D37" i="24"/>
  <c r="D27" i="24"/>
  <c r="D43" i="24"/>
  <c r="D11" i="24"/>
  <c r="D7" i="24"/>
  <c r="G9" i="24"/>
  <c r="G45" i="24"/>
  <c r="G29" i="24"/>
  <c r="G33" i="24"/>
  <c r="G35" i="24"/>
  <c r="D31" i="24"/>
  <c r="L9" i="12"/>
  <c r="L26" i="12"/>
  <c r="L10" i="12"/>
  <c r="L36" i="12"/>
  <c r="L53" i="12"/>
  <c r="L63" i="12"/>
  <c r="L24" i="12"/>
  <c r="L62" i="12"/>
  <c r="L19" i="12"/>
  <c r="L11" i="12"/>
  <c r="L72" i="12"/>
  <c r="L67" i="12"/>
  <c r="L65" i="12"/>
  <c r="L58" i="12"/>
  <c r="L56" i="12"/>
  <c r="L54" i="12"/>
  <c r="L48" i="12"/>
  <c r="L44" i="12"/>
  <c r="L42" i="12"/>
  <c r="L38" i="12"/>
  <c r="L32" i="12"/>
  <c r="L30" i="12"/>
  <c r="L28" i="12"/>
  <c r="L22" i="12"/>
  <c r="L20" i="12"/>
  <c r="L18" i="12"/>
  <c r="L16" i="12"/>
  <c r="L14" i="12"/>
  <c r="L12" i="12"/>
  <c r="L66" i="12"/>
  <c r="L64" i="12"/>
  <c r="L57" i="12"/>
  <c r="L55" i="12"/>
  <c r="L51" i="12"/>
  <c r="L45" i="12"/>
  <c r="L37" i="12"/>
  <c r="L33" i="12"/>
  <c r="L31" i="12"/>
  <c r="L29" i="12"/>
  <c r="L27" i="12"/>
  <c r="L25" i="12"/>
  <c r="L23" i="12"/>
  <c r="L21" i="12"/>
  <c r="L17" i="12"/>
  <c r="L15" i="12"/>
  <c r="L13" i="12"/>
  <c r="E29" i="24" l="1"/>
  <c r="E31" i="24"/>
  <c r="F31" i="24" s="1"/>
  <c r="H32" i="24"/>
  <c r="I32" i="24" s="1"/>
  <c r="H31" i="24"/>
  <c r="H28" i="24"/>
  <c r="I28" i="24" s="1"/>
  <c r="H29" i="24"/>
  <c r="I29" i="24" s="1"/>
  <c r="H54" i="24"/>
  <c r="H52" i="24"/>
  <c r="I52" i="24" s="1"/>
  <c r="H51" i="24"/>
  <c r="I51" i="24" s="1"/>
  <c r="H53" i="24"/>
  <c r="I53" i="24" s="1"/>
  <c r="H36" i="24"/>
  <c r="I36" i="24" s="1"/>
  <c r="H37" i="24"/>
  <c r="I37" i="24" s="1"/>
  <c r="H34" i="24"/>
  <c r="I34" i="24" s="1"/>
  <c r="H33" i="24"/>
  <c r="I33" i="24" s="1"/>
  <c r="H35" i="24"/>
  <c r="I35" i="24" s="1"/>
  <c r="H26" i="24"/>
  <c r="I26" i="24" s="1"/>
  <c r="H27" i="24"/>
  <c r="I27" i="24" s="1"/>
  <c r="H46" i="24"/>
  <c r="I46" i="24" s="1"/>
  <c r="H44" i="24"/>
  <c r="I44" i="24" s="1"/>
  <c r="H45" i="24"/>
  <c r="I45" i="24" s="1"/>
  <c r="H43" i="24"/>
  <c r="I43" i="24" s="1"/>
  <c r="H8" i="24"/>
  <c r="I8" i="24" s="1"/>
  <c r="H17" i="24"/>
  <c r="I17" i="24" s="1"/>
  <c r="H7" i="24"/>
  <c r="I7" i="24" s="1"/>
  <c r="H11" i="24"/>
  <c r="I11" i="24" s="1"/>
  <c r="H10" i="24"/>
  <c r="I10" i="24" s="1"/>
  <c r="H9" i="24"/>
  <c r="I9" i="24" s="1"/>
  <c r="E53" i="24"/>
  <c r="F53" i="24" s="1"/>
  <c r="E51" i="24"/>
  <c r="F51" i="24" s="1"/>
  <c r="E52" i="24"/>
  <c r="E54" i="24"/>
  <c r="F54" i="24" s="1"/>
  <c r="E37" i="24"/>
  <c r="E34" i="24"/>
  <c r="F34" i="24" s="1"/>
  <c r="E33" i="24"/>
  <c r="F33" i="24" s="1"/>
  <c r="E27" i="24"/>
  <c r="F27" i="24" s="1"/>
  <c r="E26" i="24"/>
  <c r="F26" i="24" s="1"/>
  <c r="E44" i="24"/>
  <c r="F44" i="24" s="1"/>
  <c r="E46" i="24"/>
  <c r="F46" i="24" s="1"/>
  <c r="E45" i="24"/>
  <c r="F45" i="24" s="1"/>
  <c r="E43" i="24"/>
  <c r="F43" i="24" s="1"/>
  <c r="E11" i="24"/>
  <c r="F11" i="24" s="1"/>
  <c r="E8" i="24"/>
  <c r="F8" i="24" s="1"/>
  <c r="E9" i="24"/>
  <c r="F9" i="24" s="1"/>
  <c r="E7" i="24"/>
  <c r="E17" i="24"/>
  <c r="F17" i="24" s="1"/>
  <c r="E10" i="24"/>
  <c r="F10" i="24" s="1"/>
  <c r="G6" i="24"/>
  <c r="G5" i="24" s="1"/>
  <c r="G54" i="24"/>
  <c r="D52" i="24"/>
  <c r="D50" i="24" s="1"/>
  <c r="G30" i="24"/>
  <c r="E8" i="22"/>
  <c r="G25" i="24"/>
  <c r="G24" i="24" s="1"/>
  <c r="D6" i="24"/>
  <c r="D5" i="24" s="1"/>
  <c r="E39" i="22"/>
  <c r="D25" i="24"/>
  <c r="G42" i="24"/>
  <c r="D42" i="24"/>
  <c r="K46" i="12"/>
  <c r="I71" i="12"/>
  <c r="E6" i="24" l="1"/>
  <c r="H6" i="24"/>
  <c r="H5" i="24" s="1"/>
  <c r="I5" i="24" s="1"/>
  <c r="E40" i="22"/>
  <c r="H50" i="24"/>
  <c r="I54" i="24"/>
  <c r="E42" i="24"/>
  <c r="F42" i="24" s="1"/>
  <c r="E25" i="24"/>
  <c r="F25" i="24" s="1"/>
  <c r="E5" i="24"/>
  <c r="F5" i="24" s="1"/>
  <c r="E50" i="24"/>
  <c r="F50" i="24" s="1"/>
  <c r="I31" i="24"/>
  <c r="H30" i="24"/>
  <c r="I30" i="24" s="1"/>
  <c r="H25" i="24"/>
  <c r="H24" i="24" s="1"/>
  <c r="I24" i="24" s="1"/>
  <c r="H42" i="24"/>
  <c r="I42" i="24" s="1"/>
  <c r="F7" i="24"/>
  <c r="G50" i="24"/>
  <c r="F52" i="24"/>
  <c r="F6" i="24"/>
  <c r="G23" i="24"/>
  <c r="J46" i="12"/>
  <c r="I46" i="12"/>
  <c r="H60" i="12"/>
  <c r="H59" i="12" s="1"/>
  <c r="K61" i="12"/>
  <c r="L71" i="12"/>
  <c r="E7" i="22"/>
  <c r="I6" i="24" l="1"/>
  <c r="I50" i="24"/>
  <c r="I25" i="24"/>
  <c r="H23" i="24"/>
  <c r="I23" i="24" s="1"/>
  <c r="E35" i="24"/>
  <c r="E38" i="22"/>
  <c r="K60" i="12"/>
  <c r="D35" i="24"/>
  <c r="L46" i="12"/>
  <c r="F35" i="24" l="1"/>
  <c r="H52" i="12"/>
  <c r="K52" i="12" s="1"/>
  <c r="K59" i="12"/>
  <c r="E41" i="22" l="1"/>
  <c r="H49" i="12"/>
  <c r="K49" i="12" s="1"/>
  <c r="K50" i="12"/>
  <c r="I40" i="12" l="1"/>
  <c r="J40" i="12"/>
  <c r="L40" i="12" l="1"/>
  <c r="D29" i="24" l="1"/>
  <c r="F29" i="24" s="1"/>
  <c r="I50" i="12"/>
  <c r="J50" i="12"/>
  <c r="G49" i="12"/>
  <c r="L50" i="12" l="1"/>
  <c r="I49" i="12"/>
  <c r="J49" i="12"/>
  <c r="L49" i="12" l="1"/>
  <c r="I61" i="12"/>
  <c r="J61" i="12"/>
  <c r="G60" i="12"/>
  <c r="G59" i="12" s="1"/>
  <c r="L61" i="12" l="1"/>
  <c r="J60" i="12"/>
  <c r="I60" i="12"/>
  <c r="J59" i="12" l="1"/>
  <c r="I59" i="12"/>
  <c r="G52" i="12"/>
  <c r="L60" i="12"/>
  <c r="I52" i="12" l="1"/>
  <c r="J52" i="12"/>
  <c r="L59" i="12"/>
  <c r="L52" i="12" l="1"/>
  <c r="G41" i="12" l="1"/>
  <c r="H41" i="12"/>
  <c r="K41" i="12" s="1"/>
  <c r="K47" i="12"/>
  <c r="K39" i="12"/>
  <c r="J39" i="12"/>
  <c r="J43" i="12" l="1"/>
  <c r="G35" i="12"/>
  <c r="J35" i="12" s="1"/>
  <c r="F37" i="24"/>
  <c r="I47" i="12"/>
  <c r="I41" i="12"/>
  <c r="J41" i="12"/>
  <c r="L41" i="12" s="1"/>
  <c r="L39" i="12"/>
  <c r="D28" i="24"/>
  <c r="D24" i="24" s="1"/>
  <c r="H35" i="12"/>
  <c r="K43" i="12"/>
  <c r="J47" i="12"/>
  <c r="I39" i="12"/>
  <c r="I43" i="12"/>
  <c r="E36" i="24" l="1"/>
  <c r="D32" i="24"/>
  <c r="D30" i="24" s="1"/>
  <c r="D23" i="24" s="1"/>
  <c r="I35" i="12"/>
  <c r="G34" i="12"/>
  <c r="J34" i="12" s="1"/>
  <c r="E28" i="24"/>
  <c r="E24" i="24" s="1"/>
  <c r="L43" i="12"/>
  <c r="K35" i="12"/>
  <c r="L35" i="12" s="1"/>
  <c r="H34" i="12"/>
  <c r="L47" i="12"/>
  <c r="D36" i="24"/>
  <c r="F36" i="24" s="1"/>
  <c r="G8" i="12" l="1"/>
  <c r="G69" i="12" s="1"/>
  <c r="E32" i="24"/>
  <c r="F32" i="24" s="1"/>
  <c r="F28" i="24"/>
  <c r="I34" i="12"/>
  <c r="F24" i="24"/>
  <c r="K34" i="12"/>
  <c r="L34" i="12" s="1"/>
  <c r="H8" i="12"/>
  <c r="H69" i="12" s="1"/>
  <c r="H73" i="12" s="1"/>
  <c r="G73" i="12" l="1"/>
  <c r="I69" i="12"/>
  <c r="E9" i="22"/>
  <c r="E30" i="24"/>
  <c r="F30" i="24" s="1"/>
  <c r="I8" i="12"/>
  <c r="J8" i="12"/>
  <c r="K8" i="12"/>
  <c r="K69" i="12" s="1"/>
  <c r="K73" i="12" s="1"/>
  <c r="J69" i="12" l="1"/>
  <c r="E23" i="24"/>
  <c r="F23" i="24" s="1"/>
  <c r="L8" i="12"/>
  <c r="L68" i="12"/>
  <c r="I68" i="12"/>
  <c r="J73" i="12" l="1"/>
  <c r="L69" i="12"/>
  <c r="I73" i="12"/>
  <c r="E42" i="22"/>
  <c r="I70" i="12"/>
  <c r="E10" i="22" l="1"/>
  <c r="L70" i="12"/>
  <c r="D39" i="22"/>
  <c r="D41" i="22"/>
  <c r="D38" i="22"/>
  <c r="D40" i="22"/>
  <c r="L73" i="12"/>
  <c r="E11" i="22" l="1"/>
  <c r="D10" i="22" s="1"/>
  <c r="D42" i="22"/>
  <c r="D7" i="22" l="1"/>
  <c r="D11" i="22" s="1"/>
  <c r="D9" i="22"/>
  <c r="D8" i="22"/>
</calcChain>
</file>

<file path=xl/sharedStrings.xml><?xml version="1.0" encoding="utf-8"?>
<sst xmlns="http://schemas.openxmlformats.org/spreadsheetml/2006/main" count="486" uniqueCount="216">
  <si>
    <t>Doplačila</t>
  </si>
  <si>
    <t>Vračila</t>
  </si>
  <si>
    <t>Dohodnina od nenapovedanih dohodkov</t>
  </si>
  <si>
    <t>Davek od dohodkov pravnih oseb</t>
  </si>
  <si>
    <t>Drugi davki na dohodek in dobiček</t>
  </si>
  <si>
    <t>Prispevki za zaposlovanje</t>
  </si>
  <si>
    <t>Prispevki za starševsko varstvo</t>
  </si>
  <si>
    <t>Prispevki za pokojninsko in invalidsko zavarovanje</t>
  </si>
  <si>
    <t>Prispevki za zdravstveno zavarovanje</t>
  </si>
  <si>
    <t>Posebni davek na določene prejemke</t>
  </si>
  <si>
    <t>Davki na nepremičnine</t>
  </si>
  <si>
    <t>Davki na premičnine</t>
  </si>
  <si>
    <t>Davki na dediščine in darila</t>
  </si>
  <si>
    <t>Davek na promet nepremičnin in na finančno premoženje</t>
  </si>
  <si>
    <t>Davki na motorna vozila</t>
  </si>
  <si>
    <t>DRUGI DAVKI - ukinjeni davki</t>
  </si>
  <si>
    <t>Drugi nedavčni prihodki</t>
  </si>
  <si>
    <t>Prejeta sredstva iz naslova prispevkov za zaposlovanje</t>
  </si>
  <si>
    <t>Prejeta sredstva iz naslova prispevkov za starševsko varstvo</t>
  </si>
  <si>
    <t>Prejeta sredstva iz naslova prispevkov za zdravstveno zavarovanje</t>
  </si>
  <si>
    <t>Prejeta sredstva iz naslova prispevkov za pokojninsko in invalidsko zavarovanje</t>
  </si>
  <si>
    <t>A</t>
  </si>
  <si>
    <t>1.</t>
  </si>
  <si>
    <t>1.1.</t>
  </si>
  <si>
    <t>1.1.1.</t>
  </si>
  <si>
    <t>1.1.1.2.</t>
  </si>
  <si>
    <t>1.1.2.</t>
  </si>
  <si>
    <t>1.1.3.</t>
  </si>
  <si>
    <t>1.1.4.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</si>
  <si>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</si>
  <si>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</si>
  <si>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</si>
  <si>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</si>
  <si>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</si>
  <si>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</si>
  <si>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</si>
  <si>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</si>
  <si>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</si>
  <si>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</si>
  <si>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4.1.</t>
  </si>
  <si>
    <t>4.2.</t>
  </si>
  <si>
    <t>4.3.</t>
  </si>
  <si>
    <t>4.4.</t>
  </si>
  <si>
    <t>5.</t>
  </si>
  <si>
    <t>5.1.</t>
  </si>
  <si>
    <t>5.1.1.</t>
  </si>
  <si>
    <t>5.1.2.</t>
  </si>
  <si>
    <t>5.2.</t>
  </si>
  <si>
    <t>5.3.</t>
  </si>
  <si>
    <t>5.4.</t>
  </si>
  <si>
    <t>6.</t>
  </si>
  <si>
    <t>B</t>
  </si>
  <si>
    <t>7.</t>
  </si>
  <si>
    <t>8.</t>
  </si>
  <si>
    <t>9.</t>
  </si>
  <si>
    <t>10.</t>
  </si>
  <si>
    <t>C</t>
  </si>
  <si>
    <t>11.</t>
  </si>
  <si>
    <t>11.1.</t>
  </si>
  <si>
    <t>E</t>
  </si>
  <si>
    <t>REPUBLIKA SLOVENIJA</t>
  </si>
  <si>
    <t>MINISTRSTVO ZA FINANCE</t>
  </si>
  <si>
    <t>Zap.št.</t>
  </si>
  <si>
    <t>kto EK</t>
  </si>
  <si>
    <t>Dohodnina (1.1.1.+1.1.2+1.1.3.+1.1.4.)</t>
  </si>
  <si>
    <t>Letni poračun (1.1.1.1.-1.1.1.2.)</t>
  </si>
  <si>
    <t>1.1.1.1</t>
  </si>
  <si>
    <t>Akontacije dohodnine</t>
  </si>
  <si>
    <t>7002</t>
  </si>
  <si>
    <t>PRISPEVKI ZA SOCIALNO VARNOST (2.1.+ 2.2.+ 2.3.+2.4.)</t>
  </si>
  <si>
    <t>DAVKI NA PLAČILNO LISTO IN DELOVNO SILO (3.1.)</t>
  </si>
  <si>
    <t>DAVKI NA PREMOŽENJE (4.1.+ 4.2.+ 4.3.+ 4.4.)</t>
  </si>
  <si>
    <t>4.1.1.</t>
  </si>
  <si>
    <t>7030 del</t>
  </si>
  <si>
    <t>Davki na nepremičnine - del državni proračun</t>
  </si>
  <si>
    <t>4.2.1.</t>
  </si>
  <si>
    <t>7031 del</t>
  </si>
  <si>
    <t>Davki na premičnine - del državni proračun</t>
  </si>
  <si>
    <t>7033</t>
  </si>
  <si>
    <t>4.4.1.</t>
  </si>
  <si>
    <t>7033 del</t>
  </si>
  <si>
    <t>Davek na promet nepremičnin in na finančno premoženje -del državni proračun</t>
  </si>
  <si>
    <t xml:space="preserve">Davki na posebne storitve </t>
  </si>
  <si>
    <t>7044 del</t>
  </si>
  <si>
    <t>Davki na posebne storitve  - del državni proračun</t>
  </si>
  <si>
    <t>7047</t>
  </si>
  <si>
    <t>Drugi davki na uporabo blaga in storitev</t>
  </si>
  <si>
    <t>5.3.1.</t>
  </si>
  <si>
    <t>7047 del</t>
  </si>
  <si>
    <t>Drugi davki na uporabo blaga in storitev - del  državni proračun</t>
  </si>
  <si>
    <t>706</t>
  </si>
  <si>
    <t>71</t>
  </si>
  <si>
    <t>710</t>
  </si>
  <si>
    <t>7103 del</t>
  </si>
  <si>
    <t xml:space="preserve">Koncesijske dajatve od posebnih iger na srečo </t>
  </si>
  <si>
    <t>Prihodki od dajatve za začasno ali občasno delo upokojencev</t>
  </si>
  <si>
    <t>711</t>
  </si>
  <si>
    <t>TAKSE IN PRISTOJBINE</t>
  </si>
  <si>
    <t>712</t>
  </si>
  <si>
    <t>714</t>
  </si>
  <si>
    <t>7141</t>
  </si>
  <si>
    <t>7141 del</t>
  </si>
  <si>
    <t>Drugi nedavčni prihodki - del državni proračun</t>
  </si>
  <si>
    <t>74</t>
  </si>
  <si>
    <t>740</t>
  </si>
  <si>
    <t>D</t>
  </si>
  <si>
    <t>F</t>
  </si>
  <si>
    <t>G</t>
  </si>
  <si>
    <t>H</t>
  </si>
  <si>
    <t>I</t>
  </si>
  <si>
    <t>ZPIZ</t>
  </si>
  <si>
    <t>ZZZS</t>
  </si>
  <si>
    <t>DAVKI NA MEDNARODNO TRGOVINO IN TRANSAKCIJE</t>
  </si>
  <si>
    <t>705</t>
  </si>
  <si>
    <t>7041</t>
  </si>
  <si>
    <t>7042</t>
  </si>
  <si>
    <t>5.5.</t>
  </si>
  <si>
    <t>8.1.</t>
  </si>
  <si>
    <t>8.2.</t>
  </si>
  <si>
    <t xml:space="preserve">8.3. </t>
  </si>
  <si>
    <t>12.</t>
  </si>
  <si>
    <t>12.1.</t>
  </si>
  <si>
    <t>12.2.</t>
  </si>
  <si>
    <t>DAVČNI PRIHODKI (1+2+3+4+5+6+7)</t>
  </si>
  <si>
    <t>5.5.1.</t>
  </si>
  <si>
    <t>5.6.</t>
  </si>
  <si>
    <t>UDELEŽBA NA DOBIČKU IN DOHODKU OD PREMOŽENJA (8.1.+8.2.+8.3)</t>
  </si>
  <si>
    <t>6.1.</t>
  </si>
  <si>
    <t>Carine</t>
  </si>
  <si>
    <t>7050</t>
  </si>
  <si>
    <t>7040</t>
  </si>
  <si>
    <t xml:space="preserve">Vplačila </t>
  </si>
  <si>
    <t xml:space="preserve">Davek na dodano vrednost od uvoženega blaga </t>
  </si>
  <si>
    <t>v EUR</t>
  </si>
  <si>
    <t>5.1.1.1.</t>
  </si>
  <si>
    <t>5.1.1.2.</t>
  </si>
  <si>
    <t>Davek na dodano vrednost po obračunu (5.1.1.1.-5.1.1.2.)</t>
  </si>
  <si>
    <t>5.4.1.</t>
  </si>
  <si>
    <r>
      <t xml:space="preserve">DOMAČI DAVKI NA BLAGO IN STORITVE </t>
    </r>
    <r>
      <rPr>
        <b/>
        <sz val="11"/>
        <color indexed="8"/>
        <rFont val="Arial"/>
        <family val="2"/>
        <charset val="238"/>
      </rPr>
      <t>(5.1.+ 5.2.+ 5.3.+ 5.4.+5.5.+5.6.)</t>
    </r>
  </si>
  <si>
    <t>Davek na dodano vrednost  (5.1.1.+5.1.2.)</t>
  </si>
  <si>
    <t>Drugi davki na blago in storitve (CO2)</t>
  </si>
  <si>
    <t>5.3.2.</t>
  </si>
  <si>
    <t>Trošarine (5.3.1.- 5.3.2)</t>
  </si>
  <si>
    <t>12.3.</t>
  </si>
  <si>
    <t>12.4.</t>
  </si>
  <si>
    <t>NEDAVČNI PRIHODKI (8+9+10+11)</t>
  </si>
  <si>
    <t>TRANSFERNI PRIHODKI (12)</t>
  </si>
  <si>
    <t xml:space="preserve">VRSTA PRIHODKA     </t>
  </si>
  <si>
    <t>DAVKI NA DOHODEK IN DOBIČEK (1.1.+ 1.2.+ 1.3.)</t>
  </si>
  <si>
    <t>Finančna uprava Republike Slovenije</t>
  </si>
  <si>
    <t>Koncesijske dajatve za občasna in začasna dela študentov in dijakov</t>
  </si>
  <si>
    <t>GLOBE IN DRUGE DENARNE KAZNI</t>
  </si>
  <si>
    <t>TRANSFERNI PRIHODKI IZ DRUGIH JAVNOFINANČNIH INSTITUCIJ (12.1.+12.2.+12.3.+12.4.)</t>
  </si>
  <si>
    <t>Vir:</t>
  </si>
  <si>
    <t>Republika Slovenija</t>
  </si>
  <si>
    <t>Ministrstvo za finance</t>
  </si>
  <si>
    <t xml:space="preserve">VRSTA PRIHODKA      </t>
  </si>
  <si>
    <t>Struktura v %</t>
  </si>
  <si>
    <t>3=1/2</t>
  </si>
  <si>
    <t>Država</t>
  </si>
  <si>
    <t>Občine</t>
  </si>
  <si>
    <r>
      <t xml:space="preserve">DOMAČI DAVKI NA BLAGO IN STORITVE </t>
    </r>
    <r>
      <rPr>
        <b/>
        <sz val="10"/>
        <color indexed="8"/>
        <rFont val="Arial"/>
        <family val="2"/>
        <charset val="238"/>
      </rPr>
      <t>(5.1.+ 5.2.+ 5.3.+ 5.4.+5.5.+5.6.)</t>
    </r>
  </si>
  <si>
    <t>SKUPAJ</t>
  </si>
  <si>
    <t>FINANČNA UPRAVA RS</t>
  </si>
  <si>
    <t>VRSTA DAVKA</t>
  </si>
  <si>
    <t>davki na dohodek in dobiček</t>
  </si>
  <si>
    <t>prispevki za socialno varnost</t>
  </si>
  <si>
    <t>domači davki na blagi in storitve</t>
  </si>
  <si>
    <t>ostali JFP</t>
  </si>
  <si>
    <t>davki na dohodek   in dobiček</t>
  </si>
  <si>
    <t>SKUPAJ JFP</t>
  </si>
  <si>
    <t>Skupaj FURS JFP</t>
  </si>
  <si>
    <t>Preglednica 1: Prihodki iz naslova dohodnine po virih (v EUR)</t>
  </si>
  <si>
    <t>Preglednica 2: Prihodki iz naslova DDPO (v EUR)</t>
  </si>
  <si>
    <t>Preglednica 3: Prihodki iz naslova domačih davkov na blago in storitve po vrstah davkov  (v EUR)</t>
  </si>
  <si>
    <t>JAVNOFINANČNI PRIHODKI</t>
  </si>
  <si>
    <t>Preglednica 4: Prihodki iz naslova prispevkov za socialno varnost  (v EUR)</t>
  </si>
  <si>
    <t>Dohodnina od dobička na kapital, dividend, obresti in najema</t>
  </si>
  <si>
    <t>FURS SKUPAJ</t>
  </si>
  <si>
    <t>CUKOD</t>
  </si>
  <si>
    <t>eDIS CDK</t>
  </si>
  <si>
    <t>PREJEMNIKI - eDIS CDK</t>
  </si>
  <si>
    <t>PREJEMNIKI - CUKOD</t>
  </si>
  <si>
    <t xml:space="preserve"> eDIS CDK - tabela STA, knjigovodski sistem CUKOD; </t>
  </si>
  <si>
    <t>indeks 2017/2016</t>
  </si>
  <si>
    <t>2017</t>
  </si>
  <si>
    <t xml:space="preserve"> REALIZACIJA    NOVEMBER 2017</t>
  </si>
  <si>
    <t>Graf 2: Struktura neto pobranih JFP po vrstah JFP   NOVEMBER 2017</t>
  </si>
  <si>
    <t>Graf 3: Struktura neto pobranih JFP po vrstah JFP v obdobju JANUAR - NOVEMBER  2017</t>
  </si>
  <si>
    <t xml:space="preserve"> REALIZACIJA JANUAR - NOVEMBER 2017</t>
  </si>
  <si>
    <t xml:space="preserve"> REALIZACIJA     NOVEMBER 2017 </t>
  </si>
  <si>
    <t xml:space="preserve"> REALIZACIJA    NOVEMBER 2016</t>
  </si>
  <si>
    <t>REALIZACIJA JANUAR -   NOVEMBER 2017</t>
  </si>
  <si>
    <t>REALIZACIJA JANUAR -   NOVEMBER 2016</t>
  </si>
  <si>
    <t>2018</t>
  </si>
  <si>
    <t>RAZLIKA 2018/2017</t>
  </si>
  <si>
    <t>11.1.1.</t>
  </si>
  <si>
    <t>DRUGI NEDAVČNI PRIHODKI  (11.1.)</t>
  </si>
  <si>
    <t xml:space="preserve">Nerazporejeni prihodki </t>
  </si>
  <si>
    <t>Skupaj JFP = (A + B + C + D)</t>
  </si>
  <si>
    <t>Prejemki iz izvršb za terjatve, ki niso prenesene v  knjigovodsko evidenco FURS</t>
  </si>
  <si>
    <t>Drugi prejemki</t>
  </si>
  <si>
    <t>Skupaj prejemki (F + G)</t>
  </si>
  <si>
    <t>Skupaj JFP in prejemki  (E + H)</t>
  </si>
  <si>
    <t>-</t>
  </si>
  <si>
    <t xml:space="preserve">     JANUAR - NOVEMBER 2018</t>
  </si>
  <si>
    <t xml:space="preserve">     JANUAR - NOVEMBER 2017</t>
  </si>
  <si>
    <t>Graf 1 : Javnofinančni prihodki po prejemnikih sredstev, ki jih je pobrala finanačna uprava v obdobju JANUAR - NOVEMBER  (2018, 2017)</t>
  </si>
  <si>
    <t>REALIZACIJA  JANUAR 2019</t>
  </si>
  <si>
    <t>REALIZACIJA   JANUAR 2018</t>
  </si>
  <si>
    <t>REALIZACIJA  JANUAR 2018</t>
  </si>
  <si>
    <t>INDEKS 2019/2018</t>
  </si>
  <si>
    <t>REALIZACIJA JANUAR 2020</t>
  </si>
  <si>
    <t>REALIZACIJA JANUAR 2021</t>
  </si>
  <si>
    <t>Indeks 2021/2020</t>
  </si>
  <si>
    <t>Vir: knjigovodski sistem FURS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</si>
</sst>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\ _S_I_T_-;\-* #,##0.00\ _S_I_T_-;_-* &quot;-&quot;??\ _S_I_T_-;_-@_-"/>
    <numFmt numFmtId="165" formatCode="0.0"/>
    <numFmt numFmtId="166" formatCode="d/\ m/\ yyyy;@"/>
    <numFmt numFmtId="167" formatCode="#,##0.0"/>
    <numFmt numFmtId="168" formatCode="#,##0.0000"/>
    <numFmt numFmtId="169" formatCode="#,##0\ &quot;SIT&quot;;\-#,##0\ &quot;SIT&quot;"/>
    <numFmt numFmtId="170" formatCode="#,##0.00\ &quot;SIT&quot;;\-#,##0.00\ &quot;SIT&quot;"/>
    <numFmt numFmtId="171" formatCode="mmmm\ d\,\ yyyy"/>
  </numFmts>
  <fonts count="7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sz val="10"/>
      <color rgb="FF0000FF"/>
      <name val="Arial CE"/>
      <charset val="238"/>
    </font>
    <font>
      <sz val="10"/>
      <color indexed="8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b/>
      <sz val="11"/>
      <name val="Arial"/>
      <family val="2"/>
      <charset val="238"/>
    </font>
    <font>
      <b/>
      <sz val="8"/>
      <name val="Arial"/>
      <family val="2"/>
      <charset val="238"/>
    </font>
    <font>
      <b/>
      <sz val="8"/>
      <name val="Arial CE"/>
      <family val="2"/>
      <charset val="238"/>
    </font>
    <font>
      <i/>
      <sz val="11"/>
      <name val="Arial"/>
      <family val="2"/>
      <charset val="238"/>
    </font>
    <font>
      <b/>
      <i/>
      <sz val="8"/>
      <name val="Arial CE"/>
      <family val="2"/>
      <charset val="238"/>
    </font>
    <font>
      <sz val="8"/>
      <name val="Arial CE"/>
      <charset val="238"/>
    </font>
    <font>
      <b/>
      <sz val="11"/>
      <color indexed="8"/>
      <name val="Arial"/>
      <family val="2"/>
      <charset val="238"/>
    </font>
    <font>
      <b/>
      <i/>
      <sz val="1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name val="Arial CE"/>
      <family val="2"/>
      <charset val="238"/>
    </font>
    <font>
      <b/>
      <i/>
      <sz val="11"/>
      <color rgb="FF000000"/>
      <name val="Arial"/>
      <family val="2"/>
      <charset val="238"/>
    </font>
    <font>
      <sz val="12"/>
      <name val="Arial CE"/>
      <charset val="238"/>
    </font>
    <font>
      <b/>
      <sz val="14"/>
      <color rgb="FF000000"/>
      <name val="Arial"/>
      <family val="2"/>
      <charset val="238"/>
    </font>
    <font>
      <sz val="10"/>
      <name val="Arial CE"/>
      <family val="2"/>
      <charset val="238"/>
    </font>
    <font>
      <b/>
      <sz val="11"/>
      <color rgb="FF0000FF"/>
      <name val="Arial CE"/>
      <charset val="238"/>
    </font>
    <font>
      <b/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b/>
      <sz val="10"/>
      <name val="Arial"/>
      <family val="2"/>
      <charset val="238"/>
    </font>
    <font>
      <sz val="11"/>
      <name val="Arial CE"/>
      <charset val="238"/>
    </font>
    <font>
      <sz val="14"/>
      <color rgb="FF00000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2"/>
      <name val="Arial CE"/>
      <family val="2"/>
      <charset val="238"/>
    </font>
    <font>
      <sz val="12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6"/>
      <name val="Arial CE"/>
      <family val="2"/>
      <charset val="238"/>
    </font>
    <font>
      <sz val="11"/>
      <color indexed="8"/>
      <name val="Arial CE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rgb="FF000000"/>
      <name val="Arial"/>
      <family val="2"/>
      <charset val="238"/>
    </font>
    <font>
      <b/>
      <sz val="7"/>
      <name val="Arial"/>
      <family val="2"/>
      <charset val="238"/>
    </font>
    <font>
      <b/>
      <sz val="18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46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indexed="6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39997558519241921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91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6" fillId="20" borderId="0" applyNumberFormat="0" applyBorder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2" fillId="0" borderId="0"/>
    <xf numFmtId="0" fontId="12" fillId="22" borderId="0" applyNumberFormat="0" applyBorder="0" applyAlignment="0" applyProtection="0"/>
    <xf numFmtId="0" fontId="1" fillId="0" borderId="0"/>
    <xf numFmtId="0" fontId="4" fillId="23" borderId="6" applyNumberFormat="0" applyFon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15" fillId="0" borderId="7" applyNumberFormat="0" applyFill="0" applyAlignment="0" applyProtection="0"/>
    <xf numFmtId="0" fontId="16" fillId="30" borderId="8" applyNumberFormat="0" applyAlignment="0" applyProtection="0"/>
    <xf numFmtId="0" fontId="17" fillId="21" borderId="9" applyNumberFormat="0" applyAlignment="0" applyProtection="0"/>
    <xf numFmtId="0" fontId="18" fillId="31" borderId="0" applyNumberFormat="0" applyBorder="0" applyAlignment="0" applyProtection="0"/>
    <xf numFmtId="0" fontId="19" fillId="32" borderId="9" applyNumberFormat="0" applyAlignment="0" applyProtection="0"/>
    <xf numFmtId="0" fontId="20" fillId="0" borderId="10" applyNumberFormat="0" applyFill="0" applyAlignment="0" applyProtection="0"/>
    <xf numFmtId="0" fontId="2" fillId="0" borderId="0"/>
    <xf numFmtId="0" fontId="1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2" fillId="0" borderId="0"/>
    <xf numFmtId="164" fontId="4" fillId="0" borderId="0" applyFont="0" applyFill="0" applyBorder="0" applyAlignment="0" applyProtection="0"/>
    <xf numFmtId="0" fontId="2" fillId="0" borderId="0" applyNumberFormat="0" applyFill="0" applyBorder="0" applyAlignment="0" applyProtection="0"/>
    <xf numFmtId="3" fontId="1" fillId="0" borderId="0" applyFill="0" applyBorder="0" applyAlignment="0" applyProtection="0"/>
    <xf numFmtId="0" fontId="1" fillId="0" borderId="0" applyNumberFormat="0" applyFill="0" applyBorder="0" applyAlignment="0" applyProtection="0"/>
    <xf numFmtId="0" fontId="4" fillId="0" borderId="0"/>
    <xf numFmtId="0" fontId="2" fillId="0" borderId="0"/>
    <xf numFmtId="1" fontId="2" fillId="0" borderId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1" fontId="2" fillId="0" borderId="0" applyFon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4" fillId="0" borderId="0"/>
    <xf numFmtId="0" fontId="4" fillId="23" borderId="6" applyNumberFormat="0" applyFont="0" applyAlignment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3" borderId="0" applyNumberFormat="0" applyBorder="0" applyAlignment="0" applyProtection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2" fillId="0" borderId="0" applyFont="0" applyFill="0" applyBorder="0" applyAlignment="0" applyProtection="0"/>
    <xf numFmtId="0" fontId="4" fillId="0" borderId="0"/>
    <xf numFmtId="0" fontId="66" fillId="0" borderId="0"/>
    <xf numFmtId="0" fontId="4" fillId="0" borderId="0"/>
    <xf numFmtId="0" fontId="1" fillId="0" borderId="0"/>
    <xf numFmtId="167" fontId="1" fillId="0" borderId="0" applyFill="0" applyBorder="0" applyAlignment="0" applyProtection="0"/>
    <xf numFmtId="170" fontId="1" fillId="0" borderId="0" applyFill="0" applyBorder="0" applyAlignment="0" applyProtection="0"/>
    <xf numFmtId="169" fontId="1" fillId="0" borderId="0" applyFill="0" applyBorder="0" applyAlignment="0" applyProtection="0"/>
    <xf numFmtId="171" fontId="1" fillId="0" borderId="0" applyFill="0" applyBorder="0" applyAlignment="0" applyProtection="0"/>
    <xf numFmtId="2" fontId="1" fillId="0" borderId="0" applyFill="0" applyBorder="0" applyAlignment="0" applyProtection="0"/>
    <xf numFmtId="0" fontId="6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10" fontId="1" fillId="0" borderId="0" applyFill="0" applyBorder="0" applyAlignment="0" applyProtection="0"/>
    <xf numFmtId="0" fontId="1" fillId="0" borderId="38" applyNumberFormat="0" applyFill="0" applyAlignment="0" applyProtection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4" fillId="0" borderId="0"/>
    <xf numFmtId="0" fontId="4" fillId="0" borderId="0"/>
    <xf numFmtId="164" fontId="2" fillId="0" borderId="0" applyFont="0" applyFill="0" applyBorder="0" applyAlignment="0" applyProtection="0"/>
    <xf numFmtId="0" fontId="4" fillId="0" borderId="0"/>
    <xf numFmtId="0" fontId="8" fillId="0" borderId="0" applyNumberFormat="0" applyFill="0" applyBorder="0" applyAlignment="0" applyProtection="0"/>
    <xf numFmtId="0" fontId="4" fillId="23" borderId="6" applyNumberFormat="0" applyFont="0" applyAlignment="0" applyProtection="0"/>
    <xf numFmtId="0" fontId="3" fillId="0" borderId="0"/>
    <xf numFmtId="0" fontId="4" fillId="0" borderId="0"/>
    <xf numFmtId="0" fontId="3" fillId="0" borderId="0"/>
    <xf numFmtId="3" fontId="1" fillId="0" borderId="0" applyFill="0" applyBorder="0" applyAlignment="0" applyProtection="0"/>
    <xf numFmtId="0" fontId="4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 applyNumberFormat="0" applyFill="0" applyBorder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4" fillId="23" borderId="6" applyNumberFormat="0" applyFont="0" applyAlignment="0" applyProtection="0"/>
    <xf numFmtId="0" fontId="1" fillId="0" borderId="0" applyNumberFormat="0" applyFill="0" applyBorder="0" applyAlignment="0" applyProtection="0"/>
  </cellStyleXfs>
  <cellXfs count="307">
    <xf numFmtId="0" fontId="0" fillId="0" borderId="0" xfId="0"/>
    <xf numFmtId="3" fontId="24" fillId="0" borderId="0" xfId="0" applyNumberFormat="1" applyFont="1"/>
    <xf numFmtId="3" fontId="25" fillId="0" borderId="0" xfId="0" quotePrefix="1" applyNumberFormat="1" applyFont="1"/>
    <xf numFmtId="3" fontId="0" fillId="0" borderId="0" xfId="0" applyNumberFormat="1"/>
    <xf numFmtId="3" fontId="25" fillId="0" borderId="0" xfId="0" applyNumberFormat="1" applyFont="1"/>
    <xf numFmtId="3" fontId="26" fillId="0" borderId="0" xfId="44" applyNumberFormat="1" applyFont="1"/>
    <xf numFmtId="3" fontId="27" fillId="0" borderId="0" xfId="0" applyNumberFormat="1" applyFont="1"/>
    <xf numFmtId="3" fontId="29" fillId="0" borderId="0" xfId="0" applyNumberFormat="1" applyFont="1"/>
    <xf numFmtId="3" fontId="0" fillId="0" borderId="0" xfId="0" applyNumberFormat="1" applyFill="1"/>
    <xf numFmtId="3" fontId="0" fillId="0" borderId="0" xfId="0" applyNumberFormat="1" applyAlignment="1">
      <alignment wrapText="1"/>
    </xf>
    <xf numFmtId="0" fontId="31" fillId="0" borderId="20" xfId="28" applyFont="1" applyFill="1" applyBorder="1" applyAlignment="1">
      <alignment vertical="center" shrinkToFit="1"/>
    </xf>
    <xf numFmtId="3" fontId="2" fillId="38" borderId="1" xfId="0" applyNumberFormat="1" applyFont="1" applyFill="1" applyBorder="1" applyAlignment="1">
      <alignment horizontal="center" wrapText="1"/>
    </xf>
    <xf numFmtId="3" fontId="32" fillId="38" borderId="1" xfId="0" applyNumberFormat="1" applyFont="1" applyFill="1" applyBorder="1" applyAlignment="1">
      <alignment horizontal="center"/>
    </xf>
    <xf numFmtId="3" fontId="3" fillId="38" borderId="1" xfId="0" applyNumberFormat="1" applyFont="1" applyFill="1" applyBorder="1"/>
    <xf numFmtId="3" fontId="3" fillId="38" borderId="1" xfId="0" quotePrefix="1" applyNumberFormat="1" applyFont="1" applyFill="1" applyBorder="1"/>
    <xf numFmtId="3" fontId="2" fillId="39" borderId="1" xfId="0" applyNumberFormat="1" applyFont="1" applyFill="1" applyBorder="1" applyAlignment="1">
      <alignment horizontal="center" wrapText="1"/>
    </xf>
    <xf numFmtId="3" fontId="32" fillId="39" borderId="1" xfId="0" applyNumberFormat="1" applyFont="1" applyFill="1" applyBorder="1" applyAlignment="1">
      <alignment horizontal="center"/>
    </xf>
    <xf numFmtId="3" fontId="3" fillId="39" borderId="1" xfId="0" applyNumberFormat="1" applyFont="1" applyFill="1" applyBorder="1" applyAlignment="1">
      <alignment horizontal="right"/>
    </xf>
    <xf numFmtId="3" fontId="44" fillId="38" borderId="13" xfId="0" applyNumberFormat="1" applyFont="1" applyFill="1" applyBorder="1" applyAlignment="1">
      <alignment horizontal="center" wrapText="1"/>
    </xf>
    <xf numFmtId="3" fontId="44" fillId="38" borderId="20" xfId="0" applyNumberFormat="1" applyFont="1" applyFill="1" applyBorder="1" applyAlignment="1">
      <alignment horizontal="center" wrapText="1"/>
    </xf>
    <xf numFmtId="3" fontId="44" fillId="38" borderId="23" xfId="0" applyNumberFormat="1" applyFont="1" applyFill="1" applyBorder="1" applyAlignment="1">
      <alignment horizontal="center" wrapText="1"/>
    </xf>
    <xf numFmtId="3" fontId="2" fillId="38" borderId="21" xfId="0" applyNumberFormat="1" applyFont="1" applyFill="1" applyBorder="1" applyAlignment="1">
      <alignment horizontal="center" wrapText="1"/>
    </xf>
    <xf numFmtId="3" fontId="32" fillId="38" borderId="21" xfId="0" applyNumberFormat="1" applyFont="1" applyFill="1" applyBorder="1" applyAlignment="1">
      <alignment horizontal="center"/>
    </xf>
    <xf numFmtId="165" fontId="33" fillId="38" borderId="21" xfId="28" applyNumberFormat="1" applyFont="1" applyFill="1" applyBorder="1" applyAlignment="1">
      <alignment shrinkToFit="1"/>
    </xf>
    <xf numFmtId="165" fontId="33" fillId="38" borderId="22" xfId="28" applyNumberFormat="1" applyFont="1" applyFill="1" applyBorder="1" applyAlignment="1">
      <alignment shrinkToFit="1"/>
    </xf>
    <xf numFmtId="3" fontId="44" fillId="39" borderId="13" xfId="0" applyNumberFormat="1" applyFont="1" applyFill="1" applyBorder="1" applyAlignment="1">
      <alignment horizontal="center" wrapText="1"/>
    </xf>
    <xf numFmtId="3" fontId="44" fillId="39" borderId="20" xfId="0" applyNumberFormat="1" applyFont="1" applyFill="1" applyBorder="1" applyAlignment="1">
      <alignment horizontal="center" wrapText="1"/>
    </xf>
    <xf numFmtId="3" fontId="44" fillId="39" borderId="23" xfId="0" applyNumberFormat="1" applyFont="1" applyFill="1" applyBorder="1" applyAlignment="1">
      <alignment horizontal="center" wrapText="1"/>
    </xf>
    <xf numFmtId="3" fontId="2" fillId="39" borderId="21" xfId="0" applyNumberFormat="1" applyFont="1" applyFill="1" applyBorder="1" applyAlignment="1">
      <alignment horizontal="center" wrapText="1"/>
    </xf>
    <xf numFmtId="3" fontId="32" fillId="39" borderId="21" xfId="0" applyNumberFormat="1" applyFont="1" applyFill="1" applyBorder="1" applyAlignment="1">
      <alignment horizontal="center"/>
    </xf>
    <xf numFmtId="165" fontId="33" fillId="39" borderId="21" xfId="28" applyNumberFormat="1" applyFont="1" applyFill="1" applyBorder="1" applyAlignment="1">
      <alignment shrinkToFit="1"/>
    </xf>
    <xf numFmtId="165" fontId="33" fillId="39" borderId="22" xfId="28" applyNumberFormat="1" applyFont="1" applyFill="1" applyBorder="1" applyAlignment="1">
      <alignment shrinkToFit="1"/>
    </xf>
    <xf numFmtId="3" fontId="33" fillId="38" borderId="1" xfId="0" applyNumberFormat="1" applyFont="1" applyFill="1" applyBorder="1" applyAlignment="1">
      <alignment horizontal="right"/>
    </xf>
    <xf numFmtId="3" fontId="33" fillId="38" borderId="1" xfId="0" applyNumberFormat="1" applyFont="1" applyFill="1" applyBorder="1"/>
    <xf numFmtId="3" fontId="33" fillId="38" borderId="12" xfId="0" applyNumberFormat="1" applyFont="1" applyFill="1" applyBorder="1" applyAlignment="1">
      <alignment horizontal="right"/>
    </xf>
    <xf numFmtId="0" fontId="33" fillId="37" borderId="11" xfId="28" applyFont="1" applyFill="1" applyBorder="1" applyAlignment="1">
      <alignment shrinkToFit="1"/>
    </xf>
    <xf numFmtId="3" fontId="33" fillId="37" borderId="14" xfId="0" applyNumberFormat="1" applyFont="1" applyFill="1" applyBorder="1" applyAlignment="1">
      <alignment shrinkToFit="1"/>
    </xf>
    <xf numFmtId="0" fontId="33" fillId="37" borderId="11" xfId="0" applyFont="1" applyFill="1" applyBorder="1" applyAlignment="1">
      <alignment shrinkToFit="1"/>
    </xf>
    <xf numFmtId="0" fontId="3" fillId="37" borderId="11" xfId="0" applyFont="1" applyFill="1" applyBorder="1" applyAlignment="1">
      <alignment shrinkToFit="1"/>
    </xf>
    <xf numFmtId="0" fontId="36" fillId="37" borderId="11" xfId="28" applyFont="1" applyFill="1" applyBorder="1" applyAlignment="1">
      <alignment shrinkToFit="1"/>
    </xf>
    <xf numFmtId="0" fontId="3" fillId="37" borderId="11" xfId="28" applyFont="1" applyFill="1" applyBorder="1" applyAlignment="1">
      <alignment shrinkToFit="1"/>
    </xf>
    <xf numFmtId="0" fontId="31" fillId="37" borderId="1" xfId="0" applyFont="1" applyFill="1" applyBorder="1" applyAlignment="1">
      <alignment shrinkToFit="1"/>
    </xf>
    <xf numFmtId="0" fontId="3" fillId="37" borderId="11" xfId="0" applyFont="1" applyFill="1" applyBorder="1" applyAlignment="1"/>
    <xf numFmtId="3" fontId="33" fillId="37" borderId="15" xfId="0" applyNumberFormat="1" applyFont="1" applyFill="1" applyBorder="1" applyAlignment="1">
      <alignment shrinkToFit="1"/>
    </xf>
    <xf numFmtId="2" fontId="35" fillId="37" borderId="1" xfId="0" applyNumberFormat="1" applyFont="1" applyFill="1" applyBorder="1" applyAlignment="1">
      <alignment shrinkToFit="1"/>
    </xf>
    <xf numFmtId="3" fontId="33" fillId="37" borderId="11" xfId="0" applyNumberFormat="1" applyFont="1" applyFill="1" applyBorder="1" applyAlignment="1">
      <alignment shrinkToFit="1"/>
    </xf>
    <xf numFmtId="3" fontId="40" fillId="37" borderId="14" xfId="0" applyNumberFormat="1" applyFont="1" applyFill="1" applyBorder="1" applyAlignment="1">
      <alignment shrinkToFit="1"/>
    </xf>
    <xf numFmtId="0" fontId="40" fillId="37" borderId="11" xfId="28" applyFont="1" applyFill="1" applyBorder="1" applyAlignment="1">
      <alignment shrinkToFit="1"/>
    </xf>
    <xf numFmtId="49" fontId="41" fillId="37" borderId="11" xfId="0" applyNumberFormat="1" applyFont="1" applyFill="1" applyBorder="1" applyAlignment="1">
      <alignment horizontal="left" wrapText="1"/>
    </xf>
    <xf numFmtId="0" fontId="28" fillId="37" borderId="11" xfId="28" applyFont="1" applyFill="1" applyBorder="1" applyAlignment="1">
      <alignment shrinkToFit="1"/>
    </xf>
    <xf numFmtId="3" fontId="33" fillId="37" borderId="16" xfId="0" applyNumberFormat="1" applyFont="1" applyFill="1" applyBorder="1" applyAlignment="1">
      <alignment shrinkToFit="1"/>
    </xf>
    <xf numFmtId="3" fontId="30" fillId="0" borderId="0" xfId="0" applyNumberFormat="1" applyFont="1" applyBorder="1"/>
    <xf numFmtId="0" fontId="29" fillId="0" borderId="0" xfId="0" applyNumberFormat="1" applyFont="1"/>
    <xf numFmtId="166" fontId="30" fillId="0" borderId="0" xfId="0" applyNumberFormat="1" applyFont="1" applyBorder="1"/>
    <xf numFmtId="3" fontId="46" fillId="0" borderId="13" xfId="0" applyNumberFormat="1" applyFont="1" applyBorder="1"/>
    <xf numFmtId="3" fontId="3" fillId="33" borderId="15" xfId="28" applyNumberFormat="1" applyFont="1" applyFill="1" applyBorder="1" applyAlignment="1">
      <alignment vertical="center" shrinkToFit="1"/>
    </xf>
    <xf numFmtId="3" fontId="3" fillId="0" borderId="1" xfId="0" applyNumberFormat="1" applyFont="1" applyBorder="1" applyAlignment="1">
      <alignment horizontal="center"/>
    </xf>
    <xf numFmtId="3" fontId="3" fillId="0" borderId="21" xfId="0" applyNumberFormat="1" applyFont="1" applyBorder="1" applyAlignment="1">
      <alignment horizontal="center"/>
    </xf>
    <xf numFmtId="3" fontId="47" fillId="0" borderId="0" xfId="44" applyNumberFormat="1" applyFont="1"/>
    <xf numFmtId="3" fontId="44" fillId="42" borderId="13" xfId="0" applyNumberFormat="1" applyFont="1" applyFill="1" applyBorder="1" applyAlignment="1">
      <alignment horizontal="center" wrapText="1"/>
    </xf>
    <xf numFmtId="3" fontId="44" fillId="42" borderId="20" xfId="0" applyNumberFormat="1" applyFont="1" applyFill="1" applyBorder="1" applyAlignment="1">
      <alignment horizontal="center" wrapText="1"/>
    </xf>
    <xf numFmtId="3" fontId="44" fillId="42" borderId="23" xfId="0" applyNumberFormat="1" applyFont="1" applyFill="1" applyBorder="1" applyAlignment="1">
      <alignment horizontal="center" wrapText="1"/>
    </xf>
    <xf numFmtId="3" fontId="2" fillId="42" borderId="15" xfId="0" applyNumberFormat="1" applyFont="1" applyFill="1" applyBorder="1" applyAlignment="1">
      <alignment horizontal="center" wrapText="1"/>
    </xf>
    <xf numFmtId="3" fontId="2" fillId="42" borderId="1" xfId="0" applyNumberFormat="1" applyFont="1" applyFill="1" applyBorder="1" applyAlignment="1">
      <alignment horizontal="center" wrapText="1"/>
    </xf>
    <xf numFmtId="3" fontId="2" fillId="42" borderId="21" xfId="0" applyNumberFormat="1" applyFont="1" applyFill="1" applyBorder="1" applyAlignment="1">
      <alignment horizontal="center" wrapText="1"/>
    </xf>
    <xf numFmtId="3" fontId="32" fillId="42" borderId="1" xfId="0" applyNumberFormat="1" applyFont="1" applyFill="1" applyBorder="1" applyAlignment="1">
      <alignment horizontal="center"/>
    </xf>
    <xf numFmtId="3" fontId="32" fillId="42" borderId="21" xfId="0" applyNumberFormat="1" applyFont="1" applyFill="1" applyBorder="1" applyAlignment="1">
      <alignment horizontal="center"/>
    </xf>
    <xf numFmtId="3" fontId="33" fillId="42" borderId="1" xfId="0" applyNumberFormat="1" applyFont="1" applyFill="1" applyBorder="1" applyAlignment="1">
      <alignment horizontal="right"/>
    </xf>
    <xf numFmtId="165" fontId="33" fillId="42" borderId="21" xfId="28" applyNumberFormat="1" applyFont="1" applyFill="1" applyBorder="1" applyAlignment="1">
      <alignment shrinkToFit="1"/>
    </xf>
    <xf numFmtId="3" fontId="33" fillId="42" borderId="1" xfId="0" applyNumberFormat="1" applyFont="1" applyFill="1" applyBorder="1"/>
    <xf numFmtId="3" fontId="3" fillId="42" borderId="1" xfId="0" applyNumberFormat="1" applyFont="1" applyFill="1" applyBorder="1"/>
    <xf numFmtId="3" fontId="33" fillId="42" borderId="1" xfId="0" quotePrefix="1" applyNumberFormat="1" applyFont="1" applyFill="1" applyBorder="1"/>
    <xf numFmtId="165" fontId="33" fillId="42" borderId="22" xfId="28" applyNumberFormat="1" applyFont="1" applyFill="1" applyBorder="1" applyAlignment="1">
      <alignment shrinkToFit="1"/>
    </xf>
    <xf numFmtId="3" fontId="33" fillId="39" borderId="1" xfId="0" applyNumberFormat="1" applyFont="1" applyFill="1" applyBorder="1" applyAlignment="1">
      <alignment horizontal="right"/>
    </xf>
    <xf numFmtId="165" fontId="3" fillId="42" borderId="21" xfId="28" applyNumberFormat="1" applyFont="1" applyFill="1" applyBorder="1" applyAlignment="1">
      <alignment shrinkToFit="1"/>
    </xf>
    <xf numFmtId="3" fontId="3" fillId="38" borderId="12" xfId="0" applyNumberFormat="1" applyFont="1" applyFill="1" applyBorder="1"/>
    <xf numFmtId="165" fontId="3" fillId="38" borderId="21" xfId="28" applyNumberFormat="1" applyFont="1" applyFill="1" applyBorder="1" applyAlignment="1">
      <alignment shrinkToFit="1"/>
    </xf>
    <xf numFmtId="0" fontId="0" fillId="0" borderId="0" xfId="0" applyFill="1"/>
    <xf numFmtId="49" fontId="21" fillId="0" borderId="1" xfId="0" applyNumberFormat="1" applyFont="1" applyFill="1" applyBorder="1" applyAlignment="1">
      <alignment horizontal="center" vertical="center" wrapText="1"/>
    </xf>
    <xf numFmtId="49" fontId="53" fillId="37" borderId="15" xfId="0" applyNumberFormat="1" applyFont="1" applyFill="1" applyBorder="1" applyAlignment="1">
      <alignment horizontal="left" vertical="center" wrapText="1"/>
    </xf>
    <xf numFmtId="3" fontId="42" fillId="0" borderId="0" xfId="0" applyNumberFormat="1" applyFont="1" applyBorder="1" applyAlignment="1">
      <alignment horizontal="right"/>
    </xf>
    <xf numFmtId="3" fontId="46" fillId="0" borderId="23" xfId="0" applyNumberFormat="1" applyFont="1" applyBorder="1"/>
    <xf numFmtId="3" fontId="33" fillId="0" borderId="21" xfId="0" applyNumberFormat="1" applyFont="1" applyBorder="1" applyAlignment="1">
      <alignment horizontal="center"/>
    </xf>
    <xf numFmtId="3" fontId="46" fillId="0" borderId="0" xfId="0" applyNumberFormat="1" applyFont="1" applyBorder="1"/>
    <xf numFmtId="3" fontId="55" fillId="0" borderId="0" xfId="0" applyNumberFormat="1" applyFont="1" applyBorder="1"/>
    <xf numFmtId="3" fontId="56" fillId="0" borderId="0" xfId="0" applyNumberFormat="1" applyFont="1" applyBorder="1"/>
    <xf numFmtId="3" fontId="56" fillId="0" borderId="0" xfId="0" applyNumberFormat="1" applyFont="1" applyBorder="1" applyAlignment="1">
      <alignment horizontal="right"/>
    </xf>
    <xf numFmtId="49" fontId="45" fillId="43" borderId="1" xfId="0" applyNumberFormat="1" applyFont="1" applyFill="1" applyBorder="1" applyAlignment="1">
      <alignment horizontal="left" vertical="center" wrapText="1"/>
    </xf>
    <xf numFmtId="49" fontId="45" fillId="43" borderId="1" xfId="0" applyNumberFormat="1" applyFont="1" applyFill="1" applyBorder="1" applyAlignment="1">
      <alignment horizontal="center" vertical="center" wrapText="1"/>
    </xf>
    <xf numFmtId="3" fontId="57" fillId="0" borderId="1" xfId="0" applyNumberFormat="1" applyFont="1" applyBorder="1"/>
    <xf numFmtId="49" fontId="45" fillId="37" borderId="1" xfId="0" applyNumberFormat="1" applyFont="1" applyFill="1" applyBorder="1" applyAlignment="1">
      <alignment horizontal="left" vertical="center" wrapText="1"/>
    </xf>
    <xf numFmtId="3" fontId="58" fillId="0" borderId="1" xfId="0" applyNumberFormat="1" applyFont="1" applyBorder="1"/>
    <xf numFmtId="4" fontId="0" fillId="0" borderId="0" xfId="0" applyNumberFormat="1" applyAlignment="1">
      <alignment vertical="top"/>
    </xf>
    <xf numFmtId="0" fontId="20" fillId="41" borderId="36" xfId="48" applyFont="1" applyFill="1" applyBorder="1" applyAlignment="1">
      <alignment vertical="top"/>
    </xf>
    <xf numFmtId="0" fontId="23" fillId="40" borderId="27" xfId="48" applyFont="1" applyFill="1" applyBorder="1" applyAlignment="1">
      <alignment wrapText="1"/>
    </xf>
    <xf numFmtId="3" fontId="1" fillId="0" borderId="24" xfId="0" applyNumberFormat="1" applyFont="1" applyBorder="1"/>
    <xf numFmtId="3" fontId="1" fillId="0" borderId="21" xfId="0" applyNumberFormat="1" applyFont="1" applyBorder="1"/>
    <xf numFmtId="49" fontId="41" fillId="37" borderId="21" xfId="0" applyNumberFormat="1" applyFont="1" applyFill="1" applyBorder="1" applyAlignment="1">
      <alignment horizontal="left" wrapText="1"/>
    </xf>
    <xf numFmtId="49" fontId="41" fillId="37" borderId="31" xfId="0" applyNumberFormat="1" applyFont="1" applyFill="1" applyBorder="1" applyAlignment="1">
      <alignment horizontal="left" wrapText="1"/>
    </xf>
    <xf numFmtId="3" fontId="59" fillId="0" borderId="0" xfId="0" applyNumberFormat="1" applyFont="1" applyAlignment="1">
      <alignment horizontal="right"/>
    </xf>
    <xf numFmtId="3" fontId="34" fillId="37" borderId="1" xfId="0" applyNumberFormat="1" applyFont="1" applyFill="1" applyBorder="1" applyAlignment="1">
      <alignment horizontal="left" shrinkToFit="1"/>
    </xf>
    <xf numFmtId="49" fontId="35" fillId="37" borderId="1" xfId="0" applyNumberFormat="1" applyFont="1" applyFill="1" applyBorder="1" applyAlignment="1">
      <alignment horizontal="left" shrinkToFit="1"/>
    </xf>
    <xf numFmtId="49" fontId="31" fillId="37" borderId="1" xfId="0" applyNumberFormat="1" applyFont="1" applyFill="1" applyBorder="1" applyAlignment="1">
      <alignment horizontal="left" shrinkToFit="1"/>
    </xf>
    <xf numFmtId="49" fontId="37" fillId="37" borderId="1" xfId="0" applyNumberFormat="1" applyFont="1" applyFill="1" applyBorder="1" applyAlignment="1">
      <alignment horizontal="left" shrinkToFit="1"/>
    </xf>
    <xf numFmtId="49" fontId="38" fillId="37" borderId="1" xfId="0" applyNumberFormat="1" applyFont="1" applyFill="1" applyBorder="1" applyAlignment="1">
      <alignment horizontal="left" shrinkToFit="1"/>
    </xf>
    <xf numFmtId="3" fontId="34" fillId="37" borderId="1" xfId="0" applyNumberFormat="1" applyFont="1" applyFill="1" applyBorder="1" applyAlignment="1" applyProtection="1">
      <alignment horizontal="left"/>
    </xf>
    <xf numFmtId="3" fontId="30" fillId="33" borderId="13" xfId="28" applyNumberFormat="1" applyFont="1" applyFill="1" applyBorder="1" applyAlignment="1">
      <alignment vertical="center" shrinkToFit="1"/>
    </xf>
    <xf numFmtId="3" fontId="33" fillId="37" borderId="15" xfId="0" applyNumberFormat="1" applyFont="1" applyFill="1" applyBorder="1" applyAlignment="1">
      <alignment horizontal="right" shrinkToFit="1"/>
    </xf>
    <xf numFmtId="3" fontId="3" fillId="37" borderId="15" xfId="0" applyNumberFormat="1" applyFont="1" applyFill="1" applyBorder="1" applyAlignment="1">
      <alignment shrinkToFit="1"/>
    </xf>
    <xf numFmtId="3" fontId="36" fillId="37" borderId="15" xfId="0" applyNumberFormat="1" applyFont="1" applyFill="1" applyBorder="1" applyAlignment="1">
      <alignment shrinkToFit="1"/>
    </xf>
    <xf numFmtId="3" fontId="40" fillId="37" borderId="15" xfId="0" applyNumberFormat="1" applyFont="1" applyFill="1" applyBorder="1" applyAlignment="1">
      <alignment shrinkToFit="1"/>
    </xf>
    <xf numFmtId="3" fontId="0" fillId="0" borderId="1" xfId="0" applyNumberFormat="1" applyBorder="1"/>
    <xf numFmtId="4" fontId="48" fillId="41" borderId="28" xfId="48" applyNumberFormat="1" applyFont="1" applyFill="1" applyBorder="1"/>
    <xf numFmtId="3" fontId="1" fillId="0" borderId="1" xfId="0" applyNumberFormat="1" applyFont="1" applyBorder="1" applyAlignment="1"/>
    <xf numFmtId="0" fontId="23" fillId="40" borderId="37" xfId="48" applyFont="1" applyFill="1" applyBorder="1" applyAlignment="1">
      <alignment wrapText="1"/>
    </xf>
    <xf numFmtId="0" fontId="20" fillId="41" borderId="19" xfId="48" applyFont="1" applyFill="1" applyBorder="1" applyAlignment="1">
      <alignment vertical="top"/>
    </xf>
    <xf numFmtId="3" fontId="1" fillId="0" borderId="21" xfId="0" applyNumberFormat="1" applyFont="1" applyBorder="1" applyAlignment="1"/>
    <xf numFmtId="0" fontId="33" fillId="35" borderId="1" xfId="28" applyFont="1" applyFill="1" applyBorder="1" applyAlignment="1">
      <alignment shrinkToFit="1"/>
    </xf>
    <xf numFmtId="0" fontId="22" fillId="0" borderId="0" xfId="0" applyFont="1"/>
    <xf numFmtId="3" fontId="49" fillId="0" borderId="1" xfId="0" quotePrefix="1" applyNumberFormat="1" applyFont="1" applyFill="1" applyBorder="1"/>
    <xf numFmtId="3" fontId="49" fillId="0" borderId="1" xfId="0" applyNumberFormat="1" applyFont="1" applyFill="1" applyBorder="1"/>
    <xf numFmtId="167" fontId="49" fillId="0" borderId="1" xfId="0" applyNumberFormat="1" applyFont="1" applyFill="1" applyBorder="1" applyAlignment="1"/>
    <xf numFmtId="3" fontId="50" fillId="0" borderId="1" xfId="0" quotePrefix="1" applyNumberFormat="1" applyFont="1" applyFill="1" applyBorder="1"/>
    <xf numFmtId="167" fontId="50" fillId="0" borderId="1" xfId="0" applyNumberFormat="1" applyFont="1" applyFill="1" applyBorder="1" applyAlignment="1"/>
    <xf numFmtId="3" fontId="50" fillId="0" borderId="1" xfId="0" applyNumberFormat="1" applyFont="1" applyFill="1" applyBorder="1"/>
    <xf numFmtId="3" fontId="50" fillId="0" borderId="1" xfId="0" applyNumberFormat="1" applyFont="1" applyBorder="1"/>
    <xf numFmtId="167" fontId="50" fillId="0" borderId="1" xfId="0" applyNumberFormat="1" applyFont="1" applyBorder="1" applyAlignment="1"/>
    <xf numFmtId="3" fontId="49" fillId="0" borderId="1" xfId="0" applyNumberFormat="1" applyFont="1" applyBorder="1"/>
    <xf numFmtId="0" fontId="61" fillId="33" borderId="13" xfId="28" applyFont="1" applyFill="1" applyBorder="1" applyAlignment="1">
      <alignment vertical="center" shrinkToFit="1"/>
    </xf>
    <xf numFmtId="0" fontId="49" fillId="0" borderId="20" xfId="28" applyFont="1" applyFill="1" applyBorder="1" applyAlignment="1">
      <alignment horizontal="left" vertical="center" shrinkToFit="1"/>
    </xf>
    <xf numFmtId="3" fontId="33" fillId="35" borderId="15" xfId="0" applyNumberFormat="1" applyFont="1" applyFill="1" applyBorder="1" applyAlignment="1" applyProtection="1">
      <alignment shrinkToFit="1"/>
    </xf>
    <xf numFmtId="0" fontId="33" fillId="35" borderId="29" xfId="28" applyFont="1" applyFill="1" applyBorder="1" applyAlignment="1">
      <alignment shrinkToFit="1"/>
    </xf>
    <xf numFmtId="0" fontId="0" fillId="35" borderId="18" xfId="0" applyFill="1" applyBorder="1"/>
    <xf numFmtId="3" fontId="33" fillId="35" borderId="29" xfId="28" applyNumberFormat="1" applyFont="1" applyFill="1" applyBorder="1" applyAlignment="1">
      <alignment horizontal="center" shrinkToFit="1"/>
    </xf>
    <xf numFmtId="3" fontId="33" fillId="35" borderId="21" xfId="28" applyNumberFormat="1" applyFont="1" applyFill="1" applyBorder="1" applyAlignment="1">
      <alignment shrinkToFit="1"/>
    </xf>
    <xf numFmtId="3" fontId="33" fillId="35" borderId="22" xfId="28" applyNumberFormat="1" applyFont="1" applyFill="1" applyBorder="1" applyAlignment="1">
      <alignment shrinkToFit="1"/>
    </xf>
    <xf numFmtId="167" fontId="52" fillId="35" borderId="1" xfId="0" applyNumberFormat="1" applyFont="1" applyFill="1" applyBorder="1" applyAlignment="1">
      <alignment horizontal="center"/>
    </xf>
    <xf numFmtId="0" fontId="61" fillId="36" borderId="20" xfId="28" applyFont="1" applyFill="1" applyBorder="1" applyAlignment="1">
      <alignment horizontal="center" vertical="center" wrapText="1"/>
    </xf>
    <xf numFmtId="3" fontId="29" fillId="0" borderId="23" xfId="0" applyNumberFormat="1" applyFont="1" applyBorder="1" applyAlignment="1">
      <alignment horizontal="center" wrapText="1"/>
    </xf>
    <xf numFmtId="167" fontId="28" fillId="35" borderId="29" xfId="0" applyNumberFormat="1" applyFont="1" applyFill="1" applyBorder="1" applyAlignment="1">
      <alignment horizontal="center"/>
    </xf>
    <xf numFmtId="3" fontId="29" fillId="0" borderId="0" xfId="0" applyNumberFormat="1" applyFont="1" applyBorder="1"/>
    <xf numFmtId="167" fontId="49" fillId="0" borderId="1" xfId="0" applyNumberFormat="1" applyFont="1" applyBorder="1" applyAlignment="1"/>
    <xf numFmtId="3" fontId="51" fillId="35" borderId="1" xfId="0" applyNumberFormat="1" applyFont="1" applyFill="1" applyBorder="1"/>
    <xf numFmtId="167" fontId="1" fillId="35" borderId="1" xfId="0" applyNumberFormat="1" applyFont="1" applyFill="1" applyBorder="1" applyAlignment="1"/>
    <xf numFmtId="3" fontId="51" fillId="35" borderId="1" xfId="0" quotePrefix="1" applyNumberFormat="1" applyFont="1" applyFill="1" applyBorder="1"/>
    <xf numFmtId="3" fontId="28" fillId="35" borderId="21" xfId="0" applyNumberFormat="1" applyFont="1" applyFill="1" applyBorder="1" applyAlignment="1">
      <alignment horizontal="right"/>
    </xf>
    <xf numFmtId="3" fontId="22" fillId="35" borderId="22" xfId="0" applyNumberFormat="1" applyFont="1" applyFill="1" applyBorder="1" applyAlignment="1">
      <alignment horizontal="right"/>
    </xf>
    <xf numFmtId="168" fontId="52" fillId="35" borderId="1" xfId="0" applyNumberFormat="1" applyFont="1" applyFill="1" applyBorder="1" applyAlignment="1">
      <alignment horizontal="center"/>
    </xf>
    <xf numFmtId="0" fontId="34" fillId="0" borderId="1" xfId="28" applyFont="1" applyFill="1" applyBorder="1" applyAlignment="1">
      <alignment horizontal="center" vertical="center" shrinkToFit="1"/>
    </xf>
    <xf numFmtId="0" fontId="34" fillId="0" borderId="21" xfId="28" applyFont="1" applyFill="1" applyBorder="1" applyAlignment="1">
      <alignment horizontal="center" vertical="center" shrinkToFit="1"/>
    </xf>
    <xf numFmtId="0" fontId="34" fillId="33" borderId="15" xfId="28" applyFont="1" applyFill="1" applyBorder="1" applyAlignment="1">
      <alignment horizontal="center" vertical="center" shrinkToFit="1"/>
    </xf>
    <xf numFmtId="0" fontId="48" fillId="0" borderId="0" xfId="0" applyFont="1"/>
    <xf numFmtId="3" fontId="46" fillId="34" borderId="1" xfId="0" applyNumberFormat="1" applyFont="1" applyFill="1" applyBorder="1"/>
    <xf numFmtId="3" fontId="29" fillId="34" borderId="1" xfId="0" applyNumberFormat="1" applyFont="1" applyFill="1" applyBorder="1" applyAlignment="1">
      <alignment horizontal="center" vertical="center" wrapText="1"/>
    </xf>
    <xf numFmtId="3" fontId="51" fillId="35" borderId="1" xfId="0" applyNumberFormat="1" applyFont="1" applyFill="1" applyBorder="1" applyAlignment="1">
      <alignment shrinkToFit="1"/>
    </xf>
    <xf numFmtId="0" fontId="51" fillId="35" borderId="1" xfId="0" applyFont="1" applyFill="1" applyBorder="1" applyAlignment="1">
      <alignment shrinkToFit="1"/>
    </xf>
    <xf numFmtId="167" fontId="1" fillId="35" borderId="1" xfId="0" applyNumberFormat="1" applyFont="1" applyFill="1" applyBorder="1"/>
    <xf numFmtId="3" fontId="50" fillId="37" borderId="1" xfId="0" applyNumberFormat="1" applyFont="1" applyFill="1" applyBorder="1" applyAlignment="1">
      <alignment shrinkToFit="1"/>
    </xf>
    <xf numFmtId="0" fontId="50" fillId="37" borderId="1" xfId="0" applyFont="1" applyFill="1" applyBorder="1" applyAlignment="1">
      <alignment shrinkToFit="1"/>
    </xf>
    <xf numFmtId="167" fontId="50" fillId="0" borderId="1" xfId="0" applyNumberFormat="1" applyFont="1" applyBorder="1"/>
    <xf numFmtId="3" fontId="49" fillId="37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shrinkToFit="1"/>
    </xf>
    <xf numFmtId="167" fontId="49" fillId="0" borderId="1" xfId="0" applyNumberFormat="1" applyFont="1" applyBorder="1"/>
    <xf numFmtId="0" fontId="50" fillId="37" borderId="1" xfId="0" applyFont="1" applyFill="1" applyBorder="1" applyAlignment="1">
      <alignment wrapText="1"/>
    </xf>
    <xf numFmtId="0" fontId="50" fillId="37" borderId="1" xfId="0" applyFont="1" applyFill="1" applyBorder="1" applyAlignment="1"/>
    <xf numFmtId="3" fontId="51" fillId="37" borderId="1" xfId="0" applyNumberFormat="1" applyFont="1" applyFill="1" applyBorder="1" applyAlignment="1">
      <alignment shrinkToFit="1"/>
    </xf>
    <xf numFmtId="0" fontId="51" fillId="37" borderId="1" xfId="28" applyFont="1" applyFill="1" applyBorder="1" applyAlignment="1">
      <alignment shrinkToFit="1"/>
    </xf>
    <xf numFmtId="3" fontId="1" fillId="0" borderId="1" xfId="0" applyNumberFormat="1" applyFont="1" applyBorder="1"/>
    <xf numFmtId="167" fontId="1" fillId="0" borderId="1" xfId="0" applyNumberFormat="1" applyFont="1" applyBorder="1" applyAlignment="1"/>
    <xf numFmtId="3" fontId="1" fillId="0" borderId="1" xfId="0" applyNumberFormat="1" applyFont="1" applyFill="1" applyBorder="1"/>
    <xf numFmtId="167" fontId="1" fillId="0" borderId="1" xfId="0" applyNumberFormat="1" applyFont="1" applyBorder="1"/>
    <xf numFmtId="0" fontId="51" fillId="35" borderId="1" xfId="28" applyFont="1" applyFill="1" applyBorder="1" applyAlignment="1">
      <alignment wrapText="1" shrinkToFit="1"/>
    </xf>
    <xf numFmtId="167" fontId="51" fillId="35" borderId="1" xfId="0" quotePrefix="1" applyNumberFormat="1" applyFont="1" applyFill="1" applyBorder="1" applyAlignment="1"/>
    <xf numFmtId="167" fontId="51" fillId="35" borderId="1" xfId="0" applyNumberFormat="1" applyFont="1" applyFill="1" applyBorder="1"/>
    <xf numFmtId="167" fontId="49" fillId="0" borderId="1" xfId="0" applyNumberFormat="1" applyFont="1" applyFill="1" applyBorder="1"/>
    <xf numFmtId="0" fontId="49" fillId="37" borderId="1" xfId="28" applyFont="1" applyFill="1" applyBorder="1" applyAlignment="1">
      <alignment wrapText="1" shrinkToFit="1"/>
    </xf>
    <xf numFmtId="167" fontId="49" fillId="0" borderId="1" xfId="0" quotePrefix="1" applyNumberFormat="1" applyFont="1" applyFill="1" applyBorder="1"/>
    <xf numFmtId="3" fontId="63" fillId="37" borderId="1" xfId="0" applyNumberFormat="1" applyFont="1" applyFill="1" applyBorder="1" applyAlignment="1">
      <alignment shrinkToFit="1"/>
    </xf>
    <xf numFmtId="0" fontId="49" fillId="37" borderId="1" xfId="28" applyFont="1" applyFill="1" applyBorder="1" applyAlignment="1">
      <alignment vertical="center" wrapText="1" shrinkToFit="1"/>
    </xf>
    <xf numFmtId="3" fontId="62" fillId="37" borderId="1" xfId="0" applyNumberFormat="1" applyFont="1" applyFill="1" applyBorder="1" applyAlignment="1">
      <alignment shrinkToFit="1"/>
    </xf>
    <xf numFmtId="49" fontId="65" fillId="37" borderId="1" xfId="0" applyNumberFormat="1" applyFont="1" applyFill="1" applyBorder="1" applyAlignment="1">
      <alignment horizontal="left" wrapText="1"/>
    </xf>
    <xf numFmtId="167" fontId="50" fillId="0" borderId="1" xfId="0" applyNumberFormat="1" applyFont="1" applyFill="1" applyBorder="1"/>
    <xf numFmtId="49" fontId="64" fillId="37" borderId="1" xfId="0" applyNumberFormat="1" applyFont="1" applyFill="1" applyBorder="1" applyAlignment="1">
      <alignment horizontal="left" wrapText="1"/>
    </xf>
    <xf numFmtId="0" fontId="50" fillId="37" borderId="1" xfId="28" applyFont="1" applyFill="1" applyBorder="1" applyAlignment="1">
      <alignment shrinkToFit="1"/>
    </xf>
    <xf numFmtId="0" fontId="3" fillId="35" borderId="1" xfId="28" applyFont="1" applyFill="1" applyBorder="1" applyAlignment="1">
      <alignment wrapText="1" shrinkToFit="1"/>
    </xf>
    <xf numFmtId="3" fontId="49" fillId="35" borderId="1" xfId="0" applyNumberFormat="1" applyFont="1" applyFill="1" applyBorder="1" applyAlignment="1">
      <alignment shrinkToFit="1"/>
    </xf>
    <xf numFmtId="167" fontId="0" fillId="0" borderId="0" xfId="0" applyNumberFormat="1" applyFill="1"/>
    <xf numFmtId="3" fontId="33" fillId="38" borderId="1" xfId="0" quotePrefix="1" applyNumberFormat="1" applyFont="1" applyFill="1" applyBorder="1"/>
    <xf numFmtId="0" fontId="62" fillId="37" borderId="1" xfId="28" applyFont="1" applyFill="1" applyBorder="1" applyAlignment="1">
      <alignment shrinkToFit="1"/>
    </xf>
    <xf numFmtId="167" fontId="50" fillId="0" borderId="1" xfId="0" quotePrefix="1" applyNumberFormat="1" applyFont="1" applyFill="1" applyBorder="1"/>
    <xf numFmtId="49" fontId="67" fillId="37" borderId="1" xfId="0" applyNumberFormat="1" applyFont="1" applyFill="1" applyBorder="1" applyAlignment="1">
      <alignment horizontal="left" wrapText="1"/>
    </xf>
    <xf numFmtId="0" fontId="68" fillId="37" borderId="1" xfId="28" applyFont="1" applyFill="1" applyBorder="1" applyAlignment="1">
      <alignment wrapText="1" shrinkToFit="1"/>
    </xf>
    <xf numFmtId="3" fontId="3" fillId="42" borderId="15" xfId="0" applyNumberFormat="1" applyFont="1" applyFill="1" applyBorder="1"/>
    <xf numFmtId="0" fontId="33" fillId="37" borderId="11" xfId="28" applyFont="1" applyFill="1" applyBorder="1" applyAlignment="1">
      <alignment wrapText="1" shrinkToFit="1"/>
    </xf>
    <xf numFmtId="3" fontId="33" fillId="42" borderId="15" xfId="0" applyNumberFormat="1" applyFont="1" applyFill="1" applyBorder="1" applyAlignment="1">
      <alignment horizontal="right"/>
    </xf>
    <xf numFmtId="3" fontId="32" fillId="0" borderId="25" xfId="0" applyNumberFormat="1" applyFont="1" applyBorder="1" applyAlignment="1">
      <alignment horizontal="center"/>
    </xf>
    <xf numFmtId="3" fontId="33" fillId="42" borderId="15" xfId="0" quotePrefix="1" applyNumberFormat="1" applyFont="1" applyFill="1" applyBorder="1"/>
    <xf numFmtId="3" fontId="33" fillId="42" borderId="15" xfId="0" applyNumberFormat="1" applyFont="1" applyFill="1" applyBorder="1"/>
    <xf numFmtId="49" fontId="43" fillId="37" borderId="11" xfId="0" applyNumberFormat="1" applyFont="1" applyFill="1" applyBorder="1" applyAlignment="1">
      <alignment horizontal="left" wrapText="1"/>
    </xf>
    <xf numFmtId="3" fontId="32" fillId="42" borderId="15" xfId="0" applyNumberFormat="1" applyFont="1" applyFill="1" applyBorder="1" applyAlignment="1">
      <alignment horizontal="center"/>
    </xf>
    <xf numFmtId="3" fontId="30" fillId="0" borderId="0" xfId="0" applyNumberFormat="1" applyFont="1" applyBorder="1"/>
    <xf numFmtId="3" fontId="30" fillId="0" borderId="0" xfId="0" applyNumberFormat="1" applyFont="1" applyFill="1" applyBorder="1"/>
    <xf numFmtId="3" fontId="29" fillId="41" borderId="1" xfId="0" applyNumberFormat="1" applyFont="1" applyFill="1" applyBorder="1" applyAlignment="1">
      <alignment horizontal="center" vertical="center" wrapText="1"/>
    </xf>
    <xf numFmtId="3" fontId="60" fillId="34" borderId="14" xfId="0" applyNumberFormat="1" applyFont="1" applyFill="1" applyBorder="1" applyAlignment="1">
      <alignment horizontal="right" shrinkToFit="1"/>
    </xf>
    <xf numFmtId="3" fontId="60" fillId="34" borderId="1" xfId="0" applyNumberFormat="1" applyFont="1" applyFill="1" applyBorder="1" applyAlignment="1">
      <alignment horizontal="right"/>
    </xf>
    <xf numFmtId="3" fontId="60" fillId="34" borderId="1" xfId="0" applyNumberFormat="1" applyFont="1" applyFill="1" applyBorder="1"/>
    <xf numFmtId="3" fontId="60" fillId="34" borderId="11" xfId="0" applyNumberFormat="1" applyFont="1" applyFill="1" applyBorder="1"/>
    <xf numFmtId="3" fontId="28" fillId="0" borderId="20" xfId="0" applyNumberFormat="1" applyFont="1" applyBorder="1" applyAlignment="1">
      <alignment horizontal="center" wrapText="1"/>
    </xf>
    <xf numFmtId="3" fontId="33" fillId="0" borderId="12" xfId="0" applyNumberFormat="1" applyFont="1" applyBorder="1"/>
    <xf numFmtId="0" fontId="0" fillId="0" borderId="0" xfId="0"/>
    <xf numFmtId="3" fontId="0" fillId="0" borderId="0" xfId="0" applyNumberFormat="1"/>
    <xf numFmtId="3" fontId="33" fillId="0" borderId="1" xfId="0" applyNumberFormat="1" applyFont="1" applyBorder="1"/>
    <xf numFmtId="3" fontId="33" fillId="0" borderId="1" xfId="0" applyNumberFormat="1" applyFont="1" applyFill="1" applyBorder="1"/>
    <xf numFmtId="3" fontId="33" fillId="0" borderId="1" xfId="0" quotePrefix="1" applyNumberFormat="1" applyFont="1" applyFill="1" applyBorder="1"/>
    <xf numFmtId="3" fontId="33" fillId="0" borderId="0" xfId="0" applyNumberFormat="1" applyFont="1" applyFill="1" applyBorder="1" applyAlignment="1" applyProtection="1">
      <alignment horizontal="right"/>
    </xf>
    <xf numFmtId="0" fontId="33" fillId="0" borderId="0" xfId="28" applyFont="1" applyFill="1" applyBorder="1" applyAlignment="1">
      <alignment wrapText="1"/>
    </xf>
    <xf numFmtId="3" fontId="33" fillId="42" borderId="0" xfId="28" applyNumberFormat="1" applyFont="1" applyFill="1" applyBorder="1" applyAlignment="1"/>
    <xf numFmtId="165" fontId="33" fillId="42" borderId="0" xfId="28" applyNumberFormat="1" applyFont="1" applyFill="1" applyBorder="1" applyAlignment="1">
      <alignment shrinkToFit="1"/>
    </xf>
    <xf numFmtId="3" fontId="3" fillId="38" borderId="0" xfId="0" quotePrefix="1" applyNumberFormat="1" applyFont="1" applyFill="1" applyBorder="1"/>
    <xf numFmtId="165" fontId="33" fillId="38" borderId="0" xfId="28" applyNumberFormat="1" applyFont="1" applyFill="1" applyBorder="1" applyAlignment="1">
      <alignment shrinkToFit="1"/>
    </xf>
    <xf numFmtId="3" fontId="3" fillId="39" borderId="0" xfId="0" applyNumberFormat="1" applyFont="1" applyFill="1" applyBorder="1" applyAlignment="1">
      <alignment horizontal="right"/>
    </xf>
    <xf numFmtId="165" fontId="33" fillId="39" borderId="0" xfId="28" applyNumberFormat="1" applyFont="1" applyFill="1" applyBorder="1" applyAlignment="1">
      <alignment shrinkToFit="1"/>
    </xf>
    <xf numFmtId="3" fontId="33" fillId="42" borderId="18" xfId="0" applyNumberFormat="1" applyFont="1" applyFill="1" applyBorder="1"/>
    <xf numFmtId="3" fontId="33" fillId="42" borderId="29" xfId="0" applyNumberFormat="1" applyFont="1" applyFill="1" applyBorder="1"/>
    <xf numFmtId="3" fontId="33" fillId="38" borderId="29" xfId="0" applyNumberFormat="1" applyFont="1" applyFill="1" applyBorder="1"/>
    <xf numFmtId="3" fontId="33" fillId="39" borderId="29" xfId="0" applyNumberFormat="1" applyFont="1" applyFill="1" applyBorder="1" applyAlignment="1">
      <alignment horizontal="right"/>
    </xf>
    <xf numFmtId="167" fontId="33" fillId="0" borderId="21" xfId="0" applyNumberFormat="1" applyFont="1" applyFill="1" applyBorder="1" applyAlignment="1">
      <alignment horizontal="right"/>
    </xf>
    <xf numFmtId="3" fontId="29" fillId="0" borderId="23" xfId="0" applyNumberFormat="1" applyFont="1" applyBorder="1" applyAlignment="1">
      <alignment horizontal="center" vertical="center" wrapText="1"/>
    </xf>
    <xf numFmtId="3" fontId="60" fillId="0" borderId="15" xfId="0" applyNumberFormat="1" applyFont="1" applyFill="1" applyBorder="1" applyAlignment="1" applyProtection="1">
      <alignment horizontal="right"/>
    </xf>
    <xf numFmtId="0" fontId="33" fillId="0" borderId="15" xfId="45" applyFont="1" applyFill="1" applyBorder="1" applyAlignment="1" applyProtection="1">
      <alignment horizontal="right"/>
    </xf>
    <xf numFmtId="0" fontId="33" fillId="0" borderId="21" xfId="0" applyFont="1" applyFill="1" applyBorder="1" applyAlignment="1" applyProtection="1">
      <alignment wrapText="1"/>
    </xf>
    <xf numFmtId="3" fontId="60" fillId="34" borderId="15" xfId="0" applyNumberFormat="1" applyFont="1" applyFill="1" applyBorder="1" applyAlignment="1">
      <alignment horizontal="right" shrinkToFit="1"/>
    </xf>
    <xf numFmtId="3" fontId="33" fillId="0" borderId="15" xfId="0" applyNumberFormat="1" applyFont="1" applyFill="1" applyBorder="1" applyAlignment="1" applyProtection="1">
      <alignment horizontal="right"/>
    </xf>
    <xf numFmtId="3" fontId="33" fillId="0" borderId="18" xfId="0" applyNumberFormat="1" applyFont="1" applyFill="1" applyBorder="1" applyAlignment="1" applyProtection="1">
      <alignment horizontal="right"/>
    </xf>
    <xf numFmtId="3" fontId="33" fillId="37" borderId="1" xfId="0" applyNumberFormat="1" applyFont="1" applyFill="1" applyBorder="1" applyAlignment="1" applyProtection="1">
      <alignment horizontal="right"/>
    </xf>
    <xf numFmtId="3" fontId="33" fillId="0" borderId="1" xfId="0" applyNumberFormat="1" applyFont="1" applyFill="1" applyBorder="1" applyAlignment="1" applyProtection="1">
      <alignment horizontal="right"/>
    </xf>
    <xf numFmtId="0" fontId="33" fillId="0" borderId="1" xfId="45" applyFont="1" applyFill="1" applyBorder="1" applyAlignment="1" applyProtection="1">
      <alignment horizontal="right"/>
    </xf>
    <xf numFmtId="0" fontId="33" fillId="0" borderId="29" xfId="45" applyFont="1" applyFill="1" applyBorder="1" applyAlignment="1" applyProtection="1">
      <alignment horizontal="right"/>
    </xf>
    <xf numFmtId="0" fontId="3" fillId="0" borderId="0" xfId="0" applyFont="1"/>
    <xf numFmtId="0" fontId="0" fillId="0" borderId="0" xfId="0" applyAlignment="1">
      <alignment horizontal="center"/>
    </xf>
    <xf numFmtId="3" fontId="60" fillId="35" borderId="1" xfId="0" applyNumberFormat="1" applyFont="1" applyFill="1" applyBorder="1"/>
    <xf numFmtId="3" fontId="60" fillId="35" borderId="12" xfId="0" applyNumberFormat="1" applyFont="1" applyFill="1" applyBorder="1"/>
    <xf numFmtId="3" fontId="60" fillId="0" borderId="1" xfId="0" applyNumberFormat="1" applyFont="1" applyFill="1" applyBorder="1"/>
    <xf numFmtId="3" fontId="60" fillId="35" borderId="11" xfId="0" applyNumberFormat="1" applyFont="1" applyFill="1" applyBorder="1"/>
    <xf numFmtId="0" fontId="60" fillId="34" borderId="21" xfId="28" applyFont="1" applyFill="1" applyBorder="1" applyAlignment="1"/>
    <xf numFmtId="167" fontId="60" fillId="34" borderId="21" xfId="0" applyNumberFormat="1" applyFont="1" applyFill="1" applyBorder="1" applyAlignment="1">
      <alignment horizontal="right"/>
    </xf>
    <xf numFmtId="3" fontId="60" fillId="35" borderId="14" xfId="0" applyNumberFormat="1" applyFont="1" applyFill="1" applyBorder="1" applyAlignment="1">
      <alignment shrinkToFit="1"/>
    </xf>
    <xf numFmtId="0" fontId="60" fillId="35" borderId="30" xfId="28" applyFont="1" applyFill="1" applyBorder="1" applyAlignment="1">
      <alignment wrapText="1"/>
    </xf>
    <xf numFmtId="167" fontId="60" fillId="35" borderId="21" xfId="0" applyNumberFormat="1" applyFont="1" applyFill="1" applyBorder="1"/>
    <xf numFmtId="0" fontId="33" fillId="37" borderId="21" xfId="0" applyFont="1" applyFill="1" applyBorder="1" applyAlignment="1"/>
    <xf numFmtId="167" fontId="33" fillId="0" borderId="21" xfId="0" applyNumberFormat="1" applyFont="1" applyBorder="1"/>
    <xf numFmtId="3" fontId="51" fillId="37" borderId="14" xfId="0" applyNumberFormat="1" applyFont="1" applyFill="1" applyBorder="1" applyAlignment="1">
      <alignment shrinkToFit="1"/>
    </xf>
    <xf numFmtId="0" fontId="51" fillId="37" borderId="21" xfId="0" applyFont="1" applyFill="1" applyBorder="1" applyAlignment="1"/>
    <xf numFmtId="3" fontId="51" fillId="0" borderId="1" xfId="0" applyNumberFormat="1" applyFont="1" applyBorder="1"/>
    <xf numFmtId="167" fontId="51" fillId="0" borderId="21" xfId="0" applyNumberFormat="1" applyFont="1" applyBorder="1"/>
    <xf numFmtId="3" fontId="70" fillId="37" borderId="14" xfId="0" applyNumberFormat="1" applyFont="1" applyFill="1" applyBorder="1" applyAlignment="1">
      <alignment shrinkToFit="1"/>
    </xf>
    <xf numFmtId="0" fontId="70" fillId="37" borderId="21" xfId="28" applyFont="1" applyFill="1" applyBorder="1" applyAlignment="1"/>
    <xf numFmtId="3" fontId="70" fillId="0" borderId="12" xfId="0" applyNumberFormat="1" applyFont="1" applyFill="1" applyBorder="1"/>
    <xf numFmtId="3" fontId="70" fillId="0" borderId="1" xfId="0" applyNumberFormat="1" applyFont="1" applyBorder="1"/>
    <xf numFmtId="167" fontId="70" fillId="0" borderId="21" xfId="0" applyNumberFormat="1" applyFont="1" applyBorder="1"/>
    <xf numFmtId="0" fontId="60" fillId="35" borderId="30" xfId="28" applyFont="1" applyFill="1" applyBorder="1" applyAlignment="1"/>
    <xf numFmtId="3" fontId="1" fillId="37" borderId="14" xfId="0" applyNumberFormat="1" applyFont="1" applyFill="1" applyBorder="1" applyAlignment="1">
      <alignment shrinkToFit="1"/>
    </xf>
    <xf numFmtId="0" fontId="1" fillId="37" borderId="21" xfId="28" applyFont="1" applyFill="1" applyBorder="1" applyAlignment="1"/>
    <xf numFmtId="167" fontId="1" fillId="0" borderId="21" xfId="0" applyNumberFormat="1" applyFont="1" applyBorder="1"/>
    <xf numFmtId="0" fontId="33" fillId="37" borderId="21" xfId="28" applyFont="1" applyFill="1" applyBorder="1" applyAlignment="1"/>
    <xf numFmtId="0" fontId="1" fillId="37" borderId="21" xfId="28" applyFont="1" applyFill="1" applyBorder="1" applyAlignment="1">
      <alignment wrapText="1"/>
    </xf>
    <xf numFmtId="167" fontId="33" fillId="0" borderId="31" xfId="0" applyNumberFormat="1" applyFont="1" applyFill="1" applyBorder="1"/>
    <xf numFmtId="3" fontId="70" fillId="0" borderId="1" xfId="0" quotePrefix="1" applyNumberFormat="1" applyFont="1" applyFill="1" applyBorder="1"/>
    <xf numFmtId="167" fontId="70" fillId="0" borderId="21" xfId="0" quotePrefix="1" applyNumberFormat="1" applyFont="1" applyFill="1" applyBorder="1"/>
    <xf numFmtId="167" fontId="70" fillId="0" borderId="21" xfId="0" applyNumberFormat="1" applyFont="1" applyFill="1" applyBorder="1"/>
    <xf numFmtId="167" fontId="33" fillId="0" borderId="21" xfId="0" applyNumberFormat="1" applyFont="1" applyFill="1" applyBorder="1"/>
    <xf numFmtId="49" fontId="71" fillId="37" borderId="31" xfId="0" applyNumberFormat="1" applyFont="1" applyFill="1" applyBorder="1" applyAlignment="1">
      <alignment horizontal="left" wrapText="1"/>
    </xf>
    <xf numFmtId="3" fontId="70" fillId="0" borderId="1" xfId="0" applyNumberFormat="1" applyFont="1" applyFill="1" applyBorder="1"/>
    <xf numFmtId="3" fontId="70" fillId="0" borderId="12" xfId="0" applyNumberFormat="1" applyFont="1" applyBorder="1"/>
    <xf numFmtId="3" fontId="1" fillId="0" borderId="12" xfId="0" applyNumberFormat="1" applyFont="1" applyBorder="1"/>
    <xf numFmtId="0" fontId="60" fillId="35" borderId="21" xfId="28" applyFont="1" applyFill="1" applyBorder="1" applyAlignment="1"/>
    <xf numFmtId="167" fontId="60" fillId="34" borderId="31" xfId="0" applyNumberFormat="1" applyFont="1" applyFill="1" applyBorder="1"/>
    <xf numFmtId="0" fontId="60" fillId="35" borderId="21" xfId="28" applyFont="1" applyFill="1" applyBorder="1" applyAlignment="1">
      <alignment wrapText="1"/>
    </xf>
    <xf numFmtId="0" fontId="33" fillId="37" borderId="21" xfId="28" applyFont="1" applyFill="1" applyBorder="1" applyAlignment="1">
      <alignment wrapText="1"/>
    </xf>
    <xf numFmtId="0" fontId="28" fillId="37" borderId="21" xfId="28" applyFont="1" applyFill="1" applyBorder="1" applyAlignment="1">
      <alignment wrapText="1"/>
    </xf>
    <xf numFmtId="167" fontId="60" fillId="35" borderId="31" xfId="0" applyNumberFormat="1" applyFont="1" applyFill="1" applyBorder="1"/>
    <xf numFmtId="3" fontId="33" fillId="0" borderId="35" xfId="0" applyNumberFormat="1" applyFont="1" applyBorder="1"/>
    <xf numFmtId="3" fontId="1" fillId="0" borderId="35" xfId="0" applyNumberFormat="1" applyFont="1" applyBorder="1"/>
    <xf numFmtId="167" fontId="1" fillId="0" borderId="30" xfId="0" applyNumberFormat="1" applyFont="1" applyFill="1" applyBorder="1"/>
    <xf numFmtId="167" fontId="60" fillId="34" borderId="21" xfId="0" applyNumberFormat="1" applyFont="1" applyFill="1" applyBorder="1"/>
    <xf numFmtId="3" fontId="33" fillId="0" borderId="35" xfId="0" applyNumberFormat="1" applyFont="1" applyFill="1" applyBorder="1"/>
    <xf numFmtId="167" fontId="33" fillId="0" borderId="32" xfId="0" applyNumberFormat="1" applyFont="1" applyFill="1" applyBorder="1"/>
    <xf numFmtId="3" fontId="60" fillId="44" borderId="14" xfId="0" applyNumberFormat="1" applyFont="1" applyFill="1" applyBorder="1" applyAlignment="1">
      <alignment horizontal="right" shrinkToFit="1"/>
    </xf>
    <xf numFmtId="0" fontId="60" fillId="44" borderId="21" xfId="28" applyFont="1" applyFill="1" applyBorder="1" applyAlignment="1"/>
    <xf numFmtId="3" fontId="60" fillId="44" borderId="1" xfId="0" applyNumberFormat="1" applyFont="1" applyFill="1" applyBorder="1"/>
    <xf numFmtId="167" fontId="60" fillId="44" borderId="21" xfId="0" applyNumberFormat="1" applyFont="1" applyFill="1" applyBorder="1"/>
    <xf numFmtId="0" fontId="60" fillId="0" borderId="21" xfId="0" applyFont="1" applyFill="1" applyBorder="1" applyAlignment="1" applyProtection="1">
      <alignment wrapText="1"/>
    </xf>
    <xf numFmtId="167" fontId="60" fillId="0" borderId="32" xfId="0" applyNumberFormat="1" applyFont="1" applyFill="1" applyBorder="1"/>
    <xf numFmtId="0" fontId="60" fillId="0" borderId="15" xfId="45" applyFont="1" applyFill="1" applyBorder="1" applyAlignment="1" applyProtection="1">
      <alignment horizontal="right"/>
    </xf>
    <xf numFmtId="167" fontId="60" fillId="0" borderId="32" xfId="0" applyNumberFormat="1" applyFont="1" applyFill="1" applyBorder="1" applyAlignment="1">
      <alignment horizontal="right"/>
    </xf>
    <xf numFmtId="3" fontId="60" fillId="45" borderId="39" xfId="0" applyNumberFormat="1" applyFont="1" applyFill="1" applyBorder="1" applyAlignment="1">
      <alignment horizontal="right" shrinkToFit="1"/>
    </xf>
    <xf numFmtId="0" fontId="60" fillId="45" borderId="22" xfId="28" applyFont="1" applyFill="1" applyBorder="1" applyAlignment="1"/>
    <xf numFmtId="3" fontId="60" fillId="45" borderId="26" xfId="0" applyNumberFormat="1" applyFont="1" applyFill="1" applyBorder="1"/>
    <xf numFmtId="3" fontId="60" fillId="45" borderId="29" xfId="0" applyNumberFormat="1" applyFont="1" applyFill="1" applyBorder="1"/>
    <xf numFmtId="167" fontId="60" fillId="45" borderId="33" xfId="0" applyNumberFormat="1" applyFont="1" applyFill="1" applyBorder="1"/>
    <xf numFmtId="0" fontId="33" fillId="0" borderId="21" xfId="28" applyFont="1" applyFill="1" applyBorder="1" applyAlignment="1">
      <alignment wrapText="1"/>
    </xf>
    <xf numFmtId="0" fontId="33" fillId="0" borderId="22" xfId="28" applyFont="1" applyFill="1" applyBorder="1" applyAlignment="1">
      <alignment wrapText="1"/>
    </xf>
    <xf numFmtId="167" fontId="60" fillId="35" borderId="21" xfId="0" applyNumberFormat="1" applyFont="1" applyFill="1" applyBorder="1" applyAlignment="1">
      <alignment horizontal="right"/>
    </xf>
    <xf numFmtId="0" fontId="0" fillId="0" borderId="0" xfId="0" applyAlignment="1">
      <alignment horizontal="center"/>
    </xf>
    <xf numFmtId="3" fontId="42" fillId="0" borderId="34" xfId="0" applyNumberFormat="1" applyFont="1" applyBorder="1" applyAlignment="1">
      <alignment horizontal="right"/>
    </xf>
    <xf numFmtId="3" fontId="30" fillId="0" borderId="17" xfId="0" applyNumberFormat="1" applyFont="1" applyBorder="1" applyAlignment="1">
      <alignment horizontal="center"/>
    </xf>
    <xf numFmtId="3" fontId="1" fillId="0" borderId="0" xfId="51" applyNumberFormat="1" applyFont="1" applyBorder="1" applyAlignment="1">
      <alignment horizontal="right"/>
    </xf>
  </cellXfs>
  <cellStyles count="917">
    <cellStyle name="20 % – Poudarek1" xfId="1" builtinId="30" customBuiltin="1"/>
    <cellStyle name="20 % – Poudarek1 2" xfId="267"/>
    <cellStyle name="20 % – Poudarek1 2 2" xfId="543"/>
    <cellStyle name="20 % – Poudarek1 3" xfId="359"/>
    <cellStyle name="20 % – Poudarek1 3 2" xfId="635"/>
    <cellStyle name="20 % – Poudarek1 4" xfId="451"/>
    <cellStyle name="20 % – Poudarek2" xfId="2" builtinId="34" customBuiltin="1"/>
    <cellStyle name="20 % – Poudarek2 2" xfId="269"/>
    <cellStyle name="20 % – Poudarek2 2 2" xfId="545"/>
    <cellStyle name="20 % – Poudarek2 3" xfId="361"/>
    <cellStyle name="20 % – Poudarek2 3 2" xfId="637"/>
    <cellStyle name="20 % – Poudarek2 4" xfId="453"/>
    <cellStyle name="20 % – Poudarek3" xfId="3" builtinId="38" customBuiltin="1"/>
    <cellStyle name="20 % – Poudarek3 2" xfId="271"/>
    <cellStyle name="20 % – Poudarek3 2 2" xfId="547"/>
    <cellStyle name="20 % – Poudarek3 3" xfId="363"/>
    <cellStyle name="20 % – Poudarek3 3 2" xfId="639"/>
    <cellStyle name="20 % – Poudarek3 4" xfId="455"/>
    <cellStyle name="20 % – Poudarek4" xfId="4" builtinId="42" customBuiltin="1"/>
    <cellStyle name="20 % – Poudarek4 2" xfId="273"/>
    <cellStyle name="20 % – Poudarek4 2 2" xfId="549"/>
    <cellStyle name="20 % – Poudarek4 3" xfId="365"/>
    <cellStyle name="20 % – Poudarek4 3 2" xfId="641"/>
    <cellStyle name="20 % – Poudarek4 4" xfId="457"/>
    <cellStyle name="20 % – Poudarek5" xfId="5" builtinId="46" customBuiltin="1"/>
    <cellStyle name="20 % – Poudarek5 2" xfId="275"/>
    <cellStyle name="20 % – Poudarek5 2 2" xfId="551"/>
    <cellStyle name="20 % – Poudarek5 3" xfId="367"/>
    <cellStyle name="20 % – Poudarek5 3 2" xfId="643"/>
    <cellStyle name="20 % – Poudarek5 4" xfId="459"/>
    <cellStyle name="20 % – Poudarek6" xfId="6" builtinId="50" customBuiltin="1"/>
    <cellStyle name="20 % – Poudarek6 2" xfId="277"/>
    <cellStyle name="20 % – Poudarek6 2 2" xfId="553"/>
    <cellStyle name="20 % – Poudarek6 3" xfId="369"/>
    <cellStyle name="20 % – Poudarek6 3 2" xfId="645"/>
    <cellStyle name="20 % – Poudarek6 4" xfId="461"/>
    <cellStyle name="40 % – Poudarek1" xfId="7" builtinId="31" customBuiltin="1"/>
    <cellStyle name="40 % – Poudarek1 2" xfId="268"/>
    <cellStyle name="40 % – Poudarek1 2 2" xfId="544"/>
    <cellStyle name="40 % – Poudarek1 3" xfId="360"/>
    <cellStyle name="40 % – Poudarek1 3 2" xfId="636"/>
    <cellStyle name="40 % – Poudarek1 4" xfId="452"/>
    <cellStyle name="40 % – Poudarek2" xfId="8" builtinId="35" customBuiltin="1"/>
    <cellStyle name="40 % – Poudarek2 2" xfId="270"/>
    <cellStyle name="40 % – Poudarek2 2 2" xfId="546"/>
    <cellStyle name="40 % – Poudarek2 3" xfId="362"/>
    <cellStyle name="40 % – Poudarek2 3 2" xfId="638"/>
    <cellStyle name="40 % – Poudarek2 4" xfId="454"/>
    <cellStyle name="40 % – Poudarek3" xfId="9" builtinId="39" customBuiltin="1"/>
    <cellStyle name="40 % – Poudarek3 2" xfId="272"/>
    <cellStyle name="40 % – Poudarek3 2 2" xfId="548"/>
    <cellStyle name="40 % – Poudarek3 3" xfId="364"/>
    <cellStyle name="40 % – Poudarek3 3 2" xfId="640"/>
    <cellStyle name="40 % – Poudarek3 4" xfId="456"/>
    <cellStyle name="40 % – Poudarek4" xfId="10" builtinId="43" customBuiltin="1"/>
    <cellStyle name="40 % – Poudarek4 2" xfId="274"/>
    <cellStyle name="40 % – Poudarek4 2 2" xfId="550"/>
    <cellStyle name="40 % – Poudarek4 3" xfId="366"/>
    <cellStyle name="40 % – Poudarek4 3 2" xfId="642"/>
    <cellStyle name="40 % – Poudarek4 4" xfId="458"/>
    <cellStyle name="40 % – Poudarek5" xfId="11" builtinId="47" customBuiltin="1"/>
    <cellStyle name="40 % – Poudarek5 2" xfId="276"/>
    <cellStyle name="40 % – Poudarek5 2 2" xfId="552"/>
    <cellStyle name="40 % – Poudarek5 3" xfId="368"/>
    <cellStyle name="40 % – Poudarek5 3 2" xfId="644"/>
    <cellStyle name="40 % – Poudarek5 4" xfId="460"/>
    <cellStyle name="40 % – Poudarek6" xfId="12" builtinId="51" customBuiltin="1"/>
    <cellStyle name="40 % – Poudarek6 2" xfId="278"/>
    <cellStyle name="40 % – Poudarek6 2 2" xfId="554"/>
    <cellStyle name="40 % – Poudarek6 3" xfId="370"/>
    <cellStyle name="40 % – Poudarek6 3 2" xfId="646"/>
    <cellStyle name="40 % – Poudarek6 4" xfId="462"/>
    <cellStyle name="60 % – Poudarek1" xfId="13" builtinId="32" customBuiltin="1"/>
    <cellStyle name="60 % – Poudarek2" xfId="14" builtinId="36" customBuiltin="1"/>
    <cellStyle name="60 % – Poudarek3" xfId="15" builtinId="40" customBuiltin="1"/>
    <cellStyle name="60 % – Poudarek4" xfId="16" builtinId="44" customBuiltin="1"/>
    <cellStyle name="60 % – Poudarek5" xfId="17" builtinId="48" customBuiltin="1"/>
    <cellStyle name="60 % – Poudarek6" xfId="18" builtinId="52" customBuiltin="1"/>
    <cellStyle name="Comma" xfId="57"/>
    <cellStyle name="Comma 2" xfId="698"/>
    <cellStyle name="Comma 2 2" xfId="755"/>
    <cellStyle name="Comma0" xfId="53"/>
    <cellStyle name="Comma0 10" xfId="109"/>
    <cellStyle name="Comma0 11" xfId="154"/>
    <cellStyle name="Comma0 12" xfId="155"/>
    <cellStyle name="Comma0 13" xfId="156"/>
    <cellStyle name="Comma0 14" xfId="157"/>
    <cellStyle name="Comma0 15" xfId="158"/>
    <cellStyle name="Comma0 16" xfId="159"/>
    <cellStyle name="Comma0 17" xfId="718"/>
    <cellStyle name="Comma0 2" xfId="58"/>
    <cellStyle name="Comma0 3" xfId="59"/>
    <cellStyle name="Comma0 4" xfId="60"/>
    <cellStyle name="Comma0 5" xfId="61"/>
    <cellStyle name="Comma0 6" xfId="62"/>
    <cellStyle name="Comma0 7" xfId="63"/>
    <cellStyle name="Comma0 8" xfId="64"/>
    <cellStyle name="Comma0 9" xfId="65"/>
    <cellStyle name="Currency" xfId="699"/>
    <cellStyle name="Currency0" xfId="700"/>
    <cellStyle name="Date" xfId="701"/>
    <cellStyle name="Dobro" xfId="19" builtinId="26" customBuiltin="1"/>
    <cellStyle name="Fixed" xfId="702"/>
    <cellStyle name="Heading 1" xfId="703"/>
    <cellStyle name="Heading 2" xfId="704"/>
    <cellStyle name="Izhod" xfId="20" builtinId="21" customBuiltin="1"/>
    <cellStyle name="Naslov" xfId="21" builtinId="15" customBuiltin="1"/>
    <cellStyle name="Naslov 1" xfId="22" builtinId="16" customBuiltin="1"/>
    <cellStyle name="Naslov 2" xfId="23" builtinId="17" customBuiltin="1"/>
    <cellStyle name="Naslov 3" xfId="24" builtinId="18" customBuiltin="1"/>
    <cellStyle name="Naslov 4" xfId="25" builtinId="19" customBuiltin="1"/>
    <cellStyle name="Naslov 5" xfId="713"/>
    <cellStyle name="Navadno" xfId="0" builtinId="0"/>
    <cellStyle name="Navadno 10" xfId="48"/>
    <cellStyle name="Navadno 10 2" xfId="207"/>
    <cellStyle name="Navadno 10 2 2" xfId="317"/>
    <cellStyle name="Navadno 10 2 2 2" xfId="593"/>
    <cellStyle name="Navadno 10 2 2 3" xfId="840"/>
    <cellStyle name="Navadno 10 2 3" xfId="409"/>
    <cellStyle name="Navadno 10 2 3 2" xfId="685"/>
    <cellStyle name="Navadno 10 2 4" xfId="501"/>
    <cellStyle name="Navadno 10 2 5" xfId="758"/>
    <cellStyle name="Navadno 10 3" xfId="279"/>
    <cellStyle name="Navadno 10 3 2" xfId="555"/>
    <cellStyle name="Navadno 10 3 3" xfId="839"/>
    <cellStyle name="Navadno 10 4" xfId="371"/>
    <cellStyle name="Navadno 10 4 2" xfId="647"/>
    <cellStyle name="Navadno 10 5" xfId="463"/>
    <cellStyle name="Navadno 10 6" xfId="757"/>
    <cellStyle name="Navadno 11" xfId="225"/>
    <cellStyle name="Navadno 11 2" xfId="319"/>
    <cellStyle name="Navadno 11 2 2" xfId="595"/>
    <cellStyle name="Navadno 11 2 3" xfId="841"/>
    <cellStyle name="Navadno 11 3" xfId="411"/>
    <cellStyle name="Navadno 11 3 2" xfId="687"/>
    <cellStyle name="Navadno 11 4" xfId="503"/>
    <cellStyle name="Navadno 11 5" xfId="759"/>
    <cellStyle name="Navadno 12" xfId="50"/>
    <cellStyle name="Navadno 13" xfId="226"/>
    <cellStyle name="Navadno 13 2" xfId="320"/>
    <cellStyle name="Navadno 13 2 2" xfId="596"/>
    <cellStyle name="Navadno 13 2 3" xfId="842"/>
    <cellStyle name="Navadno 13 3" xfId="412"/>
    <cellStyle name="Navadno 13 3 2" xfId="688"/>
    <cellStyle name="Navadno 13 4" xfId="504"/>
    <cellStyle name="Navadno 13 5" xfId="760"/>
    <cellStyle name="Navadno 14" xfId="220"/>
    <cellStyle name="Navadno 15" xfId="228"/>
    <cellStyle name="Navadno 15 2" xfId="321"/>
    <cellStyle name="Navadno 15 2 2" xfId="597"/>
    <cellStyle name="Navadno 15 2 3" xfId="843"/>
    <cellStyle name="Navadno 15 3" xfId="413"/>
    <cellStyle name="Navadno 15 3 2" xfId="689"/>
    <cellStyle name="Navadno 15 4" xfId="505"/>
    <cellStyle name="Navadno 15 5" xfId="761"/>
    <cellStyle name="Navadno 16" xfId="231"/>
    <cellStyle name="Navadno 16 2" xfId="322"/>
    <cellStyle name="Navadno 16 2 2" xfId="598"/>
    <cellStyle name="Navadno 16 3" xfId="414"/>
    <cellStyle name="Navadno 16 3 2" xfId="690"/>
    <cellStyle name="Navadno 16 4" xfId="506"/>
    <cellStyle name="Navadno 16 5" xfId="762"/>
    <cellStyle name="Navadno 17" xfId="49"/>
    <cellStyle name="Navadno 17 2" xfId="323"/>
    <cellStyle name="Navadno 17 2 2" xfId="599"/>
    <cellStyle name="Navadno 17 3" xfId="415"/>
    <cellStyle name="Navadno 17 3 2" xfId="691"/>
    <cellStyle name="Navadno 17 4" xfId="507"/>
    <cellStyle name="Navadno 17 5" xfId="837"/>
    <cellStyle name="Navadno 18" xfId="692"/>
    <cellStyle name="Navadno 18 2" xfId="836"/>
    <cellStyle name="Navadno 19" xfId="694"/>
    <cellStyle name="Navadno 2" xfId="45"/>
    <cellStyle name="Navadno 2 10" xfId="66"/>
    <cellStyle name="Navadno 2 11" xfId="204"/>
    <cellStyle name="Navadno 2 11 2" xfId="709"/>
    <cellStyle name="Navadno 2 11 2 2" xfId="748"/>
    <cellStyle name="Navadno 2 12" xfId="219"/>
    <cellStyle name="Navadno 2 13" xfId="218"/>
    <cellStyle name="Navadno 2 14" xfId="221"/>
    <cellStyle name="Navadno 2 15" xfId="227"/>
    <cellStyle name="Navadno 2 16" xfId="229"/>
    <cellStyle name="Navadno 2 17" xfId="230"/>
    <cellStyle name="Navadno 2 2" xfId="26"/>
    <cellStyle name="Navadno 2 2 10" xfId="162"/>
    <cellStyle name="Navadno 2 2 10 2" xfId="205"/>
    <cellStyle name="Navadno 2 2 11" xfId="223"/>
    <cellStyle name="Navadno 2 2 12" xfId="222"/>
    <cellStyle name="Navadno 2 2 13" xfId="224"/>
    <cellStyle name="Navadno 2 2 2" xfId="67"/>
    <cellStyle name="Navadno 2 2 2 10" xfId="217"/>
    <cellStyle name="Navadno 2 2 2 2" xfId="68"/>
    <cellStyle name="Navadno 2 2 2 2 2" xfId="69"/>
    <cellStyle name="Navadno 2 2 2 2 2 2" xfId="167"/>
    <cellStyle name="Navadno 2 2 2 2 2 2 2" xfId="168"/>
    <cellStyle name="Navadno 2 2 2 2 2 3" xfId="206"/>
    <cellStyle name="Navadno 2 2 2 2 2 4" xfId="214"/>
    <cellStyle name="Navadno 2 2 2 2 2 5" xfId="211"/>
    <cellStyle name="Navadno 2 2 2 2 2 6" xfId="212"/>
    <cellStyle name="Navadno 2 2 2 2 3" xfId="70"/>
    <cellStyle name="Navadno 2 2 2 2 4" xfId="71"/>
    <cellStyle name="Navadno 2 2 2 2 5" xfId="72"/>
    <cellStyle name="Navadno 2 2 2 2 6" xfId="166"/>
    <cellStyle name="Navadno 2 2 2 2 6 2" xfId="202"/>
    <cellStyle name="Navadno 2 2 2 2 7" xfId="215"/>
    <cellStyle name="Navadno 2 2 2 2 8" xfId="210"/>
    <cellStyle name="Navadno 2 2 2 2 9" xfId="213"/>
    <cellStyle name="Navadno 2 2 2 3" xfId="73"/>
    <cellStyle name="Navadno 2 2 2 4" xfId="74"/>
    <cellStyle name="Navadno 2 2 2 5" xfId="75"/>
    <cellStyle name="Navadno 2 2 2 6" xfId="76"/>
    <cellStyle name="Navadno 2 2 2 7" xfId="165"/>
    <cellStyle name="Navadno 2 2 2 7 2" xfId="203"/>
    <cellStyle name="Navadno 2 2 2 8" xfId="216"/>
    <cellStyle name="Navadno 2 2 2 9" xfId="209"/>
    <cellStyle name="Navadno 2 2 3" xfId="77"/>
    <cellStyle name="Navadno 2 2 4" xfId="78"/>
    <cellStyle name="Navadno 2 2 5" xfId="79"/>
    <cellStyle name="Navadno 2 2 6" xfId="80"/>
    <cellStyle name="Navadno 2 2 6 2" xfId="81"/>
    <cellStyle name="Navadno 2 2 6 3" xfId="82"/>
    <cellStyle name="Navadno 2 2 6 4" xfId="83"/>
    <cellStyle name="Navadno 2 2 6 5" xfId="84"/>
    <cellStyle name="Navadno 2 2 7" xfId="85"/>
    <cellStyle name="Navadno 2 2 8" xfId="86"/>
    <cellStyle name="Navadno 2 2 9" xfId="87"/>
    <cellStyle name="Navadno 2 3" xfId="56"/>
    <cellStyle name="Navadno 2 3 10" xfId="720"/>
    <cellStyle name="Navadno 2 3 2" xfId="88"/>
    <cellStyle name="Navadno 2 3 3" xfId="138"/>
    <cellStyle name="Navadno 2 3 4" xfId="139"/>
    <cellStyle name="Navadno 2 3 5" xfId="137"/>
    <cellStyle name="Navadno 2 3 6" xfId="140"/>
    <cellStyle name="Navadno 2 3 7" xfId="136"/>
    <cellStyle name="Navadno 2 3 8" xfId="141"/>
    <cellStyle name="Navadno 2 3 9" xfId="135"/>
    <cellStyle name="Navadno 2 4" xfId="89"/>
    <cellStyle name="Navadno 2 4 2" xfId="90"/>
    <cellStyle name="Navadno 2 4 2 10" xfId="722"/>
    <cellStyle name="Navadno 2 4 2 11" xfId="763"/>
    <cellStyle name="Navadno 2 4 2 2" xfId="91"/>
    <cellStyle name="Navadno 2 4 2 3" xfId="92"/>
    <cellStyle name="Navadno 2 4 2 4" xfId="93"/>
    <cellStyle name="Navadno 2 4 2 5" xfId="94"/>
    <cellStyle name="Navadno 2 4 2 6" xfId="169"/>
    <cellStyle name="Navadno 2 4 2 6 2" xfId="284"/>
    <cellStyle name="Navadno 2 4 2 6 2 2" xfId="560"/>
    <cellStyle name="Navadno 2 4 2 6 2 3" xfId="845"/>
    <cellStyle name="Navadno 2 4 2 6 3" xfId="376"/>
    <cellStyle name="Navadno 2 4 2 6 3 2" xfId="652"/>
    <cellStyle name="Navadno 2 4 2 6 4" xfId="468"/>
    <cellStyle name="Navadno 2 4 2 6 5" xfId="764"/>
    <cellStyle name="Navadno 2 4 2 7" xfId="234"/>
    <cellStyle name="Navadno 2 4 2 7 2" xfId="510"/>
    <cellStyle name="Navadno 2 4 2 7 3" xfId="844"/>
    <cellStyle name="Navadno 2 4 2 8" xfId="326"/>
    <cellStyle name="Navadno 2 4 2 8 2" xfId="602"/>
    <cellStyle name="Navadno 2 4 2 9" xfId="418"/>
    <cellStyle name="Navadno 2 4 3" xfId="95"/>
    <cellStyle name="Navadno 2 4 4" xfId="96"/>
    <cellStyle name="Navadno 2 4 4 2" xfId="170"/>
    <cellStyle name="Navadno 2 4 4 2 2" xfId="285"/>
    <cellStyle name="Navadno 2 4 4 2 2 2" xfId="561"/>
    <cellStyle name="Navadno 2 4 4 2 2 3" xfId="847"/>
    <cellStyle name="Navadno 2 4 4 2 3" xfId="377"/>
    <cellStyle name="Navadno 2 4 4 2 3 2" xfId="653"/>
    <cellStyle name="Navadno 2 4 4 2 4" xfId="469"/>
    <cellStyle name="Navadno 2 4 4 2 5" xfId="766"/>
    <cellStyle name="Navadno 2 4 4 3" xfId="235"/>
    <cellStyle name="Navadno 2 4 4 3 2" xfId="511"/>
    <cellStyle name="Navadno 2 4 4 3 3" xfId="846"/>
    <cellStyle name="Navadno 2 4 4 4" xfId="327"/>
    <cellStyle name="Navadno 2 4 4 4 2" xfId="603"/>
    <cellStyle name="Navadno 2 4 4 5" xfId="419"/>
    <cellStyle name="Navadno 2 4 4 6" xfId="723"/>
    <cellStyle name="Navadno 2 4 4 7" xfId="765"/>
    <cellStyle name="Navadno 2 4 5" xfId="97"/>
    <cellStyle name="Navadno 2 4 5 2" xfId="171"/>
    <cellStyle name="Navadno 2 4 5 2 2" xfId="286"/>
    <cellStyle name="Navadno 2 4 5 2 2 2" xfId="562"/>
    <cellStyle name="Navadno 2 4 5 2 2 3" xfId="849"/>
    <cellStyle name="Navadno 2 4 5 2 3" xfId="378"/>
    <cellStyle name="Navadno 2 4 5 2 3 2" xfId="654"/>
    <cellStyle name="Navadno 2 4 5 2 4" xfId="470"/>
    <cellStyle name="Navadno 2 4 5 2 5" xfId="768"/>
    <cellStyle name="Navadno 2 4 5 3" xfId="236"/>
    <cellStyle name="Navadno 2 4 5 3 2" xfId="512"/>
    <cellStyle name="Navadno 2 4 5 3 3" xfId="848"/>
    <cellStyle name="Navadno 2 4 5 4" xfId="328"/>
    <cellStyle name="Navadno 2 4 5 4 2" xfId="604"/>
    <cellStyle name="Navadno 2 4 5 5" xfId="420"/>
    <cellStyle name="Navadno 2 4 5 6" xfId="724"/>
    <cellStyle name="Navadno 2 4 5 7" xfId="767"/>
    <cellStyle name="Navadno 2 4 6" xfId="98"/>
    <cellStyle name="Navadno 2 4 6 2" xfId="172"/>
    <cellStyle name="Navadno 2 4 6 2 2" xfId="287"/>
    <cellStyle name="Navadno 2 4 6 2 2 2" xfId="563"/>
    <cellStyle name="Navadno 2 4 6 2 2 3" xfId="851"/>
    <cellStyle name="Navadno 2 4 6 2 3" xfId="379"/>
    <cellStyle name="Navadno 2 4 6 2 3 2" xfId="655"/>
    <cellStyle name="Navadno 2 4 6 2 4" xfId="471"/>
    <cellStyle name="Navadno 2 4 6 2 5" xfId="770"/>
    <cellStyle name="Navadno 2 4 6 3" xfId="237"/>
    <cellStyle name="Navadno 2 4 6 3 2" xfId="513"/>
    <cellStyle name="Navadno 2 4 6 3 3" xfId="850"/>
    <cellStyle name="Navadno 2 4 6 4" xfId="329"/>
    <cellStyle name="Navadno 2 4 6 4 2" xfId="605"/>
    <cellStyle name="Navadno 2 4 6 5" xfId="421"/>
    <cellStyle name="Navadno 2 4 6 6" xfId="725"/>
    <cellStyle name="Navadno 2 4 6 7" xfId="769"/>
    <cellStyle name="Navadno 2 5" xfId="99"/>
    <cellStyle name="Navadno 2 6" xfId="100"/>
    <cellStyle name="Navadno 2 7" xfId="101"/>
    <cellStyle name="Navadno 2 7 2" xfId="102"/>
    <cellStyle name="Navadno 2 7 2 2" xfId="173"/>
    <cellStyle name="Navadno 2 7 2 2 2" xfId="288"/>
    <cellStyle name="Navadno 2 7 2 2 2 2" xfId="564"/>
    <cellStyle name="Navadno 2 7 2 2 2 3" xfId="853"/>
    <cellStyle name="Navadno 2 7 2 2 3" xfId="380"/>
    <cellStyle name="Navadno 2 7 2 2 3 2" xfId="656"/>
    <cellStyle name="Navadno 2 7 2 2 4" xfId="472"/>
    <cellStyle name="Navadno 2 7 2 2 5" xfId="772"/>
    <cellStyle name="Navadno 2 7 2 3" xfId="238"/>
    <cellStyle name="Navadno 2 7 2 3 2" xfId="514"/>
    <cellStyle name="Navadno 2 7 2 3 3" xfId="852"/>
    <cellStyle name="Navadno 2 7 2 4" xfId="330"/>
    <cellStyle name="Navadno 2 7 2 4 2" xfId="606"/>
    <cellStyle name="Navadno 2 7 2 5" xfId="422"/>
    <cellStyle name="Navadno 2 7 2 6" xfId="726"/>
    <cellStyle name="Navadno 2 7 2 7" xfId="771"/>
    <cellStyle name="Navadno 2 7 3" xfId="103"/>
    <cellStyle name="Navadno 2 7 3 2" xfId="174"/>
    <cellStyle name="Navadno 2 7 3 2 2" xfId="289"/>
    <cellStyle name="Navadno 2 7 3 2 2 2" xfId="565"/>
    <cellStyle name="Navadno 2 7 3 2 2 3" xfId="855"/>
    <cellStyle name="Navadno 2 7 3 2 3" xfId="381"/>
    <cellStyle name="Navadno 2 7 3 2 3 2" xfId="657"/>
    <cellStyle name="Navadno 2 7 3 2 4" xfId="473"/>
    <cellStyle name="Navadno 2 7 3 2 5" xfId="774"/>
    <cellStyle name="Navadno 2 7 3 3" xfId="239"/>
    <cellStyle name="Navadno 2 7 3 3 2" xfId="515"/>
    <cellStyle name="Navadno 2 7 3 3 3" xfId="854"/>
    <cellStyle name="Navadno 2 7 3 4" xfId="331"/>
    <cellStyle name="Navadno 2 7 3 4 2" xfId="607"/>
    <cellStyle name="Navadno 2 7 3 5" xfId="423"/>
    <cellStyle name="Navadno 2 7 3 6" xfId="727"/>
    <cellStyle name="Navadno 2 7 3 7" xfId="773"/>
    <cellStyle name="Navadno 2 7 4" xfId="104"/>
    <cellStyle name="Navadno 2 7 4 2" xfId="175"/>
    <cellStyle name="Navadno 2 7 4 2 2" xfId="290"/>
    <cellStyle name="Navadno 2 7 4 2 2 2" xfId="566"/>
    <cellStyle name="Navadno 2 7 4 2 2 3" xfId="857"/>
    <cellStyle name="Navadno 2 7 4 2 3" xfId="382"/>
    <cellStyle name="Navadno 2 7 4 2 3 2" xfId="658"/>
    <cellStyle name="Navadno 2 7 4 2 4" xfId="474"/>
    <cellStyle name="Navadno 2 7 4 2 5" xfId="776"/>
    <cellStyle name="Navadno 2 7 4 3" xfId="240"/>
    <cellStyle name="Navadno 2 7 4 3 2" xfId="516"/>
    <cellStyle name="Navadno 2 7 4 3 3" xfId="856"/>
    <cellStyle name="Navadno 2 7 4 4" xfId="332"/>
    <cellStyle name="Navadno 2 7 4 4 2" xfId="608"/>
    <cellStyle name="Navadno 2 7 4 5" xfId="424"/>
    <cellStyle name="Navadno 2 7 4 6" xfId="728"/>
    <cellStyle name="Navadno 2 7 4 7" xfId="775"/>
    <cellStyle name="Navadno 2 7 5" xfId="105"/>
    <cellStyle name="Navadno 2 7 5 2" xfId="176"/>
    <cellStyle name="Navadno 2 7 5 2 2" xfId="291"/>
    <cellStyle name="Navadno 2 7 5 2 2 2" xfId="567"/>
    <cellStyle name="Navadno 2 7 5 2 2 3" xfId="859"/>
    <cellStyle name="Navadno 2 7 5 2 3" xfId="383"/>
    <cellStyle name="Navadno 2 7 5 2 3 2" xfId="659"/>
    <cellStyle name="Navadno 2 7 5 2 4" xfId="475"/>
    <cellStyle name="Navadno 2 7 5 2 5" xfId="778"/>
    <cellStyle name="Navadno 2 7 5 3" xfId="241"/>
    <cellStyle name="Navadno 2 7 5 3 2" xfId="517"/>
    <cellStyle name="Navadno 2 7 5 3 3" xfId="858"/>
    <cellStyle name="Navadno 2 7 5 4" xfId="333"/>
    <cellStyle name="Navadno 2 7 5 4 2" xfId="609"/>
    <cellStyle name="Navadno 2 7 5 5" xfId="425"/>
    <cellStyle name="Navadno 2 7 5 6" xfId="729"/>
    <cellStyle name="Navadno 2 7 5 7" xfId="777"/>
    <cellStyle name="Navadno 2 8" xfId="106"/>
    <cellStyle name="Navadno 2 9" xfId="107"/>
    <cellStyle name="Navadno 20" xfId="696"/>
    <cellStyle name="Navadno 21" xfId="712"/>
    <cellStyle name="Navadno 3" xfId="55"/>
    <cellStyle name="Navadno 3 10" xfId="149"/>
    <cellStyle name="Navadno 3 10 2" xfId="199"/>
    <cellStyle name="Navadno 3 10 2 2" xfId="314"/>
    <cellStyle name="Navadno 3 10 2 2 2" xfId="590"/>
    <cellStyle name="Navadno 3 10 2 2 3" xfId="861"/>
    <cellStyle name="Navadno 3 10 2 3" xfId="406"/>
    <cellStyle name="Navadno 3 10 2 3 2" xfId="682"/>
    <cellStyle name="Navadno 3 10 2 4" xfId="498"/>
    <cellStyle name="Navadno 3 10 2 5" xfId="780"/>
    <cellStyle name="Navadno 3 10 3" xfId="264"/>
    <cellStyle name="Navadno 3 10 3 2" xfId="540"/>
    <cellStyle name="Navadno 3 10 3 3" xfId="860"/>
    <cellStyle name="Navadno 3 10 4" xfId="356"/>
    <cellStyle name="Navadno 3 10 4 2" xfId="632"/>
    <cellStyle name="Navadno 3 10 5" xfId="448"/>
    <cellStyle name="Navadno 3 10 6" xfId="779"/>
    <cellStyle name="Navadno 3 11" xfId="163"/>
    <cellStyle name="Navadno 3 11 2" xfId="282"/>
    <cellStyle name="Navadno 3 11 2 2" xfId="558"/>
    <cellStyle name="Navadno 3 11 2 3" xfId="862"/>
    <cellStyle name="Navadno 3 11 3" xfId="374"/>
    <cellStyle name="Navadno 3 11 3 2" xfId="650"/>
    <cellStyle name="Navadno 3 11 4" xfId="466"/>
    <cellStyle name="Navadno 3 11 5" xfId="781"/>
    <cellStyle name="Navadno 3 12" xfId="232"/>
    <cellStyle name="Navadno 3 12 2" xfId="508"/>
    <cellStyle name="Navadno 3 12 3" xfId="838"/>
    <cellStyle name="Navadno 3 13" xfId="324"/>
    <cellStyle name="Navadno 3 13 2" xfId="600"/>
    <cellStyle name="Navadno 3 14" xfId="416"/>
    <cellStyle name="Navadno 3 15" xfId="695"/>
    <cellStyle name="Navadno 3 16" xfId="719"/>
    <cellStyle name="Navadno 3 17" xfId="756"/>
    <cellStyle name="Navadno 3 2" xfId="108"/>
    <cellStyle name="Navadno 3 2 2" xfId="177"/>
    <cellStyle name="Navadno 3 2 2 2" xfId="292"/>
    <cellStyle name="Navadno 3 2 2 2 2" xfId="568"/>
    <cellStyle name="Navadno 3 2 2 2 3" xfId="864"/>
    <cellStyle name="Navadno 3 2 2 3" xfId="384"/>
    <cellStyle name="Navadno 3 2 2 3 2" xfId="660"/>
    <cellStyle name="Navadno 3 2 2 4" xfId="476"/>
    <cellStyle name="Navadno 3 2 2 5" xfId="783"/>
    <cellStyle name="Navadno 3 2 3" xfId="242"/>
    <cellStyle name="Navadno 3 2 3 2" xfId="518"/>
    <cellStyle name="Navadno 3 2 3 3" xfId="863"/>
    <cellStyle name="Navadno 3 2 4" xfId="334"/>
    <cellStyle name="Navadno 3 2 4 2" xfId="610"/>
    <cellStyle name="Navadno 3 2 5" xfId="426"/>
    <cellStyle name="Navadno 3 2 6" xfId="730"/>
    <cellStyle name="Navadno 3 2 7" xfId="782"/>
    <cellStyle name="Navadno 3 3" xfId="110"/>
    <cellStyle name="Navadno 3 3 2" xfId="178"/>
    <cellStyle name="Navadno 3 3 2 2" xfId="293"/>
    <cellStyle name="Navadno 3 3 2 2 2" xfId="569"/>
    <cellStyle name="Navadno 3 3 2 2 3" xfId="866"/>
    <cellStyle name="Navadno 3 3 2 3" xfId="385"/>
    <cellStyle name="Navadno 3 3 2 3 2" xfId="661"/>
    <cellStyle name="Navadno 3 3 2 4" xfId="477"/>
    <cellStyle name="Navadno 3 3 2 5" xfId="785"/>
    <cellStyle name="Navadno 3 3 3" xfId="243"/>
    <cellStyle name="Navadno 3 3 3 2" xfId="519"/>
    <cellStyle name="Navadno 3 3 3 3" xfId="865"/>
    <cellStyle name="Navadno 3 3 4" xfId="335"/>
    <cellStyle name="Navadno 3 3 4 2" xfId="611"/>
    <cellStyle name="Navadno 3 3 5" xfId="427"/>
    <cellStyle name="Navadno 3 3 6" xfId="731"/>
    <cellStyle name="Navadno 3 3 7" xfId="784"/>
    <cellStyle name="Navadno 3 4" xfId="142"/>
    <cellStyle name="Navadno 3 4 2" xfId="194"/>
    <cellStyle name="Navadno 3 4 2 2" xfId="309"/>
    <cellStyle name="Navadno 3 4 2 2 2" xfId="585"/>
    <cellStyle name="Navadno 3 4 2 2 3" xfId="868"/>
    <cellStyle name="Navadno 3 4 2 3" xfId="401"/>
    <cellStyle name="Navadno 3 4 2 3 2" xfId="677"/>
    <cellStyle name="Navadno 3 4 2 4" xfId="493"/>
    <cellStyle name="Navadno 3 4 2 5" xfId="787"/>
    <cellStyle name="Navadno 3 4 3" xfId="259"/>
    <cellStyle name="Navadno 3 4 3 2" xfId="535"/>
    <cellStyle name="Navadno 3 4 3 3" xfId="867"/>
    <cellStyle name="Navadno 3 4 4" xfId="351"/>
    <cellStyle name="Navadno 3 4 4 2" xfId="627"/>
    <cellStyle name="Navadno 3 4 5" xfId="443"/>
    <cellStyle name="Navadno 3 4 6" xfId="741"/>
    <cellStyle name="Navadno 3 4 7" xfId="786"/>
    <cellStyle name="Navadno 3 5" xfId="134"/>
    <cellStyle name="Navadno 3 5 2" xfId="193"/>
    <cellStyle name="Navadno 3 5 2 2" xfId="308"/>
    <cellStyle name="Navadno 3 5 2 2 2" xfId="584"/>
    <cellStyle name="Navadno 3 5 2 2 3" xfId="870"/>
    <cellStyle name="Navadno 3 5 2 3" xfId="400"/>
    <cellStyle name="Navadno 3 5 2 3 2" xfId="676"/>
    <cellStyle name="Navadno 3 5 2 4" xfId="492"/>
    <cellStyle name="Navadno 3 5 2 5" xfId="789"/>
    <cellStyle name="Navadno 3 5 3" xfId="258"/>
    <cellStyle name="Navadno 3 5 3 2" xfId="534"/>
    <cellStyle name="Navadno 3 5 3 3" xfId="869"/>
    <cellStyle name="Navadno 3 5 4" xfId="350"/>
    <cellStyle name="Navadno 3 5 4 2" xfId="626"/>
    <cellStyle name="Navadno 3 5 5" xfId="442"/>
    <cellStyle name="Navadno 3 5 6" xfId="788"/>
    <cellStyle name="Navadno 3 6" xfId="143"/>
    <cellStyle name="Navadno 3 6 2" xfId="195"/>
    <cellStyle name="Navadno 3 6 2 2" xfId="310"/>
    <cellStyle name="Navadno 3 6 2 2 2" xfId="586"/>
    <cellStyle name="Navadno 3 6 2 2 3" xfId="872"/>
    <cellStyle name="Navadno 3 6 2 3" xfId="402"/>
    <cellStyle name="Navadno 3 6 2 3 2" xfId="678"/>
    <cellStyle name="Navadno 3 6 2 4" xfId="494"/>
    <cellStyle name="Navadno 3 6 2 5" xfId="791"/>
    <cellStyle name="Navadno 3 6 3" xfId="260"/>
    <cellStyle name="Navadno 3 6 3 2" xfId="536"/>
    <cellStyle name="Navadno 3 6 3 3" xfId="871"/>
    <cellStyle name="Navadno 3 6 4" xfId="352"/>
    <cellStyle name="Navadno 3 6 4 2" xfId="628"/>
    <cellStyle name="Navadno 3 6 5" xfId="444"/>
    <cellStyle name="Navadno 3 6 6" xfId="790"/>
    <cellStyle name="Navadno 3 7" xfId="133"/>
    <cellStyle name="Navadno 3 7 2" xfId="192"/>
    <cellStyle name="Navadno 3 7 2 2" xfId="307"/>
    <cellStyle name="Navadno 3 7 2 2 2" xfId="583"/>
    <cellStyle name="Navadno 3 7 2 2 3" xfId="874"/>
    <cellStyle name="Navadno 3 7 2 3" xfId="399"/>
    <cellStyle name="Navadno 3 7 2 3 2" xfId="675"/>
    <cellStyle name="Navadno 3 7 2 4" xfId="491"/>
    <cellStyle name="Navadno 3 7 2 5" xfId="793"/>
    <cellStyle name="Navadno 3 7 3" xfId="257"/>
    <cellStyle name="Navadno 3 7 3 2" xfId="533"/>
    <cellStyle name="Navadno 3 7 3 3" xfId="873"/>
    <cellStyle name="Navadno 3 7 4" xfId="349"/>
    <cellStyle name="Navadno 3 7 4 2" xfId="625"/>
    <cellStyle name="Navadno 3 7 5" xfId="441"/>
    <cellStyle name="Navadno 3 7 6" xfId="792"/>
    <cellStyle name="Navadno 3 8" xfId="146"/>
    <cellStyle name="Navadno 3 8 2" xfId="197"/>
    <cellStyle name="Navadno 3 8 2 2" xfId="312"/>
    <cellStyle name="Navadno 3 8 2 2 2" xfId="588"/>
    <cellStyle name="Navadno 3 8 2 2 3" xfId="876"/>
    <cellStyle name="Navadno 3 8 2 3" xfId="404"/>
    <cellStyle name="Navadno 3 8 2 3 2" xfId="680"/>
    <cellStyle name="Navadno 3 8 2 4" xfId="496"/>
    <cellStyle name="Navadno 3 8 2 5" xfId="795"/>
    <cellStyle name="Navadno 3 8 3" xfId="262"/>
    <cellStyle name="Navadno 3 8 3 2" xfId="538"/>
    <cellStyle name="Navadno 3 8 3 3" xfId="875"/>
    <cellStyle name="Navadno 3 8 4" xfId="354"/>
    <cellStyle name="Navadno 3 8 4 2" xfId="630"/>
    <cellStyle name="Navadno 3 8 5" xfId="446"/>
    <cellStyle name="Navadno 3 8 6" xfId="794"/>
    <cellStyle name="Navadno 3 9" xfId="130"/>
    <cellStyle name="Navadno 3 9 2" xfId="190"/>
    <cellStyle name="Navadno 3 9 2 2" xfId="305"/>
    <cellStyle name="Navadno 3 9 2 2 2" xfId="581"/>
    <cellStyle name="Navadno 3 9 2 2 3" xfId="878"/>
    <cellStyle name="Navadno 3 9 2 3" xfId="397"/>
    <cellStyle name="Navadno 3 9 2 3 2" xfId="673"/>
    <cellStyle name="Navadno 3 9 2 4" xfId="489"/>
    <cellStyle name="Navadno 3 9 2 5" xfId="797"/>
    <cellStyle name="Navadno 3 9 3" xfId="255"/>
    <cellStyle name="Navadno 3 9 3 2" xfId="531"/>
    <cellStyle name="Navadno 3 9 3 3" xfId="877"/>
    <cellStyle name="Navadno 3 9 4" xfId="347"/>
    <cellStyle name="Navadno 3 9 4 2" xfId="623"/>
    <cellStyle name="Navadno 3 9 5" xfId="439"/>
    <cellStyle name="Navadno 3 9 6" xfId="796"/>
    <cellStyle name="Navadno 4" xfId="46"/>
    <cellStyle name="Navadno 4 10" xfId="152"/>
    <cellStyle name="Navadno 4 11" xfId="164"/>
    <cellStyle name="Navadno 4 11 2" xfId="283"/>
    <cellStyle name="Navadno 4 11 2 2" xfId="559"/>
    <cellStyle name="Navadno 4 11 2 3" xfId="880"/>
    <cellStyle name="Navadno 4 11 3" xfId="375"/>
    <cellStyle name="Navadno 4 11 3 2" xfId="651"/>
    <cellStyle name="Navadno 4 11 4" xfId="467"/>
    <cellStyle name="Navadno 4 11 5" xfId="799"/>
    <cellStyle name="Navadno 4 12" xfId="233"/>
    <cellStyle name="Navadno 4 12 2" xfId="509"/>
    <cellStyle name="Navadno 4 12 3" xfId="879"/>
    <cellStyle name="Navadno 4 13" xfId="325"/>
    <cellStyle name="Navadno 4 13 2" xfId="601"/>
    <cellStyle name="Navadno 4 14" xfId="417"/>
    <cellStyle name="Navadno 4 15" xfId="716"/>
    <cellStyle name="Navadno 4 16" xfId="798"/>
    <cellStyle name="Navadno 4 2" xfId="111"/>
    <cellStyle name="Navadno 4 2 10" xfId="732"/>
    <cellStyle name="Navadno 4 2 2" xfId="112"/>
    <cellStyle name="Navadno 4 2 2 2" xfId="179"/>
    <cellStyle name="Navadno 4 2 2 2 2" xfId="294"/>
    <cellStyle name="Navadno 4 2 2 2 2 2" xfId="570"/>
    <cellStyle name="Navadno 4 2 2 2 2 3" xfId="882"/>
    <cellStyle name="Navadno 4 2 2 2 3" xfId="386"/>
    <cellStyle name="Navadno 4 2 2 2 3 2" xfId="662"/>
    <cellStyle name="Navadno 4 2 2 2 4" xfId="478"/>
    <cellStyle name="Navadno 4 2 2 2 5" xfId="801"/>
    <cellStyle name="Navadno 4 2 2 3" xfId="244"/>
    <cellStyle name="Navadno 4 2 2 3 2" xfId="520"/>
    <cellStyle name="Navadno 4 2 2 3 3" xfId="881"/>
    <cellStyle name="Navadno 4 2 2 4" xfId="336"/>
    <cellStyle name="Navadno 4 2 2 4 2" xfId="612"/>
    <cellStyle name="Navadno 4 2 2 5" xfId="428"/>
    <cellStyle name="Navadno 4 2 2 6" xfId="800"/>
    <cellStyle name="Navadno 4 2 3" xfId="145"/>
    <cellStyle name="Navadno 4 2 3 2" xfId="196"/>
    <cellStyle name="Navadno 4 2 3 2 2" xfId="311"/>
    <cellStyle name="Navadno 4 2 3 2 2 2" xfId="587"/>
    <cellStyle name="Navadno 4 2 3 2 2 3" xfId="884"/>
    <cellStyle name="Navadno 4 2 3 2 3" xfId="403"/>
    <cellStyle name="Navadno 4 2 3 2 3 2" xfId="679"/>
    <cellStyle name="Navadno 4 2 3 2 4" xfId="495"/>
    <cellStyle name="Navadno 4 2 3 2 5" xfId="803"/>
    <cellStyle name="Navadno 4 2 3 3" xfId="261"/>
    <cellStyle name="Navadno 4 2 3 3 2" xfId="537"/>
    <cellStyle name="Navadno 4 2 3 3 3" xfId="883"/>
    <cellStyle name="Navadno 4 2 3 4" xfId="353"/>
    <cellStyle name="Navadno 4 2 3 4 2" xfId="629"/>
    <cellStyle name="Navadno 4 2 3 5" xfId="445"/>
    <cellStyle name="Navadno 4 2 3 6" xfId="802"/>
    <cellStyle name="Navadno 4 2 4" xfId="131"/>
    <cellStyle name="Navadno 4 2 4 2" xfId="191"/>
    <cellStyle name="Navadno 4 2 4 2 2" xfId="306"/>
    <cellStyle name="Navadno 4 2 4 2 2 2" xfId="582"/>
    <cellStyle name="Navadno 4 2 4 2 2 3" xfId="886"/>
    <cellStyle name="Navadno 4 2 4 2 3" xfId="398"/>
    <cellStyle name="Navadno 4 2 4 2 3 2" xfId="674"/>
    <cellStyle name="Navadno 4 2 4 2 4" xfId="490"/>
    <cellStyle name="Navadno 4 2 4 2 5" xfId="805"/>
    <cellStyle name="Navadno 4 2 4 3" xfId="256"/>
    <cellStyle name="Navadno 4 2 4 3 2" xfId="532"/>
    <cellStyle name="Navadno 4 2 4 3 3" xfId="885"/>
    <cellStyle name="Navadno 4 2 4 4" xfId="348"/>
    <cellStyle name="Navadno 4 2 4 4 2" xfId="624"/>
    <cellStyle name="Navadno 4 2 4 5" xfId="440"/>
    <cellStyle name="Navadno 4 2 4 6" xfId="804"/>
    <cellStyle name="Navadno 4 2 5" xfId="148"/>
    <cellStyle name="Navadno 4 2 5 2" xfId="198"/>
    <cellStyle name="Navadno 4 2 5 2 2" xfId="313"/>
    <cellStyle name="Navadno 4 2 5 2 2 2" xfId="589"/>
    <cellStyle name="Navadno 4 2 5 2 2 3" xfId="888"/>
    <cellStyle name="Navadno 4 2 5 2 3" xfId="405"/>
    <cellStyle name="Navadno 4 2 5 2 3 2" xfId="681"/>
    <cellStyle name="Navadno 4 2 5 2 4" xfId="497"/>
    <cellStyle name="Navadno 4 2 5 2 5" xfId="807"/>
    <cellStyle name="Navadno 4 2 5 3" xfId="263"/>
    <cellStyle name="Navadno 4 2 5 3 2" xfId="539"/>
    <cellStyle name="Navadno 4 2 5 3 3" xfId="887"/>
    <cellStyle name="Navadno 4 2 5 4" xfId="355"/>
    <cellStyle name="Navadno 4 2 5 4 2" xfId="631"/>
    <cellStyle name="Navadno 4 2 5 5" xfId="447"/>
    <cellStyle name="Navadno 4 2 5 6" xfId="806"/>
    <cellStyle name="Navadno 4 2 6" xfId="128"/>
    <cellStyle name="Navadno 4 2 6 2" xfId="189"/>
    <cellStyle name="Navadno 4 2 6 2 2" xfId="304"/>
    <cellStyle name="Navadno 4 2 6 2 2 2" xfId="580"/>
    <cellStyle name="Navadno 4 2 6 2 2 3" xfId="890"/>
    <cellStyle name="Navadno 4 2 6 2 3" xfId="396"/>
    <cellStyle name="Navadno 4 2 6 2 3 2" xfId="672"/>
    <cellStyle name="Navadno 4 2 6 2 4" xfId="488"/>
    <cellStyle name="Navadno 4 2 6 2 5" xfId="809"/>
    <cellStyle name="Navadno 4 2 6 3" xfId="254"/>
    <cellStyle name="Navadno 4 2 6 3 2" xfId="530"/>
    <cellStyle name="Navadno 4 2 6 3 3" xfId="889"/>
    <cellStyle name="Navadno 4 2 6 4" xfId="346"/>
    <cellStyle name="Navadno 4 2 6 4 2" xfId="622"/>
    <cellStyle name="Navadno 4 2 6 5" xfId="438"/>
    <cellStyle name="Navadno 4 2 6 6" xfId="808"/>
    <cellStyle name="Navadno 4 2 7" xfId="151"/>
    <cellStyle name="Navadno 4 2 7 2" xfId="200"/>
    <cellStyle name="Navadno 4 2 7 2 2" xfId="315"/>
    <cellStyle name="Navadno 4 2 7 2 2 2" xfId="591"/>
    <cellStyle name="Navadno 4 2 7 2 2 3" xfId="892"/>
    <cellStyle name="Navadno 4 2 7 2 3" xfId="407"/>
    <cellStyle name="Navadno 4 2 7 2 3 2" xfId="683"/>
    <cellStyle name="Navadno 4 2 7 2 4" xfId="499"/>
    <cellStyle name="Navadno 4 2 7 2 5" xfId="811"/>
    <cellStyle name="Navadno 4 2 7 3" xfId="265"/>
    <cellStyle name="Navadno 4 2 7 3 2" xfId="541"/>
    <cellStyle name="Navadno 4 2 7 3 3" xfId="891"/>
    <cellStyle name="Navadno 4 2 7 4" xfId="357"/>
    <cellStyle name="Navadno 4 2 7 4 2" xfId="633"/>
    <cellStyle name="Navadno 4 2 7 5" xfId="449"/>
    <cellStyle name="Navadno 4 2 7 6" xfId="810"/>
    <cellStyle name="Navadno 4 2 8" xfId="126"/>
    <cellStyle name="Navadno 4 2 8 2" xfId="188"/>
    <cellStyle name="Navadno 4 2 8 2 2" xfId="303"/>
    <cellStyle name="Navadno 4 2 8 2 2 2" xfId="579"/>
    <cellStyle name="Navadno 4 2 8 2 2 3" xfId="894"/>
    <cellStyle name="Navadno 4 2 8 2 3" xfId="395"/>
    <cellStyle name="Navadno 4 2 8 2 3 2" xfId="671"/>
    <cellStyle name="Navadno 4 2 8 2 4" xfId="487"/>
    <cellStyle name="Navadno 4 2 8 2 5" xfId="813"/>
    <cellStyle name="Navadno 4 2 8 3" xfId="253"/>
    <cellStyle name="Navadno 4 2 8 3 2" xfId="529"/>
    <cellStyle name="Navadno 4 2 8 3 3" xfId="893"/>
    <cellStyle name="Navadno 4 2 8 4" xfId="345"/>
    <cellStyle name="Navadno 4 2 8 4 2" xfId="621"/>
    <cellStyle name="Navadno 4 2 8 5" xfId="437"/>
    <cellStyle name="Navadno 4 2 8 6" xfId="812"/>
    <cellStyle name="Navadno 4 2 9" xfId="153"/>
    <cellStyle name="Navadno 4 2 9 2" xfId="201"/>
    <cellStyle name="Navadno 4 2 9 2 2" xfId="316"/>
    <cellStyle name="Navadno 4 2 9 2 2 2" xfId="592"/>
    <cellStyle name="Navadno 4 2 9 2 2 3" xfId="896"/>
    <cellStyle name="Navadno 4 2 9 2 3" xfId="408"/>
    <cellStyle name="Navadno 4 2 9 2 3 2" xfId="684"/>
    <cellStyle name="Navadno 4 2 9 2 4" xfId="500"/>
    <cellStyle name="Navadno 4 2 9 2 5" xfId="815"/>
    <cellStyle name="Navadno 4 2 9 3" xfId="266"/>
    <cellStyle name="Navadno 4 2 9 3 2" xfId="542"/>
    <cellStyle name="Navadno 4 2 9 3 3" xfId="895"/>
    <cellStyle name="Navadno 4 2 9 4" xfId="358"/>
    <cellStyle name="Navadno 4 2 9 4 2" xfId="634"/>
    <cellStyle name="Navadno 4 2 9 5" xfId="450"/>
    <cellStyle name="Navadno 4 2 9 6" xfId="814"/>
    <cellStyle name="Navadno 4 3" xfId="113"/>
    <cellStyle name="Navadno 4 3 2" xfId="180"/>
    <cellStyle name="Navadno 4 3 2 2" xfId="295"/>
    <cellStyle name="Navadno 4 3 2 2 2" xfId="571"/>
    <cellStyle name="Navadno 4 3 2 2 3" xfId="898"/>
    <cellStyle name="Navadno 4 3 2 3" xfId="387"/>
    <cellStyle name="Navadno 4 3 2 3 2" xfId="663"/>
    <cellStyle name="Navadno 4 3 2 4" xfId="479"/>
    <cellStyle name="Navadno 4 3 2 5" xfId="817"/>
    <cellStyle name="Navadno 4 3 3" xfId="245"/>
    <cellStyle name="Navadno 4 3 3 2" xfId="521"/>
    <cellStyle name="Navadno 4 3 3 3" xfId="897"/>
    <cellStyle name="Navadno 4 3 4" xfId="337"/>
    <cellStyle name="Navadno 4 3 4 2" xfId="613"/>
    <cellStyle name="Navadno 4 3 5" xfId="429"/>
    <cellStyle name="Navadno 4 3 6" xfId="733"/>
    <cellStyle name="Navadno 4 3 7" xfId="816"/>
    <cellStyle name="Navadno 4 4" xfId="144"/>
    <cellStyle name="Navadno 4 4 2" xfId="710"/>
    <cellStyle name="Navadno 4 4 2 2" xfId="742"/>
    <cellStyle name="Navadno 4 5" xfId="132"/>
    <cellStyle name="Navadno 4 6" xfId="147"/>
    <cellStyle name="Navadno 4 7" xfId="129"/>
    <cellStyle name="Navadno 4 8" xfId="150"/>
    <cellStyle name="Navadno 4 9" xfId="127"/>
    <cellStyle name="Navadno 5" xfId="114"/>
    <cellStyle name="Navadno 5 2" xfId="115"/>
    <cellStyle name="Navadno 5 2 2" xfId="182"/>
    <cellStyle name="Navadno 5 2 2 2" xfId="297"/>
    <cellStyle name="Navadno 5 2 2 2 2" xfId="573"/>
    <cellStyle name="Navadno 5 2 2 2 3" xfId="901"/>
    <cellStyle name="Navadno 5 2 2 3" xfId="389"/>
    <cellStyle name="Navadno 5 2 2 3 2" xfId="665"/>
    <cellStyle name="Navadno 5 2 2 4" xfId="481"/>
    <cellStyle name="Navadno 5 2 2 5" xfId="820"/>
    <cellStyle name="Navadno 5 2 3" xfId="247"/>
    <cellStyle name="Navadno 5 2 3 2" xfId="523"/>
    <cellStyle name="Navadno 5 2 3 3" xfId="900"/>
    <cellStyle name="Navadno 5 2 4" xfId="339"/>
    <cellStyle name="Navadno 5 2 4 2" xfId="615"/>
    <cellStyle name="Navadno 5 2 5" xfId="431"/>
    <cellStyle name="Navadno 5 2 6" xfId="735"/>
    <cellStyle name="Navadno 5 2 7" xfId="819"/>
    <cellStyle name="Navadno 5 3" xfId="116"/>
    <cellStyle name="Navadno 5 3 2" xfId="183"/>
    <cellStyle name="Navadno 5 3 2 2" xfId="298"/>
    <cellStyle name="Navadno 5 3 2 2 2" xfId="574"/>
    <cellStyle name="Navadno 5 3 2 2 3" xfId="903"/>
    <cellStyle name="Navadno 5 3 2 3" xfId="390"/>
    <cellStyle name="Navadno 5 3 2 3 2" xfId="666"/>
    <cellStyle name="Navadno 5 3 2 4" xfId="482"/>
    <cellStyle name="Navadno 5 3 2 5" xfId="822"/>
    <cellStyle name="Navadno 5 3 3" xfId="248"/>
    <cellStyle name="Navadno 5 3 3 2" xfId="524"/>
    <cellStyle name="Navadno 5 3 3 3" xfId="902"/>
    <cellStyle name="Navadno 5 3 4" xfId="340"/>
    <cellStyle name="Navadno 5 3 4 2" xfId="616"/>
    <cellStyle name="Navadno 5 3 5" xfId="432"/>
    <cellStyle name="Navadno 5 3 6" xfId="736"/>
    <cellStyle name="Navadno 5 3 7" xfId="821"/>
    <cellStyle name="Navadno 5 4" xfId="181"/>
    <cellStyle name="Navadno 5 4 2" xfId="296"/>
    <cellStyle name="Navadno 5 4 2 2" xfId="572"/>
    <cellStyle name="Navadno 5 4 2 3" xfId="904"/>
    <cellStyle name="Navadno 5 4 3" xfId="388"/>
    <cellStyle name="Navadno 5 4 3 2" xfId="664"/>
    <cellStyle name="Navadno 5 4 4" xfId="480"/>
    <cellStyle name="Navadno 5 4 5" xfId="743"/>
    <cellStyle name="Navadno 5 4 6" xfId="823"/>
    <cellStyle name="Navadno 5 5" xfId="246"/>
    <cellStyle name="Navadno 5 5 2" xfId="522"/>
    <cellStyle name="Navadno 5 5 3" xfId="899"/>
    <cellStyle name="Navadno 5 6" xfId="338"/>
    <cellStyle name="Navadno 5 6 2" xfId="614"/>
    <cellStyle name="Navadno 5 7" xfId="430"/>
    <cellStyle name="Navadno 5 8" xfId="734"/>
    <cellStyle name="Navadno 5 9" xfId="818"/>
    <cellStyle name="Navadno 6" xfId="117"/>
    <cellStyle name="Navadno 6 10" xfId="697"/>
    <cellStyle name="Navadno 6 10 2" xfId="737"/>
    <cellStyle name="Navadno 6 11" xfId="824"/>
    <cellStyle name="Navadno 6 2" xfId="118"/>
    <cellStyle name="Navadno 6 3" xfId="119"/>
    <cellStyle name="Navadno 6 4" xfId="120"/>
    <cellStyle name="Navadno 6 5" xfId="121"/>
    <cellStyle name="Navadno 6 6" xfId="184"/>
    <cellStyle name="Navadno 6 6 2" xfId="299"/>
    <cellStyle name="Navadno 6 6 2 2" xfId="575"/>
    <cellStyle name="Navadno 6 6 2 3" xfId="906"/>
    <cellStyle name="Navadno 6 6 3" xfId="391"/>
    <cellStyle name="Navadno 6 6 3 2" xfId="667"/>
    <cellStyle name="Navadno 6 6 4" xfId="483"/>
    <cellStyle name="Navadno 6 6 5" xfId="744"/>
    <cellStyle name="Navadno 6 6 6" xfId="825"/>
    <cellStyle name="Navadno 6 7" xfId="249"/>
    <cellStyle name="Navadno 6 7 2" xfId="525"/>
    <cellStyle name="Navadno 6 7 3" xfId="905"/>
    <cellStyle name="Navadno 6 8" xfId="341"/>
    <cellStyle name="Navadno 6 8 2" xfId="617"/>
    <cellStyle name="Navadno 6 9" xfId="433"/>
    <cellStyle name="Navadno 7" xfId="122"/>
    <cellStyle name="Navadno 7 2" xfId="185"/>
    <cellStyle name="Navadno 7 2 2" xfId="300"/>
    <cellStyle name="Navadno 7 2 2 2" xfId="576"/>
    <cellStyle name="Navadno 7 2 2 3" xfId="908"/>
    <cellStyle name="Navadno 7 2 3" xfId="392"/>
    <cellStyle name="Navadno 7 2 3 2" xfId="668"/>
    <cellStyle name="Navadno 7 2 4" xfId="484"/>
    <cellStyle name="Navadno 7 2 5" xfId="745"/>
    <cellStyle name="Navadno 7 2 6" xfId="827"/>
    <cellStyle name="Navadno 7 3" xfId="250"/>
    <cellStyle name="Navadno 7 3 2" xfId="526"/>
    <cellStyle name="Navadno 7 3 3" xfId="907"/>
    <cellStyle name="Navadno 7 4" xfId="342"/>
    <cellStyle name="Navadno 7 4 2" xfId="618"/>
    <cellStyle name="Navadno 7 5" xfId="434"/>
    <cellStyle name="Navadno 7 6" xfId="738"/>
    <cellStyle name="Navadno 7 7" xfId="826"/>
    <cellStyle name="Navadno 8" xfId="123"/>
    <cellStyle name="Navadno 8 2" xfId="186"/>
    <cellStyle name="Navadno 8 2 2" xfId="301"/>
    <cellStyle name="Navadno 8 2 2 2" xfId="577"/>
    <cellStyle name="Navadno 8 2 2 3" xfId="910"/>
    <cellStyle name="Navadno 8 2 3" xfId="393"/>
    <cellStyle name="Navadno 8 2 3 2" xfId="669"/>
    <cellStyle name="Navadno 8 2 4" xfId="485"/>
    <cellStyle name="Navadno 8 2 5" xfId="746"/>
    <cellStyle name="Navadno 8 2 6" xfId="829"/>
    <cellStyle name="Navadno 8 3" xfId="251"/>
    <cellStyle name="Navadno 8 3 2" xfId="527"/>
    <cellStyle name="Navadno 8 3 3" xfId="909"/>
    <cellStyle name="Navadno 8 4" xfId="343"/>
    <cellStyle name="Navadno 8 4 2" xfId="619"/>
    <cellStyle name="Navadno 8 5" xfId="435"/>
    <cellStyle name="Navadno 8 6" xfId="739"/>
    <cellStyle name="Navadno 8 7" xfId="828"/>
    <cellStyle name="Navadno 9" xfId="124"/>
    <cellStyle name="Navadno 9 2" xfId="187"/>
    <cellStyle name="Navadno 9 2 2" xfId="302"/>
    <cellStyle name="Navadno 9 2 2 2" xfId="578"/>
    <cellStyle name="Navadno 9 2 2 3" xfId="912"/>
    <cellStyle name="Navadno 9 2 3" xfId="394"/>
    <cellStyle name="Navadno 9 2 3 2" xfId="670"/>
    <cellStyle name="Navadno 9 2 4" xfId="486"/>
    <cellStyle name="Navadno 9 2 5" xfId="747"/>
    <cellStyle name="Navadno 9 2 6" xfId="831"/>
    <cellStyle name="Navadno 9 3" xfId="252"/>
    <cellStyle name="Navadno 9 3 2" xfId="528"/>
    <cellStyle name="Navadno 9 3 3" xfId="911"/>
    <cellStyle name="Navadno 9 4" xfId="344"/>
    <cellStyle name="Navadno 9 4 2" xfId="620"/>
    <cellStyle name="Navadno 9 5" xfId="436"/>
    <cellStyle name="Navadno 9 6" xfId="740"/>
    <cellStyle name="Navadno 9 7" xfId="830"/>
    <cellStyle name="Navadno_LNJFP 09joži" xfId="44"/>
    <cellStyle name="Nevtralno" xfId="27" builtinId="28" customBuiltin="1"/>
    <cellStyle name="normal" xfId="52"/>
    <cellStyle name="Normal 2" xfId="47"/>
    <cellStyle name="Normal 2 10" xfId="715"/>
    <cellStyle name="normal 2 11" xfId="832"/>
    <cellStyle name="normal 2 12" xfId="916"/>
    <cellStyle name="normal 2 2" xfId="54"/>
    <cellStyle name="normal 2 3" xfId="708"/>
    <cellStyle name="Normal 2 3 2" xfId="717"/>
    <cellStyle name="Normal 2 4" xfId="721"/>
    <cellStyle name="Normal 2 5" xfId="753"/>
    <cellStyle name="Normal 2 6" xfId="751"/>
    <cellStyle name="Normal 2 7" xfId="754"/>
    <cellStyle name="Normal 2 8" xfId="750"/>
    <cellStyle name="Normal 2 9" xfId="752"/>
    <cellStyle name="Normal_Prisilna izterj. - vrste davkov" xfId="125"/>
    <cellStyle name="Normal_Sheet2 (2)" xfId="28"/>
    <cellStyle name="Odstotek 2" xfId="693"/>
    <cellStyle name="Opomba" xfId="29" builtinId="10" customBuiltin="1"/>
    <cellStyle name="Opomba 2" xfId="161"/>
    <cellStyle name="Opomba 2 2" xfId="208"/>
    <cellStyle name="Opomba 2 2 2" xfId="318"/>
    <cellStyle name="Opomba 2 2 2 2" xfId="594"/>
    <cellStyle name="Opomba 2 2 2 3" xfId="914"/>
    <cellStyle name="Opomba 2 2 3" xfId="410"/>
    <cellStyle name="Opomba 2 2 3 2" xfId="686"/>
    <cellStyle name="Opomba 2 2 4" xfId="502"/>
    <cellStyle name="Opomba 2 2 5" xfId="834"/>
    <cellStyle name="Opomba 2 3" xfId="281"/>
    <cellStyle name="Opomba 2 3 2" xfId="557"/>
    <cellStyle name="Opomba 2 3 3" xfId="913"/>
    <cellStyle name="Opomba 2 4" xfId="373"/>
    <cellStyle name="Opomba 2 4 2" xfId="649"/>
    <cellStyle name="Opomba 2 5" xfId="465"/>
    <cellStyle name="Opomba 2 6" xfId="833"/>
    <cellStyle name="Opomba 3" xfId="160"/>
    <cellStyle name="Opomba 3 2" xfId="280"/>
    <cellStyle name="Opomba 3 2 2" xfId="556"/>
    <cellStyle name="Opomba 3 2 3" xfId="915"/>
    <cellStyle name="Opomba 3 3" xfId="372"/>
    <cellStyle name="Opomba 3 3 2" xfId="648"/>
    <cellStyle name="Opomba 3 4" xfId="464"/>
    <cellStyle name="Opomba 3 5" xfId="835"/>
    <cellStyle name="Opomba 4" xfId="714"/>
    <cellStyle name="Opozorilo" xfId="30" builtinId="11" customBuiltin="1"/>
    <cellStyle name="Percent" xfId="705"/>
    <cellStyle name="Pojasnjevalno besedilo" xfId="31" builtinId="53" customBuiltin="1"/>
    <cellStyle name="Poudarek1" xfId="32" builtinId="29" customBuiltin="1"/>
    <cellStyle name="Poudarek2" xfId="33" builtinId="33" customBuiltin="1"/>
    <cellStyle name="Poudarek3" xfId="34" builtinId="37" customBuiltin="1"/>
    <cellStyle name="Poudarek4" xfId="35" builtinId="41" customBuiltin="1"/>
    <cellStyle name="Poudarek5" xfId="36" builtinId="45" customBuiltin="1"/>
    <cellStyle name="Poudarek6" xfId="37" builtinId="49" customBuiltin="1"/>
    <cellStyle name="Povezana celica" xfId="38" builtinId="24" customBuiltin="1"/>
    <cellStyle name="Preveri celico" xfId="39" builtinId="23" customBuiltin="1"/>
    <cellStyle name="Računanje" xfId="40" builtinId="22" customBuiltin="1"/>
    <cellStyle name="Slabo" xfId="41" builtinId="27" customBuiltin="1"/>
    <cellStyle name="Total" xfId="706"/>
    <cellStyle name="Vejica" xfId="51" builtinId="3"/>
    <cellStyle name="Vejica 2" xfId="707"/>
    <cellStyle name="Vejica 2 2" xfId="749"/>
    <cellStyle name="Vejica 3" xfId="711"/>
    <cellStyle name="Vnos" xfId="42" builtinId="20" customBuiltin="1"/>
    <cellStyle name="Vsota" xfId="43" builtinId="25" customBuiltin="1"/>
  </cellStyles>
  <dxfs count="0"/>
  <tableStyles count="0" defaultTableStyle="TableStyleMedium2" defaultPivotStyle="PivotStyleLight16"/>
  <colors>
    <mruColors>
      <color rgb="FFFFFFCC"/>
      <color rgb="FFCCFFFF"/>
      <color rgb="FFB7DE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GRAF_1!$D$2:$D$3</c:f>
              <c:strCache>
                <c:ptCount val="2"/>
                <c:pt idx="0">
                  <c:v>2018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GRAF_1!$D$4:$D$7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GRAF_1!$E$2:$E$3</c:f>
              <c:strCache>
                <c:ptCount val="2"/>
                <c:pt idx="0">
                  <c:v>2017</c:v>
                </c:pt>
              </c:strCache>
            </c:strRef>
          </c:tx>
          <c:invertIfNegative val="0"/>
          <c:cat>
            <c:strRef>
              <c:f>GRAF_1!$C$4:$C$7</c:f>
              <c:strCache>
                <c:ptCount val="4"/>
                <c:pt idx="0">
                  <c:v>Država</c:v>
                </c:pt>
                <c:pt idx="1">
                  <c:v>ZPIZ</c:v>
                </c:pt>
                <c:pt idx="2">
                  <c:v>ZZZS</c:v>
                </c:pt>
                <c:pt idx="3">
                  <c:v>Občine</c:v>
                </c:pt>
              </c:strCache>
            </c:strRef>
          </c:cat>
          <c:val>
            <c:numRef>
              <c:f>GRAF_1!$E$4:$E$7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3276096"/>
        <c:axId val="153281976"/>
      </c:barChart>
      <c:catAx>
        <c:axId val="1532760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53281976"/>
        <c:crosses val="autoZero"/>
        <c:auto val="1"/>
        <c:lblAlgn val="ctr"/>
        <c:lblOffset val="100"/>
        <c:noMultiLvlLbl val="0"/>
      </c:catAx>
      <c:valAx>
        <c:axId val="153281976"/>
        <c:scaling>
          <c:orientation val="minMax"/>
        </c:scaling>
        <c:delete val="0"/>
        <c:axPos val="l"/>
        <c:majorGridlines/>
        <c:numFmt formatCode="#,##0" sourceLinked="1"/>
        <c:majorTickMark val="out"/>
        <c:minorTickMark val="none"/>
        <c:tickLblPos val="nextTo"/>
        <c:crossAx val="153276096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7.4447360746573349E-2"/>
          <c:y val="7.4788679743090308E-2"/>
          <c:w val="0.82243144338140528"/>
          <c:h val="0.78488247765038521"/>
        </c:manualLayout>
      </c:layout>
      <c:pie3DChart>
        <c:varyColors val="1"/>
        <c:ser>
          <c:idx val="0"/>
          <c:order val="0"/>
          <c:explosion val="8"/>
          <c:dLbls>
            <c:dLbl>
              <c:idx val="0"/>
              <c:layout>
                <c:manualLayout>
                  <c:x val="-2.899484961148171E-3"/>
                  <c:y val="1.0106530801296887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-8.7675900977494017E-2"/>
                  <c:y val="0.1071483355646826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2.4730023193629876E-3"/>
                  <c:y val="0.3256427429329954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4.5720389602462483E-2"/>
                  <c:y val="1.7171556725438138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GRAF_2_3!$C$7:$C$10</c:f>
              <c:strCache>
                <c:ptCount val="4"/>
                <c:pt idx="0">
                  <c:v>davki na dohodek  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GRAF_2_3!$D$7:$D$10</c:f>
              <c:numCache>
                <c:formatCode>#,##0.0000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l-SI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dPt>
            <c:idx val="0"/>
            <c:bubble3D val="0"/>
            <c:explosion val="10"/>
          </c:dPt>
          <c:dPt>
            <c:idx val="1"/>
            <c:bubble3D val="0"/>
            <c:explosion val="7"/>
          </c:dPt>
          <c:dPt>
            <c:idx val="2"/>
            <c:bubble3D val="0"/>
            <c:explosion val="5"/>
          </c:dPt>
          <c:dPt>
            <c:idx val="3"/>
            <c:bubble3D val="0"/>
            <c:explosion val="3"/>
          </c:dPt>
          <c:dLbls>
            <c:dLbl>
              <c:idx val="0"/>
              <c:layout>
                <c:manualLayout>
                  <c:x val="9.9079376441581161E-3"/>
                  <c:y val="1.128205128205128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1"/>
              <c:layout>
                <c:manualLayout>
                  <c:x val="3.673466952994512E-2"/>
                  <c:y val="6.028278484702333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2"/>
              <c:layout>
                <c:manualLayout>
                  <c:x val="5.6187862880776257E-3"/>
                  <c:y val="-0.35794161114476075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dLbl>
              <c:idx val="3"/>
              <c:layout>
                <c:manualLayout>
                  <c:x val="-2.8114511254275033E-2"/>
                  <c:y val="3.1809408439329701E-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</c:extLst>
            </c:dLbl>
            <c:numFmt formatCode="0%" sourceLinked="0"/>
            <c:spPr>
              <a:noFill/>
              <a:ln>
                <a:noFill/>
              </a:ln>
              <a:effectLst/>
            </c:sp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GRAF_2_3!$C$38:$C$41</c:f>
              <c:strCache>
                <c:ptCount val="4"/>
                <c:pt idx="0">
                  <c:v>davki na dohodek in dobiček</c:v>
                </c:pt>
                <c:pt idx="1">
                  <c:v>prispevki za socialno varnost</c:v>
                </c:pt>
                <c:pt idx="2">
                  <c:v>domači davki na blagi in storitve</c:v>
                </c:pt>
                <c:pt idx="3">
                  <c:v>ostali JFP</c:v>
                </c:pt>
              </c:strCache>
            </c:strRef>
          </c:cat>
          <c:val>
            <c:numRef>
              <c:f>GRAF_2_3!$D$38:$D$41</c:f>
              <c:numCache>
                <c:formatCode>#,##0.0</c:formatCode>
                <c:ptCount val="4"/>
                <c:pt idx="0">
                  <c:v>10.154781302886901</c:v>
                </c:pt>
                <c:pt idx="1">
                  <c:v>20.850051644182756</c:v>
                </c:pt>
                <c:pt idx="2">
                  <c:v>16.072701227463178</c:v>
                </c:pt>
                <c:pt idx="3">
                  <c:v>52.922465825467171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3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3" name="Text Box 5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" name="Text Box 6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" name="Text Box 7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6" name="Text Box 8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" name="Text Box 9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" name="Text Box 10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" name="Text Box 11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" name="Text Box 16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3" name="Text Box 17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4" name="Text Box 18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5" name="Text Box 19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6" name="Text Box 20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7" name="Text Box 21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8" name="Text Box 22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9" name="Text Box 23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0" name="Text Box 7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1" name="Text Box 8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2" name="Text Box 17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33" name="Text Box 18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35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36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37" name="Text Box 5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38" name="Text Box 6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39" name="Text Box 7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0" name="Text Box 8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1" name="Text Box 9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2" name="Text Box 10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3" name="Text Box 11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6" name="Text Box 16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7" name="Text Box 17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8" name="Text Box 18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49" name="Text Box 19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50" name="Text Box 20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51" name="Text Box 21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52" name="Text Box 22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53" name="Text Box 23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4" name="Text Box 7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5" name="Text Box 8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6" name="Text Box 17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57" name="Text Box 18"/>
        <xdr:cNvSpPr txBox="1">
          <a:spLocks noChangeArrowheads="1"/>
        </xdr:cNvSpPr>
      </xdr:nvSpPr>
      <xdr:spPr bwMode="auto">
        <a:xfrm>
          <a:off x="7629525" y="155924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59" name="Text Box 14"/>
        <xdr:cNvSpPr txBox="1">
          <a:spLocks noChangeArrowheads="1"/>
        </xdr:cNvSpPr>
      </xdr:nvSpPr>
      <xdr:spPr bwMode="auto">
        <a:xfrm>
          <a:off x="762952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0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1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2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3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4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5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6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7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8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69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0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1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2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3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4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5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6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7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8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79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0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1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2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3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4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5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6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7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8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89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0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1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2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3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4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5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6" name="Text Box 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7" name="Text Box 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8" name="Text Box 14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99" name="Text Box 15"/>
        <xdr:cNvSpPr txBox="1">
          <a:spLocks noChangeArrowheads="1"/>
        </xdr:cNvSpPr>
      </xdr:nvSpPr>
      <xdr:spPr bwMode="auto">
        <a:xfrm>
          <a:off x="5133975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0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1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2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3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4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5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6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7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8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09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0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1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2" name="Text Box 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3" name="Text Box 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" name="Text Box 14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5" name="Text Box 15"/>
        <xdr:cNvSpPr txBox="1">
          <a:spLocks noChangeArrowheads="1"/>
        </xdr:cNvSpPr>
      </xdr:nvSpPr>
      <xdr:spPr bwMode="auto">
        <a:xfrm>
          <a:off x="6381750" y="146589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6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7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0" name="Text Box 6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1" name="Text Box 7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2" name="Text Box 8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3" name="Text Box 9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4" name="Text Box 10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5" name="Text Box 11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6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7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8" name="Text Box 16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29" name="Text Box 17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30" name="Text Box 18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31" name="Text Box 19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32" name="Text Box 20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33" name="Text Box 21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34" name="Text Box 22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35" name="Text Box 23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6" name="Text Box 7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7" name="Text Box 8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8" name="Text Box 17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39" name="Text Box 18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0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1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4" name="Text Box 6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5" name="Text Box 7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6" name="Text Box 8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7" name="Text Box 9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8" name="Text Box 10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49" name="Text Box 11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0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1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2" name="Text Box 16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3" name="Text Box 17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4" name="Text Box 18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5" name="Text Box 19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6" name="Text Box 20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7" name="Text Box 21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8" name="Text Box 22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59" name="Text Box 23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0" name="Text Box 7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1" name="Text Box 8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2" name="Text Box 17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71</xdr:row>
      <xdr:rowOff>0</xdr:rowOff>
    </xdr:from>
    <xdr:to>
      <xdr:col>12</xdr:col>
      <xdr:colOff>76200</xdr:colOff>
      <xdr:row>71</xdr:row>
      <xdr:rowOff>30480</xdr:rowOff>
    </xdr:to>
    <xdr:sp macro="" textlink="">
      <xdr:nvSpPr>
        <xdr:cNvPr id="163" name="Text Box 18"/>
        <xdr:cNvSpPr txBox="1">
          <a:spLocks noChangeArrowheads="1"/>
        </xdr:cNvSpPr>
      </xdr:nvSpPr>
      <xdr:spPr bwMode="auto">
        <a:xfrm>
          <a:off x="7629525" y="157734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64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65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7629525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8724900" y="148399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381750" y="147447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13190220" y="14005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28066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5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8" name="Text Box 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299" name="Text Box 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0" name="Text Box 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1" name="Text Box 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2" name="Text Box 1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3" name="Text Box 1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6" name="Text Box 1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7" name="Text Box 1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8" name="Text Box 1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09" name="Text Box 1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10" name="Text Box 2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11" name="Text Box 2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12" name="Text Box 22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13" name="Text Box 23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4" name="Text Box 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5" name="Text Box 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6" name="Text Box 1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17" name="Text Box 1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1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19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2" name="Text Box 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3" name="Text Box 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4" name="Text Box 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5" name="Text Box 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6" name="Text Box 1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7" name="Text Box 1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2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30" name="Text Box 1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31" name="Text Box 1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32" name="Text Box 1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33" name="Text Box 1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34" name="Text Box 2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35" name="Text Box 2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36" name="Text Box 22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37" name="Text Box 23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8" name="Text Box 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39" name="Text Box 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0" name="Text Box 1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41" name="Text Box 1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4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43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4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45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4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4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4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4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5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2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3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5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6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7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7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0" name="Text Box 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1" name="Text Box 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2" name="Text Box 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3" name="Text Box 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4" name="Text Box 1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5" name="Text Box 1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8" name="Text Box 1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89" name="Text Box 1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90" name="Text Box 1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91" name="Text Box 1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92" name="Text Box 2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93" name="Text Box 2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94" name="Text Box 22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395" name="Text Box 23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6" name="Text Box 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7" name="Text Box 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8" name="Text Box 1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99" name="Text Box 1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1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4" name="Text Box 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5" name="Text Box 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6" name="Text Box 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7" name="Text Box 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8" name="Text Box 1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09" name="Text Box 1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2" name="Text Box 16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3" name="Text Box 17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4" name="Text Box 18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5" name="Text Box 19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6" name="Text Box 20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7" name="Text Box 21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8" name="Text Box 22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19" name="Text Box 23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0" name="Text Box 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1" name="Text Box 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2" name="Text Box 17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423" name="Text Box 18"/>
        <xdr:cNvSpPr txBox="1">
          <a:spLocks noChangeArrowheads="1"/>
        </xdr:cNvSpPr>
      </xdr:nvSpPr>
      <xdr:spPr bwMode="auto">
        <a:xfrm>
          <a:off x="7840980" y="144018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2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25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2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2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2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2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2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3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784098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517398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64541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23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2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2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26" name="Text Box 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27" name="Text Box 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28" name="Text Box 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29" name="Text Box 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0" name="Text Box 1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1" name="Text Box 1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4" name="Text Box 1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5" name="Text Box 1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6" name="Text Box 1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7" name="Text Box 1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8" name="Text Box 2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39" name="Text Box 2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40" name="Text Box 22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41" name="Text Box 23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2" name="Text Box 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3" name="Text Box 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4" name="Text Box 1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45" name="Text Box 1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47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4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4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0" name="Text Box 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1" name="Text Box 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2" name="Text Box 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3" name="Text Box 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4" name="Text Box 1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5" name="Text Box 1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8" name="Text Box 1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59" name="Text Box 1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60" name="Text Box 1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61" name="Text Box 1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62" name="Text Box 2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63" name="Text Box 2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64" name="Text Box 22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65" name="Text Box 23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6" name="Text Box 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7" name="Text Box 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8" name="Text Box 1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569" name="Text Box 1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1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3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7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8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0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1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3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59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5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8" name="Text Box 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09" name="Text Box 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0" name="Text Box 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1" name="Text Box 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2" name="Text Box 1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3" name="Text Box 1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6" name="Text Box 1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7" name="Text Box 1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8" name="Text Box 1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19" name="Text Box 1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20" name="Text Box 2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21" name="Text Box 2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22" name="Text Box 22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23" name="Text Box 23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4" name="Text Box 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5" name="Text Box 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6" name="Text Box 1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27" name="Text Box 1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2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29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2" name="Text Box 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3" name="Text Box 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4" name="Text Box 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5" name="Text Box 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6" name="Text Box 1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7" name="Text Box 1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3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40" name="Text Box 16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41" name="Text Box 17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42" name="Text Box 18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43" name="Text Box 19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44" name="Text Box 20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45" name="Text Box 21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46" name="Text Box 22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47" name="Text Box 23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8" name="Text Box 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49" name="Text Box 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0" name="Text Box 17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71</xdr:row>
      <xdr:rowOff>0</xdr:rowOff>
    </xdr:from>
    <xdr:to>
      <xdr:col>7</xdr:col>
      <xdr:colOff>76200</xdr:colOff>
      <xdr:row>71</xdr:row>
      <xdr:rowOff>30480</xdr:rowOff>
    </xdr:to>
    <xdr:sp macro="" textlink="">
      <xdr:nvSpPr>
        <xdr:cNvPr id="651" name="Text Box 18"/>
        <xdr:cNvSpPr txBox="1">
          <a:spLocks noChangeArrowheads="1"/>
        </xdr:cNvSpPr>
      </xdr:nvSpPr>
      <xdr:spPr bwMode="auto">
        <a:xfrm>
          <a:off x="8663940" y="151485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5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53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86639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5280660" y="1347216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11826240" y="1422654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70</xdr:row>
      <xdr:rowOff>0</xdr:rowOff>
    </xdr:from>
    <xdr:to>
      <xdr:col>6</xdr:col>
      <xdr:colOff>76200</xdr:colOff>
      <xdr:row>70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656082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47625</xdr:colOff>
      <xdr:row>70</xdr:row>
      <xdr:rowOff>0</xdr:rowOff>
    </xdr:from>
    <xdr:to>
      <xdr:col>6</xdr:col>
      <xdr:colOff>123825</xdr:colOff>
      <xdr:row>70</xdr:row>
      <xdr:rowOff>22860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6200775" y="151733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8968740" y="136855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104775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029200" y="150209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34" name="Text Box 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35" name="Text Box 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36" name="Text Box 1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37" name="Text Box 1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38" name="Text Box 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39" name="Text Box 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0" name="Text Box 1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1" name="Text Box 1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2" name="Text Box 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3" name="Text Box 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4" name="Text Box 1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5" name="Text Box 1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6" name="Text Box 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7" name="Text Box 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8" name="Text Box 17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70</xdr:row>
      <xdr:rowOff>0</xdr:rowOff>
    </xdr:from>
    <xdr:to>
      <xdr:col>12</xdr:col>
      <xdr:colOff>76200</xdr:colOff>
      <xdr:row>70</xdr:row>
      <xdr:rowOff>30480</xdr:rowOff>
    </xdr:to>
    <xdr:sp macro="" textlink="">
      <xdr:nvSpPr>
        <xdr:cNvPr id="1149" name="Text Box 18"/>
        <xdr:cNvSpPr txBox="1">
          <a:spLocks noChangeArrowheads="1"/>
        </xdr:cNvSpPr>
      </xdr:nvSpPr>
      <xdr:spPr bwMode="auto">
        <a:xfrm>
          <a:off x="215519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0" name="Text Box 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1" name="Text Box 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2" name="Text Box 1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3" name="Text Box 1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4" name="Text Box 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5" name="Text Box 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6" name="Text Box 1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7" name="Text Box 1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8" name="Text Box 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59" name="Text Box 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60" name="Text Box 1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61" name="Text Box 1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62" name="Text Box 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63" name="Text Box 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64" name="Text Box 17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165" name="Text Box 18"/>
        <xdr:cNvSpPr txBox="1">
          <a:spLocks noChangeArrowheads="1"/>
        </xdr:cNvSpPr>
      </xdr:nvSpPr>
      <xdr:spPr bwMode="auto">
        <a:xfrm>
          <a:off x="85090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66" name="Text Box 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67" name="Text Box 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68" name="Text Box 1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69" name="Text Box 1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0" name="Text Box 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1" name="Text Box 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2" name="Text Box 1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3" name="Text Box 1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4" name="Text Box 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5" name="Text Box 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6" name="Text Box 1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7" name="Text Box 1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8" name="Text Box 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79" name="Text Box 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80" name="Text Box 17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7</xdr:col>
      <xdr:colOff>0</xdr:colOff>
      <xdr:row>70</xdr:row>
      <xdr:rowOff>0</xdr:rowOff>
    </xdr:from>
    <xdr:to>
      <xdr:col>7</xdr:col>
      <xdr:colOff>76200</xdr:colOff>
      <xdr:row>70</xdr:row>
      <xdr:rowOff>30480</xdr:rowOff>
    </xdr:to>
    <xdr:sp macro="" textlink="">
      <xdr:nvSpPr>
        <xdr:cNvPr id="1181" name="Text Box 18"/>
        <xdr:cNvSpPr txBox="1">
          <a:spLocks noChangeArrowheads="1"/>
        </xdr:cNvSpPr>
      </xdr:nvSpPr>
      <xdr:spPr bwMode="auto">
        <a:xfrm>
          <a:off x="14033500" y="156083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70</xdr:row>
      <xdr:rowOff>0</xdr:rowOff>
    </xdr:from>
    <xdr:to>
      <xdr:col>3</xdr:col>
      <xdr:colOff>76200</xdr:colOff>
      <xdr:row>70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029200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63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6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6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66" name="Text Box 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67" name="Text Box 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68" name="Text Box 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69" name="Text Box 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0" name="Text Box 1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1" name="Text Box 1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4" name="Text Box 1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5" name="Text Box 1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6" name="Text Box 1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7" name="Text Box 1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8" name="Text Box 2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79" name="Text Box 2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0" name="Text Box 22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1" name="Text Box 23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3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6" name="Text Box 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7" name="Text Box 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8" name="Text Box 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89" name="Text Box 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0" name="Text Box 1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1" name="Text Box 1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4" name="Text Box 1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5" name="Text Box 1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6" name="Text Box 1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7" name="Text Box 1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8" name="Text Box 2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299" name="Text Box 2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0" name="Text Box 22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1" name="Text Box 23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3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0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1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2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7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0" name="Text Box 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1" name="Text Box 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2" name="Text Box 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3" name="Text Box 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4" name="Text Box 1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5" name="Text Box 1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8" name="Text Box 1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49" name="Text Box 1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0" name="Text Box 1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1" name="Text Box 1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2" name="Text Box 2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3" name="Text Box 2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4" name="Text Box 22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5" name="Text Box 23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7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0" name="Text Box 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1" name="Text Box 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2" name="Text Box 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3" name="Text Box 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4" name="Text Box 1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5" name="Text Box 1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8" name="Text Box 16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69" name="Text Box 17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0" name="Text Box 18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1" name="Text Box 19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2" name="Text Box 20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3" name="Text Box 21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4" name="Text Box 22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5" name="Text Box 23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7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70</xdr:row>
      <xdr:rowOff>0</xdr:rowOff>
    </xdr:from>
    <xdr:to>
      <xdr:col>4</xdr:col>
      <xdr:colOff>76200</xdr:colOff>
      <xdr:row>70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6124575" y="149256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8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0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1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2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3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4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5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6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7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8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9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0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1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2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3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4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5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6" name="Text Box 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7" name="Text Box 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8" name="Text Box 14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09" name="Text Box 15"/>
        <xdr:cNvSpPr txBox="1">
          <a:spLocks noChangeArrowheads="1"/>
        </xdr:cNvSpPr>
      </xdr:nvSpPr>
      <xdr:spPr bwMode="auto">
        <a:xfrm>
          <a:off x="5029200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1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2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8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39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0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1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2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3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4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5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6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7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8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49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0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1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2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3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4" name="Text Box 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5" name="Text Box 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6" name="Text Box 14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257" name="Text Box 15"/>
        <xdr:cNvSpPr txBox="1">
          <a:spLocks noChangeArrowheads="1"/>
        </xdr:cNvSpPr>
      </xdr:nvSpPr>
      <xdr:spPr bwMode="auto">
        <a:xfrm>
          <a:off x="6276975" y="1511617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5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6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7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6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7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8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89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0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1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2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3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4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5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6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7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8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99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0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1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2" name="Text Box 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3" name="Text Box 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4" name="Text Box 14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305" name="Text Box 15"/>
        <xdr:cNvSpPr txBox="1">
          <a:spLocks noChangeArrowheads="1"/>
        </xdr:cNvSpPr>
      </xdr:nvSpPr>
      <xdr:spPr bwMode="auto">
        <a:xfrm>
          <a:off x="5857875" y="206597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3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3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3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3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3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3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4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6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7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8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4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5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6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7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8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499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0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1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2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3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4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5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6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7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8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09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0" name="Text Box 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1" name="Text Box 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2" name="Text Box 14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3" name="Text Box 15"/>
        <xdr:cNvSpPr txBox="1">
          <a:spLocks noChangeArrowheads="1"/>
        </xdr:cNvSpPr>
      </xdr:nvSpPr>
      <xdr:spPr bwMode="auto">
        <a:xfrm>
          <a:off x="317182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1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2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3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2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3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4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5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6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7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8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49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0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1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2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3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4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5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6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7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8" name="Text Box 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59" name="Text Box 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0" name="Text Box 14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561" name="Text Box 15"/>
        <xdr:cNvSpPr txBox="1">
          <a:spLocks noChangeArrowheads="1"/>
        </xdr:cNvSpPr>
      </xdr:nvSpPr>
      <xdr:spPr bwMode="auto">
        <a:xfrm>
          <a:off x="4219575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6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7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8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59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0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1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2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8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39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0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1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2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3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4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5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6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7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8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49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0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1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2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3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4" name="Text Box 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5" name="Text Box 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6" name="Text Box 14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657" name="Text Box 15"/>
        <xdr:cNvSpPr txBox="1">
          <a:spLocks noChangeArrowheads="1"/>
        </xdr:cNvSpPr>
      </xdr:nvSpPr>
      <xdr:spPr bwMode="auto">
        <a:xfrm>
          <a:off x="5924550" y="2066925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6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1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2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73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3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3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4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5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6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7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8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8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799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0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1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2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3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4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5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6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7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8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09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10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11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12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13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14" name="Text Box 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15" name="Text Box 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16" name="Text Box 14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817" name="Text Box 15"/>
        <xdr:cNvSpPr txBox="1">
          <a:spLocks noChangeArrowheads="1"/>
        </xdr:cNvSpPr>
      </xdr:nvSpPr>
      <xdr:spPr bwMode="auto">
        <a:xfrm>
          <a:off x="4219575" y="2080260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1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2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4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5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6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8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79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0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1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2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3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4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5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6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7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8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89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0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1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2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3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4" name="Text Box 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5" name="Text Box 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6" name="Text Box 14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7" name="Text Box 15"/>
        <xdr:cNvSpPr txBox="1">
          <a:spLocks noChangeArrowheads="1"/>
        </xdr:cNvSpPr>
      </xdr:nvSpPr>
      <xdr:spPr bwMode="auto">
        <a:xfrm>
          <a:off x="3562350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89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0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1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6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7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8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29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0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1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2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3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4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5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6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7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8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39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40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41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42" name="Text Box 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43" name="Text Box 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44" name="Text Box 14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71</xdr:row>
      <xdr:rowOff>0</xdr:rowOff>
    </xdr:from>
    <xdr:to>
      <xdr:col>6</xdr:col>
      <xdr:colOff>76200</xdr:colOff>
      <xdr:row>71</xdr:row>
      <xdr:rowOff>30480</xdr:rowOff>
    </xdr:to>
    <xdr:sp macro="" textlink="">
      <xdr:nvSpPr>
        <xdr:cNvPr id="945" name="Text Box 15"/>
        <xdr:cNvSpPr txBox="1">
          <a:spLocks noChangeArrowheads="1"/>
        </xdr:cNvSpPr>
      </xdr:nvSpPr>
      <xdr:spPr bwMode="auto">
        <a:xfrm>
          <a:off x="4695825" y="20012025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1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2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3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4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5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6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7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8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71</xdr:row>
      <xdr:rowOff>0</xdr:rowOff>
    </xdr:from>
    <xdr:to>
      <xdr:col>3</xdr:col>
      <xdr:colOff>76200</xdr:colOff>
      <xdr:row>71</xdr:row>
      <xdr:rowOff>30480</xdr:rowOff>
    </xdr:to>
    <xdr:sp macro="" textlink="">
      <xdr:nvSpPr>
        <xdr:cNvPr id="19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19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4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5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6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7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8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09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0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1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6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7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8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29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0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1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2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3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4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5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6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7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8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39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40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41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42" name="Text Box 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43" name="Text Box 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44" name="Text Box 14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71</xdr:row>
      <xdr:rowOff>0</xdr:rowOff>
    </xdr:from>
    <xdr:to>
      <xdr:col>4</xdr:col>
      <xdr:colOff>76200</xdr:colOff>
      <xdr:row>71</xdr:row>
      <xdr:rowOff>30480</xdr:rowOff>
    </xdr:to>
    <xdr:sp macro="" textlink="">
      <xdr:nvSpPr>
        <xdr:cNvPr id="2145" name="Text Box 15"/>
        <xdr:cNvSpPr txBox="1">
          <a:spLocks noChangeArrowheads="1"/>
        </xdr:cNvSpPr>
      </xdr:nvSpPr>
      <xdr:spPr bwMode="auto">
        <a:xfrm>
          <a:off x="5120640" y="141808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7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8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19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0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1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2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3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4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4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5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6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7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8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59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0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1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2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3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4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5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6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7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8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69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70" name="Text Box 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71" name="Text Box 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72" name="Text Box 14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0</xdr:colOff>
      <xdr:row>71</xdr:row>
      <xdr:rowOff>0</xdr:rowOff>
    </xdr:from>
    <xdr:ext cx="76200" cy="30480"/>
    <xdr:sp macro="" textlink="">
      <xdr:nvSpPr>
        <xdr:cNvPr id="2273" name="Text Box 15"/>
        <xdr:cNvSpPr txBox="1">
          <a:spLocks noChangeArrowheads="1"/>
        </xdr:cNvSpPr>
      </xdr:nvSpPr>
      <xdr:spPr bwMode="auto">
        <a:xfrm>
          <a:off x="14142720" y="20467320"/>
          <a:ext cx="76200" cy="3048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923924</xdr:colOff>
      <xdr:row>19</xdr:row>
      <xdr:rowOff>100011</xdr:rowOff>
    </xdr:from>
    <xdr:to>
      <xdr:col>5</xdr:col>
      <xdr:colOff>1095375</xdr:colOff>
      <xdr:row>38</xdr:row>
      <xdr:rowOff>104774</xdr:rowOff>
    </xdr:to>
    <xdr:graphicFrame macro="">
      <xdr:nvGraphicFramePr>
        <xdr:cNvPr id="4" name="Grafikon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66675</xdr:colOff>
      <xdr:row>9</xdr:row>
      <xdr:rowOff>9526</xdr:rowOff>
    </xdr:from>
    <xdr:to>
      <xdr:col>14</xdr:col>
      <xdr:colOff>266700</xdr:colOff>
      <xdr:row>26</xdr:row>
      <xdr:rowOff>76201</xdr:rowOff>
    </xdr:to>
    <xdr:graphicFrame macro="">
      <xdr:nvGraphicFramePr>
        <xdr:cNvPr id="8" name="Grafikon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123826</xdr:colOff>
      <xdr:row>42</xdr:row>
      <xdr:rowOff>190499</xdr:rowOff>
    </xdr:from>
    <xdr:to>
      <xdr:col>14</xdr:col>
      <xdr:colOff>276226</xdr:colOff>
      <xdr:row>59</xdr:row>
      <xdr:rowOff>47624</xdr:rowOff>
    </xdr:to>
    <xdr:graphicFrame macro="">
      <xdr:nvGraphicFramePr>
        <xdr:cNvPr id="10" name="Grafikon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N86"/>
  <sheetViews>
    <sheetView zoomScaleNormal="100" workbookViewId="0">
      <selection sqref="A1:XFD1048576"/>
    </sheetView>
  </sheetViews>
  <sheetFormatPr defaultColWidth="9.109375" defaultRowHeight="14.4" x14ac:dyDescent="0.3"/>
  <cols>
    <col min="1" max="1" width="9.109375" style="3"/>
    <col min="2" max="2" width="10.33203125" style="3" customWidth="1"/>
    <col min="3" max="3" width="56" style="3" customWidth="1"/>
    <col min="4" max="4" width="15.6640625" style="3" customWidth="1"/>
    <col min="5" max="5" width="16.44140625" style="3" customWidth="1"/>
    <col min="6" max="6" width="15.44140625" style="3" customWidth="1"/>
    <col min="7" max="7" width="17.109375" style="3" customWidth="1"/>
    <col min="8" max="8" width="16.5546875" style="3" customWidth="1"/>
    <col min="9" max="12" width="15.44140625" style="3" customWidth="1"/>
    <col min="13" max="13" width="12.88671875" style="3" customWidth="1"/>
    <col min="14" max="14" width="10.109375" style="3" bestFit="1" customWidth="1"/>
    <col min="15" max="16384" width="9.109375" style="3"/>
  </cols>
  <sheetData>
    <row r="1" spans="1:12" x14ac:dyDescent="0.3">
      <c r="A1" s="1" t="s">
        <v>60</v>
      </c>
      <c r="B1" s="1"/>
      <c r="C1" s="2"/>
    </row>
    <row r="2" spans="1:12" x14ac:dyDescent="0.3">
      <c r="A2" s="1" t="s">
        <v>61</v>
      </c>
      <c r="B2" s="1"/>
      <c r="C2" s="4"/>
      <c r="D2" s="5"/>
      <c r="E2" s="4"/>
      <c r="F2" s="4"/>
      <c r="G2" s="4"/>
      <c r="H2" s="4"/>
      <c r="I2" s="4"/>
      <c r="J2" s="4"/>
      <c r="K2" s="4"/>
      <c r="L2" s="4"/>
    </row>
    <row r="3" spans="1:12" x14ac:dyDescent="0.3">
      <c r="A3" s="1" t="s">
        <v>149</v>
      </c>
      <c r="B3" s="1"/>
      <c r="C3" s="4"/>
      <c r="D3" s="5"/>
      <c r="E3" s="4"/>
      <c r="F3" s="4"/>
      <c r="G3" s="4"/>
      <c r="H3" s="4"/>
      <c r="I3" s="4"/>
      <c r="J3" s="4"/>
      <c r="K3" s="4"/>
      <c r="L3" s="4"/>
    </row>
    <row r="4" spans="1:12" ht="15" thickBot="1" x14ac:dyDescent="0.35">
      <c r="A4" s="6"/>
      <c r="B4" s="6"/>
      <c r="C4" s="4"/>
      <c r="D4" s="58" t="s">
        <v>180</v>
      </c>
      <c r="E4" s="4"/>
      <c r="F4" s="4"/>
      <c r="G4" s="58" t="s">
        <v>179</v>
      </c>
      <c r="H4" s="4"/>
      <c r="I4" s="4"/>
      <c r="J4" s="58" t="s">
        <v>178</v>
      </c>
      <c r="K4" s="4"/>
      <c r="L4" s="99" t="s">
        <v>133</v>
      </c>
    </row>
    <row r="5" spans="1:12" ht="45.75" customHeight="1" x14ac:dyDescent="0.3">
      <c r="B5" s="6"/>
      <c r="C5" s="4"/>
      <c r="D5" s="59" t="s">
        <v>208</v>
      </c>
      <c r="E5" s="60" t="s">
        <v>209</v>
      </c>
      <c r="F5" s="61" t="s">
        <v>211</v>
      </c>
      <c r="G5" s="18" t="s">
        <v>208</v>
      </c>
      <c r="H5" s="19" t="s">
        <v>210</v>
      </c>
      <c r="I5" s="20" t="s">
        <v>211</v>
      </c>
      <c r="J5" s="25" t="s">
        <v>208</v>
      </c>
      <c r="K5" s="26" t="s">
        <v>210</v>
      </c>
      <c r="L5" s="27" t="s">
        <v>211</v>
      </c>
    </row>
    <row r="6" spans="1:12" ht="27.75" customHeight="1" thickBot="1" x14ac:dyDescent="0.35">
      <c r="A6" s="9"/>
      <c r="B6" s="6"/>
      <c r="C6" s="4"/>
      <c r="D6" s="62">
        <v>1</v>
      </c>
      <c r="E6" s="63">
        <v>2</v>
      </c>
      <c r="F6" s="64" t="s">
        <v>158</v>
      </c>
      <c r="G6" s="11">
        <v>1</v>
      </c>
      <c r="H6" s="11">
        <v>2</v>
      </c>
      <c r="I6" s="21" t="s">
        <v>158</v>
      </c>
      <c r="J6" s="15">
        <v>1</v>
      </c>
      <c r="K6" s="15">
        <v>2</v>
      </c>
      <c r="L6" s="28" t="s">
        <v>158</v>
      </c>
    </row>
    <row r="7" spans="1:12" x14ac:dyDescent="0.3">
      <c r="A7" s="106" t="s">
        <v>62</v>
      </c>
      <c r="B7" s="10" t="s">
        <v>63</v>
      </c>
      <c r="C7" s="195" t="s">
        <v>147</v>
      </c>
      <c r="D7" s="199"/>
      <c r="E7" s="65"/>
      <c r="F7" s="66"/>
      <c r="G7" s="12"/>
      <c r="H7" s="12"/>
      <c r="I7" s="22"/>
      <c r="J7" s="16"/>
      <c r="K7" s="16"/>
      <c r="L7" s="29"/>
    </row>
    <row r="8" spans="1:12" x14ac:dyDescent="0.3">
      <c r="A8" s="107" t="s">
        <v>21</v>
      </c>
      <c r="B8" s="100">
        <v>70</v>
      </c>
      <c r="C8" s="35" t="s">
        <v>123</v>
      </c>
      <c r="D8" s="194" t="e">
        <f>SUM(D9,D19,D24,D26,D34,D51,D49)</f>
        <v>#REF!</v>
      </c>
      <c r="E8" s="67" t="e">
        <f>SUM(E9,E19,E24,E26,E34,E51,E49)</f>
        <v>#REF!</v>
      </c>
      <c r="F8" s="68" t="e">
        <f>+D8/E8*100</f>
        <v>#REF!</v>
      </c>
      <c r="G8" s="34" t="e">
        <f>SUM(G9,G19,G24,G26,G34,G51,G49)</f>
        <v>#REF!</v>
      </c>
      <c r="H8" s="32" t="e">
        <f t="shared" ref="H8" si="0">SUM(H9,H19,H24,H26,H34,H51,H49)</f>
        <v>#REF!</v>
      </c>
      <c r="I8" s="23" t="e">
        <f>+G8/H8*100</f>
        <v>#REF!</v>
      </c>
      <c r="J8" s="73" t="e">
        <f t="shared" ref="J8:J39" si="1">+D8+G8</f>
        <v>#REF!</v>
      </c>
      <c r="K8" s="73" t="e">
        <f t="shared" ref="K8:K39" si="2">+E8+H8</f>
        <v>#REF!</v>
      </c>
      <c r="L8" s="30" t="e">
        <f>+J8/K8*100</f>
        <v>#REF!</v>
      </c>
    </row>
    <row r="9" spans="1:12" s="8" customFormat="1" x14ac:dyDescent="0.3">
      <c r="A9" s="43" t="s">
        <v>22</v>
      </c>
      <c r="B9" s="101">
        <v>700</v>
      </c>
      <c r="C9" s="35" t="s">
        <v>148</v>
      </c>
      <c r="D9" s="197" t="e">
        <f>+D10+D17+D18</f>
        <v>#REF!</v>
      </c>
      <c r="E9" s="69" t="e">
        <f>+E10+E17+E18</f>
        <v>#REF!</v>
      </c>
      <c r="F9" s="68" t="e">
        <f t="shared" ref="F9:F39" si="3">+D9/E9*100</f>
        <v>#REF!</v>
      </c>
      <c r="G9" s="13">
        <v>0</v>
      </c>
      <c r="H9" s="13">
        <v>0</v>
      </c>
      <c r="I9" s="23"/>
      <c r="J9" s="73" t="e">
        <f t="shared" si="1"/>
        <v>#REF!</v>
      </c>
      <c r="K9" s="73" t="e">
        <f t="shared" si="2"/>
        <v>#REF!</v>
      </c>
      <c r="L9" s="30" t="e">
        <f t="shared" ref="L9:L39" si="4">+J9/K9*100</f>
        <v>#REF!</v>
      </c>
    </row>
    <row r="10" spans="1:12" s="8" customFormat="1" x14ac:dyDescent="0.3">
      <c r="A10" s="43" t="s">
        <v>23</v>
      </c>
      <c r="B10" s="101">
        <v>7000</v>
      </c>
      <c r="C10" s="37" t="s">
        <v>64</v>
      </c>
      <c r="D10" s="197" t="e">
        <f>+D11+D14+D15+D16</f>
        <v>#REF!</v>
      </c>
      <c r="E10" s="69" t="e">
        <f>+E11+E14+E15+E16</f>
        <v>#REF!</v>
      </c>
      <c r="F10" s="68" t="e">
        <f t="shared" si="3"/>
        <v>#REF!</v>
      </c>
      <c r="G10" s="13">
        <v>0</v>
      </c>
      <c r="H10" s="13">
        <v>0</v>
      </c>
      <c r="I10" s="23"/>
      <c r="J10" s="73" t="e">
        <f t="shared" si="1"/>
        <v>#REF!</v>
      </c>
      <c r="K10" s="73" t="e">
        <f t="shared" si="2"/>
        <v>#REF!</v>
      </c>
      <c r="L10" s="30" t="e">
        <f t="shared" si="4"/>
        <v>#REF!</v>
      </c>
    </row>
    <row r="11" spans="1:12" s="8" customFormat="1" x14ac:dyDescent="0.3">
      <c r="A11" s="108" t="s">
        <v>24</v>
      </c>
      <c r="B11" s="102">
        <v>700001</v>
      </c>
      <c r="C11" s="38" t="s">
        <v>65</v>
      </c>
      <c r="D11" s="197" t="e">
        <f>+D12-D13</f>
        <v>#REF!</v>
      </c>
      <c r="E11" s="69" t="e">
        <f>+E12-E13</f>
        <v>#REF!</v>
      </c>
      <c r="F11" s="68" t="e">
        <f t="shared" si="3"/>
        <v>#REF!</v>
      </c>
      <c r="G11" s="13">
        <v>0</v>
      </c>
      <c r="H11" s="13">
        <v>0</v>
      </c>
      <c r="I11" s="23"/>
      <c r="J11" s="73" t="e">
        <f t="shared" si="1"/>
        <v>#REF!</v>
      </c>
      <c r="K11" s="73" t="e">
        <f t="shared" si="2"/>
        <v>#REF!</v>
      </c>
      <c r="L11" s="30" t="e">
        <f t="shared" si="4"/>
        <v>#REF!</v>
      </c>
    </row>
    <row r="12" spans="1:12" s="8" customFormat="1" x14ac:dyDescent="0.3">
      <c r="A12" s="109" t="s">
        <v>66</v>
      </c>
      <c r="B12" s="103"/>
      <c r="C12" s="39" t="s">
        <v>0</v>
      </c>
      <c r="D12" s="192" t="e">
        <f>#REF!</f>
        <v>#REF!</v>
      </c>
      <c r="E12" s="70" t="e">
        <f>#REF!</f>
        <v>#REF!</v>
      </c>
      <c r="F12" s="68" t="e">
        <f t="shared" si="3"/>
        <v>#REF!</v>
      </c>
      <c r="G12" s="13"/>
      <c r="H12" s="13"/>
      <c r="I12" s="23"/>
      <c r="J12" s="17" t="e">
        <f t="shared" si="1"/>
        <v>#REF!</v>
      </c>
      <c r="K12" s="17" t="e">
        <f t="shared" si="2"/>
        <v>#REF!</v>
      </c>
      <c r="L12" s="30" t="e">
        <f t="shared" si="4"/>
        <v>#REF!</v>
      </c>
    </row>
    <row r="13" spans="1:12" s="8" customFormat="1" x14ac:dyDescent="0.3">
      <c r="A13" s="109" t="s">
        <v>25</v>
      </c>
      <c r="B13" s="103"/>
      <c r="C13" s="39" t="s">
        <v>1</v>
      </c>
      <c r="D13" s="192" t="e">
        <f>#REF!</f>
        <v>#REF!</v>
      </c>
      <c r="E13" s="70" t="e">
        <f>#REF!</f>
        <v>#REF!</v>
      </c>
      <c r="F13" s="68" t="e">
        <f t="shared" si="3"/>
        <v>#REF!</v>
      </c>
      <c r="G13" s="13"/>
      <c r="H13" s="13"/>
      <c r="I13" s="23"/>
      <c r="J13" s="17" t="e">
        <f t="shared" si="1"/>
        <v>#REF!</v>
      </c>
      <c r="K13" s="17" t="e">
        <f t="shared" si="2"/>
        <v>#REF!</v>
      </c>
      <c r="L13" s="30" t="e">
        <f t="shared" si="4"/>
        <v>#REF!</v>
      </c>
    </row>
    <row r="14" spans="1:12" s="8" customFormat="1" x14ac:dyDescent="0.3">
      <c r="A14" s="108" t="s">
        <v>26</v>
      </c>
      <c r="B14" s="103"/>
      <c r="C14" s="40" t="s">
        <v>67</v>
      </c>
      <c r="D14" s="192" t="e">
        <f>#REF!</f>
        <v>#REF!</v>
      </c>
      <c r="E14" s="70" t="e">
        <f>#REF!</f>
        <v>#REF!</v>
      </c>
      <c r="F14" s="68" t="e">
        <f t="shared" si="3"/>
        <v>#REF!</v>
      </c>
      <c r="G14" s="13"/>
      <c r="H14" s="13"/>
      <c r="I14" s="23"/>
      <c r="J14" s="17" t="e">
        <f t="shared" si="1"/>
        <v>#REF!</v>
      </c>
      <c r="K14" s="17" t="e">
        <f t="shared" si="2"/>
        <v>#REF!</v>
      </c>
      <c r="L14" s="30" t="e">
        <f t="shared" si="4"/>
        <v>#REF!</v>
      </c>
    </row>
    <row r="15" spans="1:12" s="8" customFormat="1" x14ac:dyDescent="0.3">
      <c r="A15" s="108" t="s">
        <v>27</v>
      </c>
      <c r="B15" s="41"/>
      <c r="C15" s="42" t="s">
        <v>177</v>
      </c>
      <c r="D15" s="192" t="e">
        <f>#REF!</f>
        <v>#REF!</v>
      </c>
      <c r="E15" s="70" t="e">
        <f>#REF!</f>
        <v>#REF!</v>
      </c>
      <c r="F15" s="68" t="e">
        <f t="shared" si="3"/>
        <v>#REF!</v>
      </c>
      <c r="G15" s="13"/>
      <c r="H15" s="13"/>
      <c r="I15" s="23"/>
      <c r="J15" s="17" t="e">
        <f t="shared" si="1"/>
        <v>#REF!</v>
      </c>
      <c r="K15" s="17" t="e">
        <f t="shared" si="2"/>
        <v>#REF!</v>
      </c>
      <c r="L15" s="30" t="e">
        <f t="shared" si="4"/>
        <v>#REF!</v>
      </c>
    </row>
    <row r="16" spans="1:12" s="8" customFormat="1" x14ac:dyDescent="0.3">
      <c r="A16" s="108" t="s">
        <v>28</v>
      </c>
      <c r="B16" s="41"/>
      <c r="C16" s="42" t="s">
        <v>2</v>
      </c>
      <c r="D16" s="192" t="e">
        <f>#REF!</f>
        <v>#REF!</v>
      </c>
      <c r="E16" s="70" t="e">
        <f>#REF!</f>
        <v>#REF!</v>
      </c>
      <c r="F16" s="68" t="e">
        <f t="shared" si="3"/>
        <v>#REF!</v>
      </c>
      <c r="G16" s="13"/>
      <c r="H16" s="13"/>
      <c r="I16" s="23"/>
      <c r="J16" s="17" t="e">
        <f t="shared" si="1"/>
        <v>#REF!</v>
      </c>
      <c r="K16" s="17" t="e">
        <f t="shared" si="2"/>
        <v>#REF!</v>
      </c>
      <c r="L16" s="30" t="e">
        <f t="shared" si="4"/>
        <v>#REF!</v>
      </c>
    </row>
    <row r="17" spans="1:12" s="8" customFormat="1" x14ac:dyDescent="0.3">
      <c r="A17" s="43" t="s">
        <v>29</v>
      </c>
      <c r="B17" s="101">
        <v>7001</v>
      </c>
      <c r="C17" s="35" t="s">
        <v>3</v>
      </c>
      <c r="D17" s="192" t="e">
        <f>#REF!</f>
        <v>#REF!</v>
      </c>
      <c r="E17" s="70" t="e">
        <f>#REF!</f>
        <v>#REF!</v>
      </c>
      <c r="F17" s="68" t="e">
        <f t="shared" si="3"/>
        <v>#REF!</v>
      </c>
      <c r="G17" s="13"/>
      <c r="H17" s="13"/>
      <c r="I17" s="23"/>
      <c r="J17" s="17" t="e">
        <f t="shared" si="1"/>
        <v>#REF!</v>
      </c>
      <c r="K17" s="17" t="e">
        <f t="shared" si="2"/>
        <v>#REF!</v>
      </c>
      <c r="L17" s="30" t="e">
        <f t="shared" si="4"/>
        <v>#REF!</v>
      </c>
    </row>
    <row r="18" spans="1:12" s="8" customFormat="1" x14ac:dyDescent="0.3">
      <c r="A18" s="43" t="s">
        <v>30</v>
      </c>
      <c r="B18" s="101" t="s">
        <v>68</v>
      </c>
      <c r="C18" s="35" t="s">
        <v>4</v>
      </c>
      <c r="D18" s="192" t="e">
        <f>#REF!</f>
        <v>#REF!</v>
      </c>
      <c r="E18" s="70" t="e">
        <f>#REF!</f>
        <v>#REF!</v>
      </c>
      <c r="F18" s="68" t="e">
        <f t="shared" si="3"/>
        <v>#REF!</v>
      </c>
      <c r="G18" s="13"/>
      <c r="H18" s="13"/>
      <c r="I18" s="23"/>
      <c r="J18" s="17" t="e">
        <f t="shared" si="1"/>
        <v>#REF!</v>
      </c>
      <c r="K18" s="17" t="e">
        <f t="shared" si="2"/>
        <v>#REF!</v>
      </c>
      <c r="L18" s="30" t="e">
        <f t="shared" si="4"/>
        <v>#REF!</v>
      </c>
    </row>
    <row r="19" spans="1:12" s="8" customFormat="1" x14ac:dyDescent="0.3">
      <c r="A19" s="43" t="s">
        <v>31</v>
      </c>
      <c r="B19" s="101">
        <v>701</v>
      </c>
      <c r="C19" s="35" t="s">
        <v>69</v>
      </c>
      <c r="D19" s="197" t="e">
        <f>+D20+D21+D22+D23</f>
        <v>#REF!</v>
      </c>
      <c r="E19" s="69" t="e">
        <f>+E20+E21+E22+E23</f>
        <v>#REF!</v>
      </c>
      <c r="F19" s="68" t="e">
        <f t="shared" si="3"/>
        <v>#REF!</v>
      </c>
      <c r="G19" s="13">
        <v>0</v>
      </c>
      <c r="H19" s="13">
        <v>0</v>
      </c>
      <c r="I19" s="23"/>
      <c r="J19" s="73" t="e">
        <f t="shared" si="1"/>
        <v>#REF!</v>
      </c>
      <c r="K19" s="73" t="e">
        <f t="shared" si="2"/>
        <v>#REF!</v>
      </c>
      <c r="L19" s="30" t="e">
        <f t="shared" si="4"/>
        <v>#REF!</v>
      </c>
    </row>
    <row r="20" spans="1:12" s="8" customFormat="1" x14ac:dyDescent="0.3">
      <c r="A20" s="43" t="s">
        <v>32</v>
      </c>
      <c r="B20" s="101"/>
      <c r="C20" s="35" t="s">
        <v>5</v>
      </c>
      <c r="D20" s="192" t="e">
        <f>#REF!</f>
        <v>#REF!</v>
      </c>
      <c r="E20" s="70" t="e">
        <f>#REF!</f>
        <v>#REF!</v>
      </c>
      <c r="F20" s="68" t="e">
        <f t="shared" si="3"/>
        <v>#REF!</v>
      </c>
      <c r="G20" s="13"/>
      <c r="H20" s="13"/>
      <c r="I20" s="23"/>
      <c r="J20" s="17" t="e">
        <f t="shared" si="1"/>
        <v>#REF!</v>
      </c>
      <c r="K20" s="17" t="e">
        <f t="shared" si="2"/>
        <v>#REF!</v>
      </c>
      <c r="L20" s="30" t="e">
        <f t="shared" si="4"/>
        <v>#REF!</v>
      </c>
    </row>
    <row r="21" spans="1:12" s="8" customFormat="1" x14ac:dyDescent="0.3">
      <c r="A21" s="43" t="s">
        <v>33</v>
      </c>
      <c r="B21" s="101"/>
      <c r="C21" s="35" t="s">
        <v>6</v>
      </c>
      <c r="D21" s="192" t="e">
        <f>#REF!</f>
        <v>#REF!</v>
      </c>
      <c r="E21" s="70" t="e">
        <f>#REF!</f>
        <v>#REF!</v>
      </c>
      <c r="F21" s="68" t="e">
        <f t="shared" si="3"/>
        <v>#REF!</v>
      </c>
      <c r="G21" s="13"/>
      <c r="H21" s="13"/>
      <c r="I21" s="23"/>
      <c r="J21" s="17" t="e">
        <f t="shared" si="1"/>
        <v>#REF!</v>
      </c>
      <c r="K21" s="17" t="e">
        <f t="shared" si="2"/>
        <v>#REF!</v>
      </c>
      <c r="L21" s="30" t="e">
        <f t="shared" si="4"/>
        <v>#REF!</v>
      </c>
    </row>
    <row r="22" spans="1:12" s="8" customFormat="1" x14ac:dyDescent="0.3">
      <c r="A22" s="43" t="s">
        <v>34</v>
      </c>
      <c r="B22" s="44"/>
      <c r="C22" s="45" t="s">
        <v>7</v>
      </c>
      <c r="D22" s="192" t="e">
        <f>#REF!</f>
        <v>#REF!</v>
      </c>
      <c r="E22" s="70" t="e">
        <f>#REF!</f>
        <v>#REF!</v>
      </c>
      <c r="F22" s="68" t="e">
        <f t="shared" si="3"/>
        <v>#REF!</v>
      </c>
      <c r="G22" s="13"/>
      <c r="H22" s="13"/>
      <c r="I22" s="23"/>
      <c r="J22" s="17" t="e">
        <f t="shared" si="1"/>
        <v>#REF!</v>
      </c>
      <c r="K22" s="17" t="e">
        <f t="shared" si="2"/>
        <v>#REF!</v>
      </c>
      <c r="L22" s="30" t="e">
        <f t="shared" si="4"/>
        <v>#REF!</v>
      </c>
    </row>
    <row r="23" spans="1:12" s="8" customFormat="1" x14ac:dyDescent="0.3">
      <c r="A23" s="43" t="s">
        <v>35</v>
      </c>
      <c r="B23" s="101"/>
      <c r="C23" s="35" t="s">
        <v>8</v>
      </c>
      <c r="D23" s="192" t="e">
        <f>#REF!</f>
        <v>#REF!</v>
      </c>
      <c r="E23" s="70" t="e">
        <f>#REF!</f>
        <v>#REF!</v>
      </c>
      <c r="F23" s="68" t="e">
        <f t="shared" si="3"/>
        <v>#REF!</v>
      </c>
      <c r="G23" s="13"/>
      <c r="H23" s="13"/>
      <c r="I23" s="23"/>
      <c r="J23" s="17" t="e">
        <f t="shared" si="1"/>
        <v>#REF!</v>
      </c>
      <c r="K23" s="17" t="e">
        <f t="shared" si="2"/>
        <v>#REF!</v>
      </c>
      <c r="L23" s="30" t="e">
        <f t="shared" si="4"/>
        <v>#REF!</v>
      </c>
    </row>
    <row r="24" spans="1:12" s="8" customFormat="1" x14ac:dyDescent="0.3">
      <c r="A24" s="43" t="s">
        <v>36</v>
      </c>
      <c r="B24" s="101">
        <v>702</v>
      </c>
      <c r="C24" s="35" t="s">
        <v>70</v>
      </c>
      <c r="D24" s="197" t="e">
        <f>+D25</f>
        <v>#REF!</v>
      </c>
      <c r="E24" s="69" t="e">
        <f>+E25</f>
        <v>#REF!</v>
      </c>
      <c r="F24" s="68" t="e">
        <f t="shared" si="3"/>
        <v>#REF!</v>
      </c>
      <c r="G24" s="13">
        <v>0</v>
      </c>
      <c r="H24" s="13">
        <v>0</v>
      </c>
      <c r="I24" s="23"/>
      <c r="J24" s="73" t="e">
        <f t="shared" si="1"/>
        <v>#REF!</v>
      </c>
      <c r="K24" s="73" t="e">
        <f t="shared" si="2"/>
        <v>#REF!</v>
      </c>
      <c r="L24" s="30" t="e">
        <f t="shared" si="4"/>
        <v>#REF!</v>
      </c>
    </row>
    <row r="25" spans="1:12" s="8" customFormat="1" x14ac:dyDescent="0.3">
      <c r="A25" s="43" t="s">
        <v>37</v>
      </c>
      <c r="B25" s="101">
        <v>7021</v>
      </c>
      <c r="C25" s="35" t="s">
        <v>9</v>
      </c>
      <c r="D25" s="192" t="e">
        <f>#REF!</f>
        <v>#REF!</v>
      </c>
      <c r="E25" s="70" t="e">
        <f>#REF!</f>
        <v>#REF!</v>
      </c>
      <c r="F25" s="68" t="e">
        <f t="shared" si="3"/>
        <v>#REF!</v>
      </c>
      <c r="G25" s="13"/>
      <c r="H25" s="13"/>
      <c r="I25" s="23"/>
      <c r="J25" s="17" t="e">
        <f t="shared" si="1"/>
        <v>#REF!</v>
      </c>
      <c r="K25" s="17" t="e">
        <f t="shared" si="2"/>
        <v>#REF!</v>
      </c>
      <c r="L25" s="30" t="e">
        <f t="shared" si="4"/>
        <v>#REF!</v>
      </c>
    </row>
    <row r="26" spans="1:12" s="8" customFormat="1" x14ac:dyDescent="0.3">
      <c r="A26" s="43" t="s">
        <v>38</v>
      </c>
      <c r="B26" s="101">
        <v>703</v>
      </c>
      <c r="C26" s="35" t="s">
        <v>71</v>
      </c>
      <c r="D26" s="197" t="e">
        <f>+D27+D29+D31+D32</f>
        <v>#REF!</v>
      </c>
      <c r="E26" s="69" t="e">
        <f>+E27+E29+E31+E32</f>
        <v>#REF!</v>
      </c>
      <c r="F26" s="68" t="e">
        <f t="shared" si="3"/>
        <v>#REF!</v>
      </c>
      <c r="G26" s="13">
        <v>0</v>
      </c>
      <c r="H26" s="13">
        <v>0</v>
      </c>
      <c r="I26" s="23"/>
      <c r="J26" s="73" t="e">
        <f t="shared" si="1"/>
        <v>#REF!</v>
      </c>
      <c r="K26" s="73" t="e">
        <f t="shared" si="2"/>
        <v>#REF!</v>
      </c>
      <c r="L26" s="30" t="e">
        <f t="shared" si="4"/>
        <v>#REF!</v>
      </c>
    </row>
    <row r="27" spans="1:12" s="8" customFormat="1" x14ac:dyDescent="0.3">
      <c r="A27" s="43" t="s">
        <v>39</v>
      </c>
      <c r="B27" s="101">
        <v>7030</v>
      </c>
      <c r="C27" s="35" t="s">
        <v>10</v>
      </c>
      <c r="D27" s="192" t="e">
        <f>#REF!</f>
        <v>#REF!</v>
      </c>
      <c r="E27" s="70" t="e">
        <f>#REF!</f>
        <v>#REF!</v>
      </c>
      <c r="F27" s="68" t="e">
        <f t="shared" si="3"/>
        <v>#REF!</v>
      </c>
      <c r="G27" s="13"/>
      <c r="H27" s="13"/>
      <c r="I27" s="23"/>
      <c r="J27" s="17" t="e">
        <f t="shared" si="1"/>
        <v>#REF!</v>
      </c>
      <c r="K27" s="17" t="e">
        <f t="shared" si="2"/>
        <v>#REF!</v>
      </c>
      <c r="L27" s="30" t="e">
        <f t="shared" si="4"/>
        <v>#REF!</v>
      </c>
    </row>
    <row r="28" spans="1:12" s="8" customFormat="1" x14ac:dyDescent="0.3">
      <c r="A28" s="108" t="s">
        <v>72</v>
      </c>
      <c r="B28" s="104" t="s">
        <v>73</v>
      </c>
      <c r="C28" s="40" t="s">
        <v>74</v>
      </c>
      <c r="D28" s="192" t="e">
        <f>#REF!</f>
        <v>#REF!</v>
      </c>
      <c r="E28" s="70" t="e">
        <f>#REF!</f>
        <v>#REF!</v>
      </c>
      <c r="F28" s="68" t="e">
        <f t="shared" si="3"/>
        <v>#REF!</v>
      </c>
      <c r="G28" s="13"/>
      <c r="H28" s="13"/>
      <c r="I28" s="23"/>
      <c r="J28" s="17" t="e">
        <f t="shared" si="1"/>
        <v>#REF!</v>
      </c>
      <c r="K28" s="17" t="e">
        <f t="shared" si="2"/>
        <v>#REF!</v>
      </c>
      <c r="L28" s="30" t="e">
        <f t="shared" si="4"/>
        <v>#REF!</v>
      </c>
    </row>
    <row r="29" spans="1:12" s="8" customFormat="1" x14ac:dyDescent="0.3">
      <c r="A29" s="43" t="s">
        <v>40</v>
      </c>
      <c r="B29" s="101">
        <v>7031</v>
      </c>
      <c r="C29" s="35" t="s">
        <v>11</v>
      </c>
      <c r="D29" s="192" t="e">
        <f>#REF!</f>
        <v>#REF!</v>
      </c>
      <c r="E29" s="70" t="e">
        <f>#REF!</f>
        <v>#REF!</v>
      </c>
      <c r="F29" s="68" t="e">
        <f t="shared" si="3"/>
        <v>#REF!</v>
      </c>
      <c r="G29" s="13"/>
      <c r="H29" s="13"/>
      <c r="I29" s="23"/>
      <c r="J29" s="17" t="e">
        <f t="shared" si="1"/>
        <v>#REF!</v>
      </c>
      <c r="K29" s="17" t="e">
        <f t="shared" si="2"/>
        <v>#REF!</v>
      </c>
      <c r="L29" s="30" t="e">
        <f t="shared" si="4"/>
        <v>#REF!</v>
      </c>
    </row>
    <row r="30" spans="1:12" s="8" customFormat="1" x14ac:dyDescent="0.3">
      <c r="A30" s="108" t="s">
        <v>75</v>
      </c>
      <c r="B30" s="104" t="s">
        <v>76</v>
      </c>
      <c r="C30" s="40" t="s">
        <v>77</v>
      </c>
      <c r="D30" s="192" t="e">
        <f>#REF!</f>
        <v>#REF!</v>
      </c>
      <c r="E30" s="70" t="e">
        <f>#REF!</f>
        <v>#REF!</v>
      </c>
      <c r="F30" s="68" t="e">
        <f t="shared" si="3"/>
        <v>#REF!</v>
      </c>
      <c r="G30" s="13"/>
      <c r="H30" s="13"/>
      <c r="I30" s="23"/>
      <c r="J30" s="17" t="e">
        <f t="shared" si="1"/>
        <v>#REF!</v>
      </c>
      <c r="K30" s="17" t="e">
        <f t="shared" si="2"/>
        <v>#REF!</v>
      </c>
      <c r="L30" s="30" t="e">
        <f t="shared" si="4"/>
        <v>#REF!</v>
      </c>
    </row>
    <row r="31" spans="1:12" s="8" customFormat="1" x14ac:dyDescent="0.3">
      <c r="A31" s="43" t="s">
        <v>41</v>
      </c>
      <c r="B31" s="101">
        <v>7032</v>
      </c>
      <c r="C31" s="35" t="s">
        <v>12</v>
      </c>
      <c r="D31" s="192" t="e">
        <f>#REF!</f>
        <v>#REF!</v>
      </c>
      <c r="E31" s="70" t="e">
        <f>#REF!</f>
        <v>#REF!</v>
      </c>
      <c r="F31" s="68" t="e">
        <f t="shared" si="3"/>
        <v>#REF!</v>
      </c>
      <c r="G31" s="13"/>
      <c r="H31" s="13"/>
      <c r="I31" s="23"/>
      <c r="J31" s="17" t="e">
        <f t="shared" si="1"/>
        <v>#REF!</v>
      </c>
      <c r="K31" s="17" t="e">
        <f t="shared" si="2"/>
        <v>#REF!</v>
      </c>
      <c r="L31" s="30" t="e">
        <f t="shared" si="4"/>
        <v>#REF!</v>
      </c>
    </row>
    <row r="32" spans="1:12" s="8" customFormat="1" x14ac:dyDescent="0.3">
      <c r="A32" s="43" t="s">
        <v>42</v>
      </c>
      <c r="B32" s="101" t="s">
        <v>78</v>
      </c>
      <c r="C32" s="35" t="s">
        <v>13</v>
      </c>
      <c r="D32" s="192" t="e">
        <f>#REF!</f>
        <v>#REF!</v>
      </c>
      <c r="E32" s="70" t="e">
        <f>#REF!</f>
        <v>#REF!</v>
      </c>
      <c r="F32" s="68" t="e">
        <f t="shared" si="3"/>
        <v>#REF!</v>
      </c>
      <c r="G32" s="13"/>
      <c r="H32" s="13"/>
      <c r="I32" s="23"/>
      <c r="J32" s="17" t="e">
        <f t="shared" si="1"/>
        <v>#REF!</v>
      </c>
      <c r="K32" s="17" t="e">
        <f t="shared" si="2"/>
        <v>#REF!</v>
      </c>
      <c r="L32" s="30" t="e">
        <f t="shared" si="4"/>
        <v>#REF!</v>
      </c>
    </row>
    <row r="33" spans="1:14" s="8" customFormat="1" x14ac:dyDescent="0.3">
      <c r="A33" s="108" t="s">
        <v>79</v>
      </c>
      <c r="B33" s="102" t="s">
        <v>80</v>
      </c>
      <c r="C33" s="40" t="s">
        <v>81</v>
      </c>
      <c r="D33" s="192" t="e">
        <f>#REF!</f>
        <v>#REF!</v>
      </c>
      <c r="E33" s="70" t="e">
        <f>#REF!</f>
        <v>#REF!</v>
      </c>
      <c r="F33" s="68" t="e">
        <f t="shared" si="3"/>
        <v>#REF!</v>
      </c>
      <c r="G33" s="13"/>
      <c r="H33" s="13"/>
      <c r="I33" s="23"/>
      <c r="J33" s="17" t="e">
        <f t="shared" si="1"/>
        <v>#REF!</v>
      </c>
      <c r="K33" s="17" t="e">
        <f t="shared" si="2"/>
        <v>#REF!</v>
      </c>
      <c r="L33" s="30" t="e">
        <f t="shared" si="4"/>
        <v>#REF!</v>
      </c>
    </row>
    <row r="34" spans="1:14" s="8" customFormat="1" x14ac:dyDescent="0.3">
      <c r="A34" s="43" t="s">
        <v>43</v>
      </c>
      <c r="B34" s="101">
        <v>704</v>
      </c>
      <c r="C34" s="35" t="s">
        <v>138</v>
      </c>
      <c r="D34" s="197" t="e">
        <f>+D35+D44+D46+D48+D40+D41</f>
        <v>#REF!</v>
      </c>
      <c r="E34" s="69" t="e">
        <f>+E35+E44+E46+E48+E40+E41</f>
        <v>#REF!</v>
      </c>
      <c r="F34" s="68" t="e">
        <f t="shared" si="3"/>
        <v>#REF!</v>
      </c>
      <c r="G34" s="33" t="e">
        <f>+G35+G44+G46+G48+G40+G41</f>
        <v>#REF!</v>
      </c>
      <c r="H34" s="33" t="e">
        <f t="shared" ref="H34" si="5">+H35+H44+H46+H48+H40+H41</f>
        <v>#REF!</v>
      </c>
      <c r="I34" s="23" t="e">
        <f>+G34/H34*100</f>
        <v>#REF!</v>
      </c>
      <c r="J34" s="73" t="e">
        <f t="shared" si="1"/>
        <v>#REF!</v>
      </c>
      <c r="K34" s="73" t="e">
        <f t="shared" si="2"/>
        <v>#REF!</v>
      </c>
      <c r="L34" s="30" t="e">
        <f t="shared" si="4"/>
        <v>#REF!</v>
      </c>
    </row>
    <row r="35" spans="1:14" s="8" customFormat="1" x14ac:dyDescent="0.3">
      <c r="A35" s="43" t="s">
        <v>44</v>
      </c>
      <c r="B35" s="101">
        <v>7040</v>
      </c>
      <c r="C35" s="35" t="s">
        <v>139</v>
      </c>
      <c r="D35" s="197" t="e">
        <f>D36+D39</f>
        <v>#REF!</v>
      </c>
      <c r="E35" s="69" t="e">
        <f>E36+E39</f>
        <v>#REF!</v>
      </c>
      <c r="F35" s="68" t="e">
        <f t="shared" si="3"/>
        <v>#REF!</v>
      </c>
      <c r="G35" s="33" t="e">
        <f>G36+G39</f>
        <v>#REF!</v>
      </c>
      <c r="H35" s="33" t="e">
        <f>H36+H39</f>
        <v>#REF!</v>
      </c>
      <c r="I35" s="23" t="e">
        <f>+G35/H35*100</f>
        <v>#REF!</v>
      </c>
      <c r="J35" s="73" t="e">
        <f t="shared" si="1"/>
        <v>#REF!</v>
      </c>
      <c r="K35" s="73" t="e">
        <f t="shared" si="2"/>
        <v>#REF!</v>
      </c>
      <c r="L35" s="30" t="e">
        <f t="shared" si="4"/>
        <v>#REF!</v>
      </c>
    </row>
    <row r="36" spans="1:14" s="8" customFormat="1" x14ac:dyDescent="0.3">
      <c r="A36" s="43" t="s">
        <v>45</v>
      </c>
      <c r="B36" s="101" t="s">
        <v>130</v>
      </c>
      <c r="C36" s="35" t="s">
        <v>136</v>
      </c>
      <c r="D36" s="196" t="e">
        <f>D37-D38</f>
        <v>#REF!</v>
      </c>
      <c r="E36" s="71" t="e">
        <f>E37-E38</f>
        <v>#REF!</v>
      </c>
      <c r="F36" s="68" t="e">
        <f t="shared" si="3"/>
        <v>#REF!</v>
      </c>
      <c r="G36" s="14"/>
      <c r="H36" s="14"/>
      <c r="I36" s="23"/>
      <c r="J36" s="73" t="e">
        <f t="shared" si="1"/>
        <v>#REF!</v>
      </c>
      <c r="K36" s="73" t="e">
        <f t="shared" si="2"/>
        <v>#REF!</v>
      </c>
      <c r="L36" s="30" t="e">
        <f t="shared" si="4"/>
        <v>#REF!</v>
      </c>
    </row>
    <row r="37" spans="1:14" s="8" customFormat="1" x14ac:dyDescent="0.3">
      <c r="A37" s="110" t="s">
        <v>134</v>
      </c>
      <c r="B37" s="103"/>
      <c r="C37" s="47" t="s">
        <v>131</v>
      </c>
      <c r="D37" s="192" t="e">
        <f>#REF!</f>
        <v>#REF!</v>
      </c>
      <c r="E37" s="70" t="e">
        <f>#REF!</f>
        <v>#REF!</v>
      </c>
      <c r="F37" s="68" t="e">
        <f t="shared" si="3"/>
        <v>#REF!</v>
      </c>
      <c r="G37" s="13"/>
      <c r="H37" s="13"/>
      <c r="I37" s="23"/>
      <c r="J37" s="17" t="e">
        <f t="shared" si="1"/>
        <v>#REF!</v>
      </c>
      <c r="K37" s="17" t="e">
        <f t="shared" si="2"/>
        <v>#REF!</v>
      </c>
      <c r="L37" s="30" t="e">
        <f t="shared" si="4"/>
        <v>#REF!</v>
      </c>
    </row>
    <row r="38" spans="1:14" s="8" customFormat="1" x14ac:dyDescent="0.3">
      <c r="A38" s="110" t="s">
        <v>135</v>
      </c>
      <c r="B38" s="103"/>
      <c r="C38" s="47" t="s">
        <v>1</v>
      </c>
      <c r="D38" s="192" t="e">
        <f>#REF!</f>
        <v>#REF!</v>
      </c>
      <c r="E38" s="70" t="e">
        <f>#REF!</f>
        <v>#REF!</v>
      </c>
      <c r="F38" s="68" t="e">
        <f t="shared" si="3"/>
        <v>#REF!</v>
      </c>
      <c r="G38" s="13"/>
      <c r="H38" s="13"/>
      <c r="I38" s="23"/>
      <c r="J38" s="17" t="e">
        <f t="shared" si="1"/>
        <v>#REF!</v>
      </c>
      <c r="K38" s="17" t="e">
        <f t="shared" si="2"/>
        <v>#REF!</v>
      </c>
      <c r="L38" s="30" t="e">
        <f t="shared" si="4"/>
        <v>#REF!</v>
      </c>
    </row>
    <row r="39" spans="1:14" s="8" customFormat="1" x14ac:dyDescent="0.3">
      <c r="A39" s="110" t="s">
        <v>46</v>
      </c>
      <c r="B39" s="103" t="s">
        <v>130</v>
      </c>
      <c r="C39" s="35" t="s">
        <v>132</v>
      </c>
      <c r="D39" s="192" t="e">
        <f>#REF!</f>
        <v>#REF!</v>
      </c>
      <c r="E39" s="70" t="e">
        <f>#REF!</f>
        <v>#REF!</v>
      </c>
      <c r="F39" s="74" t="e">
        <f t="shared" si="3"/>
        <v>#REF!</v>
      </c>
      <c r="G39" s="14" t="e">
        <f>#REF!</f>
        <v>#REF!</v>
      </c>
      <c r="H39" s="14" t="e">
        <f>#REF!</f>
        <v>#REF!</v>
      </c>
      <c r="I39" s="23" t="e">
        <f>+G39/H39*100</f>
        <v>#REF!</v>
      </c>
      <c r="J39" s="17" t="e">
        <f t="shared" si="1"/>
        <v>#REF!</v>
      </c>
      <c r="K39" s="17" t="e">
        <f t="shared" si="2"/>
        <v>#REF!</v>
      </c>
      <c r="L39" s="30" t="e">
        <f t="shared" si="4"/>
        <v>#REF!</v>
      </c>
      <c r="N39" s="186"/>
    </row>
    <row r="40" spans="1:14" s="8" customFormat="1" x14ac:dyDescent="0.3">
      <c r="A40" s="110" t="s">
        <v>47</v>
      </c>
      <c r="B40" s="103" t="s">
        <v>114</v>
      </c>
      <c r="C40" s="48" t="s">
        <v>140</v>
      </c>
      <c r="D40" s="192" t="e">
        <f>#REF!</f>
        <v>#REF!</v>
      </c>
      <c r="E40" s="70" t="e">
        <f>#REF!</f>
        <v>#REF!</v>
      </c>
      <c r="F40" s="74" t="e">
        <f t="shared" ref="F40:F70" si="6">+D40/E40*100</f>
        <v>#REF!</v>
      </c>
      <c r="G40" s="14" t="e">
        <f>#REF!</f>
        <v>#REF!</v>
      </c>
      <c r="H40" s="14" t="e">
        <f>#REF!</f>
        <v>#REF!</v>
      </c>
      <c r="I40" s="23" t="e">
        <f>+G40/H40*100</f>
        <v>#REF!</v>
      </c>
      <c r="J40" s="17" t="e">
        <f t="shared" ref="J40:J67" si="7">+D40+G40</f>
        <v>#REF!</v>
      </c>
      <c r="K40" s="17" t="e">
        <f t="shared" ref="K40:K67" si="8">+E40+H40</f>
        <v>#REF!</v>
      </c>
      <c r="L40" s="30" t="e">
        <f t="shared" ref="L40:L70" si="9">+J40/K40*100</f>
        <v>#REF!</v>
      </c>
    </row>
    <row r="41" spans="1:14" s="8" customFormat="1" x14ac:dyDescent="0.3">
      <c r="A41" s="43" t="s">
        <v>48</v>
      </c>
      <c r="B41" s="103" t="s">
        <v>115</v>
      </c>
      <c r="C41" s="48" t="s">
        <v>142</v>
      </c>
      <c r="D41" s="197">
        <f>D42-D43</f>
        <v>0</v>
      </c>
      <c r="E41" s="70">
        <f>E42-E43</f>
        <v>0</v>
      </c>
      <c r="F41" s="74" t="e">
        <f t="shared" si="6"/>
        <v>#DIV/0!</v>
      </c>
      <c r="G41" s="33" t="e">
        <f t="shared" ref="G41:H41" si="10">G42-G43</f>
        <v>#REF!</v>
      </c>
      <c r="H41" s="33" t="e">
        <f t="shared" si="10"/>
        <v>#REF!</v>
      </c>
      <c r="I41" s="23" t="e">
        <f>+G41/H41*100</f>
        <v>#REF!</v>
      </c>
      <c r="J41" s="73" t="e">
        <f t="shared" si="7"/>
        <v>#REF!</v>
      </c>
      <c r="K41" s="73" t="e">
        <f t="shared" si="8"/>
        <v>#REF!</v>
      </c>
      <c r="L41" s="30" t="e">
        <f t="shared" si="9"/>
        <v>#REF!</v>
      </c>
    </row>
    <row r="42" spans="1:14" s="8" customFormat="1" x14ac:dyDescent="0.3">
      <c r="A42" s="110" t="s">
        <v>87</v>
      </c>
      <c r="B42" s="103"/>
      <c r="C42" s="198" t="s">
        <v>131</v>
      </c>
      <c r="D42" s="192"/>
      <c r="E42" s="70"/>
      <c r="F42" s="74" t="e">
        <f t="shared" si="6"/>
        <v>#DIV/0!</v>
      </c>
      <c r="G42" s="187" t="e">
        <f>#REF!</f>
        <v>#REF!</v>
      </c>
      <c r="H42" s="33" t="e">
        <f>#REF!</f>
        <v>#REF!</v>
      </c>
      <c r="I42" s="23" t="e">
        <f>+G42/H42*100</f>
        <v>#REF!</v>
      </c>
      <c r="J42" s="73" t="e">
        <f t="shared" si="7"/>
        <v>#REF!</v>
      </c>
      <c r="K42" s="73" t="e">
        <f t="shared" si="8"/>
        <v>#REF!</v>
      </c>
      <c r="L42" s="30" t="e">
        <f t="shared" si="9"/>
        <v>#REF!</v>
      </c>
    </row>
    <row r="43" spans="1:14" s="8" customFormat="1" x14ac:dyDescent="0.3">
      <c r="A43" s="43" t="s">
        <v>141</v>
      </c>
      <c r="B43" s="103"/>
      <c r="C43" s="198" t="s">
        <v>1</v>
      </c>
      <c r="D43" s="192"/>
      <c r="E43" s="70"/>
      <c r="F43" s="74" t="e">
        <f t="shared" si="6"/>
        <v>#DIV/0!</v>
      </c>
      <c r="G43" s="187" t="e">
        <f>#REF!</f>
        <v>#REF!</v>
      </c>
      <c r="H43" s="33" t="e">
        <f>#REF!</f>
        <v>#REF!</v>
      </c>
      <c r="I43" s="23" t="e">
        <f>+G43/H43*100</f>
        <v>#REF!</v>
      </c>
      <c r="J43" s="73" t="e">
        <f t="shared" si="7"/>
        <v>#REF!</v>
      </c>
      <c r="K43" s="73" t="e">
        <f t="shared" si="8"/>
        <v>#REF!</v>
      </c>
      <c r="L43" s="30" t="e">
        <f t="shared" si="9"/>
        <v>#REF!</v>
      </c>
    </row>
    <row r="44" spans="1:14" s="8" customFormat="1" x14ac:dyDescent="0.3">
      <c r="A44" s="43" t="s">
        <v>49</v>
      </c>
      <c r="B44" s="101">
        <v>7044</v>
      </c>
      <c r="C44" s="35" t="s">
        <v>82</v>
      </c>
      <c r="D44" s="192" t="e">
        <f>#REF!</f>
        <v>#REF!</v>
      </c>
      <c r="E44" s="70" t="e">
        <f>#REF!</f>
        <v>#REF!</v>
      </c>
      <c r="F44" s="68" t="e">
        <f t="shared" si="6"/>
        <v>#REF!</v>
      </c>
      <c r="G44" s="13"/>
      <c r="H44" s="13"/>
      <c r="I44" s="23"/>
      <c r="J44" s="17" t="e">
        <f t="shared" si="7"/>
        <v>#REF!</v>
      </c>
      <c r="K44" s="17" t="e">
        <f t="shared" si="8"/>
        <v>#REF!</v>
      </c>
      <c r="L44" s="30" t="e">
        <f t="shared" si="9"/>
        <v>#REF!</v>
      </c>
    </row>
    <row r="45" spans="1:14" s="8" customFormat="1" x14ac:dyDescent="0.3">
      <c r="A45" s="108" t="s">
        <v>137</v>
      </c>
      <c r="B45" s="102" t="s">
        <v>83</v>
      </c>
      <c r="C45" s="40" t="s">
        <v>84</v>
      </c>
      <c r="D45" s="192" t="e">
        <f>#REF!</f>
        <v>#REF!</v>
      </c>
      <c r="E45" s="70" t="e">
        <f>#REF!</f>
        <v>#REF!</v>
      </c>
      <c r="F45" s="68" t="e">
        <f t="shared" si="6"/>
        <v>#REF!</v>
      </c>
      <c r="G45" s="13"/>
      <c r="H45" s="13"/>
      <c r="I45" s="23"/>
      <c r="J45" s="17" t="e">
        <f t="shared" si="7"/>
        <v>#REF!</v>
      </c>
      <c r="K45" s="17" t="e">
        <f t="shared" si="8"/>
        <v>#REF!</v>
      </c>
      <c r="L45" s="30" t="e">
        <f t="shared" si="9"/>
        <v>#REF!</v>
      </c>
    </row>
    <row r="46" spans="1:14" s="8" customFormat="1" x14ac:dyDescent="0.3">
      <c r="A46" s="43" t="s">
        <v>116</v>
      </c>
      <c r="B46" s="101" t="s">
        <v>85</v>
      </c>
      <c r="C46" s="35" t="s">
        <v>86</v>
      </c>
      <c r="D46" s="192" t="e">
        <f>#REF!</f>
        <v>#REF!</v>
      </c>
      <c r="E46" s="70" t="e">
        <f>#REF!</f>
        <v>#REF!</v>
      </c>
      <c r="F46" s="68" t="e">
        <f t="shared" si="6"/>
        <v>#REF!</v>
      </c>
      <c r="G46" s="14" t="e">
        <f>#REF!</f>
        <v>#REF!</v>
      </c>
      <c r="H46" s="14" t="e">
        <f>#REF!</f>
        <v>#REF!</v>
      </c>
      <c r="I46" s="23" t="e">
        <f t="shared" ref="I46:I52" si="11">+G46/H46*100</f>
        <v>#REF!</v>
      </c>
      <c r="J46" s="17" t="e">
        <f t="shared" si="7"/>
        <v>#REF!</v>
      </c>
      <c r="K46" s="17" t="e">
        <f t="shared" si="8"/>
        <v>#REF!</v>
      </c>
      <c r="L46" s="30" t="e">
        <f t="shared" si="9"/>
        <v>#REF!</v>
      </c>
    </row>
    <row r="47" spans="1:14" s="8" customFormat="1" x14ac:dyDescent="0.3">
      <c r="A47" s="108" t="s">
        <v>124</v>
      </c>
      <c r="B47" s="102" t="s">
        <v>88</v>
      </c>
      <c r="C47" s="40" t="s">
        <v>89</v>
      </c>
      <c r="D47" s="192" t="e">
        <f>#REF!</f>
        <v>#REF!</v>
      </c>
      <c r="E47" s="70" t="e">
        <f>#REF!</f>
        <v>#REF!</v>
      </c>
      <c r="F47" s="68" t="e">
        <f t="shared" si="6"/>
        <v>#REF!</v>
      </c>
      <c r="G47" s="14" t="e">
        <f>#REF!</f>
        <v>#REF!</v>
      </c>
      <c r="H47" s="14" t="e">
        <f>#REF!</f>
        <v>#REF!</v>
      </c>
      <c r="I47" s="23" t="e">
        <f t="shared" si="11"/>
        <v>#REF!</v>
      </c>
      <c r="J47" s="17" t="e">
        <f t="shared" si="7"/>
        <v>#REF!</v>
      </c>
      <c r="K47" s="17" t="e">
        <f t="shared" si="8"/>
        <v>#REF!</v>
      </c>
      <c r="L47" s="30" t="e">
        <f t="shared" si="9"/>
        <v>#REF!</v>
      </c>
    </row>
    <row r="48" spans="1:14" s="8" customFormat="1" x14ac:dyDescent="0.3">
      <c r="A48" s="43" t="s">
        <v>125</v>
      </c>
      <c r="B48" s="101">
        <v>7048</v>
      </c>
      <c r="C48" s="35" t="s">
        <v>14</v>
      </c>
      <c r="D48" s="192" t="e">
        <f>#REF!</f>
        <v>#REF!</v>
      </c>
      <c r="E48" s="70" t="e">
        <f>#REF!</f>
        <v>#REF!</v>
      </c>
      <c r="F48" s="68" t="e">
        <f t="shared" si="6"/>
        <v>#REF!</v>
      </c>
      <c r="G48" s="14" t="e">
        <f>#REF!</f>
        <v>#REF!</v>
      </c>
      <c r="H48" s="14" t="e">
        <f>#REF!</f>
        <v>#REF!</v>
      </c>
      <c r="I48" s="23" t="e">
        <f t="shared" si="11"/>
        <v>#REF!</v>
      </c>
      <c r="J48" s="17" t="e">
        <f t="shared" si="7"/>
        <v>#REF!</v>
      </c>
      <c r="K48" s="17" t="e">
        <f t="shared" si="8"/>
        <v>#REF!</v>
      </c>
      <c r="L48" s="30" t="e">
        <f t="shared" si="9"/>
        <v>#REF!</v>
      </c>
    </row>
    <row r="49" spans="1:12" s="8" customFormat="1" x14ac:dyDescent="0.3">
      <c r="A49" s="43" t="s">
        <v>50</v>
      </c>
      <c r="B49" s="101" t="s">
        <v>113</v>
      </c>
      <c r="C49" s="48" t="s">
        <v>112</v>
      </c>
      <c r="D49" s="197">
        <f>D50</f>
        <v>0</v>
      </c>
      <c r="E49" s="69">
        <f>E50</f>
        <v>0</v>
      </c>
      <c r="F49" s="68" t="e">
        <f t="shared" si="6"/>
        <v>#DIV/0!</v>
      </c>
      <c r="G49" s="33" t="e">
        <f t="shared" ref="G49:H49" si="12">G50</f>
        <v>#REF!</v>
      </c>
      <c r="H49" s="33" t="e">
        <f t="shared" si="12"/>
        <v>#REF!</v>
      </c>
      <c r="I49" s="23" t="e">
        <f t="shared" si="11"/>
        <v>#REF!</v>
      </c>
      <c r="J49" s="73" t="e">
        <f t="shared" si="7"/>
        <v>#REF!</v>
      </c>
      <c r="K49" s="73" t="e">
        <f t="shared" si="8"/>
        <v>#REF!</v>
      </c>
      <c r="L49" s="30" t="e">
        <f t="shared" si="9"/>
        <v>#REF!</v>
      </c>
    </row>
    <row r="50" spans="1:12" s="8" customFormat="1" x14ac:dyDescent="0.3">
      <c r="A50" s="43" t="s">
        <v>127</v>
      </c>
      <c r="B50" s="101" t="s">
        <v>129</v>
      </c>
      <c r="C50" s="48" t="s">
        <v>128</v>
      </c>
      <c r="D50" s="192"/>
      <c r="E50" s="70"/>
      <c r="F50" s="68" t="e">
        <f t="shared" si="6"/>
        <v>#DIV/0!</v>
      </c>
      <c r="G50" s="14" t="e">
        <f>#REF!</f>
        <v>#REF!</v>
      </c>
      <c r="H50" s="14" t="e">
        <f>#REF!</f>
        <v>#REF!</v>
      </c>
      <c r="I50" s="23" t="e">
        <f t="shared" si="11"/>
        <v>#REF!</v>
      </c>
      <c r="J50" s="17" t="e">
        <f t="shared" si="7"/>
        <v>#REF!</v>
      </c>
      <c r="K50" s="17" t="e">
        <f t="shared" si="8"/>
        <v>#REF!</v>
      </c>
      <c r="L50" s="30" t="e">
        <f t="shared" si="9"/>
        <v>#REF!</v>
      </c>
    </row>
    <row r="51" spans="1:12" s="8" customFormat="1" x14ac:dyDescent="0.3">
      <c r="A51" s="43" t="s">
        <v>52</v>
      </c>
      <c r="B51" s="101" t="s">
        <v>90</v>
      </c>
      <c r="C51" s="35" t="s">
        <v>15</v>
      </c>
      <c r="D51" s="192" t="e">
        <f>#REF!</f>
        <v>#REF!</v>
      </c>
      <c r="E51" s="70" t="e">
        <f>#REF!</f>
        <v>#REF!</v>
      </c>
      <c r="F51" s="68" t="e">
        <f t="shared" si="6"/>
        <v>#REF!</v>
      </c>
      <c r="G51" s="14" t="e">
        <f>#REF!</f>
        <v>#REF!</v>
      </c>
      <c r="H51" s="14" t="e">
        <f>#REF!</f>
        <v>#REF!</v>
      </c>
      <c r="I51" s="23" t="e">
        <f t="shared" si="11"/>
        <v>#REF!</v>
      </c>
      <c r="J51" s="17" t="e">
        <f t="shared" si="7"/>
        <v>#REF!</v>
      </c>
      <c r="K51" s="17" t="e">
        <f t="shared" si="8"/>
        <v>#REF!</v>
      </c>
      <c r="L51" s="30" t="e">
        <f t="shared" si="9"/>
        <v>#REF!</v>
      </c>
    </row>
    <row r="52" spans="1:12" s="8" customFormat="1" x14ac:dyDescent="0.3">
      <c r="A52" s="107" t="s">
        <v>51</v>
      </c>
      <c r="B52" s="105" t="s">
        <v>91</v>
      </c>
      <c r="C52" s="35" t="s">
        <v>145</v>
      </c>
      <c r="D52" s="197" t="e">
        <f>+D53+D57+D58+D59</f>
        <v>#REF!</v>
      </c>
      <c r="E52" s="69" t="e">
        <f>+E53+E57+E58+E59</f>
        <v>#REF!</v>
      </c>
      <c r="F52" s="68" t="e">
        <f t="shared" si="6"/>
        <v>#REF!</v>
      </c>
      <c r="G52" s="33" t="e">
        <f t="shared" ref="G52:H52" si="13">+G53+G57+G58+G59</f>
        <v>#REF!</v>
      </c>
      <c r="H52" s="33" t="e">
        <f t="shared" si="13"/>
        <v>#REF!</v>
      </c>
      <c r="I52" s="23" t="e">
        <f t="shared" si="11"/>
        <v>#REF!</v>
      </c>
      <c r="J52" s="73" t="e">
        <f t="shared" si="7"/>
        <v>#REF!</v>
      </c>
      <c r="K52" s="73" t="e">
        <f t="shared" si="8"/>
        <v>#REF!</v>
      </c>
      <c r="L52" s="30" t="e">
        <f t="shared" si="9"/>
        <v>#REF!</v>
      </c>
    </row>
    <row r="53" spans="1:12" s="8" customFormat="1" x14ac:dyDescent="0.3">
      <c r="A53" s="43" t="s">
        <v>53</v>
      </c>
      <c r="B53" s="101" t="s">
        <v>92</v>
      </c>
      <c r="C53" s="35" t="s">
        <v>126</v>
      </c>
      <c r="D53" s="197" t="e">
        <f>+D54+D55+D56</f>
        <v>#REF!</v>
      </c>
      <c r="E53" s="69" t="e">
        <f>+E54+E55+E56</f>
        <v>#REF!</v>
      </c>
      <c r="F53" s="68" t="e">
        <f t="shared" si="6"/>
        <v>#REF!</v>
      </c>
      <c r="G53" s="13"/>
      <c r="H53" s="13"/>
      <c r="I53" s="23"/>
      <c r="J53" s="73" t="e">
        <f t="shared" si="7"/>
        <v>#REF!</v>
      </c>
      <c r="K53" s="73" t="e">
        <f t="shared" si="8"/>
        <v>#REF!</v>
      </c>
      <c r="L53" s="30" t="e">
        <f t="shared" si="9"/>
        <v>#REF!</v>
      </c>
    </row>
    <row r="54" spans="1:12" s="8" customFormat="1" x14ac:dyDescent="0.3">
      <c r="A54" s="108" t="s">
        <v>117</v>
      </c>
      <c r="B54" s="104" t="s">
        <v>93</v>
      </c>
      <c r="C54" s="35" t="s">
        <v>94</v>
      </c>
      <c r="D54" s="192" t="e">
        <f>#REF!</f>
        <v>#REF!</v>
      </c>
      <c r="E54" s="70" t="e">
        <f>#REF!</f>
        <v>#REF!</v>
      </c>
      <c r="F54" s="68" t="e">
        <f t="shared" si="6"/>
        <v>#REF!</v>
      </c>
      <c r="G54" s="13"/>
      <c r="H54" s="13"/>
      <c r="I54" s="23"/>
      <c r="J54" s="17" t="e">
        <f t="shared" si="7"/>
        <v>#REF!</v>
      </c>
      <c r="K54" s="17" t="e">
        <f t="shared" si="8"/>
        <v>#REF!</v>
      </c>
      <c r="L54" s="30" t="e">
        <f t="shared" si="9"/>
        <v>#REF!</v>
      </c>
    </row>
    <row r="55" spans="1:12" s="8" customFormat="1" x14ac:dyDescent="0.3">
      <c r="A55" s="108" t="s">
        <v>118</v>
      </c>
      <c r="B55" s="104" t="s">
        <v>93</v>
      </c>
      <c r="C55" s="49" t="s">
        <v>150</v>
      </c>
      <c r="D55" s="192" t="e">
        <f>#REF!</f>
        <v>#REF!</v>
      </c>
      <c r="E55" s="70" t="e">
        <f>#REF!</f>
        <v>#REF!</v>
      </c>
      <c r="F55" s="68" t="e">
        <f t="shared" si="6"/>
        <v>#REF!</v>
      </c>
      <c r="G55" s="13"/>
      <c r="H55" s="13"/>
      <c r="I55" s="23"/>
      <c r="J55" s="17" t="e">
        <f t="shared" si="7"/>
        <v>#REF!</v>
      </c>
      <c r="K55" s="17" t="e">
        <f t="shared" si="8"/>
        <v>#REF!</v>
      </c>
      <c r="L55" s="30" t="e">
        <f t="shared" si="9"/>
        <v>#REF!</v>
      </c>
    </row>
    <row r="56" spans="1:12" s="8" customFormat="1" x14ac:dyDescent="0.3">
      <c r="A56" s="108" t="s">
        <v>119</v>
      </c>
      <c r="B56" s="104" t="s">
        <v>93</v>
      </c>
      <c r="C56" s="49" t="s">
        <v>95</v>
      </c>
      <c r="D56" s="192" t="e">
        <f>#REF!</f>
        <v>#REF!</v>
      </c>
      <c r="E56" s="70" t="e">
        <f>#REF!</f>
        <v>#REF!</v>
      </c>
      <c r="F56" s="68" t="e">
        <f t="shared" si="6"/>
        <v>#REF!</v>
      </c>
      <c r="G56" s="13"/>
      <c r="H56" s="13"/>
      <c r="I56" s="23"/>
      <c r="J56" s="17" t="e">
        <f t="shared" si="7"/>
        <v>#REF!</v>
      </c>
      <c r="K56" s="17" t="e">
        <f t="shared" si="8"/>
        <v>#REF!</v>
      </c>
      <c r="L56" s="30" t="e">
        <f t="shared" si="9"/>
        <v>#REF!</v>
      </c>
    </row>
    <row r="57" spans="1:12" s="8" customFormat="1" x14ac:dyDescent="0.3">
      <c r="A57" s="43" t="s">
        <v>54</v>
      </c>
      <c r="B57" s="101" t="s">
        <v>96</v>
      </c>
      <c r="C57" s="35" t="s">
        <v>97</v>
      </c>
      <c r="D57" s="192" t="e">
        <f>#REF!</f>
        <v>#REF!</v>
      </c>
      <c r="E57" s="70" t="e">
        <f>#REF!</f>
        <v>#REF!</v>
      </c>
      <c r="F57" s="68" t="e">
        <f t="shared" si="6"/>
        <v>#REF!</v>
      </c>
      <c r="G57" s="14" t="e">
        <f>#REF!</f>
        <v>#REF!</v>
      </c>
      <c r="H57" s="14" t="e">
        <f>#REF!</f>
        <v>#REF!</v>
      </c>
      <c r="I57" s="23" t="e">
        <f>+G57/H57*100</f>
        <v>#REF!</v>
      </c>
      <c r="J57" s="17" t="e">
        <f t="shared" si="7"/>
        <v>#REF!</v>
      </c>
      <c r="K57" s="17" t="e">
        <f t="shared" si="8"/>
        <v>#REF!</v>
      </c>
      <c r="L57" s="30" t="e">
        <f t="shared" si="9"/>
        <v>#REF!</v>
      </c>
    </row>
    <row r="58" spans="1:12" s="8" customFormat="1" x14ac:dyDescent="0.3">
      <c r="A58" s="43" t="s">
        <v>55</v>
      </c>
      <c r="B58" s="101" t="s">
        <v>98</v>
      </c>
      <c r="C58" s="35" t="s">
        <v>151</v>
      </c>
      <c r="D58" s="192" t="e">
        <f>#REF!</f>
        <v>#REF!</v>
      </c>
      <c r="E58" s="70" t="e">
        <f>#REF!</f>
        <v>#REF!</v>
      </c>
      <c r="F58" s="68" t="e">
        <f t="shared" si="6"/>
        <v>#REF!</v>
      </c>
      <c r="G58" s="14" t="e">
        <f>#REF!</f>
        <v>#REF!</v>
      </c>
      <c r="H58" s="14" t="e">
        <f>#REF!</f>
        <v>#REF!</v>
      </c>
      <c r="I58" s="23" t="e">
        <f>+G58/H58*100</f>
        <v>#REF!</v>
      </c>
      <c r="J58" s="17" t="e">
        <f t="shared" si="7"/>
        <v>#REF!</v>
      </c>
      <c r="K58" s="17" t="e">
        <f t="shared" si="8"/>
        <v>#REF!</v>
      </c>
      <c r="L58" s="30" t="e">
        <f t="shared" si="9"/>
        <v>#REF!</v>
      </c>
    </row>
    <row r="59" spans="1:12" s="8" customFormat="1" x14ac:dyDescent="0.3">
      <c r="A59" s="43" t="s">
        <v>57</v>
      </c>
      <c r="B59" s="101" t="s">
        <v>99</v>
      </c>
      <c r="C59" s="35" t="s">
        <v>197</v>
      </c>
      <c r="D59" s="197" t="e">
        <f>D60</f>
        <v>#REF!</v>
      </c>
      <c r="E59" s="197" t="e">
        <f>E60</f>
        <v>#REF!</v>
      </c>
      <c r="F59" s="68" t="e">
        <f t="shared" si="6"/>
        <v>#REF!</v>
      </c>
      <c r="G59" s="33" t="e">
        <f>G60</f>
        <v>#REF!</v>
      </c>
      <c r="H59" s="33" t="e">
        <f>H60</f>
        <v>#REF!</v>
      </c>
      <c r="I59" s="23" t="e">
        <f>+G59/H59*100</f>
        <v>#REF!</v>
      </c>
      <c r="J59" s="73" t="e">
        <f t="shared" si="7"/>
        <v>#REF!</v>
      </c>
      <c r="K59" s="73" t="e">
        <f t="shared" si="8"/>
        <v>#REF!</v>
      </c>
      <c r="L59" s="30" t="e">
        <f t="shared" si="9"/>
        <v>#REF!</v>
      </c>
    </row>
    <row r="60" spans="1:12" s="8" customFormat="1" x14ac:dyDescent="0.3">
      <c r="A60" s="43" t="s">
        <v>58</v>
      </c>
      <c r="B60" s="101" t="s">
        <v>100</v>
      </c>
      <c r="C60" s="37" t="s">
        <v>16</v>
      </c>
      <c r="D60" s="192" t="e">
        <f>#REF!</f>
        <v>#REF!</v>
      </c>
      <c r="E60" s="70" t="e">
        <f>#REF!</f>
        <v>#REF!</v>
      </c>
      <c r="F60" s="68" t="e">
        <f t="shared" si="6"/>
        <v>#REF!</v>
      </c>
      <c r="G60" s="75" t="e">
        <f>G61</f>
        <v>#REF!</v>
      </c>
      <c r="H60" s="13" t="e">
        <f>H61</f>
        <v>#REF!</v>
      </c>
      <c r="I60" s="76" t="e">
        <f>+G60/H60*100</f>
        <v>#REF!</v>
      </c>
      <c r="J60" s="17" t="e">
        <f t="shared" si="7"/>
        <v>#REF!</v>
      </c>
      <c r="K60" s="17" t="e">
        <f t="shared" si="8"/>
        <v>#REF!</v>
      </c>
      <c r="L60" s="30" t="e">
        <f t="shared" si="9"/>
        <v>#REF!</v>
      </c>
    </row>
    <row r="61" spans="1:12" s="8" customFormat="1" x14ac:dyDescent="0.3">
      <c r="A61" s="108" t="s">
        <v>196</v>
      </c>
      <c r="B61" s="102" t="s">
        <v>101</v>
      </c>
      <c r="C61" s="40" t="s">
        <v>102</v>
      </c>
      <c r="D61" s="192" t="e">
        <f>#REF!</f>
        <v>#REF!</v>
      </c>
      <c r="E61" s="70" t="e">
        <f>#REF!</f>
        <v>#REF!</v>
      </c>
      <c r="F61" s="68" t="e">
        <f t="shared" si="6"/>
        <v>#REF!</v>
      </c>
      <c r="G61" s="14" t="e">
        <f>#REF!</f>
        <v>#REF!</v>
      </c>
      <c r="H61" s="14" t="e">
        <f>#REF!</f>
        <v>#REF!</v>
      </c>
      <c r="I61" s="23" t="e">
        <f>+G61/H61*100</f>
        <v>#REF!</v>
      </c>
      <c r="J61" s="17" t="e">
        <f t="shared" si="7"/>
        <v>#REF!</v>
      </c>
      <c r="K61" s="17" t="e">
        <f t="shared" si="8"/>
        <v>#REF!</v>
      </c>
      <c r="L61" s="30" t="e">
        <f t="shared" si="9"/>
        <v>#REF!</v>
      </c>
    </row>
    <row r="62" spans="1:12" s="8" customFormat="1" x14ac:dyDescent="0.3">
      <c r="A62" s="107" t="s">
        <v>56</v>
      </c>
      <c r="B62" s="105" t="s">
        <v>103</v>
      </c>
      <c r="C62" s="35" t="s">
        <v>146</v>
      </c>
      <c r="D62" s="197" t="e">
        <f>+D63</f>
        <v>#REF!</v>
      </c>
      <c r="E62" s="69" t="e">
        <f>+E63</f>
        <v>#REF!</v>
      </c>
      <c r="F62" s="68" t="e">
        <f t="shared" si="6"/>
        <v>#REF!</v>
      </c>
      <c r="G62" s="13">
        <v>0</v>
      </c>
      <c r="H62" s="13">
        <v>0</v>
      </c>
      <c r="I62" s="23"/>
      <c r="J62" s="73" t="e">
        <f t="shared" si="7"/>
        <v>#REF!</v>
      </c>
      <c r="K62" s="73" t="e">
        <f t="shared" si="8"/>
        <v>#REF!</v>
      </c>
      <c r="L62" s="30" t="e">
        <f t="shared" si="9"/>
        <v>#REF!</v>
      </c>
    </row>
    <row r="63" spans="1:12" s="8" customFormat="1" ht="28.2" x14ac:dyDescent="0.3">
      <c r="A63" s="43" t="s">
        <v>120</v>
      </c>
      <c r="B63" s="101" t="s">
        <v>104</v>
      </c>
      <c r="C63" s="193" t="s">
        <v>152</v>
      </c>
      <c r="D63" s="197" t="e">
        <f>+D64+D65+D66+D67</f>
        <v>#REF!</v>
      </c>
      <c r="E63" s="69" t="e">
        <f>+E64+E65+E66+E67</f>
        <v>#REF!</v>
      </c>
      <c r="F63" s="68" t="e">
        <f t="shared" si="6"/>
        <v>#REF!</v>
      </c>
      <c r="G63" s="13">
        <v>0</v>
      </c>
      <c r="H63" s="13">
        <v>0</v>
      </c>
      <c r="I63" s="23"/>
      <c r="J63" s="73" t="e">
        <f t="shared" si="7"/>
        <v>#REF!</v>
      </c>
      <c r="K63" s="73" t="e">
        <f t="shared" si="8"/>
        <v>#REF!</v>
      </c>
      <c r="L63" s="30" t="e">
        <f t="shared" si="9"/>
        <v>#REF!</v>
      </c>
    </row>
    <row r="64" spans="1:12" s="8" customFormat="1" x14ac:dyDescent="0.3">
      <c r="A64" s="43" t="s">
        <v>121</v>
      </c>
      <c r="B64" s="101"/>
      <c r="C64" s="35" t="s">
        <v>17</v>
      </c>
      <c r="D64" s="192" t="e">
        <f>#REF!</f>
        <v>#REF!</v>
      </c>
      <c r="E64" s="70" t="e">
        <f>#REF!</f>
        <v>#REF!</v>
      </c>
      <c r="F64" s="68" t="e">
        <f t="shared" si="6"/>
        <v>#REF!</v>
      </c>
      <c r="G64" s="13"/>
      <c r="H64" s="13"/>
      <c r="I64" s="23"/>
      <c r="J64" s="17" t="e">
        <f t="shared" si="7"/>
        <v>#REF!</v>
      </c>
      <c r="K64" s="17" t="e">
        <f t="shared" si="8"/>
        <v>#REF!</v>
      </c>
      <c r="L64" s="30" t="e">
        <f t="shared" si="9"/>
        <v>#REF!</v>
      </c>
    </row>
    <row r="65" spans="1:12" s="8" customFormat="1" x14ac:dyDescent="0.3">
      <c r="A65" s="43" t="s">
        <v>122</v>
      </c>
      <c r="B65" s="101"/>
      <c r="C65" s="35" t="s">
        <v>18</v>
      </c>
      <c r="D65" s="192" t="e">
        <f>#REF!</f>
        <v>#REF!</v>
      </c>
      <c r="E65" s="70" t="e">
        <f>#REF!</f>
        <v>#REF!</v>
      </c>
      <c r="F65" s="68" t="e">
        <f t="shared" si="6"/>
        <v>#REF!</v>
      </c>
      <c r="G65" s="13"/>
      <c r="H65" s="13"/>
      <c r="I65" s="23"/>
      <c r="J65" s="17" t="e">
        <f t="shared" si="7"/>
        <v>#REF!</v>
      </c>
      <c r="K65" s="17" t="e">
        <f t="shared" si="8"/>
        <v>#REF!</v>
      </c>
      <c r="L65" s="30" t="e">
        <f t="shared" si="9"/>
        <v>#REF!</v>
      </c>
    </row>
    <row r="66" spans="1:12" s="8" customFormat="1" x14ac:dyDescent="0.3">
      <c r="A66" s="43" t="s">
        <v>143</v>
      </c>
      <c r="B66" s="101"/>
      <c r="C66" s="35" t="s">
        <v>19</v>
      </c>
      <c r="D66" s="192" t="e">
        <f>#REF!</f>
        <v>#REF!</v>
      </c>
      <c r="E66" s="70" t="e">
        <f>#REF!</f>
        <v>#REF!</v>
      </c>
      <c r="F66" s="68" t="e">
        <f t="shared" si="6"/>
        <v>#REF!</v>
      </c>
      <c r="G66" s="13"/>
      <c r="H66" s="13"/>
      <c r="I66" s="23"/>
      <c r="J66" s="17" t="e">
        <f t="shared" si="7"/>
        <v>#REF!</v>
      </c>
      <c r="K66" s="17" t="e">
        <f t="shared" si="8"/>
        <v>#REF!</v>
      </c>
      <c r="L66" s="30" t="e">
        <f t="shared" si="9"/>
        <v>#REF!</v>
      </c>
    </row>
    <row r="67" spans="1:12" s="8" customFormat="1" ht="18.600000000000001" customHeight="1" x14ac:dyDescent="0.3">
      <c r="A67" s="43" t="s">
        <v>144</v>
      </c>
      <c r="B67" s="102"/>
      <c r="C67" s="35" t="s">
        <v>20</v>
      </c>
      <c r="D67" s="192" t="e">
        <f>#REF!</f>
        <v>#REF!</v>
      </c>
      <c r="E67" s="70" t="e">
        <f>#REF!</f>
        <v>#REF!</v>
      </c>
      <c r="F67" s="68" t="e">
        <f t="shared" si="6"/>
        <v>#REF!</v>
      </c>
      <c r="G67" s="13"/>
      <c r="H67" s="13"/>
      <c r="I67" s="23"/>
      <c r="J67" s="17" t="e">
        <f t="shared" si="7"/>
        <v>#REF!</v>
      </c>
      <c r="K67" s="17" t="e">
        <f t="shared" si="8"/>
        <v>#REF!</v>
      </c>
      <c r="L67" s="30" t="e">
        <f t="shared" si="9"/>
        <v>#REF!</v>
      </c>
    </row>
    <row r="68" spans="1:12" s="8" customFormat="1" x14ac:dyDescent="0.3">
      <c r="A68" s="107" t="s">
        <v>105</v>
      </c>
      <c r="B68" s="234"/>
      <c r="C68" s="230" t="s">
        <v>198</v>
      </c>
      <c r="D68" s="197" t="e">
        <f>#REF!</f>
        <v>#REF!</v>
      </c>
      <c r="E68" s="69" t="e">
        <f>#REF!</f>
        <v>#REF!</v>
      </c>
      <c r="F68" s="68" t="e">
        <f t="shared" si="6"/>
        <v>#REF!</v>
      </c>
      <c r="G68" s="33" t="e">
        <f>#REF!</f>
        <v>#REF!</v>
      </c>
      <c r="H68" s="33" t="e">
        <f>#REF!</f>
        <v>#REF!</v>
      </c>
      <c r="I68" s="23" t="e">
        <f t="shared" ref="I68:I73" si="14">+G68/H68*100</f>
        <v>#REF!</v>
      </c>
      <c r="J68" s="73" t="e">
        <f t="shared" ref="J68" si="15">+D68+G68</f>
        <v>#REF!</v>
      </c>
      <c r="K68" s="73" t="e">
        <f t="shared" ref="K68" si="16">+E68+H68</f>
        <v>#REF!</v>
      </c>
      <c r="L68" s="30" t="e">
        <f t="shared" si="9"/>
        <v>#REF!</v>
      </c>
    </row>
    <row r="69" spans="1:12" x14ac:dyDescent="0.3">
      <c r="A69" s="232" t="s">
        <v>59</v>
      </c>
      <c r="B69" s="235"/>
      <c r="C69" s="230" t="s">
        <v>199</v>
      </c>
      <c r="D69" s="197" t="e">
        <f>D8+D52+D62+D68</f>
        <v>#REF!</v>
      </c>
      <c r="E69" s="69" t="e">
        <f>E8+E52+E62+E68</f>
        <v>#REF!</v>
      </c>
      <c r="F69" s="68" t="e">
        <f t="shared" si="6"/>
        <v>#REF!</v>
      </c>
      <c r="G69" s="33" t="e">
        <f>G8+G52+G62+G68</f>
        <v>#REF!</v>
      </c>
      <c r="H69" s="33" t="e">
        <f>H8+H52+H62+H68</f>
        <v>#REF!</v>
      </c>
      <c r="I69" s="23" t="e">
        <f t="shared" si="14"/>
        <v>#REF!</v>
      </c>
      <c r="J69" s="73" t="e">
        <f>J8+J52+J62+J68</f>
        <v>#REF!</v>
      </c>
      <c r="K69" s="73" t="e">
        <f>K8+K52+K62+K68</f>
        <v>#REF!</v>
      </c>
      <c r="L69" s="30" t="e">
        <f t="shared" si="9"/>
        <v>#REF!</v>
      </c>
    </row>
    <row r="70" spans="1:12" ht="28.2" x14ac:dyDescent="0.3">
      <c r="A70" s="228" t="s">
        <v>106</v>
      </c>
      <c r="B70" s="235"/>
      <c r="C70" s="230" t="s">
        <v>200</v>
      </c>
      <c r="D70" s="192" t="e">
        <f>#REF!</f>
        <v>#REF!</v>
      </c>
      <c r="E70" s="70" t="e">
        <f>#REF!</f>
        <v>#REF!</v>
      </c>
      <c r="F70" s="68" t="e">
        <f t="shared" si="6"/>
        <v>#REF!</v>
      </c>
      <c r="G70" s="13" t="e">
        <f>#REF!</f>
        <v>#REF!</v>
      </c>
      <c r="H70" s="13" t="e">
        <f>#REF!</f>
        <v>#REF!</v>
      </c>
      <c r="I70" s="23" t="e">
        <f t="shared" si="14"/>
        <v>#REF!</v>
      </c>
      <c r="J70" s="17" t="e">
        <f t="shared" ref="J70:J71" si="17">+D70+G70</f>
        <v>#REF!</v>
      </c>
      <c r="K70" s="17" t="e">
        <f t="shared" ref="K70:K71" si="18">+E70+H70</f>
        <v>#REF!</v>
      </c>
      <c r="L70" s="30" t="e">
        <f t="shared" si="9"/>
        <v>#REF!</v>
      </c>
    </row>
    <row r="71" spans="1:12" x14ac:dyDescent="0.3">
      <c r="A71" s="229" t="s">
        <v>107</v>
      </c>
      <c r="B71" s="236"/>
      <c r="C71" s="230" t="s">
        <v>201</v>
      </c>
      <c r="D71" s="192" t="e">
        <f>#REF!</f>
        <v>#REF!</v>
      </c>
      <c r="E71" s="70" t="e">
        <f>#REF!</f>
        <v>#REF!</v>
      </c>
      <c r="F71" s="68" t="e">
        <f t="shared" ref="F71:F73" si="19">+D71/E71*100</f>
        <v>#REF!</v>
      </c>
      <c r="G71" s="13" t="e">
        <f>#REF!</f>
        <v>#REF!</v>
      </c>
      <c r="H71" s="13" t="e">
        <f>#REF!</f>
        <v>#REF!</v>
      </c>
      <c r="I71" s="23" t="e">
        <f t="shared" si="14"/>
        <v>#REF!</v>
      </c>
      <c r="J71" s="17" t="e">
        <f t="shared" si="17"/>
        <v>#REF!</v>
      </c>
      <c r="K71" s="17" t="e">
        <f t="shared" si="18"/>
        <v>#REF!</v>
      </c>
      <c r="L71" s="30" t="e">
        <f t="shared" ref="L71:L73" si="20">+J71/K71*100</f>
        <v>#REF!</v>
      </c>
    </row>
    <row r="72" spans="1:12" x14ac:dyDescent="0.3">
      <c r="A72" s="232" t="s">
        <v>108</v>
      </c>
      <c r="B72" s="235"/>
      <c r="C72" s="300" t="s">
        <v>202</v>
      </c>
      <c r="D72" s="197" t="e">
        <f>D70+D71</f>
        <v>#REF!</v>
      </c>
      <c r="E72" s="69" t="e">
        <f>E70+E71</f>
        <v>#REF!</v>
      </c>
      <c r="F72" s="68" t="e">
        <f t="shared" si="19"/>
        <v>#REF!</v>
      </c>
      <c r="G72" s="33" t="e">
        <f>G70+G71</f>
        <v>#REF!</v>
      </c>
      <c r="H72" s="33" t="e">
        <f>H70+H71</f>
        <v>#REF!</v>
      </c>
      <c r="I72" s="23" t="e">
        <f t="shared" si="14"/>
        <v>#REF!</v>
      </c>
      <c r="J72" s="73" t="e">
        <f>J70+J71</f>
        <v>#REF!</v>
      </c>
      <c r="K72" s="73" t="e">
        <f>K70+K71</f>
        <v>#REF!</v>
      </c>
      <c r="L72" s="30" t="e">
        <f t="shared" si="20"/>
        <v>#REF!</v>
      </c>
    </row>
    <row r="73" spans="1:12" s="7" customFormat="1" thickBot="1" x14ac:dyDescent="0.3">
      <c r="A73" s="233" t="s">
        <v>109</v>
      </c>
      <c r="B73" s="237"/>
      <c r="C73" s="301" t="s">
        <v>203</v>
      </c>
      <c r="D73" s="222" t="e">
        <f>D69+D72</f>
        <v>#REF!</v>
      </c>
      <c r="E73" s="223" t="e">
        <f>E69+E72</f>
        <v>#REF!</v>
      </c>
      <c r="F73" s="72" t="e">
        <f t="shared" si="19"/>
        <v>#REF!</v>
      </c>
      <c r="G73" s="224" t="e">
        <f>G69+G72</f>
        <v>#REF!</v>
      </c>
      <c r="H73" s="224" t="e">
        <f>H69+H72</f>
        <v>#REF!</v>
      </c>
      <c r="I73" s="24" t="e">
        <f t="shared" si="14"/>
        <v>#REF!</v>
      </c>
      <c r="J73" s="225" t="e">
        <f>J69+J72</f>
        <v>#REF!</v>
      </c>
      <c r="K73" s="225" t="e">
        <f>K69+K72</f>
        <v>#REF!</v>
      </c>
      <c r="L73" s="31" t="e">
        <f t="shared" si="20"/>
        <v>#REF!</v>
      </c>
    </row>
    <row r="74" spans="1:12" s="7" customFormat="1" ht="13.8" x14ac:dyDescent="0.25">
      <c r="A74" s="214"/>
      <c r="B74" s="214"/>
      <c r="C74" s="215"/>
      <c r="D74" s="216"/>
      <c r="E74" s="216"/>
      <c r="F74" s="217"/>
      <c r="G74" s="218"/>
      <c r="H74" s="218"/>
      <c r="I74" s="219"/>
      <c r="J74" s="220"/>
      <c r="K74" s="220"/>
      <c r="L74" s="221"/>
    </row>
    <row r="75" spans="1:12" s="7" customFormat="1" ht="13.8" x14ac:dyDescent="0.25">
      <c r="A75" s="214"/>
      <c r="B75" s="214"/>
      <c r="C75" s="215"/>
      <c r="D75" s="216"/>
      <c r="E75" s="216"/>
      <c r="F75" s="217"/>
      <c r="G75" s="218"/>
      <c r="H75" s="218"/>
      <c r="I75" s="219"/>
      <c r="J75" s="220"/>
      <c r="K75" s="220"/>
      <c r="L75" s="221"/>
    </row>
    <row r="76" spans="1:12" x14ac:dyDescent="0.3">
      <c r="A76" s="51" t="s">
        <v>153</v>
      </c>
      <c r="B76" s="51"/>
      <c r="C76" s="77"/>
      <c r="D76"/>
      <c r="E76"/>
    </row>
    <row r="77" spans="1:12" x14ac:dyDescent="0.3">
      <c r="A77" s="51" t="s">
        <v>183</v>
      </c>
      <c r="B77" s="51"/>
      <c r="D77"/>
      <c r="E77"/>
    </row>
    <row r="78" spans="1:12" x14ac:dyDescent="0.3">
      <c r="A78" s="51"/>
      <c r="B78" s="51"/>
      <c r="C78"/>
      <c r="D78"/>
      <c r="E78"/>
    </row>
    <row r="79" spans="1:12" x14ac:dyDescent="0.3">
      <c r="A79" s="51"/>
      <c r="B79" s="51"/>
      <c r="C79"/>
      <c r="D79"/>
      <c r="E79"/>
    </row>
    <row r="80" spans="1:12" x14ac:dyDescent="0.3">
      <c r="A80" s="51"/>
      <c r="B80" s="51"/>
      <c r="C80" s="51"/>
      <c r="D80"/>
      <c r="E80"/>
    </row>
    <row r="83" spans="2:5" x14ac:dyDescent="0.3">
      <c r="B83" s="51"/>
      <c r="C83" s="51"/>
      <c r="D83"/>
      <c r="E83"/>
    </row>
    <row r="84" spans="2:5" x14ac:dyDescent="0.3">
      <c r="B84" s="51"/>
      <c r="C84" s="51"/>
      <c r="D84"/>
      <c r="E84"/>
    </row>
    <row r="85" spans="2:5" x14ac:dyDescent="0.3">
      <c r="B85" s="51"/>
      <c r="C85" s="51"/>
      <c r="D85"/>
      <c r="E85"/>
    </row>
    <row r="86" spans="2:5" x14ac:dyDescent="0.3">
      <c r="B86" s="51"/>
      <c r="C86" s="51"/>
      <c r="D86"/>
      <c r="E86"/>
    </row>
  </sheetData>
  <pageMargins left="0" right="0" top="0" bottom="0" header="0.31496062992125984" footer="0.31496062992125984"/>
  <pageSetup paperSize="9" scale="43" orientation="portrait" r:id="rId1"/>
  <headerFooter>
    <oddHeader>&amp;RPREGLEDNICA 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0"/>
  <sheetViews>
    <sheetView tabSelected="1" zoomScaleNormal="100" workbookViewId="0">
      <selection activeCell="H74" sqref="H74"/>
    </sheetView>
  </sheetViews>
  <sheetFormatPr defaultColWidth="11.5546875" defaultRowHeight="14.4" x14ac:dyDescent="0.3"/>
  <cols>
    <col min="1" max="1" width="3.109375" style="209" customWidth="1"/>
    <col min="2" max="2" width="6.88671875" style="209" customWidth="1"/>
    <col min="3" max="3" width="57.109375" style="209" customWidth="1"/>
    <col min="4" max="5" width="20.6640625" style="209" customWidth="1"/>
    <col min="6" max="6" width="11.44140625" style="209" customWidth="1"/>
    <col min="7" max="16384" width="11.5546875" style="209"/>
  </cols>
  <sheetData>
    <row r="1" spans="1:6" x14ac:dyDescent="0.3">
      <c r="B1" s="52" t="s">
        <v>154</v>
      </c>
      <c r="C1" s="52"/>
      <c r="D1" s="200"/>
      <c r="E1" s="200"/>
      <c r="F1" s="200"/>
    </row>
    <row r="2" spans="1:6" x14ac:dyDescent="0.3">
      <c r="B2" s="52" t="s">
        <v>155</v>
      </c>
      <c r="C2" s="52"/>
      <c r="D2" s="53"/>
      <c r="E2" s="200"/>
      <c r="F2" s="200"/>
    </row>
    <row r="3" spans="1:6" x14ac:dyDescent="0.3">
      <c r="B3" s="52" t="s">
        <v>163</v>
      </c>
      <c r="C3" s="52"/>
      <c r="D3" s="200"/>
      <c r="E3" s="200"/>
      <c r="F3" s="200"/>
    </row>
    <row r="4" spans="1:6" x14ac:dyDescent="0.3">
      <c r="B4" s="200"/>
      <c r="C4" s="52"/>
      <c r="D4" s="200"/>
      <c r="E4" s="200"/>
      <c r="F4" s="200"/>
    </row>
    <row r="5" spans="1:6" x14ac:dyDescent="0.3">
      <c r="B5" s="58"/>
      <c r="C5" s="4"/>
      <c r="D5" s="200"/>
      <c r="E5" s="200"/>
      <c r="F5" s="200"/>
    </row>
    <row r="6" spans="1:6" ht="15" thickBot="1" x14ac:dyDescent="0.35">
      <c r="A6" s="303"/>
      <c r="B6" s="304" t="s">
        <v>133</v>
      </c>
      <c r="C6" s="304"/>
      <c r="D6" s="304"/>
      <c r="E6" s="304"/>
      <c r="F6" s="304"/>
    </row>
    <row r="7" spans="1:6" ht="53.25" customHeight="1" x14ac:dyDescent="0.3">
      <c r="A7" s="303"/>
      <c r="B7" s="54"/>
      <c r="C7" s="81"/>
      <c r="D7" s="207" t="s">
        <v>213</v>
      </c>
      <c r="E7" s="207" t="s">
        <v>212</v>
      </c>
      <c r="F7" s="227" t="s">
        <v>214</v>
      </c>
    </row>
    <row r="8" spans="1:6" s="238" customFormat="1" ht="19.2" customHeight="1" x14ac:dyDescent="0.25">
      <c r="A8" s="303"/>
      <c r="B8" s="55" t="s">
        <v>62</v>
      </c>
      <c r="C8" s="82" t="s">
        <v>156</v>
      </c>
      <c r="D8" s="56">
        <v>1</v>
      </c>
      <c r="E8" s="56">
        <v>2</v>
      </c>
      <c r="F8" s="57" t="s">
        <v>158</v>
      </c>
    </row>
    <row r="9" spans="1:6" s="238" customFormat="1" ht="22.95" customHeight="1" x14ac:dyDescent="0.3">
      <c r="A9" s="303"/>
      <c r="B9" s="203" t="s">
        <v>21</v>
      </c>
      <c r="C9" s="244" t="s">
        <v>123</v>
      </c>
      <c r="D9" s="204">
        <v>1433484152.99</v>
      </c>
      <c r="E9" s="204">
        <v>1542786420.21</v>
      </c>
      <c r="F9" s="245">
        <v>92.915269036065141</v>
      </c>
    </row>
    <row r="10" spans="1:6" s="238" customFormat="1" ht="31.95" customHeight="1" x14ac:dyDescent="0.3">
      <c r="A10" s="303"/>
      <c r="B10" s="246" t="s">
        <v>22</v>
      </c>
      <c r="C10" s="247" t="s">
        <v>148</v>
      </c>
      <c r="D10" s="240">
        <v>305079615.38000005</v>
      </c>
      <c r="E10" s="240">
        <v>296833658.81</v>
      </c>
      <c r="F10" s="248">
        <v>102.77797221617587</v>
      </c>
    </row>
    <row r="11" spans="1:6" s="238" customFormat="1" ht="22.95" customHeight="1" x14ac:dyDescent="0.25">
      <c r="A11" s="303"/>
      <c r="B11" s="36" t="s">
        <v>23</v>
      </c>
      <c r="C11" s="249" t="s">
        <v>64</v>
      </c>
      <c r="D11" s="211">
        <v>245597377.08000001</v>
      </c>
      <c r="E11" s="211">
        <v>228262178.63999999</v>
      </c>
      <c r="F11" s="250">
        <v>107.59442433401985</v>
      </c>
    </row>
    <row r="12" spans="1:6" s="238" customFormat="1" ht="19.95" customHeight="1" x14ac:dyDescent="0.25">
      <c r="A12" s="303"/>
      <c r="B12" s="251" t="s">
        <v>24</v>
      </c>
      <c r="C12" s="252" t="s">
        <v>65</v>
      </c>
      <c r="D12" s="253">
        <v>1443285.82</v>
      </c>
      <c r="E12" s="253">
        <v>1781835.71</v>
      </c>
      <c r="F12" s="254">
        <v>80.999937979691751</v>
      </c>
    </row>
    <row r="13" spans="1:6" s="238" customFormat="1" ht="19.95" customHeight="1" x14ac:dyDescent="0.25">
      <c r="A13" s="303"/>
      <c r="B13" s="255" t="s">
        <v>66</v>
      </c>
      <c r="C13" s="256" t="s">
        <v>0</v>
      </c>
      <c r="D13" s="258">
        <v>1895148.25</v>
      </c>
      <c r="E13" s="258">
        <v>2141457.19</v>
      </c>
      <c r="F13" s="259">
        <v>88.498068457768241</v>
      </c>
    </row>
    <row r="14" spans="1:6" s="238" customFormat="1" ht="19.95" customHeight="1" x14ac:dyDescent="0.25">
      <c r="A14" s="303"/>
      <c r="B14" s="255" t="s">
        <v>25</v>
      </c>
      <c r="C14" s="256" t="s">
        <v>1</v>
      </c>
      <c r="D14" s="258">
        <v>451862.43</v>
      </c>
      <c r="E14" s="258">
        <v>359621.48</v>
      </c>
      <c r="F14" s="259">
        <v>125.6494550881666</v>
      </c>
    </row>
    <row r="15" spans="1:6" s="238" customFormat="1" ht="19.95" customHeight="1" x14ac:dyDescent="0.25">
      <c r="A15" s="303"/>
      <c r="B15" s="251" t="s">
        <v>26</v>
      </c>
      <c r="C15" s="252" t="s">
        <v>67</v>
      </c>
      <c r="D15" s="253">
        <v>229516427.11000004</v>
      </c>
      <c r="E15" s="253">
        <v>213984645.03</v>
      </c>
      <c r="F15" s="254">
        <v>107.25836289693709</v>
      </c>
    </row>
    <row r="16" spans="1:6" s="238" customFormat="1" ht="19.95" customHeight="1" x14ac:dyDescent="0.25">
      <c r="A16" s="303"/>
      <c r="B16" s="251" t="s">
        <v>27</v>
      </c>
      <c r="C16" s="252" t="s">
        <v>177</v>
      </c>
      <c r="D16" s="253">
        <v>14268965.759999998</v>
      </c>
      <c r="E16" s="253">
        <v>12265656.199999999</v>
      </c>
      <c r="F16" s="254">
        <v>116.33267333874888</v>
      </c>
    </row>
    <row r="17" spans="1:6" s="238" customFormat="1" ht="19.95" customHeight="1" x14ac:dyDescent="0.25">
      <c r="A17" s="303"/>
      <c r="B17" s="251" t="s">
        <v>28</v>
      </c>
      <c r="C17" s="252" t="s">
        <v>2</v>
      </c>
      <c r="D17" s="253">
        <v>368698.39</v>
      </c>
      <c r="E17" s="253">
        <v>230041.7</v>
      </c>
      <c r="F17" s="254">
        <v>160.27458934619244</v>
      </c>
    </row>
    <row r="18" spans="1:6" s="238" customFormat="1" ht="22.95" customHeight="1" x14ac:dyDescent="0.25">
      <c r="A18" s="303"/>
      <c r="B18" s="36" t="s">
        <v>29</v>
      </c>
      <c r="C18" s="249" t="s">
        <v>3</v>
      </c>
      <c r="D18" s="211">
        <v>59489471.140000001</v>
      </c>
      <c r="E18" s="211">
        <v>68916954.170000002</v>
      </c>
      <c r="F18" s="250">
        <v>86.320516999714059</v>
      </c>
    </row>
    <row r="19" spans="1:6" s="238" customFormat="1" ht="22.95" customHeight="1" x14ac:dyDescent="0.25">
      <c r="A19" s="303"/>
      <c r="B19" s="36" t="s">
        <v>30</v>
      </c>
      <c r="C19" s="249" t="s">
        <v>4</v>
      </c>
      <c r="D19" s="211">
        <v>-7232.84</v>
      </c>
      <c r="E19" s="211">
        <v>-345474</v>
      </c>
      <c r="F19" s="250">
        <v>2.0935989394281482</v>
      </c>
    </row>
    <row r="20" spans="1:6" s="238" customFormat="1" ht="34.950000000000003" customHeight="1" x14ac:dyDescent="0.3">
      <c r="A20" s="303"/>
      <c r="B20" s="246" t="s">
        <v>31</v>
      </c>
      <c r="C20" s="247" t="s">
        <v>69</v>
      </c>
      <c r="D20" s="240">
        <v>626397117.42999983</v>
      </c>
      <c r="E20" s="240">
        <v>614142243.53999996</v>
      </c>
      <c r="F20" s="248">
        <v>101.99544552079027</v>
      </c>
    </row>
    <row r="21" spans="1:6" s="238" customFormat="1" ht="22.95" customHeight="1" x14ac:dyDescent="0.25">
      <c r="A21" s="303"/>
      <c r="B21" s="36" t="s">
        <v>32</v>
      </c>
      <c r="C21" s="249" t="s">
        <v>5</v>
      </c>
      <c r="D21" s="211">
        <v>3574053.2399999998</v>
      </c>
      <c r="E21" s="211">
        <v>3512849.7999999993</v>
      </c>
      <c r="F21" s="250">
        <v>101.74227318230345</v>
      </c>
    </row>
    <row r="22" spans="1:6" s="238" customFormat="1" ht="22.95" customHeight="1" x14ac:dyDescent="0.25">
      <c r="A22" s="303"/>
      <c r="B22" s="36" t="s">
        <v>33</v>
      </c>
      <c r="C22" s="249" t="s">
        <v>6</v>
      </c>
      <c r="D22" s="211">
        <v>3250804.33</v>
      </c>
      <c r="E22" s="211">
        <v>3171301.83</v>
      </c>
      <c r="F22" s="250">
        <v>102.50693577154718</v>
      </c>
    </row>
    <row r="23" spans="1:6" s="238" customFormat="1" ht="22.95" customHeight="1" x14ac:dyDescent="0.25">
      <c r="A23" s="303"/>
      <c r="B23" s="36" t="s">
        <v>34</v>
      </c>
      <c r="C23" s="249" t="s">
        <v>7</v>
      </c>
      <c r="D23" s="211">
        <v>397733394.34999979</v>
      </c>
      <c r="E23" s="211">
        <v>391000809.03999996</v>
      </c>
      <c r="F23" s="250">
        <v>101.72188526323767</v>
      </c>
    </row>
    <row r="24" spans="1:6" s="238" customFormat="1" ht="22.95" customHeight="1" x14ac:dyDescent="0.25">
      <c r="A24" s="303"/>
      <c r="B24" s="36" t="s">
        <v>35</v>
      </c>
      <c r="C24" s="249" t="s">
        <v>8</v>
      </c>
      <c r="D24" s="211">
        <v>221838865.50999999</v>
      </c>
      <c r="E24" s="211">
        <v>216457282.87</v>
      </c>
      <c r="F24" s="250">
        <v>102.48621001273126</v>
      </c>
    </row>
    <row r="25" spans="1:6" s="238" customFormat="1" ht="31.95" customHeight="1" x14ac:dyDescent="0.3">
      <c r="A25" s="303"/>
      <c r="B25" s="246" t="s">
        <v>36</v>
      </c>
      <c r="C25" s="247" t="s">
        <v>70</v>
      </c>
      <c r="D25" s="240">
        <v>1644287.4</v>
      </c>
      <c r="E25" s="240">
        <v>2115286.96</v>
      </c>
      <c r="F25" s="248">
        <v>77.733538337512371</v>
      </c>
    </row>
    <row r="26" spans="1:6" s="238" customFormat="1" ht="22.95" customHeight="1" x14ac:dyDescent="0.25">
      <c r="A26" s="303"/>
      <c r="B26" s="36" t="s">
        <v>37</v>
      </c>
      <c r="C26" s="249" t="s">
        <v>9</v>
      </c>
      <c r="D26" s="211">
        <v>1644287.4</v>
      </c>
      <c r="E26" s="211">
        <v>2115286.96</v>
      </c>
      <c r="F26" s="250">
        <v>77.733538337512371</v>
      </c>
    </row>
    <row r="27" spans="1:6" s="238" customFormat="1" ht="31.95" customHeight="1" x14ac:dyDescent="0.3">
      <c r="A27" s="303"/>
      <c r="B27" s="246" t="s">
        <v>38</v>
      </c>
      <c r="C27" s="260" t="s">
        <v>71</v>
      </c>
      <c r="D27" s="240">
        <v>9932849.2400000002</v>
      </c>
      <c r="E27" s="240">
        <v>10128007.210000001</v>
      </c>
      <c r="F27" s="248">
        <v>98.073086186122481</v>
      </c>
    </row>
    <row r="28" spans="1:6" s="238" customFormat="1" ht="22.95" customHeight="1" x14ac:dyDescent="0.25">
      <c r="A28" s="303"/>
      <c r="B28" s="36" t="s">
        <v>39</v>
      </c>
      <c r="C28" s="249" t="s">
        <v>10</v>
      </c>
      <c r="D28" s="211">
        <v>6122632.0900000008</v>
      </c>
      <c r="E28" s="211">
        <v>5589766.3700000001</v>
      </c>
      <c r="F28" s="250">
        <v>109.53287999405244</v>
      </c>
    </row>
    <row r="29" spans="1:6" s="238" customFormat="1" ht="19.95" customHeight="1" x14ac:dyDescent="0.25">
      <c r="A29" s="303"/>
      <c r="B29" s="261" t="s">
        <v>72</v>
      </c>
      <c r="C29" s="262" t="s">
        <v>74</v>
      </c>
      <c r="D29" s="167">
        <v>4513.6900000000005</v>
      </c>
      <c r="E29" s="167">
        <v>1990</v>
      </c>
      <c r="F29" s="263">
        <v>226.81859296482415</v>
      </c>
    </row>
    <row r="30" spans="1:6" s="238" customFormat="1" ht="22.95" customHeight="1" x14ac:dyDescent="0.25">
      <c r="A30" s="303"/>
      <c r="B30" s="36" t="s">
        <v>40</v>
      </c>
      <c r="C30" s="249" t="s">
        <v>11</v>
      </c>
      <c r="D30" s="211">
        <v>954.93000000000006</v>
      </c>
      <c r="E30" s="211">
        <v>11804.49</v>
      </c>
      <c r="F30" s="250">
        <v>8.0895489767029325</v>
      </c>
    </row>
    <row r="31" spans="1:6" s="238" customFormat="1" ht="19.95" customHeight="1" x14ac:dyDescent="0.25">
      <c r="A31" s="303"/>
      <c r="B31" s="261" t="s">
        <v>75</v>
      </c>
      <c r="C31" s="262" t="s">
        <v>77</v>
      </c>
      <c r="D31" s="167">
        <v>435.7</v>
      </c>
      <c r="E31" s="167">
        <v>5851.69</v>
      </c>
      <c r="F31" s="263">
        <v>7.4457122643202229</v>
      </c>
    </row>
    <row r="32" spans="1:6" s="238" customFormat="1" ht="22.95" customHeight="1" x14ac:dyDescent="0.25">
      <c r="A32" s="303"/>
      <c r="B32" s="36" t="s">
        <v>41</v>
      </c>
      <c r="C32" s="264" t="s">
        <v>12</v>
      </c>
      <c r="D32" s="211">
        <v>792260.1100000001</v>
      </c>
      <c r="E32" s="211">
        <v>872824.58000000007</v>
      </c>
      <c r="F32" s="250">
        <v>90.769683640210957</v>
      </c>
    </row>
    <row r="33" spans="1:6" s="238" customFormat="1" ht="22.95" customHeight="1" x14ac:dyDescent="0.25">
      <c r="A33" s="303"/>
      <c r="B33" s="36" t="s">
        <v>42</v>
      </c>
      <c r="C33" s="264" t="s">
        <v>13</v>
      </c>
      <c r="D33" s="211">
        <v>3017002.11</v>
      </c>
      <c r="E33" s="211">
        <v>3653611.77</v>
      </c>
      <c r="F33" s="250">
        <v>82.575881071239266</v>
      </c>
    </row>
    <row r="34" spans="1:6" s="238" customFormat="1" ht="26.4" customHeight="1" x14ac:dyDescent="0.25">
      <c r="A34" s="303"/>
      <c r="B34" s="261" t="s">
        <v>79</v>
      </c>
      <c r="C34" s="265" t="s">
        <v>81</v>
      </c>
      <c r="D34" s="167">
        <v>12</v>
      </c>
      <c r="E34" s="167">
        <v>118.03</v>
      </c>
      <c r="F34" s="263">
        <v>10.166906718630857</v>
      </c>
    </row>
    <row r="35" spans="1:6" s="238" customFormat="1" ht="34.950000000000003" customHeight="1" x14ac:dyDescent="0.3">
      <c r="A35" s="303"/>
      <c r="B35" s="246" t="s">
        <v>43</v>
      </c>
      <c r="C35" s="247" t="s">
        <v>161</v>
      </c>
      <c r="D35" s="240">
        <v>482871404.35000002</v>
      </c>
      <c r="E35" s="240">
        <v>612394602.74000001</v>
      </c>
      <c r="F35" s="248">
        <v>78.849715884091367</v>
      </c>
    </row>
    <row r="36" spans="1:6" s="238" customFormat="1" ht="22.95" customHeight="1" x14ac:dyDescent="0.25">
      <c r="A36" s="303"/>
      <c r="B36" s="36" t="s">
        <v>44</v>
      </c>
      <c r="C36" s="264" t="s">
        <v>139</v>
      </c>
      <c r="D36" s="212">
        <v>340428612.29000002</v>
      </c>
      <c r="E36" s="212">
        <v>438087219.38999999</v>
      </c>
      <c r="F36" s="266">
        <v>77.707953398873073</v>
      </c>
    </row>
    <row r="37" spans="1:6" s="238" customFormat="1" ht="19.95" customHeight="1" x14ac:dyDescent="0.25">
      <c r="A37" s="303"/>
      <c r="B37" s="251" t="s">
        <v>45</v>
      </c>
      <c r="C37" s="252" t="s">
        <v>136</v>
      </c>
      <c r="D37" s="253">
        <v>330551797.41000003</v>
      </c>
      <c r="E37" s="253">
        <v>428660732.62</v>
      </c>
      <c r="F37" s="254">
        <v>77.11268428755946</v>
      </c>
    </row>
    <row r="38" spans="1:6" s="238" customFormat="1" ht="19.95" customHeight="1" x14ac:dyDescent="0.25">
      <c r="A38" s="303"/>
      <c r="B38" s="255" t="s">
        <v>134</v>
      </c>
      <c r="C38" s="256" t="s">
        <v>131</v>
      </c>
      <c r="D38" s="267">
        <v>467023655.41000003</v>
      </c>
      <c r="E38" s="267">
        <v>558911816.63</v>
      </c>
      <c r="F38" s="268">
        <v>83.559452764114667</v>
      </c>
    </row>
    <row r="39" spans="1:6" s="238" customFormat="1" ht="19.95" customHeight="1" x14ac:dyDescent="0.25">
      <c r="A39" s="303"/>
      <c r="B39" s="255" t="s">
        <v>135</v>
      </c>
      <c r="C39" s="256" t="s">
        <v>1</v>
      </c>
      <c r="D39" s="267">
        <v>136471858</v>
      </c>
      <c r="E39" s="267">
        <v>130251084.01000001</v>
      </c>
      <c r="F39" s="269">
        <v>104.77598634766248</v>
      </c>
    </row>
    <row r="40" spans="1:6" s="238" customFormat="1" ht="22.95" customHeight="1" x14ac:dyDescent="0.25">
      <c r="A40" s="303"/>
      <c r="B40" s="251" t="s">
        <v>46</v>
      </c>
      <c r="C40" s="252" t="s">
        <v>132</v>
      </c>
      <c r="D40" s="253">
        <v>9876814.879999999</v>
      </c>
      <c r="E40" s="253">
        <v>9426486.7699999884</v>
      </c>
      <c r="F40" s="254">
        <v>104.77726348095231</v>
      </c>
    </row>
    <row r="41" spans="1:6" s="238" customFormat="1" ht="22.95" customHeight="1" x14ac:dyDescent="0.25">
      <c r="A41" s="303"/>
      <c r="B41" s="46" t="s">
        <v>47</v>
      </c>
      <c r="C41" s="97" t="s">
        <v>140</v>
      </c>
      <c r="D41" s="213">
        <v>9659226.8699999992</v>
      </c>
      <c r="E41" s="213">
        <v>12243662.149999999</v>
      </c>
      <c r="F41" s="270">
        <v>78.891648198574316</v>
      </c>
    </row>
    <row r="42" spans="1:6" s="238" customFormat="1" ht="22.95" customHeight="1" x14ac:dyDescent="0.25">
      <c r="A42" s="303"/>
      <c r="B42" s="36" t="s">
        <v>48</v>
      </c>
      <c r="C42" s="98" t="s">
        <v>142</v>
      </c>
      <c r="D42" s="212">
        <v>110774819.77999997</v>
      </c>
      <c r="E42" s="212">
        <v>135338512.82999998</v>
      </c>
      <c r="F42" s="266">
        <v>81.850182526495843</v>
      </c>
    </row>
    <row r="43" spans="1:6" s="238" customFormat="1" ht="19.95" customHeight="1" x14ac:dyDescent="0.25">
      <c r="A43" s="303"/>
      <c r="B43" s="255" t="s">
        <v>87</v>
      </c>
      <c r="C43" s="271" t="s">
        <v>131</v>
      </c>
      <c r="D43" s="272">
        <v>113375138.47999997</v>
      </c>
      <c r="E43" s="257">
        <v>138459680.98999998</v>
      </c>
      <c r="F43" s="269">
        <v>81.883142926053907</v>
      </c>
    </row>
    <row r="44" spans="1:6" s="238" customFormat="1" ht="19.95" customHeight="1" x14ac:dyDescent="0.25">
      <c r="A44" s="303"/>
      <c r="B44" s="255" t="s">
        <v>141</v>
      </c>
      <c r="C44" s="271" t="s">
        <v>1</v>
      </c>
      <c r="D44" s="258">
        <v>2600318.7000000007</v>
      </c>
      <c r="E44" s="273">
        <v>3121168.1600000006</v>
      </c>
      <c r="F44" s="259">
        <v>83.312355076696676</v>
      </c>
    </row>
    <row r="45" spans="1:6" s="238" customFormat="1" ht="22.95" customHeight="1" x14ac:dyDescent="0.25">
      <c r="A45" s="303"/>
      <c r="B45" s="36" t="s">
        <v>49</v>
      </c>
      <c r="C45" s="264" t="s">
        <v>82</v>
      </c>
      <c r="D45" s="211">
        <v>14999800.709999999</v>
      </c>
      <c r="E45" s="208">
        <v>20076563.210000001</v>
      </c>
      <c r="F45" s="270">
        <v>74.712990231957136</v>
      </c>
    </row>
    <row r="46" spans="1:6" s="238" customFormat="1" ht="19.95" customHeight="1" x14ac:dyDescent="0.25">
      <c r="A46" s="303"/>
      <c r="B46" s="261" t="s">
        <v>137</v>
      </c>
      <c r="C46" s="262" t="s">
        <v>84</v>
      </c>
      <c r="D46" s="167">
        <v>14887861.02</v>
      </c>
      <c r="E46" s="274">
        <v>19724530.530000001</v>
      </c>
      <c r="F46" s="263">
        <v>75.478911892763819</v>
      </c>
    </row>
    <row r="47" spans="1:6" s="238" customFormat="1" ht="22.95" customHeight="1" x14ac:dyDescent="0.25">
      <c r="A47" s="303"/>
      <c r="B47" s="36" t="s">
        <v>116</v>
      </c>
      <c r="C47" s="264" t="s">
        <v>86</v>
      </c>
      <c r="D47" s="211">
        <v>4457057.7300000004</v>
      </c>
      <c r="E47" s="211">
        <v>5052902.3600000003</v>
      </c>
      <c r="F47" s="250">
        <v>88.207873662534013</v>
      </c>
    </row>
    <row r="48" spans="1:6" s="238" customFormat="1" ht="19.95" customHeight="1" x14ac:dyDescent="0.25">
      <c r="A48" s="303"/>
      <c r="B48" s="261" t="s">
        <v>124</v>
      </c>
      <c r="C48" s="262" t="s">
        <v>89</v>
      </c>
      <c r="D48" s="167">
        <v>2889092.68</v>
      </c>
      <c r="E48" s="167">
        <v>2855929.88</v>
      </c>
      <c r="F48" s="263">
        <v>101.16119097433864</v>
      </c>
    </row>
    <row r="49" spans="1:6" s="238" customFormat="1" ht="22.95" customHeight="1" x14ac:dyDescent="0.25">
      <c r="A49" s="303"/>
      <c r="B49" s="36" t="s">
        <v>125</v>
      </c>
      <c r="C49" s="264" t="s">
        <v>14</v>
      </c>
      <c r="D49" s="211">
        <v>2551886.9699999997</v>
      </c>
      <c r="E49" s="211">
        <v>1595742.8</v>
      </c>
      <c r="F49" s="250">
        <v>159.91843861053297</v>
      </c>
    </row>
    <row r="50" spans="1:6" s="238" customFormat="1" ht="31.95" customHeight="1" x14ac:dyDescent="0.3">
      <c r="A50" s="303"/>
      <c r="B50" s="246" t="s">
        <v>50</v>
      </c>
      <c r="C50" s="247" t="s">
        <v>112</v>
      </c>
      <c r="D50" s="240">
        <v>7558722.0299999956</v>
      </c>
      <c r="E50" s="240">
        <v>7172620.9500000011</v>
      </c>
      <c r="F50" s="248">
        <v>105.38298458389879</v>
      </c>
    </row>
    <row r="51" spans="1:6" s="238" customFormat="1" ht="22.95" customHeight="1" x14ac:dyDescent="0.25">
      <c r="A51" s="303"/>
      <c r="B51" s="36" t="s">
        <v>127</v>
      </c>
      <c r="C51" s="98" t="s">
        <v>128</v>
      </c>
      <c r="D51" s="212">
        <v>7558722.0299999956</v>
      </c>
      <c r="E51" s="212">
        <v>7172620.9500000011</v>
      </c>
      <c r="F51" s="270">
        <v>105.38298458389879</v>
      </c>
    </row>
    <row r="52" spans="1:6" s="238" customFormat="1" ht="31.95" customHeight="1" x14ac:dyDescent="0.3">
      <c r="A52" s="303"/>
      <c r="B52" s="246" t="s">
        <v>52</v>
      </c>
      <c r="C52" s="275" t="s">
        <v>15</v>
      </c>
      <c r="D52" s="240">
        <v>157.16</v>
      </c>
      <c r="E52" s="240">
        <v>0</v>
      </c>
      <c r="F52" s="302" t="s">
        <v>204</v>
      </c>
    </row>
    <row r="53" spans="1:6" s="238" customFormat="1" ht="22.95" customHeight="1" x14ac:dyDescent="0.3">
      <c r="A53" s="303"/>
      <c r="B53" s="203" t="s">
        <v>51</v>
      </c>
      <c r="C53" s="244" t="s">
        <v>145</v>
      </c>
      <c r="D53" s="206">
        <v>3754008.6399999997</v>
      </c>
      <c r="E53" s="205">
        <v>8881614.9499999993</v>
      </c>
      <c r="F53" s="276">
        <v>42.267185203744958</v>
      </c>
    </row>
    <row r="54" spans="1:6" s="238" customFormat="1" ht="33" customHeight="1" x14ac:dyDescent="0.3">
      <c r="A54" s="303"/>
      <c r="B54" s="246" t="s">
        <v>53</v>
      </c>
      <c r="C54" s="277" t="s">
        <v>126</v>
      </c>
      <c r="D54" s="240">
        <v>1711087.99</v>
      </c>
      <c r="E54" s="240">
        <v>6254628.7999999998</v>
      </c>
      <c r="F54" s="248">
        <v>27.357146918135257</v>
      </c>
    </row>
    <row r="55" spans="1:6" s="238" customFormat="1" ht="22.95" customHeight="1" x14ac:dyDescent="0.25">
      <c r="A55" s="303"/>
      <c r="B55" s="36" t="s">
        <v>117</v>
      </c>
      <c r="C55" s="278" t="s">
        <v>94</v>
      </c>
      <c r="D55" s="211">
        <v>0</v>
      </c>
      <c r="E55" s="211">
        <v>3755079.77</v>
      </c>
      <c r="F55" s="250">
        <v>0</v>
      </c>
    </row>
    <row r="56" spans="1:6" s="238" customFormat="1" ht="28.95" customHeight="1" x14ac:dyDescent="0.25">
      <c r="A56" s="303"/>
      <c r="B56" s="36" t="s">
        <v>118</v>
      </c>
      <c r="C56" s="279" t="s">
        <v>150</v>
      </c>
      <c r="D56" s="211">
        <v>1395112.96</v>
      </c>
      <c r="E56" s="211">
        <v>2036909.65</v>
      </c>
      <c r="F56" s="226">
        <v>68.491646647164742</v>
      </c>
    </row>
    <row r="57" spans="1:6" s="238" customFormat="1" ht="25.95" customHeight="1" x14ac:dyDescent="0.25">
      <c r="A57" s="303"/>
      <c r="B57" s="36" t="s">
        <v>119</v>
      </c>
      <c r="C57" s="279" t="s">
        <v>95</v>
      </c>
      <c r="D57" s="211">
        <v>315975.03000000003</v>
      </c>
      <c r="E57" s="211">
        <v>462639.38</v>
      </c>
      <c r="F57" s="270">
        <v>68.298342869126287</v>
      </c>
    </row>
    <row r="58" spans="1:6" s="238" customFormat="1" ht="21" customHeight="1" x14ac:dyDescent="0.3">
      <c r="A58" s="303"/>
      <c r="B58" s="246" t="s">
        <v>54</v>
      </c>
      <c r="C58" s="275" t="s">
        <v>97</v>
      </c>
      <c r="D58" s="240">
        <v>443.9</v>
      </c>
      <c r="E58" s="241">
        <v>1695.4</v>
      </c>
      <c r="F58" s="248">
        <v>26.18261177303291</v>
      </c>
    </row>
    <row r="59" spans="1:6" s="238" customFormat="1" ht="21" customHeight="1" x14ac:dyDescent="0.3">
      <c r="A59" s="303"/>
      <c r="B59" s="246" t="s">
        <v>55</v>
      </c>
      <c r="C59" s="275" t="s">
        <v>151</v>
      </c>
      <c r="D59" s="240">
        <v>1928508.42</v>
      </c>
      <c r="E59" s="241">
        <v>2353171.64</v>
      </c>
      <c r="F59" s="248">
        <v>81.953580742626997</v>
      </c>
    </row>
    <row r="60" spans="1:6" s="238" customFormat="1" ht="21" customHeight="1" x14ac:dyDescent="0.3">
      <c r="A60" s="303"/>
      <c r="B60" s="246" t="s">
        <v>57</v>
      </c>
      <c r="C60" s="275" t="s">
        <v>197</v>
      </c>
      <c r="D60" s="240">
        <v>113968.32999999997</v>
      </c>
      <c r="E60" s="240">
        <v>272119.11000000004</v>
      </c>
      <c r="F60" s="280">
        <v>41.881781106810159</v>
      </c>
    </row>
    <row r="61" spans="1:6" s="238" customFormat="1" ht="22.95" customHeight="1" x14ac:dyDescent="0.25">
      <c r="A61" s="303"/>
      <c r="B61" s="36" t="s">
        <v>58</v>
      </c>
      <c r="C61" s="249" t="s">
        <v>16</v>
      </c>
      <c r="D61" s="281">
        <v>113968.32999999997</v>
      </c>
      <c r="E61" s="281">
        <v>272119.11000000004</v>
      </c>
      <c r="F61" s="250">
        <v>41.881781106810159</v>
      </c>
    </row>
    <row r="62" spans="1:6" s="238" customFormat="1" ht="19.95" customHeight="1" x14ac:dyDescent="0.25">
      <c r="A62" s="303"/>
      <c r="B62" s="261" t="s">
        <v>196</v>
      </c>
      <c r="C62" s="262" t="s">
        <v>102</v>
      </c>
      <c r="D62" s="282">
        <v>113968.32999999997</v>
      </c>
      <c r="E62" s="282">
        <v>272119.11000000004</v>
      </c>
      <c r="F62" s="283">
        <v>41.881781106810159</v>
      </c>
    </row>
    <row r="63" spans="1:6" s="238" customFormat="1" ht="22.95" customHeight="1" x14ac:dyDescent="0.3">
      <c r="A63" s="303"/>
      <c r="B63" s="203" t="s">
        <v>56</v>
      </c>
      <c r="C63" s="244" t="s">
        <v>146</v>
      </c>
      <c r="D63" s="205">
        <v>47206659.099999979</v>
      </c>
      <c r="E63" s="205">
        <v>44116543.950000003</v>
      </c>
      <c r="F63" s="284">
        <v>107.00443614418707</v>
      </c>
    </row>
    <row r="64" spans="1:6" s="238" customFormat="1" ht="34.950000000000003" customHeight="1" x14ac:dyDescent="0.3">
      <c r="A64" s="303"/>
      <c r="B64" s="246" t="s">
        <v>120</v>
      </c>
      <c r="C64" s="277" t="s">
        <v>152</v>
      </c>
      <c r="D64" s="243">
        <v>47206659.099999979</v>
      </c>
      <c r="E64" s="240">
        <v>44116543.950000003</v>
      </c>
      <c r="F64" s="280">
        <v>107.00443614418707</v>
      </c>
    </row>
    <row r="65" spans="1:6" ht="22.95" customHeight="1" x14ac:dyDescent="0.3">
      <c r="A65" s="303"/>
      <c r="B65" s="36" t="s">
        <v>121</v>
      </c>
      <c r="C65" s="230" t="s">
        <v>17</v>
      </c>
      <c r="D65" s="212">
        <v>26046.530000000002</v>
      </c>
      <c r="E65" s="212">
        <v>28112.68</v>
      </c>
      <c r="F65" s="270">
        <v>92.650469467870025</v>
      </c>
    </row>
    <row r="66" spans="1:6" ht="31.2" customHeight="1" x14ac:dyDescent="0.3">
      <c r="A66" s="303"/>
      <c r="B66" s="36" t="s">
        <v>122</v>
      </c>
      <c r="C66" s="230" t="s">
        <v>18</v>
      </c>
      <c r="D66" s="212">
        <v>43269.7</v>
      </c>
      <c r="E66" s="212">
        <v>47076.7</v>
      </c>
      <c r="F66" s="270">
        <v>91.913196974299382</v>
      </c>
    </row>
    <row r="67" spans="1:6" ht="28.95" customHeight="1" x14ac:dyDescent="0.3">
      <c r="A67" s="303"/>
      <c r="B67" s="36" t="s">
        <v>143</v>
      </c>
      <c r="C67" s="230" t="s">
        <v>19</v>
      </c>
      <c r="D67" s="212">
        <v>43185728.249999985</v>
      </c>
      <c r="E67" s="212">
        <v>39897738.07</v>
      </c>
      <c r="F67" s="270">
        <v>108.24104407681273</v>
      </c>
    </row>
    <row r="68" spans="1:6" ht="28.95" customHeight="1" x14ac:dyDescent="0.3">
      <c r="A68" s="239"/>
      <c r="B68" s="50" t="s">
        <v>144</v>
      </c>
      <c r="C68" s="230" t="s">
        <v>20</v>
      </c>
      <c r="D68" s="285">
        <v>3951614.62</v>
      </c>
      <c r="E68" s="285">
        <v>4143616.5</v>
      </c>
      <c r="F68" s="286">
        <v>95.366321183439638</v>
      </c>
    </row>
    <row r="69" spans="1:6" ht="22.95" customHeight="1" x14ac:dyDescent="0.3">
      <c r="B69" s="231" t="s">
        <v>105</v>
      </c>
      <c r="C69" s="244" t="s">
        <v>198</v>
      </c>
      <c r="D69" s="206">
        <v>35405638.569999993</v>
      </c>
      <c r="E69" s="205">
        <v>19356515.010000002</v>
      </c>
      <c r="F69" s="276">
        <v>182.9132907019092</v>
      </c>
    </row>
    <row r="70" spans="1:6" ht="22.95" customHeight="1" x14ac:dyDescent="0.3">
      <c r="B70" s="287" t="s">
        <v>59</v>
      </c>
      <c r="C70" s="288" t="s">
        <v>199</v>
      </c>
      <c r="D70" s="289">
        <v>1519850459.3</v>
      </c>
      <c r="E70" s="289">
        <v>1615141094.1200001</v>
      </c>
      <c r="F70" s="290">
        <v>94.100166532390858</v>
      </c>
    </row>
    <row r="71" spans="1:6" ht="34.950000000000003" customHeight="1" x14ac:dyDescent="0.3">
      <c r="B71" s="228" t="s">
        <v>106</v>
      </c>
      <c r="C71" s="291" t="s">
        <v>200</v>
      </c>
      <c r="D71" s="242">
        <v>687276.85000000033</v>
      </c>
      <c r="E71" s="242">
        <v>642378.11</v>
      </c>
      <c r="F71" s="292">
        <v>106.98945672354874</v>
      </c>
    </row>
    <row r="72" spans="1:6" ht="22.95" customHeight="1" x14ac:dyDescent="0.3">
      <c r="B72" s="293" t="s">
        <v>107</v>
      </c>
      <c r="C72" s="291" t="s">
        <v>201</v>
      </c>
      <c r="D72" s="242">
        <v>0</v>
      </c>
      <c r="E72" s="242">
        <v>0</v>
      </c>
      <c r="F72" s="294" t="s">
        <v>204</v>
      </c>
    </row>
    <row r="73" spans="1:6" ht="22.95" customHeight="1" x14ac:dyDescent="0.3">
      <c r="B73" s="203" t="s">
        <v>108</v>
      </c>
      <c r="C73" s="244" t="s">
        <v>202</v>
      </c>
      <c r="D73" s="206">
        <v>687276.85000000033</v>
      </c>
      <c r="E73" s="205">
        <v>642378.11</v>
      </c>
      <c r="F73" s="276">
        <v>106.98945672354874</v>
      </c>
    </row>
    <row r="74" spans="1:6" ht="32.4" customHeight="1" thickBot="1" x14ac:dyDescent="0.35">
      <c r="B74" s="295" t="s">
        <v>109</v>
      </c>
      <c r="C74" s="296" t="s">
        <v>203</v>
      </c>
      <c r="D74" s="297">
        <v>1520537736.1499999</v>
      </c>
      <c r="E74" s="298">
        <v>1615783472.23</v>
      </c>
      <c r="F74" s="299">
        <v>94.10529085629598</v>
      </c>
    </row>
    <row r="75" spans="1:6" x14ac:dyDescent="0.3">
      <c r="A75" s="303"/>
      <c r="B75" s="303"/>
      <c r="C75" s="303"/>
      <c r="D75" s="303"/>
      <c r="E75" s="303"/>
      <c r="F75" s="303"/>
    </row>
    <row r="76" spans="1:6" x14ac:dyDescent="0.3">
      <c r="B76" s="83" t="s">
        <v>215</v>
      </c>
      <c r="C76" s="200"/>
      <c r="D76" s="210"/>
      <c r="E76" s="210"/>
      <c r="F76" s="210"/>
    </row>
    <row r="77" spans="1:6" x14ac:dyDescent="0.3">
      <c r="B77" s="201"/>
    </row>
    <row r="78" spans="1:6" x14ac:dyDescent="0.3">
      <c r="B78" s="200"/>
      <c r="C78" s="200"/>
    </row>
    <row r="79" spans="1:6" x14ac:dyDescent="0.3">
      <c r="B79" s="201"/>
    </row>
    <row r="80" spans="1:6" x14ac:dyDescent="0.3">
      <c r="B80" s="77"/>
      <c r="C80" s="77"/>
    </row>
  </sheetData>
  <mergeCells count="3">
    <mergeCell ref="A6:A67"/>
    <mergeCell ref="B6:F6"/>
    <mergeCell ref="A75:F75"/>
  </mergeCells>
  <pageMargins left="0.31496062992125984" right="0.31496062992125984" top="0.15748031496062992" bottom="0.15748031496062992" header="0.31496062992125984" footer="0.31496062992125984"/>
  <pageSetup paperSize="9" scale="44" orientation="portrait" r:id="rId1"/>
  <headerFooter>
    <oddHeader>&amp;Rpobrani prihodki FURS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I18"/>
  <sheetViews>
    <sheetView zoomScaleNormal="100" workbookViewId="0">
      <selection sqref="A1:XFD1048576"/>
    </sheetView>
  </sheetViews>
  <sheetFormatPr defaultColWidth="8.88671875" defaultRowHeight="11.4" x14ac:dyDescent="0.2"/>
  <cols>
    <col min="1" max="1" width="10.109375" style="51" customWidth="1"/>
    <col min="2" max="2" width="0.109375" style="51" customWidth="1"/>
    <col min="3" max="3" width="29.88671875" style="51" customWidth="1"/>
    <col min="4" max="4" width="22.6640625" style="51" customWidth="1"/>
    <col min="5" max="5" width="22.88671875" style="51" customWidth="1"/>
    <col min="6" max="6" width="21" style="51" customWidth="1"/>
    <col min="7" max="7" width="21.5546875" style="51" customWidth="1"/>
    <col min="8" max="8" width="21.6640625" style="51" customWidth="1"/>
    <col min="9" max="9" width="13.44140625" style="51" bestFit="1" customWidth="1"/>
    <col min="10" max="10" width="11.5546875" style="51" customWidth="1"/>
    <col min="11" max="12" width="8.88671875" style="51"/>
    <col min="13" max="13" width="10.88671875" style="51" bestFit="1" customWidth="1"/>
    <col min="14" max="16384" width="8.88671875" style="51"/>
  </cols>
  <sheetData>
    <row r="1" spans="1:9" ht="15" x14ac:dyDescent="0.25">
      <c r="A1" s="83"/>
      <c r="B1" s="83"/>
      <c r="C1" s="83"/>
      <c r="D1" s="84"/>
      <c r="E1" s="84"/>
      <c r="F1" s="85"/>
      <c r="G1" s="86"/>
      <c r="H1" s="84"/>
      <c r="I1" s="83"/>
    </row>
    <row r="2" spans="1:9" ht="69.75" customHeight="1" x14ac:dyDescent="0.2">
      <c r="B2" s="305"/>
      <c r="C2" s="87"/>
      <c r="D2" s="88" t="s">
        <v>194</v>
      </c>
      <c r="E2" s="88" t="s">
        <v>185</v>
      </c>
    </row>
    <row r="3" spans="1:9" ht="22.95" customHeight="1" x14ac:dyDescent="0.25">
      <c r="B3" s="305"/>
      <c r="C3" s="78"/>
      <c r="D3" s="78"/>
      <c r="E3" s="78"/>
      <c r="F3" s="80" t="s">
        <v>195</v>
      </c>
    </row>
    <row r="4" spans="1:9" ht="20.399999999999999" x14ac:dyDescent="0.35">
      <c r="B4" s="305"/>
      <c r="C4" s="79" t="s">
        <v>159</v>
      </c>
      <c r="D4" s="89" t="e">
        <f>D12+G12</f>
        <v>#REF!</v>
      </c>
      <c r="E4" s="89" t="e">
        <f t="shared" ref="D4:E7" si="0">E12+H12</f>
        <v>#REF!</v>
      </c>
      <c r="F4" s="51" t="e">
        <f>D4-E4</f>
        <v>#REF!</v>
      </c>
    </row>
    <row r="5" spans="1:9" ht="20.399999999999999" x14ac:dyDescent="0.35">
      <c r="B5" s="305"/>
      <c r="C5" s="79" t="s">
        <v>110</v>
      </c>
      <c r="D5" s="89" t="e">
        <f t="shared" si="0"/>
        <v>#REF!</v>
      </c>
      <c r="E5" s="89" t="e">
        <f t="shared" si="0"/>
        <v>#REF!</v>
      </c>
      <c r="F5" s="51" t="e">
        <f t="shared" ref="F5:F8" si="1">D5-E5</f>
        <v>#REF!</v>
      </c>
    </row>
    <row r="6" spans="1:9" ht="20.399999999999999" x14ac:dyDescent="0.35">
      <c r="B6" s="305"/>
      <c r="C6" s="79" t="s">
        <v>111</v>
      </c>
      <c r="D6" s="89" t="e">
        <f t="shared" si="0"/>
        <v>#REF!</v>
      </c>
      <c r="E6" s="89" t="e">
        <f t="shared" si="0"/>
        <v>#REF!</v>
      </c>
      <c r="F6" s="51" t="e">
        <f t="shared" si="1"/>
        <v>#REF!</v>
      </c>
    </row>
    <row r="7" spans="1:9" ht="20.399999999999999" x14ac:dyDescent="0.35">
      <c r="B7" s="305"/>
      <c r="C7" s="79" t="s">
        <v>160</v>
      </c>
      <c r="D7" s="89" t="e">
        <f t="shared" si="0"/>
        <v>#REF!</v>
      </c>
      <c r="E7" s="89" t="e">
        <f t="shared" si="0"/>
        <v>#REF!</v>
      </c>
      <c r="F7" s="51" t="e">
        <f t="shared" si="1"/>
        <v>#REF!</v>
      </c>
    </row>
    <row r="8" spans="1:9" ht="20.25" customHeight="1" x14ac:dyDescent="0.4">
      <c r="B8" s="305"/>
      <c r="C8" s="90" t="s">
        <v>171</v>
      </c>
      <c r="D8" s="91" t="e">
        <f>SUM(D4:D7)</f>
        <v>#REF!</v>
      </c>
      <c r="E8" s="91" t="e">
        <f>SUM(E4:E7)</f>
        <v>#REF!</v>
      </c>
      <c r="F8" s="51" t="e">
        <f t="shared" si="1"/>
        <v>#REF!</v>
      </c>
    </row>
    <row r="9" spans="1:9" ht="14.4" x14ac:dyDescent="0.2">
      <c r="G9" s="92"/>
    </row>
    <row r="10" spans="1:9" ht="15" thickBot="1" x14ac:dyDescent="0.25">
      <c r="G10" s="92"/>
    </row>
    <row r="11" spans="1:9" ht="31.2" x14ac:dyDescent="0.3">
      <c r="C11" s="94" t="s">
        <v>181</v>
      </c>
      <c r="D11" s="202" t="s">
        <v>205</v>
      </c>
      <c r="E11" s="202" t="s">
        <v>206</v>
      </c>
      <c r="F11" s="114" t="s">
        <v>182</v>
      </c>
      <c r="G11" s="202" t="s">
        <v>205</v>
      </c>
      <c r="H11" s="202" t="s">
        <v>206</v>
      </c>
    </row>
    <row r="12" spans="1:9" ht="17.399999999999999" x14ac:dyDescent="0.25">
      <c r="C12" s="79" t="s">
        <v>159</v>
      </c>
      <c r="D12" s="113" t="e">
        <f>#REF!</f>
        <v>#REF!</v>
      </c>
      <c r="E12" s="116" t="e">
        <f>#REF!</f>
        <v>#REF!</v>
      </c>
      <c r="F12" s="79" t="s">
        <v>159</v>
      </c>
      <c r="G12" s="95" t="e">
        <f>#REF!</f>
        <v>#REF!</v>
      </c>
      <c r="H12" s="96" t="e">
        <f>#REF!</f>
        <v>#REF!</v>
      </c>
    </row>
    <row r="13" spans="1:9" ht="17.399999999999999" x14ac:dyDescent="0.25">
      <c r="C13" s="79" t="s">
        <v>110</v>
      </c>
      <c r="D13" s="113" t="e">
        <f>#REF!</f>
        <v>#REF!</v>
      </c>
      <c r="E13" s="116" t="e">
        <f>#REF!</f>
        <v>#REF!</v>
      </c>
      <c r="F13" s="79" t="s">
        <v>110</v>
      </c>
      <c r="G13" s="95"/>
      <c r="H13" s="96"/>
    </row>
    <row r="14" spans="1:9" ht="17.399999999999999" x14ac:dyDescent="0.25">
      <c r="C14" s="79" t="s">
        <v>111</v>
      </c>
      <c r="D14" s="113" t="e">
        <f>#REF!</f>
        <v>#REF!</v>
      </c>
      <c r="E14" s="116" t="e">
        <f>#REF!</f>
        <v>#REF!</v>
      </c>
      <c r="F14" s="79" t="s">
        <v>111</v>
      </c>
      <c r="G14" s="95"/>
      <c r="H14" s="96"/>
    </row>
    <row r="15" spans="1:9" ht="17.399999999999999" x14ac:dyDescent="0.25">
      <c r="C15" s="79" t="s">
        <v>160</v>
      </c>
      <c r="D15" s="113" t="e">
        <f>#REF!</f>
        <v>#REF!</v>
      </c>
      <c r="E15" s="116" t="e">
        <f>#REF!</f>
        <v>#REF!</v>
      </c>
      <c r="F15" s="79" t="s">
        <v>160</v>
      </c>
      <c r="G15" s="95" t="e">
        <f>#REF!</f>
        <v>#REF!</v>
      </c>
      <c r="H15" s="96" t="e">
        <f>#REF!</f>
        <v>#REF!</v>
      </c>
    </row>
    <row r="16" spans="1:9" ht="15" thickBot="1" x14ac:dyDescent="0.3">
      <c r="C16" s="93" t="s">
        <v>170</v>
      </c>
      <c r="D16" s="112" t="e">
        <f>SUM(D12:D15)</f>
        <v>#REF!</v>
      </c>
      <c r="E16" s="112" t="e">
        <f>SUM(E12:E15)</f>
        <v>#REF!</v>
      </c>
      <c r="F16" s="115" t="s">
        <v>162</v>
      </c>
      <c r="G16" s="112" t="e">
        <f>SUM(G12:G15)</f>
        <v>#REF!</v>
      </c>
      <c r="H16" s="112" t="e">
        <f>SUM(H12:H15)</f>
        <v>#REF!</v>
      </c>
    </row>
    <row r="18" spans="3:3" ht="13.2" x14ac:dyDescent="0.25">
      <c r="C18" s="140" t="s">
        <v>207</v>
      </c>
    </row>
  </sheetData>
  <mergeCells count="1">
    <mergeCell ref="B2:B8"/>
  </mergeCells>
  <pageMargins left="0.7" right="0.7" top="0.75" bottom="0.75" header="0.3" footer="0.3"/>
  <pageSetup paperSize="9" scale="7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2:E42"/>
  <sheetViews>
    <sheetView workbookViewId="0">
      <selection sqref="A1:XFD1048576"/>
    </sheetView>
  </sheetViews>
  <sheetFormatPr defaultRowHeight="14.4" x14ac:dyDescent="0.3"/>
  <cols>
    <col min="3" max="4" width="20.109375" customWidth="1"/>
    <col min="5" max="5" width="17.88671875" customWidth="1"/>
  </cols>
  <sheetData>
    <row r="2" spans="2:5" x14ac:dyDescent="0.3">
      <c r="B2" s="118" t="s">
        <v>187</v>
      </c>
    </row>
    <row r="4" spans="2:5" ht="15" thickBot="1" x14ac:dyDescent="0.35">
      <c r="B4" s="306" t="s">
        <v>133</v>
      </c>
      <c r="C4" s="306"/>
      <c r="D4" s="306"/>
      <c r="E4" s="306"/>
    </row>
    <row r="5" spans="2:5" ht="27" x14ac:dyDescent="0.3">
      <c r="B5" s="128" t="s">
        <v>62</v>
      </c>
      <c r="C5" s="129" t="s">
        <v>164</v>
      </c>
      <c r="D5" s="137" t="s">
        <v>157</v>
      </c>
      <c r="E5" s="138" t="s">
        <v>186</v>
      </c>
    </row>
    <row r="6" spans="2:5" x14ac:dyDescent="0.3">
      <c r="B6" s="150">
        <v>1</v>
      </c>
      <c r="C6" s="148">
        <v>2</v>
      </c>
      <c r="D6" s="148">
        <v>3</v>
      </c>
      <c r="E6" s="149">
        <v>4</v>
      </c>
    </row>
    <row r="7" spans="2:5" x14ac:dyDescent="0.3">
      <c r="B7" s="130" t="s">
        <v>22</v>
      </c>
      <c r="C7" s="117" t="s">
        <v>169</v>
      </c>
      <c r="D7" s="147" t="e">
        <f>+E7/E$11*100</f>
        <v>#REF!</v>
      </c>
      <c r="E7" s="134" t="e">
        <f>FURS!#REF!</f>
        <v>#REF!</v>
      </c>
    </row>
    <row r="8" spans="2:5" x14ac:dyDescent="0.3">
      <c r="B8" s="130" t="s">
        <v>31</v>
      </c>
      <c r="C8" s="117" t="s">
        <v>166</v>
      </c>
      <c r="D8" s="147" t="e">
        <f t="shared" ref="D8:D10" si="0">+E8/E$11*100</f>
        <v>#REF!</v>
      </c>
      <c r="E8" s="134" t="e">
        <f>FURS!#REF!</f>
        <v>#REF!</v>
      </c>
    </row>
    <row r="9" spans="2:5" x14ac:dyDescent="0.3">
      <c r="B9" s="130" t="s">
        <v>43</v>
      </c>
      <c r="C9" s="117" t="s">
        <v>167</v>
      </c>
      <c r="D9" s="147" t="e">
        <f t="shared" si="0"/>
        <v>#REF!</v>
      </c>
      <c r="E9" s="134" t="e">
        <f>FURS!#REF!</f>
        <v>#REF!</v>
      </c>
    </row>
    <row r="10" spans="2:5" x14ac:dyDescent="0.3">
      <c r="B10" s="130"/>
      <c r="C10" s="117" t="s">
        <v>168</v>
      </c>
      <c r="D10" s="147" t="e">
        <f t="shared" si="0"/>
        <v>#REF!</v>
      </c>
      <c r="E10" s="134" t="e">
        <f>FURS!#REF!+FURS!#REF!+FURS!#REF!+FURS!#REF!+FURS!#REF!+FURS!#REF!+FURS!#REF!</f>
        <v>#REF!</v>
      </c>
    </row>
    <row r="11" spans="2:5" ht="15" thickBot="1" x14ac:dyDescent="0.35">
      <c r="B11" s="132"/>
      <c r="C11" s="131" t="s">
        <v>162</v>
      </c>
      <c r="D11" s="139" t="e">
        <f>SUM(D7:D10)</f>
        <v>#REF!</v>
      </c>
      <c r="E11" s="135" t="e">
        <f>SUM(E7:E10)</f>
        <v>#REF!</v>
      </c>
    </row>
    <row r="33" spans="2:5" x14ac:dyDescent="0.3">
      <c r="B33" s="118" t="s">
        <v>188</v>
      </c>
    </row>
    <row r="35" spans="2:5" ht="15" thickBot="1" x14ac:dyDescent="0.35">
      <c r="B35" s="306" t="s">
        <v>133</v>
      </c>
      <c r="C35" s="306"/>
      <c r="D35" s="306"/>
      <c r="E35" s="306"/>
    </row>
    <row r="36" spans="2:5" ht="40.200000000000003" x14ac:dyDescent="0.3">
      <c r="B36" s="128" t="s">
        <v>62</v>
      </c>
      <c r="C36" s="129" t="s">
        <v>164</v>
      </c>
      <c r="D36" s="137" t="s">
        <v>157</v>
      </c>
      <c r="E36" s="138" t="s">
        <v>189</v>
      </c>
    </row>
    <row r="37" spans="2:5" x14ac:dyDescent="0.3">
      <c r="B37" s="150">
        <v>1</v>
      </c>
      <c r="C37" s="148">
        <v>2</v>
      </c>
      <c r="D37" s="148">
        <v>3</v>
      </c>
      <c r="E37" s="149">
        <v>4</v>
      </c>
    </row>
    <row r="38" spans="2:5" x14ac:dyDescent="0.3">
      <c r="B38" s="130" t="s">
        <v>22</v>
      </c>
      <c r="C38" s="117" t="s">
        <v>165</v>
      </c>
      <c r="D38" s="136">
        <f>+E38/E$42*100</f>
        <v>10.154781302886901</v>
      </c>
      <c r="E38" s="145">
        <f>FURS!D10</f>
        <v>305079615.38000005</v>
      </c>
    </row>
    <row r="39" spans="2:5" x14ac:dyDescent="0.3">
      <c r="B39" s="130" t="s">
        <v>31</v>
      </c>
      <c r="C39" s="117" t="s">
        <v>166</v>
      </c>
      <c r="D39" s="136">
        <f t="shared" ref="D39:D41" si="1">+E39/E$42*100</f>
        <v>20.850051644182756</v>
      </c>
      <c r="E39" s="145">
        <f>FURS!D20</f>
        <v>626397117.42999983</v>
      </c>
    </row>
    <row r="40" spans="2:5" x14ac:dyDescent="0.3">
      <c r="B40" s="130" t="s">
        <v>43</v>
      </c>
      <c r="C40" s="117" t="s">
        <v>167</v>
      </c>
      <c r="D40" s="136">
        <f t="shared" si="1"/>
        <v>16.072701227463178</v>
      </c>
      <c r="E40" s="145">
        <f>FURS!D35</f>
        <v>482871404.35000002</v>
      </c>
    </row>
    <row r="41" spans="2:5" x14ac:dyDescent="0.3">
      <c r="B41" s="130"/>
      <c r="C41" s="117" t="s">
        <v>168</v>
      </c>
      <c r="D41" s="136">
        <f t="shared" si="1"/>
        <v>52.922465825467171</v>
      </c>
      <c r="E41" s="145">
        <f>FURS!D25+FURS!D27+FURS!D50+FURS!D52+FURS!D53+FURS!D63+FURS!D70</f>
        <v>1589947142.8699999</v>
      </c>
    </row>
    <row r="42" spans="2:5" ht="15" thickBot="1" x14ac:dyDescent="0.35">
      <c r="B42" s="132"/>
      <c r="C42" s="131" t="s">
        <v>162</v>
      </c>
      <c r="D42" s="133">
        <f>SUM(D38:D41)</f>
        <v>100</v>
      </c>
      <c r="E42" s="146">
        <f>SUM(E38:E41)</f>
        <v>3004295280.0299997</v>
      </c>
    </row>
  </sheetData>
  <mergeCells count="2">
    <mergeCell ref="B4:E4"/>
    <mergeCell ref="B35:E35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2:I54"/>
  <sheetViews>
    <sheetView topLeftCell="A50" workbookViewId="0">
      <selection sqref="A1:XFD1048576"/>
    </sheetView>
  </sheetViews>
  <sheetFormatPr defaultRowHeight="14.4" x14ac:dyDescent="0.3"/>
  <cols>
    <col min="1" max="1" width="4" customWidth="1"/>
    <col min="2" max="2" width="6.5546875" customWidth="1"/>
    <col min="3" max="3" width="41.33203125" customWidth="1"/>
    <col min="4" max="5" width="14.33203125" customWidth="1"/>
    <col min="6" max="6" width="10.88671875" customWidth="1"/>
    <col min="7" max="8" width="14.5546875" customWidth="1"/>
    <col min="9" max="9" width="10.88671875" customWidth="1"/>
  </cols>
  <sheetData>
    <row r="2" spans="2:9" x14ac:dyDescent="0.3">
      <c r="B2" s="151" t="s">
        <v>172</v>
      </c>
    </row>
    <row r="4" spans="2:9" ht="50.25" customHeight="1" x14ac:dyDescent="0.3">
      <c r="B4" s="152"/>
      <c r="C4" s="153" t="s">
        <v>175</v>
      </c>
      <c r="D4" s="153" t="s">
        <v>190</v>
      </c>
      <c r="E4" s="153" t="s">
        <v>191</v>
      </c>
      <c r="F4" s="153" t="s">
        <v>184</v>
      </c>
      <c r="G4" s="153" t="s">
        <v>192</v>
      </c>
      <c r="H4" s="153" t="s">
        <v>193</v>
      </c>
      <c r="I4" s="153" t="s">
        <v>184</v>
      </c>
    </row>
    <row r="5" spans="2:9" x14ac:dyDescent="0.3">
      <c r="B5" s="154" t="s">
        <v>23</v>
      </c>
      <c r="C5" s="155" t="s">
        <v>64</v>
      </c>
      <c r="D5" s="142" t="e">
        <f>+D6+D9+D10+D11</f>
        <v>#REF!</v>
      </c>
      <c r="E5" s="142" t="e">
        <f>+E6+E9+E10+E11</f>
        <v>#REF!</v>
      </c>
      <c r="F5" s="143" t="e">
        <f t="shared" ref="F5:F11" si="0">D5/E5*100</f>
        <v>#REF!</v>
      </c>
      <c r="G5" s="142">
        <f>+G6+G9+G10+G11</f>
        <v>245597377.08000001</v>
      </c>
      <c r="H5" s="142">
        <f>+H6+H9+H10+H11</f>
        <v>228262178.63999999</v>
      </c>
      <c r="I5" s="156">
        <f t="shared" ref="I5:I11" si="1">G5/H5*100</f>
        <v>107.59442433401985</v>
      </c>
    </row>
    <row r="6" spans="2:9" x14ac:dyDescent="0.3">
      <c r="B6" s="157" t="s">
        <v>24</v>
      </c>
      <c r="C6" s="158" t="s">
        <v>65</v>
      </c>
      <c r="D6" s="127" t="e">
        <f>+D7-D8</f>
        <v>#REF!</v>
      </c>
      <c r="E6" s="127" t="e">
        <f>+E7-E8</f>
        <v>#REF!</v>
      </c>
      <c r="F6" s="126" t="e">
        <f t="shared" si="0"/>
        <v>#REF!</v>
      </c>
      <c r="G6" s="127">
        <f>+G7-G8</f>
        <v>1443285.82</v>
      </c>
      <c r="H6" s="127">
        <f>+H7-H8</f>
        <v>1781835.71</v>
      </c>
      <c r="I6" s="159">
        <f t="shared" si="1"/>
        <v>80.999937979691751</v>
      </c>
    </row>
    <row r="7" spans="2:9" x14ac:dyDescent="0.3">
      <c r="B7" s="179" t="s">
        <v>66</v>
      </c>
      <c r="C7" s="188" t="s">
        <v>0</v>
      </c>
      <c r="D7" s="125" t="e">
        <f>FURS!#REF!</f>
        <v>#REF!</v>
      </c>
      <c r="E7" s="125" t="e">
        <f>FURS!#REF!</f>
        <v>#REF!</v>
      </c>
      <c r="F7" s="126" t="e">
        <f t="shared" si="0"/>
        <v>#REF!</v>
      </c>
      <c r="G7" s="125">
        <f>FURS!D13</f>
        <v>1895148.25</v>
      </c>
      <c r="H7" s="125">
        <f>FURS!E13</f>
        <v>2141457.19</v>
      </c>
      <c r="I7" s="159">
        <f t="shared" si="1"/>
        <v>88.498068457768241</v>
      </c>
    </row>
    <row r="8" spans="2:9" x14ac:dyDescent="0.3">
      <c r="B8" s="179" t="s">
        <v>25</v>
      </c>
      <c r="C8" s="188" t="s">
        <v>1</v>
      </c>
      <c r="D8" s="125" t="e">
        <f>FURS!#REF!</f>
        <v>#REF!</v>
      </c>
      <c r="E8" s="125" t="e">
        <f>FURS!#REF!</f>
        <v>#REF!</v>
      </c>
      <c r="F8" s="126" t="e">
        <f t="shared" si="0"/>
        <v>#REF!</v>
      </c>
      <c r="G8" s="125">
        <f>FURS!D14</f>
        <v>451862.43</v>
      </c>
      <c r="H8" s="125">
        <f>FURS!E14</f>
        <v>359621.48</v>
      </c>
      <c r="I8" s="159">
        <f t="shared" si="1"/>
        <v>125.6494550881666</v>
      </c>
    </row>
    <row r="9" spans="2:9" x14ac:dyDescent="0.3">
      <c r="B9" s="160" t="s">
        <v>26</v>
      </c>
      <c r="C9" s="161" t="s">
        <v>67</v>
      </c>
      <c r="D9" s="127" t="e">
        <f>FURS!#REF!</f>
        <v>#REF!</v>
      </c>
      <c r="E9" s="127" t="e">
        <f>FURS!#REF!</f>
        <v>#REF!</v>
      </c>
      <c r="F9" s="141" t="e">
        <f t="shared" si="0"/>
        <v>#REF!</v>
      </c>
      <c r="G9" s="127">
        <f>FURS!D15</f>
        <v>229516427.11000004</v>
      </c>
      <c r="H9" s="127">
        <f>FURS!E15</f>
        <v>213984645.03</v>
      </c>
      <c r="I9" s="162">
        <f t="shared" si="1"/>
        <v>107.25836289693709</v>
      </c>
    </row>
    <row r="10" spans="2:9" ht="24" x14ac:dyDescent="0.3">
      <c r="B10" s="157" t="s">
        <v>27</v>
      </c>
      <c r="C10" s="163" t="s">
        <v>177</v>
      </c>
      <c r="D10" s="125" t="e">
        <f>FURS!#REF!</f>
        <v>#REF!</v>
      </c>
      <c r="E10" s="125" t="e">
        <f>FURS!#REF!</f>
        <v>#REF!</v>
      </c>
      <c r="F10" s="126" t="e">
        <f t="shared" si="0"/>
        <v>#REF!</v>
      </c>
      <c r="G10" s="125">
        <f>FURS!D16</f>
        <v>14268965.759999998</v>
      </c>
      <c r="H10" s="125">
        <f>FURS!E16</f>
        <v>12265656.199999999</v>
      </c>
      <c r="I10" s="159">
        <f t="shared" si="1"/>
        <v>116.33267333874888</v>
      </c>
    </row>
    <row r="11" spans="2:9" x14ac:dyDescent="0.3">
      <c r="B11" s="157" t="s">
        <v>28</v>
      </c>
      <c r="C11" s="164" t="s">
        <v>2</v>
      </c>
      <c r="D11" s="125" t="e">
        <f>FURS!#REF!</f>
        <v>#REF!</v>
      </c>
      <c r="E11" s="125" t="e">
        <f>FURS!#REF!</f>
        <v>#REF!</v>
      </c>
      <c r="F11" s="126" t="e">
        <f t="shared" si="0"/>
        <v>#REF!</v>
      </c>
      <c r="G11" s="125">
        <f>FURS!D17</f>
        <v>368698.39</v>
      </c>
      <c r="H11" s="125">
        <f>FURS!E17</f>
        <v>230041.7</v>
      </c>
      <c r="I11" s="159">
        <f t="shared" si="1"/>
        <v>160.27458934619244</v>
      </c>
    </row>
    <row r="14" spans="2:9" x14ac:dyDescent="0.3">
      <c r="B14" s="151" t="s">
        <v>173</v>
      </c>
    </row>
    <row r="16" spans="2:9" ht="53.25" customHeight="1" x14ac:dyDescent="0.3">
      <c r="B16" s="152"/>
      <c r="C16" s="153" t="s">
        <v>175</v>
      </c>
      <c r="D16" s="153" t="s">
        <v>190</v>
      </c>
      <c r="E16" s="153" t="s">
        <v>191</v>
      </c>
      <c r="F16" s="153" t="s">
        <v>184</v>
      </c>
      <c r="G16" s="153" t="s">
        <v>192</v>
      </c>
      <c r="H16" s="153" t="s">
        <v>193</v>
      </c>
      <c r="I16" s="153" t="s">
        <v>184</v>
      </c>
    </row>
    <row r="17" spans="2:9" ht="21.75" customHeight="1" x14ac:dyDescent="0.3">
      <c r="B17" s="165" t="s">
        <v>29</v>
      </c>
      <c r="C17" s="166" t="s">
        <v>3</v>
      </c>
      <c r="D17" s="167" t="e">
        <f>FURS!#REF!</f>
        <v>#REF!</v>
      </c>
      <c r="E17" s="167" t="e">
        <f>FURS!#REF!</f>
        <v>#REF!</v>
      </c>
      <c r="F17" s="168" t="e">
        <f t="shared" ref="F17" si="2">D17/E17*100</f>
        <v>#REF!</v>
      </c>
      <c r="G17" s="167">
        <f>FURS!D18</f>
        <v>59489471.140000001</v>
      </c>
      <c r="H17" s="167">
        <f>FURS!E18</f>
        <v>68916954.170000002</v>
      </c>
      <c r="I17" s="170">
        <f>G17/H17*100</f>
        <v>86.320516999714059</v>
      </c>
    </row>
    <row r="20" spans="2:9" x14ac:dyDescent="0.3">
      <c r="B20" s="151" t="s">
        <v>174</v>
      </c>
    </row>
    <row r="22" spans="2:9" ht="54" customHeight="1" x14ac:dyDescent="0.3">
      <c r="B22" s="152"/>
      <c r="C22" s="153" t="s">
        <v>175</v>
      </c>
      <c r="D22" s="153" t="s">
        <v>190</v>
      </c>
      <c r="E22" s="153" t="s">
        <v>191</v>
      </c>
      <c r="F22" s="153" t="s">
        <v>184</v>
      </c>
      <c r="G22" s="153" t="s">
        <v>192</v>
      </c>
      <c r="H22" s="153" t="s">
        <v>193</v>
      </c>
      <c r="I22" s="153" t="s">
        <v>184</v>
      </c>
    </row>
    <row r="23" spans="2:9" ht="30" customHeight="1" x14ac:dyDescent="0.3">
      <c r="B23" s="154" t="s">
        <v>43</v>
      </c>
      <c r="C23" s="171" t="s">
        <v>161</v>
      </c>
      <c r="D23" s="144" t="e">
        <f>+D24+D33+D35+D37+D29+D30</f>
        <v>#REF!</v>
      </c>
      <c r="E23" s="144" t="e">
        <f>+E24+E33+E35+E37+E29+E30</f>
        <v>#REF!</v>
      </c>
      <c r="F23" s="172" t="e">
        <f t="shared" ref="F23:F37" si="3">D23/E23*100</f>
        <v>#REF!</v>
      </c>
      <c r="G23" s="142">
        <f>+G24+G33+G35+G37+G29+G30</f>
        <v>482871404.35000002</v>
      </c>
      <c r="H23" s="142">
        <f>+H24+H33+H35+H37+H29+H30</f>
        <v>612394602.74000001</v>
      </c>
      <c r="I23" s="173">
        <f t="shared" ref="I23:I37" si="4">G23/H23*100</f>
        <v>78.849715884091367</v>
      </c>
    </row>
    <row r="24" spans="2:9" x14ac:dyDescent="0.3">
      <c r="B24" s="160" t="s">
        <v>44</v>
      </c>
      <c r="C24" s="161" t="s">
        <v>139</v>
      </c>
      <c r="D24" s="119" t="e">
        <f>D25+D28</f>
        <v>#REF!</v>
      </c>
      <c r="E24" s="119" t="e">
        <f>E25+E28</f>
        <v>#REF!</v>
      </c>
      <c r="F24" s="121" t="e">
        <f t="shared" si="3"/>
        <v>#REF!</v>
      </c>
      <c r="G24" s="120">
        <f>G25+G28</f>
        <v>340428612.29000002</v>
      </c>
      <c r="H24" s="120">
        <f>H25+H28</f>
        <v>438087219.38999999</v>
      </c>
      <c r="I24" s="174">
        <f t="shared" si="4"/>
        <v>77.707953398873073</v>
      </c>
    </row>
    <row r="25" spans="2:9" ht="24.6" x14ac:dyDescent="0.3">
      <c r="B25" s="160" t="s">
        <v>45</v>
      </c>
      <c r="C25" s="175" t="s">
        <v>136</v>
      </c>
      <c r="D25" s="119" t="e">
        <f>D26-D27</f>
        <v>#REF!</v>
      </c>
      <c r="E25" s="119" t="e">
        <f>E26-E27</f>
        <v>#REF!</v>
      </c>
      <c r="F25" s="121" t="e">
        <f t="shared" si="3"/>
        <v>#REF!</v>
      </c>
      <c r="G25" s="119">
        <f>G26-G27</f>
        <v>330551797.41000003</v>
      </c>
      <c r="H25" s="119">
        <f>H26-H27</f>
        <v>428660732.62</v>
      </c>
      <c r="I25" s="176">
        <f t="shared" si="4"/>
        <v>77.11268428755946</v>
      </c>
    </row>
    <row r="26" spans="2:9" x14ac:dyDescent="0.3">
      <c r="B26" s="179" t="s">
        <v>134</v>
      </c>
      <c r="C26" s="188" t="s">
        <v>131</v>
      </c>
      <c r="D26" s="122" t="e">
        <f>FURS!#REF!</f>
        <v>#REF!</v>
      </c>
      <c r="E26" s="122" t="e">
        <f>FURS!#REF!</f>
        <v>#REF!</v>
      </c>
      <c r="F26" s="123" t="e">
        <f t="shared" si="3"/>
        <v>#REF!</v>
      </c>
      <c r="G26" s="122">
        <f>FURS!D38</f>
        <v>467023655.41000003</v>
      </c>
      <c r="H26" s="122">
        <f>FURS!E38</f>
        <v>558911816.63</v>
      </c>
      <c r="I26" s="189">
        <f t="shared" si="4"/>
        <v>83.559452764114667</v>
      </c>
    </row>
    <row r="27" spans="2:9" x14ac:dyDescent="0.3">
      <c r="B27" s="179" t="s">
        <v>135</v>
      </c>
      <c r="C27" s="188" t="s">
        <v>1</v>
      </c>
      <c r="D27" s="122" t="e">
        <f>FURS!#REF!</f>
        <v>#REF!</v>
      </c>
      <c r="E27" s="122" t="e">
        <f>FURS!#REF!</f>
        <v>#REF!</v>
      </c>
      <c r="F27" s="123" t="e">
        <f t="shared" si="3"/>
        <v>#REF!</v>
      </c>
      <c r="G27" s="122">
        <f>FURS!D39</f>
        <v>136471858</v>
      </c>
      <c r="H27" s="122">
        <f>FURS!E39</f>
        <v>130251084.01000001</v>
      </c>
      <c r="I27" s="181">
        <f t="shared" si="4"/>
        <v>104.77598634766248</v>
      </c>
    </row>
    <row r="28" spans="2:9" x14ac:dyDescent="0.3">
      <c r="B28" s="177" t="s">
        <v>46</v>
      </c>
      <c r="C28" s="178" t="s">
        <v>132</v>
      </c>
      <c r="D28" s="119" t="e">
        <f>FURS!#REF!</f>
        <v>#REF!</v>
      </c>
      <c r="E28" s="119" t="e">
        <f>FURS!#REF!</f>
        <v>#REF!</v>
      </c>
      <c r="F28" s="121" t="e">
        <f t="shared" si="3"/>
        <v>#REF!</v>
      </c>
      <c r="G28" s="119">
        <f>FURS!D40</f>
        <v>9876814.879999999</v>
      </c>
      <c r="H28" s="119">
        <f>FURS!E40</f>
        <v>9426486.7699999884</v>
      </c>
      <c r="I28" s="174">
        <f t="shared" si="4"/>
        <v>104.77726348095231</v>
      </c>
    </row>
    <row r="29" spans="2:9" x14ac:dyDescent="0.3">
      <c r="B29" s="179" t="s">
        <v>47</v>
      </c>
      <c r="C29" s="180" t="s">
        <v>140</v>
      </c>
      <c r="D29" s="122" t="e">
        <f>FURS!#REF!</f>
        <v>#REF!</v>
      </c>
      <c r="E29" s="122" t="e">
        <f>FURS!#REF!</f>
        <v>#REF!</v>
      </c>
      <c r="F29" s="123" t="e">
        <f t="shared" si="3"/>
        <v>#REF!</v>
      </c>
      <c r="G29" s="122">
        <f>FURS!D41</f>
        <v>9659226.8699999992</v>
      </c>
      <c r="H29" s="122">
        <f>FURS!E41</f>
        <v>12243662.149999999</v>
      </c>
      <c r="I29" s="181">
        <f t="shared" si="4"/>
        <v>78.891648198574316</v>
      </c>
    </row>
    <row r="30" spans="2:9" x14ac:dyDescent="0.3">
      <c r="B30" s="160" t="s">
        <v>48</v>
      </c>
      <c r="C30" s="182" t="s">
        <v>142</v>
      </c>
      <c r="D30" s="120" t="e">
        <f>D31-D32</f>
        <v>#REF!</v>
      </c>
      <c r="E30" s="120" t="e">
        <f>E31-E32</f>
        <v>#REF!</v>
      </c>
      <c r="F30" s="121" t="e">
        <f t="shared" si="3"/>
        <v>#REF!</v>
      </c>
      <c r="G30" s="120">
        <f>G31-G32</f>
        <v>110774819.77999997</v>
      </c>
      <c r="H30" s="120">
        <f>H31-H32</f>
        <v>135338512.82999998</v>
      </c>
      <c r="I30" s="174">
        <f t="shared" si="4"/>
        <v>81.850182526495843</v>
      </c>
    </row>
    <row r="31" spans="2:9" x14ac:dyDescent="0.3">
      <c r="B31" s="179" t="s">
        <v>87</v>
      </c>
      <c r="C31" s="190" t="s">
        <v>131</v>
      </c>
      <c r="D31" s="124" t="e">
        <f>FURS!#REF!</f>
        <v>#REF!</v>
      </c>
      <c r="E31" s="124" t="e">
        <f>FURS!#REF!</f>
        <v>#REF!</v>
      </c>
      <c r="F31" s="123" t="e">
        <f t="shared" si="3"/>
        <v>#REF!</v>
      </c>
      <c r="G31" s="124">
        <f>FURS!D43</f>
        <v>113375138.47999997</v>
      </c>
      <c r="H31" s="124">
        <f>FURS!E43</f>
        <v>138459680.98999998</v>
      </c>
      <c r="I31" s="181">
        <f t="shared" si="4"/>
        <v>81.883142926053907</v>
      </c>
    </row>
    <row r="32" spans="2:9" x14ac:dyDescent="0.3">
      <c r="B32" s="157" t="s">
        <v>141</v>
      </c>
      <c r="C32" s="190" t="s">
        <v>1</v>
      </c>
      <c r="D32" s="124" t="e">
        <f>FURS!#REF!</f>
        <v>#REF!</v>
      </c>
      <c r="E32" s="124" t="e">
        <f>FURS!#REF!</f>
        <v>#REF!</v>
      </c>
      <c r="F32" s="126" t="e">
        <f t="shared" si="3"/>
        <v>#REF!</v>
      </c>
      <c r="G32" s="124">
        <f>FURS!D44</f>
        <v>2600318.7000000007</v>
      </c>
      <c r="H32" s="124">
        <f>FURS!E44</f>
        <v>3121168.1600000006</v>
      </c>
      <c r="I32" s="159">
        <f t="shared" si="4"/>
        <v>83.312355076696676</v>
      </c>
    </row>
    <row r="33" spans="2:9" x14ac:dyDescent="0.3">
      <c r="B33" s="157" t="s">
        <v>49</v>
      </c>
      <c r="C33" s="183" t="s">
        <v>82</v>
      </c>
      <c r="D33" s="124" t="e">
        <f>FURS!#REF!</f>
        <v>#REF!</v>
      </c>
      <c r="E33" s="124" t="e">
        <f>FURS!#REF!</f>
        <v>#REF!</v>
      </c>
      <c r="F33" s="123" t="e">
        <f t="shared" si="3"/>
        <v>#REF!</v>
      </c>
      <c r="G33" s="124">
        <f>FURS!D45</f>
        <v>14999800.709999999</v>
      </c>
      <c r="H33" s="124">
        <f>FURS!E45</f>
        <v>20076563.210000001</v>
      </c>
      <c r="I33" s="181">
        <f t="shared" si="4"/>
        <v>74.712990231957136</v>
      </c>
    </row>
    <row r="34" spans="2:9" hidden="1" x14ac:dyDescent="0.3">
      <c r="B34" s="157" t="s">
        <v>137</v>
      </c>
      <c r="C34" s="183" t="s">
        <v>84</v>
      </c>
      <c r="D34" s="124" t="e">
        <f>FURS!#REF!</f>
        <v>#REF!</v>
      </c>
      <c r="E34" s="124" t="e">
        <f>FURS!#REF!</f>
        <v>#REF!</v>
      </c>
      <c r="F34" s="126" t="e">
        <f t="shared" si="3"/>
        <v>#REF!</v>
      </c>
      <c r="G34" s="124">
        <f>FURS!D46</f>
        <v>14887861.02</v>
      </c>
      <c r="H34" s="124">
        <f>FURS!E46</f>
        <v>19724530.530000001</v>
      </c>
      <c r="I34" s="159">
        <f t="shared" si="4"/>
        <v>75.478911892763819</v>
      </c>
    </row>
    <row r="35" spans="2:9" x14ac:dyDescent="0.3">
      <c r="B35" s="157" t="s">
        <v>116</v>
      </c>
      <c r="C35" s="183" t="s">
        <v>86</v>
      </c>
      <c r="D35" s="124" t="e">
        <f>FURS!#REF!</f>
        <v>#REF!</v>
      </c>
      <c r="E35" s="124" t="e">
        <f>FURS!#REF!</f>
        <v>#REF!</v>
      </c>
      <c r="F35" s="126" t="e">
        <f t="shared" si="3"/>
        <v>#REF!</v>
      </c>
      <c r="G35" s="124">
        <f>FURS!D47</f>
        <v>4457057.7300000004</v>
      </c>
      <c r="H35" s="124">
        <f>FURS!E47</f>
        <v>5052902.3600000003</v>
      </c>
      <c r="I35" s="159">
        <f t="shared" si="4"/>
        <v>88.207873662534013</v>
      </c>
    </row>
    <row r="36" spans="2:9" hidden="1" x14ac:dyDescent="0.3">
      <c r="B36" s="157" t="s">
        <v>124</v>
      </c>
      <c r="C36" s="183" t="s">
        <v>89</v>
      </c>
      <c r="D36" s="124" t="e">
        <f>FURS!#REF!</f>
        <v>#REF!</v>
      </c>
      <c r="E36" s="124" t="e">
        <f>FURS!#REF!</f>
        <v>#REF!</v>
      </c>
      <c r="F36" s="126" t="e">
        <f t="shared" si="3"/>
        <v>#REF!</v>
      </c>
      <c r="G36" s="124">
        <f>FURS!D48</f>
        <v>2889092.68</v>
      </c>
      <c r="H36" s="124">
        <f>FURS!E48</f>
        <v>2855929.88</v>
      </c>
      <c r="I36" s="159">
        <f t="shared" si="4"/>
        <v>101.16119097433864</v>
      </c>
    </row>
    <row r="37" spans="2:9" x14ac:dyDescent="0.3">
      <c r="B37" s="157" t="s">
        <v>125</v>
      </c>
      <c r="C37" s="183" t="s">
        <v>14</v>
      </c>
      <c r="D37" s="124" t="e">
        <f>FURS!#REF!</f>
        <v>#REF!</v>
      </c>
      <c r="E37" s="124" t="e">
        <f>FURS!#REF!</f>
        <v>#REF!</v>
      </c>
      <c r="F37" s="126" t="e">
        <f t="shared" si="3"/>
        <v>#REF!</v>
      </c>
      <c r="G37" s="124">
        <f>FURS!D49</f>
        <v>2551886.9699999997</v>
      </c>
      <c r="H37" s="124">
        <f>FURS!E49</f>
        <v>1595742.8</v>
      </c>
      <c r="I37" s="159">
        <f t="shared" si="4"/>
        <v>159.91843861053297</v>
      </c>
    </row>
    <row r="39" spans="2:9" x14ac:dyDescent="0.3">
      <c r="B39" s="151" t="s">
        <v>176</v>
      </c>
    </row>
    <row r="41" spans="2:9" ht="52.5" customHeight="1" x14ac:dyDescent="0.3">
      <c r="B41" s="152"/>
      <c r="C41" s="153" t="s">
        <v>175</v>
      </c>
      <c r="D41" s="153" t="s">
        <v>190</v>
      </c>
      <c r="E41" s="153" t="s">
        <v>191</v>
      </c>
      <c r="F41" s="153" t="s">
        <v>184</v>
      </c>
      <c r="G41" s="153" t="s">
        <v>192</v>
      </c>
      <c r="H41" s="153" t="s">
        <v>193</v>
      </c>
      <c r="I41" s="153" t="s">
        <v>184</v>
      </c>
    </row>
    <row r="42" spans="2:9" ht="30" customHeight="1" x14ac:dyDescent="0.3">
      <c r="B42" s="154" t="s">
        <v>31</v>
      </c>
      <c r="C42" s="171" t="s">
        <v>69</v>
      </c>
      <c r="D42" s="144" t="e">
        <f>+D43+D44+D45+D46</f>
        <v>#REF!</v>
      </c>
      <c r="E42" s="144" t="e">
        <f>+E43+E44+E45+E46</f>
        <v>#REF!</v>
      </c>
      <c r="F42" s="172" t="e">
        <f t="shared" ref="F42:F46" si="5">D42/E42*100</f>
        <v>#REF!</v>
      </c>
      <c r="G42" s="142">
        <f>+G43+G44+G45+G46</f>
        <v>626397117.42999983</v>
      </c>
      <c r="H42" s="142">
        <f>+H43+H44+H45+H46</f>
        <v>614142243.53999996</v>
      </c>
      <c r="I42" s="173">
        <f>G42/H42*100</f>
        <v>101.99544552079027</v>
      </c>
    </row>
    <row r="43" spans="2:9" x14ac:dyDescent="0.3">
      <c r="B43" s="160" t="s">
        <v>32</v>
      </c>
      <c r="C43" s="161" t="s">
        <v>5</v>
      </c>
      <c r="D43" s="125" t="e">
        <f>FURS!#REF!</f>
        <v>#REF!</v>
      </c>
      <c r="E43" s="125" t="e">
        <f>FURS!#REF!</f>
        <v>#REF!</v>
      </c>
      <c r="F43" s="126" t="e">
        <f t="shared" si="5"/>
        <v>#REF!</v>
      </c>
      <c r="G43" s="125">
        <f>FURS!D21</f>
        <v>3574053.2399999998</v>
      </c>
      <c r="H43" s="125">
        <f>FURS!E21</f>
        <v>3512849.7999999993</v>
      </c>
      <c r="I43" s="159">
        <f>G43/H43*100</f>
        <v>101.74227318230345</v>
      </c>
    </row>
    <row r="44" spans="2:9" x14ac:dyDescent="0.3">
      <c r="B44" s="160" t="s">
        <v>33</v>
      </c>
      <c r="C44" s="161" t="s">
        <v>6</v>
      </c>
      <c r="D44" s="125" t="e">
        <f>FURS!#REF!</f>
        <v>#REF!</v>
      </c>
      <c r="E44" s="125" t="e">
        <f>FURS!#REF!</f>
        <v>#REF!</v>
      </c>
      <c r="F44" s="126" t="e">
        <f t="shared" si="5"/>
        <v>#REF!</v>
      </c>
      <c r="G44" s="125">
        <f>FURS!D22</f>
        <v>3250804.33</v>
      </c>
      <c r="H44" s="125">
        <f>FURS!E22</f>
        <v>3171301.83</v>
      </c>
      <c r="I44" s="159">
        <f>G44/H44*100</f>
        <v>102.50693577154718</v>
      </c>
    </row>
    <row r="45" spans="2:9" x14ac:dyDescent="0.3">
      <c r="B45" s="160" t="s">
        <v>34</v>
      </c>
      <c r="C45" s="160" t="s">
        <v>7</v>
      </c>
      <c r="D45" s="125" t="e">
        <f>FURS!#REF!</f>
        <v>#REF!</v>
      </c>
      <c r="E45" s="125" t="e">
        <f>FURS!#REF!</f>
        <v>#REF!</v>
      </c>
      <c r="F45" s="126" t="e">
        <f t="shared" si="5"/>
        <v>#REF!</v>
      </c>
      <c r="G45" s="125">
        <f>FURS!D23</f>
        <v>397733394.34999979</v>
      </c>
      <c r="H45" s="125">
        <f>FURS!E23</f>
        <v>391000809.03999996</v>
      </c>
      <c r="I45" s="159">
        <f>G45/H45*100</f>
        <v>101.72188526323767</v>
      </c>
    </row>
    <row r="46" spans="2:9" x14ac:dyDescent="0.3">
      <c r="B46" s="160" t="s">
        <v>35</v>
      </c>
      <c r="C46" s="161" t="s">
        <v>8</v>
      </c>
      <c r="D46" s="125" t="e">
        <f>FURS!#REF!</f>
        <v>#REF!</v>
      </c>
      <c r="E46" s="125" t="e">
        <f>FURS!#REF!</f>
        <v>#REF!</v>
      </c>
      <c r="F46" s="126" t="e">
        <f t="shared" si="5"/>
        <v>#REF!</v>
      </c>
      <c r="G46" s="125">
        <f>FURS!D24</f>
        <v>221838865.50999999</v>
      </c>
      <c r="H46" s="125">
        <f>FURS!E24</f>
        <v>216457282.87</v>
      </c>
      <c r="I46" s="159">
        <f>G46/H46*100</f>
        <v>102.48621001273126</v>
      </c>
    </row>
    <row r="49" spans="2:9" ht="52.8" x14ac:dyDescent="0.3">
      <c r="B49" s="152"/>
      <c r="C49" s="153" t="s">
        <v>175</v>
      </c>
      <c r="D49" s="153" t="s">
        <v>190</v>
      </c>
      <c r="E49" s="153" t="s">
        <v>191</v>
      </c>
      <c r="F49" s="153" t="s">
        <v>184</v>
      </c>
      <c r="G49" s="153" t="s">
        <v>192</v>
      </c>
      <c r="H49" s="153" t="s">
        <v>193</v>
      </c>
      <c r="I49" s="153" t="s">
        <v>184</v>
      </c>
    </row>
    <row r="50" spans="2:9" ht="49.5" customHeight="1" x14ac:dyDescent="0.3">
      <c r="B50" s="185" t="s">
        <v>120</v>
      </c>
      <c r="C50" s="184" t="s">
        <v>152</v>
      </c>
      <c r="D50" s="142" t="e">
        <f>SUM(D51:D54)</f>
        <v>#REF!</v>
      </c>
      <c r="E50" s="142" t="e">
        <f>SUM(E51:E54)</f>
        <v>#REF!</v>
      </c>
      <c r="F50" s="172" t="e">
        <f t="shared" ref="F50:F54" si="6">D50/E50*100</f>
        <v>#REF!</v>
      </c>
      <c r="G50" s="142">
        <f>SUM(G51:G54)</f>
        <v>47206659.099999979</v>
      </c>
      <c r="H50" s="142">
        <f>SUM(H51:H54)</f>
        <v>44116543.950000003</v>
      </c>
      <c r="I50" s="173">
        <f>G50/H50*100</f>
        <v>107.00443614418707</v>
      </c>
    </row>
    <row r="51" spans="2:9" ht="16.5" customHeight="1" x14ac:dyDescent="0.3">
      <c r="B51" s="160" t="s">
        <v>121</v>
      </c>
      <c r="C51" s="191" t="s">
        <v>17</v>
      </c>
      <c r="D51" s="111" t="e">
        <f>FURS!#REF!</f>
        <v>#REF!</v>
      </c>
      <c r="E51" s="111" t="e">
        <f>FURS!#REF!</f>
        <v>#REF!</v>
      </c>
      <c r="F51" s="126" t="e">
        <f t="shared" si="6"/>
        <v>#REF!</v>
      </c>
      <c r="G51" s="169">
        <f>FURS!D65</f>
        <v>26046.530000000002</v>
      </c>
      <c r="H51" s="169">
        <f>FURS!E65</f>
        <v>28112.68</v>
      </c>
      <c r="I51" s="159">
        <f>G51/H51*100</f>
        <v>92.650469467870025</v>
      </c>
    </row>
    <row r="52" spans="2:9" ht="14.25" customHeight="1" x14ac:dyDescent="0.3">
      <c r="B52" s="160" t="s">
        <v>122</v>
      </c>
      <c r="C52" s="191" t="s">
        <v>18</v>
      </c>
      <c r="D52" s="111" t="e">
        <f>FURS!#REF!</f>
        <v>#REF!</v>
      </c>
      <c r="E52" s="111" t="e">
        <f>FURS!#REF!</f>
        <v>#REF!</v>
      </c>
      <c r="F52" s="126" t="e">
        <f t="shared" si="6"/>
        <v>#REF!</v>
      </c>
      <c r="G52" s="169">
        <f>FURS!D66</f>
        <v>43269.7</v>
      </c>
      <c r="H52" s="169">
        <f>FURS!E66</f>
        <v>47076.7</v>
      </c>
      <c r="I52" s="159">
        <f>G52/H52*100</f>
        <v>91.913196974299382</v>
      </c>
    </row>
    <row r="53" spans="2:9" ht="21.75" customHeight="1" x14ac:dyDescent="0.3">
      <c r="B53" s="160" t="s">
        <v>143</v>
      </c>
      <c r="C53" s="191" t="s">
        <v>19</v>
      </c>
      <c r="D53" s="111" t="e">
        <f>FURS!#REF!</f>
        <v>#REF!</v>
      </c>
      <c r="E53" s="111" t="e">
        <f>FURS!#REF!</f>
        <v>#REF!</v>
      </c>
      <c r="F53" s="126" t="e">
        <f t="shared" si="6"/>
        <v>#REF!</v>
      </c>
      <c r="G53" s="169">
        <f>FURS!D67</f>
        <v>43185728.249999985</v>
      </c>
      <c r="H53" s="169">
        <f>FURS!E67</f>
        <v>39897738.07</v>
      </c>
      <c r="I53" s="159">
        <f>G53/H53*100</f>
        <v>108.24104407681273</v>
      </c>
    </row>
    <row r="54" spans="2:9" ht="20.25" customHeight="1" x14ac:dyDescent="0.3">
      <c r="B54" s="160" t="s">
        <v>144</v>
      </c>
      <c r="C54" s="191" t="s">
        <v>20</v>
      </c>
      <c r="D54" s="111" t="e">
        <f>FURS!#REF!</f>
        <v>#REF!</v>
      </c>
      <c r="E54" s="111" t="e">
        <f>FURS!#REF!</f>
        <v>#REF!</v>
      </c>
      <c r="F54" s="126" t="e">
        <f t="shared" si="6"/>
        <v>#REF!</v>
      </c>
      <c r="G54" s="169">
        <f>FURS!D68</f>
        <v>3951614.62</v>
      </c>
      <c r="H54" s="169">
        <f>FURS!E68</f>
        <v>4143616.5</v>
      </c>
      <c r="I54" s="159">
        <f>G54/H54*100</f>
        <v>95.366321183439638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sec xmlns="31846968-95d7-4ba5-b9d7-02992289841a">januar</Mesec>
    <Leto xmlns="31846968-95d7-4ba5-b9d7-02992289841a">2021</Let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04E3BFA9D1E749BAD95EA9755D5C44" ma:contentTypeVersion="5" ma:contentTypeDescription="Ustvari nov dokument." ma:contentTypeScope="" ma:versionID="f38d7df8afff8f8fab639215cdc23ad3">
  <xsd:schema xmlns:xsd="http://www.w3.org/2001/XMLSchema" xmlns:xs="http://www.w3.org/2001/XMLSchema" xmlns:p="http://schemas.microsoft.com/office/2006/metadata/properties" xmlns:ns2="31846968-95d7-4ba5-b9d7-02992289841a" targetNamespace="http://schemas.microsoft.com/office/2006/metadata/properties" ma:root="true" ma:fieldsID="28373ac1f07cf4c5efd650f9edfe6831" ns2:_="">
    <xsd:import namespace="31846968-95d7-4ba5-b9d7-02992289841a"/>
    <xsd:element name="properties">
      <xsd:complexType>
        <xsd:sequence>
          <xsd:element name="documentManagement">
            <xsd:complexType>
              <xsd:all>
                <xsd:element ref="ns2:Leto" minOccurs="0"/>
                <xsd:element ref="ns2:Mesec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846968-95d7-4ba5-b9d7-02992289841a" elementFormDefault="qualified">
    <xsd:import namespace="http://schemas.microsoft.com/office/2006/documentManagement/types"/>
    <xsd:import namespace="http://schemas.microsoft.com/office/infopath/2007/PartnerControls"/>
    <xsd:element name="Leto" ma:index="4" nillable="true" ma:displayName="Leto" ma:default="2019" ma:format="Dropdown" ma:internalName="Leto">
      <xsd:simpleType>
        <xsd:restriction base="dms:Choice">
          <xsd:enumeration value="2014"/>
          <xsd:enumeration value="2015"/>
          <xsd:enumeration value="2016"/>
          <xsd:enumeration value="2017"/>
          <xsd:enumeration value="2018"/>
          <xsd:enumeration value="2019"/>
          <xsd:enumeration value="2020"/>
          <xsd:enumeration value="2021"/>
          <xsd:enumeration value="2022"/>
          <xsd:enumeration value="2023"/>
        </xsd:restriction>
      </xsd:simpleType>
    </xsd:element>
    <xsd:element name="Mesec" ma:index="5" nillable="true" ma:displayName="Mesec" ma:format="Dropdown" ma:internalName="Mesec">
      <xsd:simpleType>
        <xsd:restriction base="dms:Choice">
          <xsd:enumeration value="januar"/>
          <xsd:enumeration value="februar"/>
          <xsd:enumeration value="marec"/>
          <xsd:enumeration value="april"/>
          <xsd:enumeration value="maj"/>
          <xsd:enumeration value="junij"/>
          <xsd:enumeration value="julij"/>
          <xsd:enumeration value="avgust"/>
          <xsd:enumeration value="september"/>
          <xsd:enumeration value="oktober"/>
          <xsd:enumeration value="november"/>
          <xsd:enumeration value="december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6" ma:displayName="Vrsta vsebine"/>
        <xsd:element ref="dc:title" minOccurs="0" maxOccurs="1" ma:index="3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7382F3E-DF99-42A8-BFA0-2D224C3448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88EE0E-9A65-442E-B0B8-9AD82EE37946}">
  <ds:schemaRefs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31846968-95d7-4ba5-b9d7-02992289841a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FF55868E-E17B-4E3B-BD8D-2B56650431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846968-95d7-4ba5-b9d7-02992289841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1</vt:i4>
      </vt:variant>
    </vt:vector>
  </HeadingPairs>
  <TitlesOfParts>
    <vt:vector size="6" baseType="lpstr">
      <vt:lpstr>JAN 2019</vt:lpstr>
      <vt:lpstr>FURS</vt:lpstr>
      <vt:lpstr>GRAF_1</vt:lpstr>
      <vt:lpstr>GRAF_2_3</vt:lpstr>
      <vt:lpstr>tabele za tekst</vt:lpstr>
      <vt:lpstr>FURS!Področje_tiskanja</vt:lpstr>
    </vt:vector>
  </TitlesOfParts>
  <Company>DURS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Ravnikar Darja</dc:creator>
  <cp:lastModifiedBy>Darja Ravnikar</cp:lastModifiedBy>
  <cp:lastPrinted>2021-02-15T12:40:29Z</cp:lastPrinted>
  <dcterms:created xsi:type="dcterms:W3CDTF">2013-10-09T08:57:38Z</dcterms:created>
  <dcterms:modified xsi:type="dcterms:W3CDTF">2021-02-15T12:40:41Z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0x0101003204E3BFA9D1E749BAD95EA9755D5C44</vt:lpwstr>
  </property>
  <property fmtid="{D5CDD505-2E9C-101B-9397-08002B2CF9AE}" pid="3" name="BExAnalyzer_OldName">
    <vt:lpwstr>Realizacija JFP FURS JAN 2021_delovna.xlsx</vt:lpwstr>
  </property>
</Properties>
</file>