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4 April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FURS!$A$1:$O$80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46" i="24"/>
  <c r="G10" i="24"/>
  <c r="D10" i="24"/>
  <c r="D26" i="24"/>
  <c r="G37" i="24"/>
  <c r="G36" i="24"/>
  <c r="G35" i="24"/>
  <c r="G31" i="24"/>
  <c r="G32" i="24"/>
  <c r="G28" i="24"/>
  <c r="G29" i="24"/>
  <c r="D37" i="24"/>
  <c r="D31" i="24"/>
  <c r="E29" i="24"/>
  <c r="E31" i="24"/>
  <c r="H32" i="24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H35" i="24"/>
  <c r="H26" i="24"/>
  <c r="H27" i="24"/>
  <c r="I27" i="24" s="1"/>
  <c r="H46" i="24"/>
  <c r="H44" i="24"/>
  <c r="H45" i="24"/>
  <c r="H43" i="24"/>
  <c r="H8" i="24"/>
  <c r="H17" i="24"/>
  <c r="I17" i="24" s="1"/>
  <c r="H7" i="24"/>
  <c r="H11" i="24"/>
  <c r="H10" i="24"/>
  <c r="I10" i="24" s="1"/>
  <c r="H9" i="24"/>
  <c r="E53" i="24"/>
  <c r="E51" i="24"/>
  <c r="E52" i="24"/>
  <c r="E54" i="24"/>
  <c r="F54" i="24" s="1"/>
  <c r="E37" i="24"/>
  <c r="E34" i="24"/>
  <c r="E33" i="24"/>
  <c r="F33" i="24" s="1"/>
  <c r="E27" i="24"/>
  <c r="F27" i="24" s="1"/>
  <c r="E26" i="24"/>
  <c r="E44" i="24"/>
  <c r="E46" i="24"/>
  <c r="F46" i="24" s="1"/>
  <c r="E45" i="24"/>
  <c r="E43" i="24"/>
  <c r="E11" i="24"/>
  <c r="E8" i="24"/>
  <c r="F8" i="24" s="1"/>
  <c r="E9" i="24"/>
  <c r="E7" i="24"/>
  <c r="E17" i="24"/>
  <c r="F17" i="24" s="1"/>
  <c r="E10" i="24"/>
  <c r="G6" i="24"/>
  <c r="G54" i="24"/>
  <c r="D52" i="24"/>
  <c r="D6" i="24"/>
  <c r="D25" i="24"/>
  <c r="F34" i="24" l="1"/>
  <c r="F51" i="24"/>
  <c r="F11" i="24"/>
  <c r="I7" i="24"/>
  <c r="I8" i="24"/>
  <c r="D50" i="24"/>
  <c r="E6" i="24"/>
  <c r="E5" i="24" s="1"/>
  <c r="F5" i="24" s="1"/>
  <c r="F26" i="24"/>
  <c r="F53" i="24"/>
  <c r="I45" i="24"/>
  <c r="G42" i="24"/>
  <c r="F45" i="24"/>
  <c r="I9" i="24"/>
  <c r="I32" i="24"/>
  <c r="I46" i="24"/>
  <c r="D42" i="24"/>
  <c r="G5" i="24"/>
  <c r="I11" i="24"/>
  <c r="G30" i="24"/>
  <c r="G24" i="24"/>
  <c r="I43" i="24"/>
  <c r="I44" i="24"/>
  <c r="I26" i="24"/>
  <c r="I33" i="24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I5" i="24" s="1"/>
  <c r="H50" i="24"/>
  <c r="I54" i="24"/>
  <c r="E42" i="24"/>
  <c r="E25" i="24"/>
  <c r="F25" i="24" s="1"/>
  <c r="E50" i="24"/>
  <c r="I31" i="24"/>
  <c r="H30" i="24"/>
  <c r="I30" i="24" s="1"/>
  <c r="H25" i="24"/>
  <c r="H24" i="24" s="1"/>
  <c r="H42" i="24"/>
  <c r="F7" i="24"/>
  <c r="G50" i="24"/>
  <c r="F52" i="24"/>
  <c r="F50" i="24" l="1"/>
  <c r="I42" i="24"/>
  <c r="F6" i="24"/>
  <c r="F42" i="24"/>
  <c r="I24" i="24"/>
  <c r="G23" i="24"/>
  <c r="E7" i="22"/>
  <c r="I6" i="24"/>
  <c r="I50" i="24"/>
  <c r="I25" i="24"/>
  <c r="H23" i="24"/>
  <c r="E35" i="24"/>
  <c r="I23" i="24" l="1"/>
  <c r="E38" i="22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<sst xmlns="http://schemas.openxmlformats.org/spreadsheetml/2006/main" count="325" uniqueCount="188">
  <si>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</si>
  <si>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</si>
  <si>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</si>
  <si>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</si>
  <si>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</si>
  <si>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</si>
  <si>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</si>
  <si>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</si>
  <si>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</si>
  <si>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</si>
  <si>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</si>
  <si>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</si>
  <si>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</si>
  <si>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</si>
  <si>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</si>
  <si>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</si>
  <si>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</si>
  <si>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</si>
  <si>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</si>
  <si>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</si>
  <si>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</si>
  <si>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</si>
  <si>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</si>
  <si>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</si>
  <si>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</si>
  <si>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</si>
  <si>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</si>
  <si>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</si>
  <si>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</si>
  <si>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</si>
  <si>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</si>
  <si>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</si>
  <si>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</si>
  <si>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</si>
  <si>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</si>
  <si>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</si>
  <si>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</si>
  <si>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</si>
  <si>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</si>
  <si>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</si>
  <si>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</si>
  <si>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</si>
  <si>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</si>
  <si>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</si>
  <si>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</si>
  <si>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</si>
  <si>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</si>
  <si>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</si>
  <si>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</si>
  <si>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</si>
  <si>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</si>
  <si>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</si>
  <si>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</si>
  <si>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</si>
  <si>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</si>
  <si>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</si>
  <si>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</si>
  <si>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</si>
  <si>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</si>
  <si>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</si>
  <si>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</si>
  <si>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</si>
  <si>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</si>
  <si>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</si>
  <si>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</si>
  <si>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</si>
  <si>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</si>
  <si>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</si>
  <si>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</si>
  <si>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</si>
  <si>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</si>
  <si>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</si>
  <si>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</si>
  <si>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</si>
  <si>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</si>
  <si>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</si>
  <si>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</si>
  <si>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</si>
  <si>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</si>
  <si>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</si>
  <si>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</si>
  <si>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</si>
  <si>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</si>
  <si>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</si>
  <si>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</si>
  <si>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</si>
  <si>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</si>
  <si>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</si>
  <si>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</si>
  <si>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</si>
  <si>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</si>
  <si>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</si>
  <si>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</si>
  <si>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</si>
  <si>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</si>
  <si>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</si>
  <si>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</si>
  <si>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</si>
  <si>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</si>
  <si>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</si>
  <si>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</si>
  <si>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</si>
  <si>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</si>
  <si>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</si>
  <si>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</si>
  <si>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</si>
  <si>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</si>
  <si>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</si>
  <si>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</si>
  <si>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</si>
  <si>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</si>
  <si>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</si>
  <si>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</si>
  <si>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</si>
  <si>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</si>
  <si>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</si>
  <si>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</si>
  <si>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</si>
  <si>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</si>
  <si>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</si>
  <si>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</si>
  <si>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</si>
  <si>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</si>
  <si>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</si>
  <si>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</si>
  <si>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</si>
  <si>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</si>
  <si>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</si>
  <si>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</si>
  <si>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</si>
  <si>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</si>
  <si>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</si>
  <si>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</si>
  <si>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</si>
  <si>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</si>
  <si>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</si>
  <si>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</si>
  <si>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</si>
  <si>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</si>
  <si>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</si>
  <si>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</si>
  <si>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</si>
  <si>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</si>
  <si>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</si>
  <si>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</si>
  <si>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</si>
  <si>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</si>
  <si>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</si>
  <si>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</si>
  <si>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</si>
  <si>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</si>
  <si>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</si>
  <si>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</si>
  <si>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</si>
  <si>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</si>
  <si>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</si>
  <si>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</si>
  <si>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</si>
  <si>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</si>
  <si>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</si>
  <si>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</si>
  <si>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</si>
  <si>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</si>
  <si>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</si>
  <si>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</si>
  <si>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</si>
  <si>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</si>
  <si>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</si>
  <si>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</si>
  <si>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</si>
  <si>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</si>
  <si>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</si>
  <si>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</si>
  <si>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</si>
  <si>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1.2.1.</t>
  </si>
  <si>
    <t>1.2.2.</t>
  </si>
  <si>
    <t>Davek od dohodkov pravnih oseb (1.2.1.-1.2.2.)</t>
  </si>
  <si>
    <t>Indeks 2021/2019</t>
  </si>
  <si>
    <t>4=1/2</t>
  </si>
  <si>
    <t>5=1/3</t>
  </si>
  <si>
    <t>Indeks 2020/2019</t>
  </si>
  <si>
    <t>6=2/3</t>
  </si>
  <si>
    <t>REALIZACIJA  APRIL 2020</t>
  </si>
  <si>
    <t>REALIZACIJA JANUAR - APRIL 2021</t>
  </si>
  <si>
    <t>REALIZACIJA JANUAR - APRIL 2020</t>
  </si>
  <si>
    <t xml:space="preserve"> REALIZACIJA  APRIL 2021</t>
  </si>
  <si>
    <t>REALIZACIJA  APRIL 2019</t>
  </si>
  <si>
    <t>REALIZACIJA JANUAR - APRIL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</si>
</sst>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6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  <font>
      <b/>
      <sz val="14"/>
      <color theme="1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3" applyNumberFormat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7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8" applyNumberFormat="0" applyFill="0" applyAlignment="0" applyProtection="0"/>
    <xf numFmtId="0" fontId="16" fillId="30" borderId="9" applyNumberFormat="0" applyAlignment="0" applyProtection="0"/>
    <xf numFmtId="0" fontId="17" fillId="21" borderId="10" applyNumberFormat="0" applyAlignment="0" applyProtection="0"/>
    <xf numFmtId="0" fontId="18" fillId="31" borderId="0" applyNumberFormat="0" applyBorder="0" applyAlignment="0" applyProtection="0"/>
    <xf numFmtId="0" fontId="19" fillId="32" borderId="10" applyNumberFormat="0" applyAlignment="0" applyProtection="0"/>
    <xf numFmtId="0" fontId="20" fillId="0" borderId="11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7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71">
    <xf numFmtId="0" fontId="0" fillId="0" borderId="0" xfId="0"/>
    <xf numFmtId="3" fontId="24" fillId="0" borderId="0" xfId="0" applyNumberFormat="1" applyFont="1"/>
    <xf numFmtId="3" fontId="28" fillId="37" borderId="15" xfId="0" applyNumberFormat="1" applyFont="1" applyFill="1" applyBorder="1" applyAlignment="1">
      <alignment shrinkToFit="1"/>
    </xf>
    <xf numFmtId="3" fontId="30" fillId="37" borderId="15" xfId="0" applyNumberFormat="1" applyFont="1" applyFill="1" applyBorder="1" applyAlignment="1">
      <alignment shrinkToFit="1"/>
    </xf>
    <xf numFmtId="3" fontId="28" fillId="37" borderId="17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4" xfId="0" applyNumberFormat="1" applyFont="1" applyBorder="1"/>
    <xf numFmtId="3" fontId="3" fillId="33" borderId="16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3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6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4" fillId="0" borderId="25" xfId="0" applyNumberFormat="1" applyFont="1" applyBorder="1"/>
    <xf numFmtId="3" fontId="28" fillId="0" borderId="23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9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6" xfId="0" applyNumberFormat="1" applyFont="1" applyBorder="1"/>
    <xf numFmtId="3" fontId="1" fillId="0" borderId="23" xfId="0" applyNumberFormat="1" applyFont="1" applyBorder="1"/>
    <xf numFmtId="49" fontId="31" fillId="37" borderId="23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0" xfId="48" applyFont="1" applyFill="1" applyBorder="1" applyAlignment="1">
      <alignment wrapText="1"/>
    </xf>
    <xf numFmtId="0" fontId="20" fillId="39" borderId="21" xfId="48" applyFont="1" applyFill="1" applyBorder="1" applyAlignment="1">
      <alignment vertical="top"/>
    </xf>
    <xf numFmtId="3" fontId="1" fillId="0" borderId="23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4" xfId="28" applyFont="1" applyFill="1" applyBorder="1" applyAlignment="1">
      <alignment vertical="center" shrinkToFit="1"/>
    </xf>
    <xf numFmtId="0" fontId="37" fillId="0" borderId="22" xfId="28" applyFont="1" applyFill="1" applyBorder="1" applyAlignment="1">
      <alignment horizontal="left" vertical="center" shrinkToFit="1"/>
    </xf>
    <xf numFmtId="3" fontId="28" fillId="35" borderId="16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20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3" xfId="28" applyNumberFormat="1" applyFont="1" applyFill="1" applyBorder="1" applyAlignment="1">
      <alignment shrinkToFit="1"/>
    </xf>
    <xf numFmtId="3" fontId="28" fillId="35" borderId="24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2" xfId="28" applyFont="1" applyFill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3" xfId="0" applyNumberFormat="1" applyFont="1" applyFill="1" applyBorder="1" applyAlignment="1">
      <alignment horizontal="right"/>
    </xf>
    <xf numFmtId="3" fontId="22" fillId="35" borderId="24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3" xfId="28" applyFont="1" applyFill="1" applyBorder="1" applyAlignment="1">
      <alignment horizontal="center" vertical="center" shrinkToFit="1"/>
    </xf>
    <xf numFmtId="0" fontId="29" fillId="33" borderId="16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5" xfId="0" applyNumberFormat="1" applyFont="1" applyFill="1" applyBorder="1" applyAlignment="1">
      <alignment horizontal="right" shrinkToFit="1"/>
    </xf>
    <xf numFmtId="3" fontId="47" fillId="34" borderId="13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5" xfId="0" applyNumberFormat="1" applyFont="1" applyBorder="1" applyAlignment="1">
      <alignment horizontal="center" wrapText="1"/>
    </xf>
    <xf numFmtId="3" fontId="25" fillId="0" borderId="22" xfId="0" applyNumberFormat="1" applyFont="1" applyBorder="1" applyAlignment="1">
      <alignment horizontal="center" wrapText="1"/>
    </xf>
    <xf numFmtId="3" fontId="28" fillId="0" borderId="13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3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6" xfId="0" applyNumberFormat="1" applyFont="1" applyFill="1" applyBorder="1" applyAlignment="1" applyProtection="1">
      <alignment horizontal="right"/>
    </xf>
    <xf numFmtId="0" fontId="28" fillId="0" borderId="23" xfId="0" applyFont="1" applyFill="1" applyBorder="1" applyAlignment="1" applyProtection="1">
      <alignment wrapText="1"/>
    </xf>
    <xf numFmtId="3" fontId="47" fillId="34" borderId="16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3" xfId="0" applyNumberFormat="1" applyFont="1" applyFill="1" applyBorder="1"/>
    <xf numFmtId="3" fontId="47" fillId="35" borderId="12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3" xfId="28" applyFont="1" applyFill="1" applyBorder="1" applyAlignment="1"/>
    <xf numFmtId="166" fontId="47" fillId="34" borderId="37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3" xfId="0" applyNumberFormat="1" applyFont="1" applyFill="1" applyBorder="1" applyAlignment="1">
      <alignment horizontal="right"/>
    </xf>
    <xf numFmtId="3" fontId="47" fillId="35" borderId="15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7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3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7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5" xfId="0" applyNumberFormat="1" applyFont="1" applyFill="1" applyBorder="1" applyAlignment="1">
      <alignment shrinkToFit="1"/>
    </xf>
    <xf numFmtId="0" fontId="39" fillId="37" borderId="23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7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5" xfId="0" applyNumberFormat="1" applyFont="1" applyFill="1" applyBorder="1" applyAlignment="1">
      <alignment shrinkToFit="1"/>
    </xf>
    <xf numFmtId="0" fontId="57" fillId="37" borderId="23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7" xfId="0" applyNumberFormat="1" applyFont="1" applyBorder="1" applyAlignment="1"/>
    <xf numFmtId="3" fontId="57" fillId="0" borderId="13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0" fontId="47" fillId="35" borderId="30" xfId="28" applyFont="1" applyFill="1" applyBorder="1" applyAlignment="1"/>
    <xf numFmtId="3" fontId="1" fillId="37" borderId="15" xfId="0" applyNumberFormat="1" applyFont="1" applyFill="1" applyBorder="1" applyAlignment="1">
      <alignment shrinkToFit="1"/>
    </xf>
    <xf numFmtId="0" fontId="1" fillId="37" borderId="23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7" xfId="0" applyNumberFormat="1" applyFont="1" applyBorder="1" applyAlignment="1"/>
    <xf numFmtId="0" fontId="28" fillId="37" borderId="23" xfId="28" applyFont="1" applyFill="1" applyBorder="1" applyAlignment="1"/>
    <xf numFmtId="0" fontId="1" fillId="37" borderId="23" xfId="28" applyFont="1" applyFill="1" applyBorder="1" applyAlignment="1">
      <alignment wrapText="1"/>
    </xf>
    <xf numFmtId="166" fontId="28" fillId="0" borderId="38" xfId="0" applyNumberFormat="1" applyFont="1" applyFill="1" applyBorder="1" applyAlignment="1"/>
    <xf numFmtId="166" fontId="28" fillId="0" borderId="12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7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7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7" xfId="0" applyNumberFormat="1" applyFont="1" applyFill="1" applyBorder="1" applyAlignment="1"/>
    <xf numFmtId="49" fontId="58" fillId="37" borderId="31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3" xfId="0" applyNumberFormat="1" applyFont="1" applyBorder="1"/>
    <xf numFmtId="3" fontId="1" fillId="0" borderId="13" xfId="0" applyNumberFormat="1" applyFont="1" applyBorder="1"/>
    <xf numFmtId="0" fontId="47" fillId="35" borderId="23" xfId="28" applyFont="1" applyFill="1" applyBorder="1" applyAlignment="1"/>
    <xf numFmtId="166" fontId="47" fillId="34" borderId="38" xfId="0" applyNumberFormat="1" applyFont="1" applyFill="1" applyBorder="1" applyAlignment="1"/>
    <xf numFmtId="0" fontId="47" fillId="35" borderId="23" xfId="28" applyFont="1" applyFill="1" applyBorder="1" applyAlignment="1">
      <alignment wrapText="1"/>
    </xf>
    <xf numFmtId="166" fontId="47" fillId="35" borderId="38" xfId="0" applyNumberFormat="1" applyFont="1" applyFill="1" applyBorder="1" applyAlignment="1"/>
    <xf numFmtId="0" fontId="28" fillId="37" borderId="23" xfId="28" applyFont="1" applyFill="1" applyBorder="1" applyAlignment="1">
      <alignment wrapText="1"/>
    </xf>
    <xf numFmtId="0" fontId="25" fillId="37" borderId="23" xfId="28" applyFont="1" applyFill="1" applyBorder="1" applyAlignment="1">
      <alignment wrapText="1"/>
    </xf>
    <xf numFmtId="3" fontId="28" fillId="0" borderId="34" xfId="0" applyNumberFormat="1" applyFont="1" applyBorder="1" applyAlignment="1">
      <alignment horizontal="right"/>
    </xf>
    <xf numFmtId="3" fontId="28" fillId="0" borderId="34" xfId="0" applyNumberFormat="1" applyFont="1" applyBorder="1"/>
    <xf numFmtId="3" fontId="1" fillId="0" borderId="34" xfId="0" applyNumberFormat="1" applyFont="1" applyBorder="1" applyAlignment="1">
      <alignment horizontal="right"/>
    </xf>
    <xf numFmtId="166" fontId="1" fillId="0" borderId="37" xfId="0" applyNumberFormat="1" applyFont="1" applyFill="1" applyBorder="1" applyAlignment="1"/>
    <xf numFmtId="3" fontId="1" fillId="0" borderId="34" xfId="0" applyNumberFormat="1" applyFont="1" applyBorder="1"/>
    <xf numFmtId="3" fontId="28" fillId="0" borderId="34" xfId="0" applyNumberFormat="1" applyFont="1" applyFill="1" applyBorder="1" applyAlignment="1">
      <alignment horizontal="right"/>
    </xf>
    <xf numFmtId="3" fontId="28" fillId="0" borderId="34" xfId="0" applyNumberFormat="1" applyFont="1" applyFill="1" applyBorder="1"/>
    <xf numFmtId="166" fontId="28" fillId="0" borderId="34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5" xfId="0" applyNumberFormat="1" applyFont="1" applyFill="1" applyBorder="1" applyAlignment="1">
      <alignment horizontal="right" shrinkToFit="1"/>
    </xf>
    <xf numFmtId="0" fontId="47" fillId="41" borderId="23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7" xfId="0" applyNumberFormat="1" applyFont="1" applyFill="1" applyBorder="1" applyAlignment="1"/>
    <xf numFmtId="3" fontId="47" fillId="41" borderId="13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3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7" xfId="0" applyNumberFormat="1" applyFont="1" applyFill="1" applyBorder="1" applyAlignment="1"/>
    <xf numFmtId="166" fontId="47" fillId="0" borderId="34" xfId="0" applyNumberFormat="1" applyFont="1" applyFill="1" applyBorder="1" applyAlignment="1"/>
    <xf numFmtId="0" fontId="47" fillId="0" borderId="16" xfId="45" applyFont="1" applyFill="1" applyBorder="1" applyAlignment="1" applyProtection="1">
      <alignment horizontal="right"/>
    </xf>
    <xf numFmtId="166" fontId="47" fillId="0" borderId="37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3" xfId="0" applyNumberFormat="1" applyFont="1" applyFill="1" applyBorder="1" applyAlignment="1"/>
    <xf numFmtId="166" fontId="47" fillId="35" borderId="23" xfId="0" applyNumberFormat="1" applyFont="1" applyFill="1" applyBorder="1" applyAlignment="1"/>
    <xf numFmtId="166" fontId="28" fillId="0" borderId="23" xfId="0" applyNumberFormat="1" applyFont="1" applyBorder="1" applyAlignment="1"/>
    <xf numFmtId="3" fontId="47" fillId="0" borderId="1" xfId="0" applyNumberFormat="1" applyFont="1" applyFill="1" applyBorder="1"/>
    <xf numFmtId="3" fontId="47" fillId="34" borderId="12" xfId="0" applyNumberFormat="1" applyFont="1" applyFill="1" applyBorder="1"/>
    <xf numFmtId="3" fontId="3" fillId="0" borderId="12" xfId="0" applyNumberFormat="1" applyFont="1" applyBorder="1" applyAlignment="1">
      <alignment horizontal="center"/>
    </xf>
    <xf numFmtId="3" fontId="47" fillId="34" borderId="12" xfId="0" applyNumberFormat="1" applyFont="1" applyFill="1" applyBorder="1" applyAlignment="1">
      <alignment horizontal="right"/>
    </xf>
    <xf numFmtId="3" fontId="47" fillId="41" borderId="12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3" fontId="59" fillId="0" borderId="22" xfId="0" applyNumberFormat="1" applyFont="1" applyBorder="1" applyAlignment="1">
      <alignment horizontal="center" vertical="center" wrapText="1"/>
    </xf>
    <xf numFmtId="166" fontId="39" fillId="0" borderId="23" xfId="0" applyNumberFormat="1" applyFont="1" applyBorder="1" applyAlignment="1"/>
    <xf numFmtId="166" fontId="57" fillId="0" borderId="23" xfId="0" applyNumberFormat="1" applyFont="1" applyBorder="1" applyAlignment="1"/>
    <xf numFmtId="166" fontId="1" fillId="0" borderId="23" xfId="0" applyNumberFormat="1" applyFont="1" applyBorder="1" applyAlignment="1"/>
    <xf numFmtId="166" fontId="57" fillId="0" borderId="23" xfId="0" quotePrefix="1" applyNumberFormat="1" applyFont="1" applyFill="1" applyBorder="1" applyAlignment="1"/>
    <xf numFmtId="166" fontId="57" fillId="0" borderId="23" xfId="0" applyNumberFormat="1" applyFont="1" applyFill="1" applyBorder="1" applyAlignment="1"/>
    <xf numFmtId="166" fontId="28" fillId="0" borderId="32" xfId="0" applyNumberFormat="1" applyFont="1" applyFill="1" applyBorder="1" applyAlignment="1"/>
    <xf numFmtId="166" fontId="47" fillId="41" borderId="23" xfId="0" applyNumberFormat="1" applyFont="1" applyFill="1" applyBorder="1" applyAlignment="1"/>
    <xf numFmtId="166" fontId="47" fillId="0" borderId="32" xfId="0" applyNumberFormat="1" applyFont="1" applyFill="1" applyBorder="1" applyAlignment="1"/>
    <xf numFmtId="166" fontId="47" fillId="0" borderId="23" xfId="0" applyNumberFormat="1" applyFont="1" applyFill="1" applyBorder="1" applyAlignment="1">
      <alignment horizontal="right"/>
    </xf>
    <xf numFmtId="3" fontId="59" fillId="0" borderId="43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/>
    </xf>
    <xf numFmtId="3" fontId="28" fillId="0" borderId="2" xfId="0" applyNumberFormat="1" applyFont="1" applyFill="1" applyBorder="1" applyAlignment="1">
      <alignment horizontal="right"/>
    </xf>
    <xf numFmtId="3" fontId="59" fillId="0" borderId="36" xfId="0" applyNumberFormat="1" applyFont="1" applyBorder="1" applyAlignment="1">
      <alignment horizontal="center" vertical="center" wrapText="1"/>
    </xf>
    <xf numFmtId="3" fontId="47" fillId="42" borderId="44" xfId="0" applyNumberFormat="1" applyFont="1" applyFill="1" applyBorder="1" applyAlignment="1">
      <alignment horizontal="right" shrinkToFit="1"/>
    </xf>
    <xf numFmtId="0" fontId="47" fillId="42" borderId="45" xfId="28" applyFont="1" applyFill="1" applyBorder="1" applyAlignment="1"/>
    <xf numFmtId="3" fontId="47" fillId="42" borderId="41" xfId="0" applyNumberFormat="1" applyFont="1" applyFill="1" applyBorder="1" applyAlignment="1">
      <alignment horizontal="right"/>
    </xf>
    <xf numFmtId="3" fontId="47" fillId="42" borderId="33" xfId="0" applyNumberFormat="1" applyFont="1" applyFill="1" applyBorder="1" applyAlignment="1">
      <alignment horizontal="right"/>
    </xf>
    <xf numFmtId="166" fontId="47" fillId="42" borderId="41" xfId="0" applyNumberFormat="1" applyFont="1" applyFill="1" applyBorder="1" applyAlignment="1"/>
    <xf numFmtId="166" fontId="47" fillId="42" borderId="46" xfId="0" applyNumberFormat="1" applyFont="1" applyFill="1" applyBorder="1" applyAlignment="1"/>
    <xf numFmtId="3" fontId="47" fillId="42" borderId="47" xfId="0" applyNumberFormat="1" applyFont="1" applyFill="1" applyBorder="1" applyAlignment="1">
      <alignment horizontal="right"/>
    </xf>
    <xf numFmtId="3" fontId="47" fillId="42" borderId="48" xfId="0" applyNumberFormat="1" applyFont="1" applyFill="1" applyBorder="1"/>
    <xf numFmtId="3" fontId="47" fillId="42" borderId="41" xfId="0" applyNumberFormat="1" applyFont="1" applyFill="1" applyBorder="1"/>
    <xf numFmtId="166" fontId="47" fillId="42" borderId="45" xfId="0" applyNumberFormat="1" applyFont="1" applyFill="1" applyBorder="1" applyAlignment="1"/>
    <xf numFmtId="3" fontId="47" fillId="35" borderId="13" xfId="0" applyNumberFormat="1" applyFont="1" applyFill="1" applyBorder="1" applyAlignment="1">
      <alignment horizontal="right"/>
    </xf>
    <xf numFmtId="3" fontId="28" fillId="0" borderId="13" xfId="0" applyNumberFormat="1" applyFont="1" applyBorder="1" applyAlignment="1">
      <alignment horizontal="right"/>
    </xf>
    <xf numFmtId="3" fontId="39" fillId="0" borderId="13" xfId="0" applyNumberFormat="1" applyFont="1" applyBorder="1" applyAlignment="1">
      <alignment horizontal="right"/>
    </xf>
    <xf numFmtId="3" fontId="57" fillId="0" borderId="13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28" fillId="0" borderId="13" xfId="0" applyNumberFormat="1" applyFont="1" applyFill="1" applyBorder="1" applyAlignment="1">
      <alignment horizontal="right"/>
    </xf>
    <xf numFmtId="3" fontId="57" fillId="0" borderId="13" xfId="0" quotePrefix="1" applyNumberFormat="1" applyFont="1" applyFill="1" applyBorder="1" applyAlignment="1">
      <alignment horizontal="right"/>
    </xf>
    <xf numFmtId="3" fontId="28" fillId="0" borderId="13" xfId="0" quotePrefix="1" applyNumberFormat="1" applyFont="1" applyFill="1" applyBorder="1" applyAlignment="1">
      <alignment horizontal="right"/>
    </xf>
    <xf numFmtId="3" fontId="57" fillId="0" borderId="13" xfId="0" applyNumberFormat="1" applyFont="1" applyFill="1" applyBorder="1" applyAlignment="1">
      <alignment horizontal="right"/>
    </xf>
    <xf numFmtId="3" fontId="28" fillId="0" borderId="19" xfId="0" applyNumberFormat="1" applyFont="1" applyFill="1" applyBorder="1" applyAlignment="1">
      <alignment horizontal="right"/>
    </xf>
    <xf numFmtId="3" fontId="47" fillId="0" borderId="13" xfId="0" applyNumberFormat="1" applyFont="1" applyFill="1" applyBorder="1" applyAlignment="1">
      <alignment horizontal="right"/>
    </xf>
    <xf numFmtId="0" fontId="60" fillId="0" borderId="0" xfId="0" applyFont="1"/>
    <xf numFmtId="0" fontId="0" fillId="0" borderId="0" xfId="0" applyAlignment="1">
      <alignment horizontal="center"/>
    </xf>
    <xf numFmtId="3" fontId="32" fillId="0" borderId="33" xfId="0" applyNumberFormat="1" applyFont="1" applyBorder="1" applyAlignment="1">
      <alignment horizontal="right"/>
    </xf>
    <xf numFmtId="3" fontId="27" fillId="0" borderId="18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1563240"/>
        <c:axId val="131558928"/>
      </c:barChart>
      <c:catAx>
        <c:axId val="1315632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31558928"/>
        <c:crosses val="autoZero"/>
        <c:auto val="1"/>
        <c:lblAlgn val="ctr"/>
        <c:lblOffset val="100"/>
        <c:noMultiLvlLbl val="0"/>
      </c:catAx>
      <c:valAx>
        <c:axId val="131558928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3156324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11.637264870354175</c:v>
                </c:pt>
                <c:pt idx="1">
                  <c:v>18.765597163267564</c:v>
                </c:pt>
                <c:pt idx="2">
                  <c:v>17.13931430426759</c:v>
                </c:pt>
                <c:pt idx="3">
                  <c:v>52.45782366211067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11.174378696177099</c:v>
                </c:pt>
                <c:pt idx="1">
                  <c:v>21.174249019062795</c:v>
                </c:pt>
                <c:pt idx="2">
                  <c:v>14.932843742620564</c:v>
                </c:pt>
                <c:pt idx="3">
                  <c:v>52.718528542139545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16</xdr:col>
      <xdr:colOff>0</xdr:colOff>
      <xdr:row>75</xdr:row>
      <xdr:rowOff>0</xdr:rowOff>
    </xdr:from>
    <xdr:to>
      <xdr:col>16</xdr:col>
      <xdr:colOff>76200</xdr:colOff>
      <xdr:row>75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75</xdr:row>
      <xdr:rowOff>0</xdr:rowOff>
    </xdr:from>
    <xdr:to>
      <xdr:col>3</xdr:col>
      <xdr:colOff>76200</xdr:colOff>
      <xdr:row>75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75</xdr:row>
      <xdr:rowOff>0</xdr:rowOff>
    </xdr:from>
    <xdr:to>
      <xdr:col>4</xdr:col>
      <xdr:colOff>76200</xdr:colOff>
      <xdr:row>75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75</xdr:row>
      <xdr:rowOff>0</xdr:rowOff>
    </xdr:from>
    <xdr:to>
      <xdr:col>9</xdr:col>
      <xdr:colOff>76200</xdr:colOff>
      <xdr:row>75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75</xdr:row>
      <xdr:rowOff>0</xdr:rowOff>
    </xdr:from>
    <xdr:to>
      <xdr:col>10</xdr:col>
      <xdr:colOff>76200</xdr:colOff>
      <xdr:row>75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16</xdr:col>
      <xdr:colOff>0</xdr:colOff>
      <xdr:row>75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tabSelected="1" topLeftCell="D10" zoomScaleNormal="100" workbookViewId="0">
      <selection activeCell="R10" sqref="R10"/>
    </sheetView>
  </sheetViews>
  <sheetFormatPr defaultColWidth="11.5546875" defaultRowHeight="14.4" x14ac:dyDescent="0.3"/>
  <cols>
    <col min="1" max="1" width="3.109375" style="125" customWidth="1"/>
    <col min="2" max="2" width="6.88671875" style="125" customWidth="1"/>
    <col min="3" max="3" width="57.109375" style="125" customWidth="1"/>
    <col min="4" max="6" width="15.6640625" style="221" customWidth="1"/>
    <col min="7" max="7" width="9.33203125" style="221" customWidth="1"/>
    <col min="8" max="8" width="8.6640625" style="221" customWidth="1"/>
    <col min="9" max="9" width="8.6640625" style="125" customWidth="1"/>
    <col min="10" max="12" width="16.6640625" style="125" customWidth="1"/>
    <col min="13" max="13" width="9.33203125" style="125" customWidth="1"/>
    <col min="14" max="15" width="8.6640625" style="125" customWidth="1"/>
    <col min="16" max="16384" width="11.5546875" style="125"/>
  </cols>
  <sheetData>
    <row r="1" spans="1:15" ht="17.399999999999999" x14ac:dyDescent="0.3">
      <c r="B1" s="266"/>
      <c r="C1" s="266"/>
    </row>
    <row r="3" spans="1:15" x14ac:dyDescent="0.3">
      <c r="B3" s="6" t="s">
        <v>123</v>
      </c>
      <c r="C3" s="6"/>
      <c r="D3" s="141"/>
      <c r="E3" s="141"/>
      <c r="F3" s="141"/>
      <c r="G3" s="141"/>
      <c r="H3" s="141"/>
      <c r="I3" s="6"/>
      <c r="J3" s="115"/>
      <c r="K3" s="115"/>
      <c r="L3" s="115"/>
      <c r="M3" s="115"/>
      <c r="N3" s="115"/>
      <c r="O3" s="115"/>
    </row>
    <row r="4" spans="1:15" x14ac:dyDescent="0.3">
      <c r="B4" s="6" t="s">
        <v>124</v>
      </c>
      <c r="C4" s="6"/>
      <c r="D4" s="141"/>
      <c r="E4" s="141"/>
      <c r="F4" s="141"/>
      <c r="G4" s="141"/>
      <c r="H4" s="141"/>
      <c r="I4" s="6"/>
      <c r="J4" s="7"/>
      <c r="K4" s="115"/>
      <c r="L4" s="115"/>
      <c r="M4" s="115"/>
      <c r="N4" s="115"/>
      <c r="O4" s="115"/>
    </row>
    <row r="5" spans="1:15" x14ac:dyDescent="0.3">
      <c r="B5" s="6" t="s">
        <v>131</v>
      </c>
      <c r="C5" s="6"/>
      <c r="D5" s="141"/>
      <c r="E5" s="115"/>
      <c r="F5" s="115"/>
      <c r="G5" s="141"/>
      <c r="H5" s="141"/>
      <c r="I5" s="6"/>
      <c r="J5" s="115"/>
      <c r="K5" s="115"/>
      <c r="L5" s="115"/>
      <c r="M5" s="115"/>
      <c r="N5" s="115"/>
      <c r="O5" s="115"/>
    </row>
    <row r="6" spans="1:15" hidden="1" x14ac:dyDescent="0.3">
      <c r="B6" s="115"/>
      <c r="C6" s="6"/>
      <c r="D6" s="141"/>
      <c r="E6" s="141"/>
      <c r="F6" s="141"/>
      <c r="G6" s="141"/>
      <c r="H6" s="141"/>
      <c r="I6" s="6"/>
      <c r="J6" s="115"/>
      <c r="K6" s="115"/>
      <c r="L6" s="115"/>
      <c r="M6" s="115"/>
      <c r="N6" s="115"/>
      <c r="O6" s="115"/>
    </row>
    <row r="7" spans="1:15" hidden="1" x14ac:dyDescent="0.3">
      <c r="B7" s="11"/>
      <c r="C7" s="1"/>
      <c r="D7" s="141"/>
      <c r="E7" s="141"/>
      <c r="F7" s="141"/>
      <c r="G7" s="141"/>
      <c r="H7" s="141"/>
      <c r="I7" s="6"/>
      <c r="J7" s="115"/>
      <c r="K7" s="115"/>
      <c r="L7" s="115"/>
      <c r="M7" s="115"/>
      <c r="N7" s="115"/>
      <c r="O7" s="115"/>
    </row>
    <row r="8" spans="1:15" ht="15" thickBot="1" x14ac:dyDescent="0.35">
      <c r="A8" s="267"/>
      <c r="B8" s="268" t="s">
        <v>106</v>
      </c>
      <c r="C8" s="268"/>
      <c r="D8" s="268"/>
      <c r="E8" s="268"/>
      <c r="F8" s="268"/>
      <c r="G8" s="268"/>
      <c r="H8" s="268"/>
      <c r="I8" s="268"/>
      <c r="J8" s="268"/>
      <c r="K8" s="268"/>
      <c r="L8" s="268"/>
      <c r="M8" s="268"/>
      <c r="N8" s="268"/>
      <c r="O8" s="268"/>
    </row>
    <row r="9" spans="1:15" ht="53.25" customHeight="1" x14ac:dyDescent="0.3">
      <c r="A9" s="267"/>
      <c r="B9" s="8"/>
      <c r="C9" s="18"/>
      <c r="D9" s="122" t="s">
        <v>185</v>
      </c>
      <c r="E9" s="123" t="s">
        <v>182</v>
      </c>
      <c r="F9" s="123" t="s">
        <v>186</v>
      </c>
      <c r="G9" s="231" t="s">
        <v>173</v>
      </c>
      <c r="H9" s="231" t="s">
        <v>177</v>
      </c>
      <c r="I9" s="244" t="s">
        <v>180</v>
      </c>
      <c r="J9" s="123" t="s">
        <v>183</v>
      </c>
      <c r="K9" s="123" t="s">
        <v>184</v>
      </c>
      <c r="L9" s="123" t="s">
        <v>187</v>
      </c>
      <c r="M9" s="231" t="s">
        <v>173</v>
      </c>
      <c r="N9" s="231" t="s">
        <v>177</v>
      </c>
      <c r="O9" s="241" t="s">
        <v>180</v>
      </c>
    </row>
    <row r="10" spans="1:15" s="136" customFormat="1" ht="19.2" customHeight="1" x14ac:dyDescent="0.25">
      <c r="A10" s="267"/>
      <c r="B10" s="9" t="s">
        <v>60</v>
      </c>
      <c r="C10" s="19" t="s">
        <v>125</v>
      </c>
      <c r="D10" s="13">
        <v>1</v>
      </c>
      <c r="E10" s="10">
        <v>2</v>
      </c>
      <c r="F10" s="10">
        <v>3</v>
      </c>
      <c r="G10" s="227" t="s">
        <v>178</v>
      </c>
      <c r="H10" s="227" t="s">
        <v>179</v>
      </c>
      <c r="I10" s="14" t="s">
        <v>181</v>
      </c>
      <c r="J10" s="10">
        <v>1</v>
      </c>
      <c r="K10" s="10">
        <v>2</v>
      </c>
      <c r="L10" s="10">
        <v>3</v>
      </c>
      <c r="M10" s="227" t="s">
        <v>178</v>
      </c>
      <c r="N10" s="227" t="s">
        <v>179</v>
      </c>
      <c r="O10" s="242" t="s">
        <v>181</v>
      </c>
    </row>
    <row r="11" spans="1:15" s="136" customFormat="1" ht="22.95" customHeight="1" x14ac:dyDescent="0.3">
      <c r="A11" s="267"/>
      <c r="B11" s="118" t="s">
        <v>21</v>
      </c>
      <c r="C11" s="142" t="s">
        <v>98</v>
      </c>
      <c r="D11" s="119">
        <v>1715496916.3799992</v>
      </c>
      <c r="E11" s="120">
        <v>963269785.20999956</v>
      </c>
      <c r="F11" s="120">
        <v>1556427645.2499998</v>
      </c>
      <c r="G11" s="144">
        <v>178.09101278994325</v>
      </c>
      <c r="H11" s="144">
        <v>110.22015200099129</v>
      </c>
      <c r="I11" s="143">
        <v>61.889788976041679</v>
      </c>
      <c r="J11" s="120">
        <v>5851927586.6300001</v>
      </c>
      <c r="K11" s="120">
        <v>5053447837.6000004</v>
      </c>
      <c r="L11" s="120">
        <v>5548883408.1800003</v>
      </c>
      <c r="M11" s="144">
        <v>115.80069241219707</v>
      </c>
      <c r="N11" s="144">
        <v>105.4613542249466</v>
      </c>
      <c r="O11" s="222">
        <v>91.071436645260135</v>
      </c>
    </row>
    <row r="12" spans="1:15" s="136" customFormat="1" ht="31.95" customHeight="1" x14ac:dyDescent="0.3">
      <c r="A12" s="267"/>
      <c r="B12" s="146" t="s">
        <v>22</v>
      </c>
      <c r="C12" s="147" t="s">
        <v>119</v>
      </c>
      <c r="D12" s="255">
        <v>411835244.28999984</v>
      </c>
      <c r="E12" s="148">
        <v>190117138.76999983</v>
      </c>
      <c r="F12" s="148">
        <v>426557011.80999976</v>
      </c>
      <c r="G12" s="150">
        <v>216.62184006894321</v>
      </c>
      <c r="H12" s="150">
        <v>96.548698740754162</v>
      </c>
      <c r="I12" s="149">
        <v>44.57015908923406</v>
      </c>
      <c r="J12" s="138">
        <v>1359500183.8400002</v>
      </c>
      <c r="K12" s="138">
        <v>1075601615.6599998</v>
      </c>
      <c r="L12" s="148">
        <v>1281523553.72</v>
      </c>
      <c r="M12" s="150">
        <v>126.39439770697976</v>
      </c>
      <c r="N12" s="150">
        <v>106.08468177534856</v>
      </c>
      <c r="O12" s="223">
        <v>83.9314745747551</v>
      </c>
    </row>
    <row r="13" spans="1:15" s="136" customFormat="1" ht="22.95" customHeight="1" x14ac:dyDescent="0.25">
      <c r="A13" s="267"/>
      <c r="B13" s="2" t="s">
        <v>23</v>
      </c>
      <c r="C13" s="151" t="s">
        <v>61</v>
      </c>
      <c r="D13" s="256">
        <v>273492957.27999985</v>
      </c>
      <c r="E13" s="152">
        <v>152254301.12999988</v>
      </c>
      <c r="F13" s="152">
        <v>251100812.93999982</v>
      </c>
      <c r="G13" s="154">
        <v>179.62905169193368</v>
      </c>
      <c r="H13" s="154">
        <v>108.91759133625369</v>
      </c>
      <c r="I13" s="153">
        <v>60.634730468348117</v>
      </c>
      <c r="J13" s="127">
        <v>1019310320.8900001</v>
      </c>
      <c r="K13" s="127">
        <v>827632103.6099999</v>
      </c>
      <c r="L13" s="152">
        <v>909685446.46000004</v>
      </c>
      <c r="M13" s="154">
        <v>123.15983351104074</v>
      </c>
      <c r="N13" s="154">
        <v>112.05085503528724</v>
      </c>
      <c r="O13" s="224">
        <v>90.980031265828529</v>
      </c>
    </row>
    <row r="14" spans="1:15" s="136" customFormat="1" ht="19.95" customHeight="1" x14ac:dyDescent="0.25">
      <c r="A14" s="267"/>
      <c r="B14" s="155" t="s">
        <v>24</v>
      </c>
      <c r="C14" s="156" t="s">
        <v>62</v>
      </c>
      <c r="D14" s="257">
        <v>7750088.6499999985</v>
      </c>
      <c r="E14" s="157">
        <v>1060847.54</v>
      </c>
      <c r="F14" s="157">
        <v>9371539.4499999993</v>
      </c>
      <c r="G14" s="160">
        <v>730.55631066458409</v>
      </c>
      <c r="H14" s="160">
        <v>82.698138244512208</v>
      </c>
      <c r="I14" s="158">
        <v>11.319885549860222</v>
      </c>
      <c r="J14" s="159">
        <v>11754817.25</v>
      </c>
      <c r="K14" s="159">
        <v>5043518.38</v>
      </c>
      <c r="L14" s="157">
        <v>14746459.189999999</v>
      </c>
      <c r="M14" s="160">
        <v>233.06779839672163</v>
      </c>
      <c r="N14" s="160">
        <v>79.712811723449391</v>
      </c>
      <c r="O14" s="232">
        <v>34.201555200587784</v>
      </c>
    </row>
    <row r="15" spans="1:15" s="136" customFormat="1" ht="19.95" customHeight="1" x14ac:dyDescent="0.25">
      <c r="A15" s="267"/>
      <c r="B15" s="161" t="s">
        <v>63</v>
      </c>
      <c r="C15" s="162" t="s">
        <v>0</v>
      </c>
      <c r="D15" s="258">
        <v>8459570.3899999987</v>
      </c>
      <c r="E15" s="163">
        <v>1655751.4500000002</v>
      </c>
      <c r="F15" s="163">
        <v>9956651.709999999</v>
      </c>
      <c r="G15" s="167">
        <v>510.92030690959069</v>
      </c>
      <c r="H15" s="167">
        <v>84.964008347340297</v>
      </c>
      <c r="I15" s="164">
        <v>16.629600976571673</v>
      </c>
      <c r="J15" s="166">
        <v>14039676.859999999</v>
      </c>
      <c r="K15" s="166">
        <v>7700999.8700000001</v>
      </c>
      <c r="L15" s="163">
        <v>16506110.459999999</v>
      </c>
      <c r="M15" s="167">
        <v>182.30979219585416</v>
      </c>
      <c r="N15" s="167">
        <v>85.057451263415331</v>
      </c>
      <c r="O15" s="233">
        <v>46.655448530180259</v>
      </c>
    </row>
    <row r="16" spans="1:15" s="136" customFormat="1" ht="19.95" customHeight="1" x14ac:dyDescent="0.25">
      <c r="A16" s="267"/>
      <c r="B16" s="161" t="s">
        <v>25</v>
      </c>
      <c r="C16" s="162" t="s">
        <v>1</v>
      </c>
      <c r="D16" s="258">
        <v>709481.73999999976</v>
      </c>
      <c r="E16" s="163">
        <v>594903.91000000015</v>
      </c>
      <c r="F16" s="163">
        <v>585112.26</v>
      </c>
      <c r="G16" s="167">
        <v>119.25988854233611</v>
      </c>
      <c r="H16" s="167">
        <v>121.25566126404526</v>
      </c>
      <c r="I16" s="164">
        <v>101.67346519110711</v>
      </c>
      <c r="J16" s="166">
        <v>2284859.61</v>
      </c>
      <c r="K16" s="166">
        <v>2657481.4900000002</v>
      </c>
      <c r="L16" s="163">
        <v>1759651.27</v>
      </c>
      <c r="M16" s="167">
        <v>85.978382863543473</v>
      </c>
      <c r="N16" s="167">
        <v>129.84729695901621</v>
      </c>
      <c r="O16" s="233">
        <v>151.02319052115368</v>
      </c>
    </row>
    <row r="17" spans="1:15" s="136" customFormat="1" ht="19.95" customHeight="1" x14ac:dyDescent="0.25">
      <c r="A17" s="267"/>
      <c r="B17" s="155" t="s">
        <v>26</v>
      </c>
      <c r="C17" s="156" t="s">
        <v>64</v>
      </c>
      <c r="D17" s="257">
        <v>249492665.56999981</v>
      </c>
      <c r="E17" s="157">
        <v>144178419.4799999</v>
      </c>
      <c r="F17" s="157">
        <v>227532585.41999984</v>
      </c>
      <c r="G17" s="160">
        <v>173.04438935440604</v>
      </c>
      <c r="H17" s="160">
        <v>109.65140008823973</v>
      </c>
      <c r="I17" s="158">
        <v>63.366053356209427</v>
      </c>
      <c r="J17" s="159">
        <v>949107569.84000003</v>
      </c>
      <c r="K17" s="159">
        <v>780970692.69999993</v>
      </c>
      <c r="L17" s="157">
        <v>842766992.75</v>
      </c>
      <c r="M17" s="160">
        <v>121.52921725637505</v>
      </c>
      <c r="N17" s="160">
        <v>112.61802823375939</v>
      </c>
      <c r="O17" s="232">
        <v>92.667451314347872</v>
      </c>
    </row>
    <row r="18" spans="1:15" s="136" customFormat="1" ht="19.95" customHeight="1" x14ac:dyDescent="0.25">
      <c r="A18" s="267"/>
      <c r="B18" s="155" t="s">
        <v>27</v>
      </c>
      <c r="C18" s="156" t="s">
        <v>145</v>
      </c>
      <c r="D18" s="257">
        <v>20272456.829999998</v>
      </c>
      <c r="E18" s="157">
        <v>6765451.6600000039</v>
      </c>
      <c r="F18" s="157">
        <v>14111596.579999991</v>
      </c>
      <c r="G18" s="160">
        <v>299.64676194286761</v>
      </c>
      <c r="H18" s="160">
        <v>143.65813758261515</v>
      </c>
      <c r="I18" s="158">
        <v>47.9424962416266</v>
      </c>
      <c r="J18" s="159">
        <v>62927252.100000001</v>
      </c>
      <c r="K18" s="159">
        <v>40983967.140000001</v>
      </c>
      <c r="L18" s="157">
        <v>51835155.54999999</v>
      </c>
      <c r="M18" s="160">
        <v>153.54114423584812</v>
      </c>
      <c r="N18" s="160">
        <v>121.39879090224899</v>
      </c>
      <c r="O18" s="232">
        <v>79.065967305658077</v>
      </c>
    </row>
    <row r="19" spans="1:15" s="136" customFormat="1" ht="19.95" customHeight="1" x14ac:dyDescent="0.25">
      <c r="A19" s="267"/>
      <c r="B19" s="155" t="s">
        <v>28</v>
      </c>
      <c r="C19" s="156" t="s">
        <v>2</v>
      </c>
      <c r="D19" s="257">
        <v>-4022253.7699999996</v>
      </c>
      <c r="E19" s="157">
        <v>249582.45</v>
      </c>
      <c r="F19" s="157">
        <v>85091.489999999962</v>
      </c>
      <c r="G19" s="160">
        <v>-1611.5931909475205</v>
      </c>
      <c r="H19" s="160">
        <v>-4726.9753649865588</v>
      </c>
      <c r="I19" s="158">
        <v>293.31070592370651</v>
      </c>
      <c r="J19" s="159">
        <v>-4479318.3</v>
      </c>
      <c r="K19" s="159">
        <v>633925.39</v>
      </c>
      <c r="L19" s="157">
        <v>336838.97</v>
      </c>
      <c r="M19" s="160">
        <v>-706.60023571543638</v>
      </c>
      <c r="N19" s="160">
        <v>-1329.8099979346216</v>
      </c>
      <c r="O19" s="232">
        <v>188.19835187122206</v>
      </c>
    </row>
    <row r="20" spans="1:15" s="136" customFormat="1" ht="22.95" customHeight="1" x14ac:dyDescent="0.25">
      <c r="A20" s="267"/>
      <c r="B20" s="2" t="s">
        <v>29</v>
      </c>
      <c r="C20" s="151" t="s">
        <v>176</v>
      </c>
      <c r="D20" s="256">
        <v>138350536.05000001</v>
      </c>
      <c r="E20" s="152">
        <v>37855259.819999963</v>
      </c>
      <c r="F20" s="152">
        <v>175692937.58999997</v>
      </c>
      <c r="G20" s="154">
        <v>365.47242498889324</v>
      </c>
      <c r="H20" s="154">
        <v>78.745644502146789</v>
      </c>
      <c r="I20" s="153">
        <v>21.546261528360144</v>
      </c>
      <c r="J20" s="127">
        <v>340293431.62</v>
      </c>
      <c r="K20" s="127">
        <v>250627876.58999994</v>
      </c>
      <c r="L20" s="152">
        <v>371925982.20999998</v>
      </c>
      <c r="M20" s="154">
        <v>135.77636943263226</v>
      </c>
      <c r="N20" s="154">
        <v>91.494933910764175</v>
      </c>
      <c r="O20" s="224">
        <v>67.38649316747339</v>
      </c>
    </row>
    <row r="21" spans="1:15" s="136" customFormat="1" ht="22.95" customHeight="1" x14ac:dyDescent="0.25">
      <c r="A21" s="267"/>
      <c r="B21" s="161" t="s">
        <v>174</v>
      </c>
      <c r="C21" s="162" t="s">
        <v>104</v>
      </c>
      <c r="D21" s="258">
        <v>240615170.16999999</v>
      </c>
      <c r="E21" s="163">
        <v>126369482.43999997</v>
      </c>
      <c r="F21" s="163">
        <v>282613516.72000003</v>
      </c>
      <c r="G21" s="154">
        <v>190.40607393817862</v>
      </c>
      <c r="H21" s="154">
        <v>85.139300116487348</v>
      </c>
      <c r="I21" s="153">
        <v>44.714592531397152</v>
      </c>
      <c r="J21" s="166">
        <v>458923139.44</v>
      </c>
      <c r="K21" s="166">
        <v>359828010.05999994</v>
      </c>
      <c r="L21" s="163">
        <v>492115006.23000002</v>
      </c>
      <c r="M21" s="154">
        <v>127.53958185842073</v>
      </c>
      <c r="N21" s="154">
        <v>93.255262211108615</v>
      </c>
      <c r="O21" s="224">
        <v>73.118682727554742</v>
      </c>
    </row>
    <row r="22" spans="1:15" s="136" customFormat="1" ht="22.95" customHeight="1" x14ac:dyDescent="0.25">
      <c r="A22" s="267"/>
      <c r="B22" s="161" t="s">
        <v>175</v>
      </c>
      <c r="C22" s="162" t="s">
        <v>1</v>
      </c>
      <c r="D22" s="258">
        <v>102264634.11999999</v>
      </c>
      <c r="E22" s="163">
        <v>88514222.620000005</v>
      </c>
      <c r="F22" s="163">
        <v>106920579.13</v>
      </c>
      <c r="G22" s="154">
        <v>115.53469159304693</v>
      </c>
      <c r="H22" s="154">
        <v>95.645417329493654</v>
      </c>
      <c r="I22" s="153">
        <v>82.785019815857424</v>
      </c>
      <c r="J22" s="166">
        <v>118629707.81999999</v>
      </c>
      <c r="K22" s="166">
        <v>109200133.47</v>
      </c>
      <c r="L22" s="163">
        <v>120189024.02</v>
      </c>
      <c r="M22" s="154">
        <v>108.6351307918415</v>
      </c>
      <c r="N22" s="154">
        <v>98.702613476800906</v>
      </c>
      <c r="O22" s="224">
        <v>90.856993274051874</v>
      </c>
    </row>
    <row r="23" spans="1:15" s="136" customFormat="1" ht="22.95" customHeight="1" x14ac:dyDescent="0.25">
      <c r="A23" s="267"/>
      <c r="B23" s="2" t="s">
        <v>30</v>
      </c>
      <c r="C23" s="151" t="s">
        <v>4</v>
      </c>
      <c r="D23" s="256">
        <v>-8249.0400000000081</v>
      </c>
      <c r="E23" s="152">
        <v>7577.820000000298</v>
      </c>
      <c r="F23" s="152">
        <v>-236738.72000000003</v>
      </c>
      <c r="G23" s="154">
        <v>-108.85769258176737</v>
      </c>
      <c r="H23" s="154">
        <v>3.4844490161981136</v>
      </c>
      <c r="I23" s="153">
        <v>-3.2009212519186967</v>
      </c>
      <c r="J23" s="127">
        <v>-103568.67000000001</v>
      </c>
      <c r="K23" s="127">
        <v>-2658364.54</v>
      </c>
      <c r="L23" s="152">
        <v>-87874.95</v>
      </c>
      <c r="M23" s="154">
        <v>3.8959543900626969</v>
      </c>
      <c r="N23" s="154">
        <v>117.85915098671467</v>
      </c>
      <c r="O23" s="224">
        <v>3025.1676274069005</v>
      </c>
    </row>
    <row r="24" spans="1:15" s="136" customFormat="1" ht="34.950000000000003" customHeight="1" x14ac:dyDescent="0.3">
      <c r="A24" s="267"/>
      <c r="B24" s="146" t="s">
        <v>31</v>
      </c>
      <c r="C24" s="147" t="s">
        <v>65</v>
      </c>
      <c r="D24" s="255">
        <v>664102293.6299994</v>
      </c>
      <c r="E24" s="148">
        <v>390233740.36999959</v>
      </c>
      <c r="F24" s="148">
        <v>578475403.74000025</v>
      </c>
      <c r="G24" s="150">
        <v>170.18064429803832</v>
      </c>
      <c r="H24" s="150">
        <v>114.80216606210014</v>
      </c>
      <c r="I24" s="149">
        <v>67.459003070317721</v>
      </c>
      <c r="J24" s="138">
        <v>2576107022.75</v>
      </c>
      <c r="K24" s="138">
        <v>2206885668.6299996</v>
      </c>
      <c r="L24" s="148">
        <v>2286583941.1899996</v>
      </c>
      <c r="M24" s="150">
        <v>116.7304251130149</v>
      </c>
      <c r="N24" s="150">
        <v>112.66181732253943</v>
      </c>
      <c r="O24" s="223">
        <v>96.514526708408397</v>
      </c>
    </row>
    <row r="25" spans="1:15" s="136" customFormat="1" ht="22.95" customHeight="1" x14ac:dyDescent="0.25">
      <c r="A25" s="267"/>
      <c r="B25" s="2" t="s">
        <v>32</v>
      </c>
      <c r="C25" s="151" t="s">
        <v>5</v>
      </c>
      <c r="D25" s="256">
        <v>3811932.179999996</v>
      </c>
      <c r="E25" s="152">
        <v>2254125.7399999984</v>
      </c>
      <c r="F25" s="152">
        <v>3329085.8200000003</v>
      </c>
      <c r="G25" s="154">
        <v>169.10911899706176</v>
      </c>
      <c r="H25" s="154">
        <v>114.50387241744329</v>
      </c>
      <c r="I25" s="153">
        <v>67.710052004607022</v>
      </c>
      <c r="J25" s="127">
        <v>14791431.849999998</v>
      </c>
      <c r="K25" s="127">
        <v>12657677.039999999</v>
      </c>
      <c r="L25" s="152">
        <v>13146470.289999999</v>
      </c>
      <c r="M25" s="154">
        <v>116.85739652905538</v>
      </c>
      <c r="N25" s="154">
        <v>112.51257199623579</v>
      </c>
      <c r="O25" s="224">
        <v>96.281943067472596</v>
      </c>
    </row>
    <row r="26" spans="1:15" s="136" customFormat="1" ht="22.95" customHeight="1" x14ac:dyDescent="0.25">
      <c r="A26" s="267"/>
      <c r="B26" s="2" t="s">
        <v>33</v>
      </c>
      <c r="C26" s="151" t="s">
        <v>6</v>
      </c>
      <c r="D26" s="256">
        <v>3450502.91</v>
      </c>
      <c r="E26" s="152">
        <v>2013899.3399999999</v>
      </c>
      <c r="F26" s="152">
        <v>2985291.1399999987</v>
      </c>
      <c r="G26" s="154">
        <v>171.33442776737792</v>
      </c>
      <c r="H26" s="154">
        <v>115.5834639967478</v>
      </c>
      <c r="I26" s="153">
        <v>67.460734834727063</v>
      </c>
      <c r="J26" s="127">
        <v>13426774.749999998</v>
      </c>
      <c r="K26" s="127">
        <v>11407666.270000001</v>
      </c>
      <c r="L26" s="152">
        <v>11794544.49</v>
      </c>
      <c r="M26" s="154">
        <v>117.69957528745269</v>
      </c>
      <c r="N26" s="154">
        <v>113.83885796847757</v>
      </c>
      <c r="O26" s="224">
        <v>96.719854502833797</v>
      </c>
    </row>
    <row r="27" spans="1:15" s="136" customFormat="1" ht="22.95" customHeight="1" x14ac:dyDescent="0.25">
      <c r="A27" s="267"/>
      <c r="B27" s="2" t="s">
        <v>34</v>
      </c>
      <c r="C27" s="151" t="s">
        <v>7</v>
      </c>
      <c r="D27" s="256">
        <v>422129642.65999937</v>
      </c>
      <c r="E27" s="152">
        <v>247864229.20999932</v>
      </c>
      <c r="F27" s="152">
        <v>368595757.51999998</v>
      </c>
      <c r="G27" s="154">
        <v>170.30680223823512</v>
      </c>
      <c r="H27" s="154">
        <v>114.52373882439346</v>
      </c>
      <c r="I27" s="153">
        <v>67.245545873259331</v>
      </c>
      <c r="J27" s="127">
        <v>1636525319.3999999</v>
      </c>
      <c r="K27" s="127">
        <v>1403419470.2499995</v>
      </c>
      <c r="L27" s="152">
        <v>1456710668.7299995</v>
      </c>
      <c r="M27" s="154">
        <v>116.60984859419656</v>
      </c>
      <c r="N27" s="154">
        <v>112.34388231856418</v>
      </c>
      <c r="O27" s="224">
        <v>96.341675830076753</v>
      </c>
    </row>
    <row r="28" spans="1:15" s="136" customFormat="1" ht="22.95" customHeight="1" x14ac:dyDescent="0.25">
      <c r="A28" s="267"/>
      <c r="B28" s="2" t="s">
        <v>35</v>
      </c>
      <c r="C28" s="151" t="s">
        <v>8</v>
      </c>
      <c r="D28" s="256">
        <v>234710215.88</v>
      </c>
      <c r="E28" s="152">
        <v>138101486.08000028</v>
      </c>
      <c r="F28" s="152">
        <v>203565269.26000035</v>
      </c>
      <c r="G28" s="154">
        <v>169.95488067668992</v>
      </c>
      <c r="H28" s="154">
        <v>115.29973493671963</v>
      </c>
      <c r="I28" s="153">
        <v>67.841379122296374</v>
      </c>
      <c r="J28" s="127">
        <v>911363496.75</v>
      </c>
      <c r="K28" s="127">
        <v>779400855.07000017</v>
      </c>
      <c r="L28" s="152">
        <v>804932257.68000031</v>
      </c>
      <c r="M28" s="154">
        <v>116.93129290551623</v>
      </c>
      <c r="N28" s="154">
        <v>113.22238462361528</v>
      </c>
      <c r="O28" s="224">
        <v>96.828130272280617</v>
      </c>
    </row>
    <row r="29" spans="1:15" s="136" customFormat="1" ht="31.95" customHeight="1" x14ac:dyDescent="0.3">
      <c r="A29" s="267"/>
      <c r="B29" s="146" t="s">
        <v>36</v>
      </c>
      <c r="C29" s="147" t="s">
        <v>66</v>
      </c>
      <c r="D29" s="255">
        <v>1956720.4399999995</v>
      </c>
      <c r="E29" s="148">
        <v>1314465.2800000003</v>
      </c>
      <c r="F29" s="148">
        <v>1939221.7000000002</v>
      </c>
      <c r="G29" s="150">
        <v>148.86056480700645</v>
      </c>
      <c r="H29" s="150">
        <v>100.90235892059167</v>
      </c>
      <c r="I29" s="149">
        <v>67.783135883844537</v>
      </c>
      <c r="J29" s="138">
        <v>6908619.3200000003</v>
      </c>
      <c r="K29" s="138">
        <v>7187007.3100000005</v>
      </c>
      <c r="L29" s="148">
        <v>7250903.2999999998</v>
      </c>
      <c r="M29" s="150">
        <v>96.126510270656723</v>
      </c>
      <c r="N29" s="150">
        <v>95.279429805662971</v>
      </c>
      <c r="O29" s="223">
        <v>99.118785793212837</v>
      </c>
    </row>
    <row r="30" spans="1:15" s="136" customFormat="1" ht="22.95" customHeight="1" x14ac:dyDescent="0.25">
      <c r="A30" s="267"/>
      <c r="B30" s="2" t="s">
        <v>37</v>
      </c>
      <c r="C30" s="151" t="s">
        <v>9</v>
      </c>
      <c r="D30" s="256">
        <v>1956720.4399999995</v>
      </c>
      <c r="E30" s="152">
        <v>1314465.2800000003</v>
      </c>
      <c r="F30" s="152">
        <v>1939221.7000000002</v>
      </c>
      <c r="G30" s="154">
        <v>148.86056480700645</v>
      </c>
      <c r="H30" s="154">
        <v>100.90235892059167</v>
      </c>
      <c r="I30" s="153">
        <v>67.783135883844537</v>
      </c>
      <c r="J30" s="127">
        <v>6908619.3200000003</v>
      </c>
      <c r="K30" s="127">
        <v>7187007.3100000005</v>
      </c>
      <c r="L30" s="152">
        <v>7250903.2999999998</v>
      </c>
      <c r="M30" s="154">
        <v>96.126510270656723</v>
      </c>
      <c r="N30" s="154">
        <v>95.279429805662971</v>
      </c>
      <c r="O30" s="224">
        <v>99.118785793212837</v>
      </c>
    </row>
    <row r="31" spans="1:15" s="136" customFormat="1" ht="31.95" customHeight="1" x14ac:dyDescent="0.3">
      <c r="A31" s="267"/>
      <c r="B31" s="146" t="s">
        <v>38</v>
      </c>
      <c r="C31" s="168" t="s">
        <v>67</v>
      </c>
      <c r="D31" s="255">
        <v>19493086.220000006</v>
      </c>
      <c r="E31" s="148">
        <v>13320030.439999999</v>
      </c>
      <c r="F31" s="148">
        <v>18768660.850000001</v>
      </c>
      <c r="G31" s="150">
        <v>146.3441567029933</v>
      </c>
      <c r="H31" s="150">
        <v>103.85976056464361</v>
      </c>
      <c r="I31" s="149">
        <v>70.969530252873625</v>
      </c>
      <c r="J31" s="138">
        <v>52995759.430000007</v>
      </c>
      <c r="K31" s="138">
        <v>44420432.380000003</v>
      </c>
      <c r="L31" s="148">
        <v>45092673.030000001</v>
      </c>
      <c r="M31" s="150">
        <v>119.30491575732836</v>
      </c>
      <c r="N31" s="150">
        <v>117.52632050608779</v>
      </c>
      <c r="O31" s="223">
        <v>98.509202039203231</v>
      </c>
    </row>
    <row r="32" spans="1:15" s="136" customFormat="1" ht="22.95" customHeight="1" x14ac:dyDescent="0.25">
      <c r="A32" s="267"/>
      <c r="B32" s="2" t="s">
        <v>39</v>
      </c>
      <c r="C32" s="151" t="s">
        <v>10</v>
      </c>
      <c r="D32" s="256">
        <v>14078137.350000009</v>
      </c>
      <c r="E32" s="152">
        <v>10148133.84</v>
      </c>
      <c r="F32" s="152">
        <v>14315649.449999999</v>
      </c>
      <c r="G32" s="154">
        <v>138.7263665612042</v>
      </c>
      <c r="H32" s="154">
        <v>98.340891897153909</v>
      </c>
      <c r="I32" s="153">
        <v>70.888392981709956</v>
      </c>
      <c r="J32" s="127">
        <v>33576694.890000008</v>
      </c>
      <c r="K32" s="127">
        <v>27743262.41</v>
      </c>
      <c r="L32" s="152">
        <v>27288851.850000001</v>
      </c>
      <c r="M32" s="154">
        <v>121.02648345314053</v>
      </c>
      <c r="N32" s="154">
        <v>123.0418013720867</v>
      </c>
      <c r="O32" s="224">
        <v>101.66518753701249</v>
      </c>
    </row>
    <row r="33" spans="1:15" s="136" customFormat="1" ht="19.95" customHeight="1" x14ac:dyDescent="0.25">
      <c r="A33" s="267"/>
      <c r="B33" s="169" t="s">
        <v>68</v>
      </c>
      <c r="C33" s="170" t="s">
        <v>69</v>
      </c>
      <c r="D33" s="259">
        <v>1422.58</v>
      </c>
      <c r="E33" s="171">
        <v>3893.7099999999996</v>
      </c>
      <c r="F33" s="171">
        <v>18147.230000000003</v>
      </c>
      <c r="G33" s="93">
        <v>36.535335194454646</v>
      </c>
      <c r="H33" s="93">
        <v>7.8391027170537848</v>
      </c>
      <c r="I33" s="172">
        <v>21.456222244386602</v>
      </c>
      <c r="J33" s="92">
        <v>7330.83</v>
      </c>
      <c r="K33" s="92">
        <v>-42.160000000000309</v>
      </c>
      <c r="L33" s="171">
        <v>24492.7</v>
      </c>
      <c r="M33" s="93">
        <v>-17388.116698292091</v>
      </c>
      <c r="N33" s="93">
        <v>29.930673221000543</v>
      </c>
      <c r="O33" s="234">
        <v>-0.17213292123775781</v>
      </c>
    </row>
    <row r="34" spans="1:15" s="136" customFormat="1" ht="22.95" customHeight="1" x14ac:dyDescent="0.25">
      <c r="A34" s="267"/>
      <c r="B34" s="2" t="s">
        <v>40</v>
      </c>
      <c r="C34" s="151" t="s">
        <v>11</v>
      </c>
      <c r="D34" s="256">
        <v>478480.18</v>
      </c>
      <c r="E34" s="152">
        <v>124116.14999999991</v>
      </c>
      <c r="F34" s="152">
        <v>104322.64000000001</v>
      </c>
      <c r="G34" s="154">
        <v>385.51000816573861</v>
      </c>
      <c r="H34" s="154">
        <v>458.65420967107423</v>
      </c>
      <c r="I34" s="153">
        <v>118.97335995331395</v>
      </c>
      <c r="J34" s="127">
        <v>498582.47</v>
      </c>
      <c r="K34" s="127">
        <v>570778.56999999995</v>
      </c>
      <c r="L34" s="152">
        <v>544276.84000000008</v>
      </c>
      <c r="M34" s="154">
        <v>87.351294565947001</v>
      </c>
      <c r="N34" s="154">
        <v>91.604572040948852</v>
      </c>
      <c r="O34" s="224">
        <v>104.86916364106176</v>
      </c>
    </row>
    <row r="35" spans="1:15" s="136" customFormat="1" ht="19.95" customHeight="1" x14ac:dyDescent="0.25">
      <c r="A35" s="267"/>
      <c r="B35" s="169" t="s">
        <v>70</v>
      </c>
      <c r="C35" s="170" t="s">
        <v>71</v>
      </c>
      <c r="D35" s="259">
        <v>185248.75</v>
      </c>
      <c r="E35" s="171">
        <v>57073.320000000007</v>
      </c>
      <c r="F35" s="171">
        <v>45574.680000000022</v>
      </c>
      <c r="G35" s="93">
        <v>324.58029426008505</v>
      </c>
      <c r="H35" s="93">
        <v>406.47295823031538</v>
      </c>
      <c r="I35" s="172">
        <v>125.23032525955198</v>
      </c>
      <c r="J35" s="92">
        <v>194348.47</v>
      </c>
      <c r="K35" s="92">
        <v>227882.13999999998</v>
      </c>
      <c r="L35" s="171">
        <v>214426.7</v>
      </c>
      <c r="M35" s="93">
        <v>85.284643193187506</v>
      </c>
      <c r="N35" s="93">
        <v>90.636320010521075</v>
      </c>
      <c r="O35" s="234">
        <v>106.27507675116949</v>
      </c>
    </row>
    <row r="36" spans="1:15" s="136" customFormat="1" ht="22.95" customHeight="1" x14ac:dyDescent="0.25">
      <c r="A36" s="267"/>
      <c r="B36" s="2" t="s">
        <v>41</v>
      </c>
      <c r="C36" s="173" t="s">
        <v>12</v>
      </c>
      <c r="D36" s="256">
        <v>868766.13999999966</v>
      </c>
      <c r="E36" s="152">
        <v>348710.69000000041</v>
      </c>
      <c r="F36" s="152">
        <v>932834.35000000056</v>
      </c>
      <c r="G36" s="154">
        <v>249.13665250698185</v>
      </c>
      <c r="H36" s="154">
        <v>93.131877058343647</v>
      </c>
      <c r="I36" s="153">
        <v>37.381844911693079</v>
      </c>
      <c r="J36" s="127">
        <v>3274674.3099999996</v>
      </c>
      <c r="K36" s="127">
        <v>2599636.9000000004</v>
      </c>
      <c r="L36" s="152">
        <v>4096927.1100000003</v>
      </c>
      <c r="M36" s="154">
        <v>125.96660364376268</v>
      </c>
      <c r="N36" s="154">
        <v>79.930011495859858</v>
      </c>
      <c r="O36" s="224">
        <v>63.453335395073708</v>
      </c>
    </row>
    <row r="37" spans="1:15" s="136" customFormat="1" ht="22.95" customHeight="1" x14ac:dyDescent="0.25">
      <c r="A37" s="267"/>
      <c r="B37" s="2" t="s">
        <v>42</v>
      </c>
      <c r="C37" s="173" t="s">
        <v>13</v>
      </c>
      <c r="D37" s="256">
        <v>4067702.5499999989</v>
      </c>
      <c r="E37" s="152">
        <v>2699069.76</v>
      </c>
      <c r="F37" s="152">
        <v>3415854.4099999983</v>
      </c>
      <c r="G37" s="154">
        <v>150.70757378275391</v>
      </c>
      <c r="H37" s="154">
        <v>119.08301882222202</v>
      </c>
      <c r="I37" s="153">
        <v>79.015948457826724</v>
      </c>
      <c r="J37" s="127">
        <v>15645807.759999998</v>
      </c>
      <c r="K37" s="127">
        <v>13506754.5</v>
      </c>
      <c r="L37" s="152">
        <v>13162617.229999999</v>
      </c>
      <c r="M37" s="154">
        <v>115.83691522637803</v>
      </c>
      <c r="N37" s="154">
        <v>118.86547702944941</v>
      </c>
      <c r="O37" s="224">
        <v>102.61450488141257</v>
      </c>
    </row>
    <row r="38" spans="1:15" s="136" customFormat="1" ht="26.4" customHeight="1" x14ac:dyDescent="0.25">
      <c r="A38" s="267"/>
      <c r="B38" s="169" t="s">
        <v>72</v>
      </c>
      <c r="C38" s="174" t="s">
        <v>73</v>
      </c>
      <c r="D38" s="259">
        <v>0</v>
      </c>
      <c r="E38" s="171">
        <v>0</v>
      </c>
      <c r="F38" s="171">
        <v>2027.5699999999997</v>
      </c>
      <c r="G38" s="93" t="e">
        <v>#DIV/0!</v>
      </c>
      <c r="H38" s="93">
        <v>0</v>
      </c>
      <c r="I38" s="172">
        <v>0</v>
      </c>
      <c r="J38" s="92">
        <v>986.45999999999992</v>
      </c>
      <c r="K38" s="92">
        <v>39090.019999999997</v>
      </c>
      <c r="L38" s="171">
        <v>5489.04</v>
      </c>
      <c r="M38" s="93">
        <v>2.5235597218932098</v>
      </c>
      <c r="N38" s="93">
        <v>17.971448559310915</v>
      </c>
      <c r="O38" s="234">
        <v>712.14675061577248</v>
      </c>
    </row>
    <row r="39" spans="1:15" s="136" customFormat="1" ht="34.950000000000003" customHeight="1" x14ac:dyDescent="0.3">
      <c r="A39" s="267"/>
      <c r="B39" s="146" t="s">
        <v>43</v>
      </c>
      <c r="C39" s="147" t="s">
        <v>129</v>
      </c>
      <c r="D39" s="255">
        <v>606549199.66999996</v>
      </c>
      <c r="E39" s="148">
        <v>360303524.66000021</v>
      </c>
      <c r="F39" s="148">
        <v>521425961.36999977</v>
      </c>
      <c r="G39" s="150">
        <v>168.34395396003109</v>
      </c>
      <c r="H39" s="150">
        <v>116.32508632219741</v>
      </c>
      <c r="I39" s="149">
        <v>69.099651983828181</v>
      </c>
      <c r="J39" s="138">
        <v>1816763541.4299998</v>
      </c>
      <c r="K39" s="138">
        <v>1687421551.3600001</v>
      </c>
      <c r="L39" s="148">
        <v>1893716460.8099999</v>
      </c>
      <c r="M39" s="150">
        <v>107.66506685693061</v>
      </c>
      <c r="N39" s="150">
        <v>95.936407536581001</v>
      </c>
      <c r="O39" s="223">
        <v>89.106346503332333</v>
      </c>
    </row>
    <row r="40" spans="1:15" s="136" customFormat="1" ht="22.95" customHeight="1" x14ac:dyDescent="0.25">
      <c r="A40" s="267"/>
      <c r="B40" s="2" t="s">
        <v>44</v>
      </c>
      <c r="C40" s="173" t="s">
        <v>111</v>
      </c>
      <c r="D40" s="260">
        <v>449090769.80000001</v>
      </c>
      <c r="E40" s="132">
        <v>228082722.86000019</v>
      </c>
      <c r="F40" s="132">
        <v>353428843.83999974</v>
      </c>
      <c r="G40" s="176">
        <v>196.89819735958568</v>
      </c>
      <c r="H40" s="176">
        <v>127.06681348376515</v>
      </c>
      <c r="I40" s="153">
        <v>64.534269580797201</v>
      </c>
      <c r="J40" s="128">
        <v>1255429178.1800001</v>
      </c>
      <c r="K40" s="128">
        <v>1119883348.4600003</v>
      </c>
      <c r="L40" s="132">
        <v>1257048833.9400001</v>
      </c>
      <c r="M40" s="176">
        <v>112.1035668497433</v>
      </c>
      <c r="N40" s="176">
        <v>99.871154109826946</v>
      </c>
      <c r="O40" s="131">
        <v>89.088293010059232</v>
      </c>
    </row>
    <row r="41" spans="1:15" s="136" customFormat="1" ht="19.95" customHeight="1" x14ac:dyDescent="0.25">
      <c r="A41" s="267"/>
      <c r="B41" s="155" t="s">
        <v>45</v>
      </c>
      <c r="C41" s="156" t="s">
        <v>109</v>
      </c>
      <c r="D41" s="257">
        <v>434104582.65000004</v>
      </c>
      <c r="E41" s="157">
        <v>216220943.66000021</v>
      </c>
      <c r="F41" s="157">
        <v>341876151.26999974</v>
      </c>
      <c r="G41" s="160">
        <v>200.76897977682228</v>
      </c>
      <c r="H41" s="160">
        <v>126.97714685197859</v>
      </c>
      <c r="I41" s="158">
        <v>63.245401253285372</v>
      </c>
      <c r="J41" s="159">
        <v>1209309270.6600001</v>
      </c>
      <c r="K41" s="159">
        <v>1079581673.3000002</v>
      </c>
      <c r="L41" s="157">
        <v>1214955468.52</v>
      </c>
      <c r="M41" s="160">
        <v>112.0164690239189</v>
      </c>
      <c r="N41" s="160">
        <v>99.535275324380592</v>
      </c>
      <c r="O41" s="232">
        <v>88.8577154696126</v>
      </c>
    </row>
    <row r="42" spans="1:15" s="136" customFormat="1" ht="19.95" customHeight="1" x14ac:dyDescent="0.25">
      <c r="A42" s="267"/>
      <c r="B42" s="161" t="s">
        <v>107</v>
      </c>
      <c r="C42" s="162" t="s">
        <v>104</v>
      </c>
      <c r="D42" s="261">
        <v>590038117.68000007</v>
      </c>
      <c r="E42" s="177">
        <v>380920587.20000029</v>
      </c>
      <c r="F42" s="177">
        <v>527177203.52999973</v>
      </c>
      <c r="G42" s="180">
        <v>154.897933455669</v>
      </c>
      <c r="H42" s="180">
        <v>111.92405774170074</v>
      </c>
      <c r="I42" s="178">
        <v>72.256650069339258</v>
      </c>
      <c r="J42" s="179">
        <v>1883991144.6100001</v>
      </c>
      <c r="K42" s="179">
        <v>1754515927.1200004</v>
      </c>
      <c r="L42" s="177">
        <v>1913746575.4299998</v>
      </c>
      <c r="M42" s="180">
        <v>107.37954073192886</v>
      </c>
      <c r="N42" s="180">
        <v>98.445173922084535</v>
      </c>
      <c r="O42" s="235">
        <v>91.679637714088557</v>
      </c>
    </row>
    <row r="43" spans="1:15" s="136" customFormat="1" ht="19.95" customHeight="1" x14ac:dyDescent="0.25">
      <c r="A43" s="267"/>
      <c r="B43" s="161" t="s">
        <v>108</v>
      </c>
      <c r="C43" s="162" t="s">
        <v>1</v>
      </c>
      <c r="D43" s="261">
        <v>155933535.03000003</v>
      </c>
      <c r="E43" s="177">
        <v>164699643.54000008</v>
      </c>
      <c r="F43" s="177">
        <v>185301052.25999999</v>
      </c>
      <c r="G43" s="182">
        <v>94.677518225550344</v>
      </c>
      <c r="H43" s="182">
        <v>84.151456847210042</v>
      </c>
      <c r="I43" s="181">
        <v>88.882195503620991</v>
      </c>
      <c r="J43" s="179">
        <v>674681873.95000005</v>
      </c>
      <c r="K43" s="179">
        <v>674934253.82000005</v>
      </c>
      <c r="L43" s="177">
        <v>698791106.90999997</v>
      </c>
      <c r="M43" s="182">
        <v>99.962606747461464</v>
      </c>
      <c r="N43" s="182">
        <v>96.549865514658734</v>
      </c>
      <c r="O43" s="236">
        <v>96.585982154882728</v>
      </c>
    </row>
    <row r="44" spans="1:15" s="136" customFormat="1" ht="22.95" customHeight="1" x14ac:dyDescent="0.25">
      <c r="A44" s="267"/>
      <c r="B44" s="155" t="s">
        <v>46</v>
      </c>
      <c r="C44" s="156" t="s">
        <v>105</v>
      </c>
      <c r="D44" s="257">
        <v>14986187.149999995</v>
      </c>
      <c r="E44" s="157">
        <v>11861779.199999999</v>
      </c>
      <c r="F44" s="157">
        <v>11552692.569999995</v>
      </c>
      <c r="G44" s="160">
        <v>126.34012905922238</v>
      </c>
      <c r="H44" s="160">
        <v>129.72029731766682</v>
      </c>
      <c r="I44" s="158">
        <v>102.67545100959961</v>
      </c>
      <c r="J44" s="159">
        <v>46119907.519999996</v>
      </c>
      <c r="K44" s="159">
        <v>40301675.160000011</v>
      </c>
      <c r="L44" s="157">
        <v>42093365.420000024</v>
      </c>
      <c r="M44" s="160">
        <v>114.43670104754024</v>
      </c>
      <c r="N44" s="160">
        <v>109.56574049098677</v>
      </c>
      <c r="O44" s="232">
        <v>95.743532877158074</v>
      </c>
    </row>
    <row r="45" spans="1:15" s="136" customFormat="1" ht="22.95" customHeight="1" x14ac:dyDescent="0.25">
      <c r="A45" s="267"/>
      <c r="B45" s="3" t="s">
        <v>47</v>
      </c>
      <c r="C45" s="34" t="s">
        <v>112</v>
      </c>
      <c r="D45" s="262">
        <v>12209171.5</v>
      </c>
      <c r="E45" s="183">
        <v>9686736.5</v>
      </c>
      <c r="F45" s="183">
        <v>11557890.159999998</v>
      </c>
      <c r="G45" s="130">
        <v>126.04009100484978</v>
      </c>
      <c r="H45" s="130">
        <v>105.63495007292924</v>
      </c>
      <c r="I45" s="184">
        <v>83.810594891481486</v>
      </c>
      <c r="J45" s="129">
        <v>41741421.369999997</v>
      </c>
      <c r="K45" s="129">
        <v>45125716.999999993</v>
      </c>
      <c r="L45" s="183">
        <v>47344675.75</v>
      </c>
      <c r="M45" s="130">
        <v>92.500295053483597</v>
      </c>
      <c r="N45" s="130">
        <v>88.164974643426504</v>
      </c>
      <c r="O45" s="131">
        <v>95.313182074121599</v>
      </c>
    </row>
    <row r="46" spans="1:15" s="136" customFormat="1" ht="22.95" customHeight="1" x14ac:dyDescent="0.25">
      <c r="A46" s="267"/>
      <c r="B46" s="2" t="s">
        <v>48</v>
      </c>
      <c r="C46" s="35" t="s">
        <v>114</v>
      </c>
      <c r="D46" s="260">
        <v>115345575.79000001</v>
      </c>
      <c r="E46" s="132">
        <v>96518440.570000008</v>
      </c>
      <c r="F46" s="132">
        <v>123043887.20999999</v>
      </c>
      <c r="G46" s="130">
        <v>119.50625715543511</v>
      </c>
      <c r="H46" s="130">
        <v>93.743442608521292</v>
      </c>
      <c r="I46" s="175">
        <v>78.442288161191797</v>
      </c>
      <c r="J46" s="128">
        <v>423435701.53999996</v>
      </c>
      <c r="K46" s="128">
        <v>410565441.10999995</v>
      </c>
      <c r="L46" s="132">
        <v>473401225.81999993</v>
      </c>
      <c r="M46" s="130">
        <v>103.13476467848928</v>
      </c>
      <c r="N46" s="130">
        <v>89.445417215924522</v>
      </c>
      <c r="O46" s="131">
        <v>86.726738064279559</v>
      </c>
    </row>
    <row r="47" spans="1:15" s="136" customFormat="1" ht="19.95" customHeight="1" x14ac:dyDescent="0.25">
      <c r="A47" s="267"/>
      <c r="B47" s="161" t="s">
        <v>77</v>
      </c>
      <c r="C47" s="185" t="s">
        <v>104</v>
      </c>
      <c r="D47" s="263">
        <v>124206854.58</v>
      </c>
      <c r="E47" s="186">
        <v>105217235.64</v>
      </c>
      <c r="F47" s="186">
        <v>134447285.72999999</v>
      </c>
      <c r="G47" s="182">
        <v>118.04801164418808</v>
      </c>
      <c r="H47" s="182">
        <v>92.383311351807393</v>
      </c>
      <c r="I47" s="181">
        <v>78.259099890866963</v>
      </c>
      <c r="J47" s="187">
        <v>446558763.49999994</v>
      </c>
      <c r="K47" s="165">
        <v>435458697.03999996</v>
      </c>
      <c r="L47" s="186">
        <v>498685523.28999996</v>
      </c>
      <c r="M47" s="182">
        <v>102.54905150257692</v>
      </c>
      <c r="N47" s="182">
        <v>89.547168033653378</v>
      </c>
      <c r="O47" s="236">
        <v>87.321303046282381</v>
      </c>
    </row>
    <row r="48" spans="1:15" s="136" customFormat="1" ht="19.95" customHeight="1" x14ac:dyDescent="0.25">
      <c r="A48" s="267"/>
      <c r="B48" s="161" t="s">
        <v>113</v>
      </c>
      <c r="C48" s="185" t="s">
        <v>1</v>
      </c>
      <c r="D48" s="258">
        <v>8861278.7899999972</v>
      </c>
      <c r="E48" s="163">
        <v>8698795.0699999984</v>
      </c>
      <c r="F48" s="163">
        <v>11403398.520000001</v>
      </c>
      <c r="G48" s="167">
        <v>101.86788766366466</v>
      </c>
      <c r="H48" s="167">
        <v>77.707349913786899</v>
      </c>
      <c r="I48" s="164">
        <v>76.282478900860141</v>
      </c>
      <c r="J48" s="166">
        <v>23123061.959999993</v>
      </c>
      <c r="K48" s="188">
        <v>24893255.930000003</v>
      </c>
      <c r="L48" s="163">
        <v>25284297.470000006</v>
      </c>
      <c r="M48" s="167">
        <v>92.888861244275134</v>
      </c>
      <c r="N48" s="167">
        <v>91.452261971825266</v>
      </c>
      <c r="O48" s="233">
        <v>98.453421375602872</v>
      </c>
    </row>
    <row r="49" spans="1:15" s="136" customFormat="1" ht="22.95" customHeight="1" x14ac:dyDescent="0.25">
      <c r="A49" s="267"/>
      <c r="B49" s="2" t="s">
        <v>49</v>
      </c>
      <c r="C49" s="173" t="s">
        <v>74</v>
      </c>
      <c r="D49" s="260">
        <v>20309118.039999977</v>
      </c>
      <c r="E49" s="152">
        <v>16854765.189999998</v>
      </c>
      <c r="F49" s="152">
        <v>22463932.769999996</v>
      </c>
      <c r="G49" s="130">
        <v>120.49481444006982</v>
      </c>
      <c r="H49" s="130">
        <v>90.407669253365469</v>
      </c>
      <c r="I49" s="184">
        <v>75.030340246161629</v>
      </c>
      <c r="J49" s="127">
        <v>71015740.929999977</v>
      </c>
      <c r="K49" s="124">
        <v>79157099.049999997</v>
      </c>
      <c r="L49" s="152">
        <v>82396900.349999994</v>
      </c>
      <c r="M49" s="130">
        <v>89.71493622466194</v>
      </c>
      <c r="N49" s="130">
        <v>86.187393734890634</v>
      </c>
      <c r="O49" s="131">
        <v>96.068054397388508</v>
      </c>
    </row>
    <row r="50" spans="1:15" s="136" customFormat="1" ht="19.95" customHeight="1" x14ac:dyDescent="0.25">
      <c r="A50" s="267"/>
      <c r="B50" s="169" t="s">
        <v>110</v>
      </c>
      <c r="C50" s="170" t="s">
        <v>75</v>
      </c>
      <c r="D50" s="259">
        <v>20047442.099999979</v>
      </c>
      <c r="E50" s="171">
        <v>16833834.359999985</v>
      </c>
      <c r="F50" s="171">
        <v>22305263.579999998</v>
      </c>
      <c r="G50" s="93">
        <v>119.0901708504158</v>
      </c>
      <c r="H50" s="93">
        <v>89.877629233556817</v>
      </c>
      <c r="I50" s="172">
        <v>75.470232842682179</v>
      </c>
      <c r="J50" s="92">
        <v>70384491.319999978</v>
      </c>
      <c r="K50" s="189">
        <v>78404855.089999989</v>
      </c>
      <c r="L50" s="171">
        <v>81337291</v>
      </c>
      <c r="M50" s="93">
        <v>89.770577650078522</v>
      </c>
      <c r="N50" s="93">
        <v>86.534098264964314</v>
      </c>
      <c r="O50" s="234">
        <v>96.394721444558556</v>
      </c>
    </row>
    <row r="51" spans="1:15" s="136" customFormat="1" ht="22.95" customHeight="1" x14ac:dyDescent="0.25">
      <c r="A51" s="267"/>
      <c r="B51" s="2" t="s">
        <v>91</v>
      </c>
      <c r="C51" s="173" t="s">
        <v>76</v>
      </c>
      <c r="D51" s="256">
        <v>7889454.160000002</v>
      </c>
      <c r="E51" s="152">
        <v>5603838.4399999995</v>
      </c>
      <c r="F51" s="152">
        <v>6837836.7800000012</v>
      </c>
      <c r="G51" s="154">
        <v>140.78660982952968</v>
      </c>
      <c r="H51" s="154">
        <v>115.37938698794154</v>
      </c>
      <c r="I51" s="153">
        <v>81.953381168598156</v>
      </c>
      <c r="J51" s="127">
        <v>21227636.340000004</v>
      </c>
      <c r="K51" s="127">
        <v>20280710.23</v>
      </c>
      <c r="L51" s="152">
        <v>16478726.460000001</v>
      </c>
      <c r="M51" s="154">
        <v>104.66909738002801</v>
      </c>
      <c r="N51" s="154">
        <v>128.81842775609738</v>
      </c>
      <c r="O51" s="224">
        <v>123.07207282813286</v>
      </c>
    </row>
    <row r="52" spans="1:15" s="136" customFormat="1" ht="19.95" customHeight="1" x14ac:dyDescent="0.25">
      <c r="A52" s="267"/>
      <c r="B52" s="169" t="s">
        <v>99</v>
      </c>
      <c r="C52" s="170" t="s">
        <v>78</v>
      </c>
      <c r="D52" s="259">
        <v>3669786.879999998</v>
      </c>
      <c r="E52" s="171">
        <v>2847285.3599999989</v>
      </c>
      <c r="F52" s="171">
        <v>5128212.46</v>
      </c>
      <c r="G52" s="93">
        <v>128.88721768302139</v>
      </c>
      <c r="H52" s="93">
        <v>71.560741849607339</v>
      </c>
      <c r="I52" s="172">
        <v>55.521985140217822</v>
      </c>
      <c r="J52" s="92">
        <v>11514020.35</v>
      </c>
      <c r="K52" s="92">
        <v>11086441.319999998</v>
      </c>
      <c r="L52" s="171">
        <v>8351310.5300000003</v>
      </c>
      <c r="M52" s="93">
        <v>103.85677439367893</v>
      </c>
      <c r="N52" s="93">
        <v>137.87082049743873</v>
      </c>
      <c r="O52" s="234">
        <v>132.75091711863334</v>
      </c>
    </row>
    <row r="53" spans="1:15" s="136" customFormat="1" ht="22.95" customHeight="1" x14ac:dyDescent="0.25">
      <c r="A53" s="267"/>
      <c r="B53" s="2" t="s">
        <v>100</v>
      </c>
      <c r="C53" s="173" t="s">
        <v>14</v>
      </c>
      <c r="D53" s="256">
        <v>1705110.3800000001</v>
      </c>
      <c r="E53" s="152">
        <v>3557021.1</v>
      </c>
      <c r="F53" s="152">
        <v>4093570.6099999985</v>
      </c>
      <c r="G53" s="154">
        <v>47.936470773254626</v>
      </c>
      <c r="H53" s="154">
        <v>41.653376537213333</v>
      </c>
      <c r="I53" s="153">
        <v>86.892872723648978</v>
      </c>
      <c r="J53" s="127">
        <v>3913863.0700000008</v>
      </c>
      <c r="K53" s="127">
        <v>12409235.51</v>
      </c>
      <c r="L53" s="152">
        <v>17046098.489999998</v>
      </c>
      <c r="M53" s="154">
        <v>31.539920947152702</v>
      </c>
      <c r="N53" s="154">
        <v>22.960462608473414</v>
      </c>
      <c r="O53" s="224">
        <v>72.798098152957465</v>
      </c>
    </row>
    <row r="54" spans="1:15" s="136" customFormat="1" ht="31.95" customHeight="1" x14ac:dyDescent="0.3">
      <c r="A54" s="267"/>
      <c r="B54" s="146" t="s">
        <v>50</v>
      </c>
      <c r="C54" s="147" t="s">
        <v>90</v>
      </c>
      <c r="D54" s="255">
        <v>11560372.13000001</v>
      </c>
      <c r="E54" s="148">
        <v>7977469.0200000005</v>
      </c>
      <c r="F54" s="148">
        <v>9260004.1699999981</v>
      </c>
      <c r="G54" s="150">
        <v>144.91277999347227</v>
      </c>
      <c r="H54" s="150">
        <v>124.84197542213431</v>
      </c>
      <c r="I54" s="149">
        <v>86.149734638834431</v>
      </c>
      <c r="J54" s="138">
        <v>39652364.500000015</v>
      </c>
      <c r="K54" s="138">
        <v>31928137.469999988</v>
      </c>
      <c r="L54" s="148">
        <v>34714300.60999997</v>
      </c>
      <c r="M54" s="150">
        <v>124.19253875130609</v>
      </c>
      <c r="N54" s="150">
        <v>114.22486929947702</v>
      </c>
      <c r="O54" s="223">
        <v>91.974019089996048</v>
      </c>
    </row>
    <row r="55" spans="1:15" s="136" customFormat="1" ht="22.95" customHeight="1" x14ac:dyDescent="0.25">
      <c r="A55" s="267"/>
      <c r="B55" s="2" t="s">
        <v>102</v>
      </c>
      <c r="C55" s="35" t="s">
        <v>103</v>
      </c>
      <c r="D55" s="260">
        <v>11560372.13000001</v>
      </c>
      <c r="E55" s="132">
        <v>7977469.0200000005</v>
      </c>
      <c r="F55" s="132">
        <v>9260004.1699999981</v>
      </c>
      <c r="G55" s="130">
        <v>144.91277999347227</v>
      </c>
      <c r="H55" s="130">
        <v>124.84197542213431</v>
      </c>
      <c r="I55" s="184">
        <v>86.149734638834431</v>
      </c>
      <c r="J55" s="128">
        <v>39652364.500000015</v>
      </c>
      <c r="K55" s="128">
        <v>31928137.469999988</v>
      </c>
      <c r="L55" s="132">
        <v>34714300.60999997</v>
      </c>
      <c r="M55" s="130">
        <v>124.19253875130609</v>
      </c>
      <c r="N55" s="130">
        <v>114.22486929947702</v>
      </c>
      <c r="O55" s="131">
        <v>91.974019089996048</v>
      </c>
    </row>
    <row r="56" spans="1:15" s="136" customFormat="1" ht="31.95" customHeight="1" x14ac:dyDescent="0.3">
      <c r="A56" s="267"/>
      <c r="B56" s="146" t="s">
        <v>52</v>
      </c>
      <c r="C56" s="190" t="s">
        <v>15</v>
      </c>
      <c r="D56" s="255">
        <v>0</v>
      </c>
      <c r="E56" s="148">
        <v>3416.67</v>
      </c>
      <c r="F56" s="148">
        <v>1381.61</v>
      </c>
      <c r="G56" s="150">
        <v>0</v>
      </c>
      <c r="H56" s="150">
        <v>0</v>
      </c>
      <c r="I56" s="149">
        <v>247.29627029335344</v>
      </c>
      <c r="J56" s="138">
        <v>95.36</v>
      </c>
      <c r="K56" s="138">
        <v>3424.79</v>
      </c>
      <c r="L56" s="148">
        <v>1575.52</v>
      </c>
      <c r="M56" s="150">
        <v>2.7844042992417055</v>
      </c>
      <c r="N56" s="150">
        <v>6.0526048542703359</v>
      </c>
      <c r="O56" s="223">
        <v>217.37521580176704</v>
      </c>
    </row>
    <row r="57" spans="1:15" s="136" customFormat="1" ht="22.95" customHeight="1" x14ac:dyDescent="0.3">
      <c r="A57" s="267"/>
      <c r="B57" s="118" t="s">
        <v>51</v>
      </c>
      <c r="C57" s="142" t="s">
        <v>117</v>
      </c>
      <c r="D57" s="119">
        <v>4381108.9799999995</v>
      </c>
      <c r="E57" s="120">
        <v>3933327.1400000015</v>
      </c>
      <c r="F57" s="120">
        <v>8910883.8200000022</v>
      </c>
      <c r="G57" s="144">
        <v>111.38430199324833</v>
      </c>
      <c r="H57" s="144">
        <v>49.165818660623032</v>
      </c>
      <c r="I57" s="191">
        <v>44.140707245804947</v>
      </c>
      <c r="J57" s="226">
        <v>15737860.67</v>
      </c>
      <c r="K57" s="121">
        <v>28013994.57</v>
      </c>
      <c r="L57" s="120">
        <v>33383941.300000004</v>
      </c>
      <c r="M57" s="144">
        <v>56.178566861198618</v>
      </c>
      <c r="N57" s="144">
        <v>47.14200917313498</v>
      </c>
      <c r="O57" s="222">
        <v>83.914581319971333</v>
      </c>
    </row>
    <row r="58" spans="1:15" s="136" customFormat="1" ht="33" customHeight="1" x14ac:dyDescent="0.3">
      <c r="A58" s="267"/>
      <c r="B58" s="146" t="s">
        <v>53</v>
      </c>
      <c r="C58" s="192" t="s">
        <v>101</v>
      </c>
      <c r="D58" s="255">
        <v>1978212.24</v>
      </c>
      <c r="E58" s="148">
        <v>2834900.9600000009</v>
      </c>
      <c r="F58" s="148">
        <v>5677179.370000001</v>
      </c>
      <c r="G58" s="150">
        <v>69.780647292877546</v>
      </c>
      <c r="H58" s="150">
        <v>34.844983944905714</v>
      </c>
      <c r="I58" s="193">
        <v>49.935025392724206</v>
      </c>
      <c r="J58" s="138">
        <v>7026447.8799999999</v>
      </c>
      <c r="K58" s="138">
        <v>19702084.350000001</v>
      </c>
      <c r="L58" s="148">
        <v>22398852.080000002</v>
      </c>
      <c r="M58" s="150">
        <v>35.663474763267871</v>
      </c>
      <c r="N58" s="150">
        <v>31.369678476844509</v>
      </c>
      <c r="O58" s="223">
        <v>87.960241353582788</v>
      </c>
    </row>
    <row r="59" spans="1:15" s="136" customFormat="1" ht="22.95" customHeight="1" x14ac:dyDescent="0.25">
      <c r="A59" s="267"/>
      <c r="B59" s="2" t="s">
        <v>92</v>
      </c>
      <c r="C59" s="194" t="s">
        <v>79</v>
      </c>
      <c r="D59" s="256">
        <v>0</v>
      </c>
      <c r="E59" s="152">
        <v>700101.94000000134</v>
      </c>
      <c r="F59" s="152">
        <v>3435758.0200000014</v>
      </c>
      <c r="G59" s="154">
        <v>0</v>
      </c>
      <c r="H59" s="154">
        <v>0</v>
      </c>
      <c r="I59" s="153">
        <v>20.376928058513304</v>
      </c>
      <c r="J59" s="127">
        <v>0</v>
      </c>
      <c r="K59" s="127">
        <v>10811465.200000001</v>
      </c>
      <c r="L59" s="152">
        <v>13409460.770000001</v>
      </c>
      <c r="M59" s="154">
        <v>0</v>
      </c>
      <c r="N59" s="154">
        <v>0</v>
      </c>
      <c r="O59" s="224">
        <v>80.625652182731272</v>
      </c>
    </row>
    <row r="60" spans="1:15" s="136" customFormat="1" ht="28.95" customHeight="1" x14ac:dyDescent="0.25">
      <c r="A60" s="267"/>
      <c r="B60" s="2" t="s">
        <v>93</v>
      </c>
      <c r="C60" s="195" t="s">
        <v>120</v>
      </c>
      <c r="D60" s="256">
        <v>1527685.4699999997</v>
      </c>
      <c r="E60" s="152">
        <v>1799905.1399999997</v>
      </c>
      <c r="F60" s="152">
        <v>1745509.0999999996</v>
      </c>
      <c r="G60" s="130">
        <v>84.875887959295454</v>
      </c>
      <c r="H60" s="130">
        <v>87.520911234435843</v>
      </c>
      <c r="I60" s="184">
        <v>103.11634238973603</v>
      </c>
      <c r="J60" s="127">
        <v>5526259.5499999998</v>
      </c>
      <c r="K60" s="127">
        <v>7170875.1899999995</v>
      </c>
      <c r="L60" s="152">
        <v>7195601.0800000001</v>
      </c>
      <c r="M60" s="130">
        <v>77.065342842761154</v>
      </c>
      <c r="N60" s="130">
        <v>76.800526996418768</v>
      </c>
      <c r="O60" s="131">
        <v>99.656374919550146</v>
      </c>
    </row>
    <row r="61" spans="1:15" s="136" customFormat="1" ht="25.95" customHeight="1" x14ac:dyDescent="0.25">
      <c r="A61" s="267"/>
      <c r="B61" s="2" t="s">
        <v>94</v>
      </c>
      <c r="C61" s="195" t="s">
        <v>80</v>
      </c>
      <c r="D61" s="256">
        <v>450526.77000000025</v>
      </c>
      <c r="E61" s="152">
        <v>334893.87999999989</v>
      </c>
      <c r="F61" s="152">
        <v>495912.24999999977</v>
      </c>
      <c r="G61" s="130">
        <v>134.52821831202181</v>
      </c>
      <c r="H61" s="130">
        <v>90.848082498466312</v>
      </c>
      <c r="I61" s="184">
        <v>67.53087466583051</v>
      </c>
      <c r="J61" s="127">
        <v>1500188.33</v>
      </c>
      <c r="K61" s="127">
        <v>1719743.96</v>
      </c>
      <c r="L61" s="152">
        <v>1793790.23</v>
      </c>
      <c r="M61" s="130">
        <v>87.233237324467765</v>
      </c>
      <c r="N61" s="130">
        <v>83.632316918127046</v>
      </c>
      <c r="O61" s="131">
        <v>95.872077528262594</v>
      </c>
    </row>
    <row r="62" spans="1:15" s="136" customFormat="1" ht="21" customHeight="1" x14ac:dyDescent="0.3">
      <c r="A62" s="267"/>
      <c r="B62" s="146" t="s">
        <v>54</v>
      </c>
      <c r="C62" s="190" t="s">
        <v>81</v>
      </c>
      <c r="D62" s="255">
        <v>718.33999999999992</v>
      </c>
      <c r="E62" s="148">
        <v>1152.7099999999996</v>
      </c>
      <c r="F62" s="148">
        <v>6328.15</v>
      </c>
      <c r="G62" s="150">
        <v>62.31749529369921</v>
      </c>
      <c r="H62" s="150">
        <v>11.351500833576953</v>
      </c>
      <c r="I62" s="149">
        <v>18.21559223469734</v>
      </c>
      <c r="J62" s="138">
        <v>4022.3499999999995</v>
      </c>
      <c r="K62" s="139">
        <v>8328.2199999999993</v>
      </c>
      <c r="L62" s="148">
        <v>14860.01</v>
      </c>
      <c r="M62" s="150">
        <v>48.297835551894643</v>
      </c>
      <c r="N62" s="150">
        <v>27.068285956738919</v>
      </c>
      <c r="O62" s="223">
        <v>56.044511410153817</v>
      </c>
    </row>
    <row r="63" spans="1:15" s="136" customFormat="1" ht="21" customHeight="1" x14ac:dyDescent="0.3">
      <c r="A63" s="267"/>
      <c r="B63" s="146" t="s">
        <v>55</v>
      </c>
      <c r="C63" s="190" t="s">
        <v>121</v>
      </c>
      <c r="D63" s="255">
        <v>2291642.69</v>
      </c>
      <c r="E63" s="148">
        <v>988567.48000000021</v>
      </c>
      <c r="F63" s="148">
        <v>2930978.5700000003</v>
      </c>
      <c r="G63" s="150">
        <v>231.8144928255175</v>
      </c>
      <c r="H63" s="150">
        <v>78.18694798577117</v>
      </c>
      <c r="I63" s="193">
        <v>33.728239780340665</v>
      </c>
      <c r="J63" s="138">
        <v>8285257.3600000003</v>
      </c>
      <c r="K63" s="139">
        <v>7454234.6500000004</v>
      </c>
      <c r="L63" s="148">
        <v>9827968.0700000003</v>
      </c>
      <c r="M63" s="150">
        <v>111.14833043255487</v>
      </c>
      <c r="N63" s="150">
        <v>84.30285183049034</v>
      </c>
      <c r="O63" s="223">
        <v>75.847159829040834</v>
      </c>
    </row>
    <row r="64" spans="1:15" s="136" customFormat="1" ht="21" customHeight="1" x14ac:dyDescent="0.3">
      <c r="A64" s="267"/>
      <c r="B64" s="146" t="s">
        <v>57</v>
      </c>
      <c r="C64" s="190" t="s">
        <v>161</v>
      </c>
      <c r="D64" s="255">
        <v>110535.70999999996</v>
      </c>
      <c r="E64" s="148">
        <v>108705.98999999999</v>
      </c>
      <c r="F64" s="148">
        <v>296397.73</v>
      </c>
      <c r="G64" s="150">
        <v>101.68318231589627</v>
      </c>
      <c r="H64" s="150">
        <v>37.293035273920609</v>
      </c>
      <c r="I64" s="193">
        <v>36.675716106192851</v>
      </c>
      <c r="J64" s="138">
        <v>422133.07999999996</v>
      </c>
      <c r="K64" s="138">
        <v>849347.35000000009</v>
      </c>
      <c r="L64" s="148">
        <v>1142261.1400000001</v>
      </c>
      <c r="M64" s="150">
        <v>49.700876796754578</v>
      </c>
      <c r="N64" s="150">
        <v>36.955917103159081</v>
      </c>
      <c r="O64" s="223">
        <v>74.356670314460672</v>
      </c>
    </row>
    <row r="65" spans="1:15" s="136" customFormat="1" ht="22.95" customHeight="1" x14ac:dyDescent="0.25">
      <c r="A65" s="267"/>
      <c r="B65" s="2" t="s">
        <v>58</v>
      </c>
      <c r="C65" s="151" t="s">
        <v>16</v>
      </c>
      <c r="D65" s="256">
        <v>110535.70999999996</v>
      </c>
      <c r="E65" s="196">
        <v>108705.98999999999</v>
      </c>
      <c r="F65" s="196">
        <v>296397.73</v>
      </c>
      <c r="G65" s="154">
        <v>101.68318231589627</v>
      </c>
      <c r="H65" s="154">
        <v>37.293035273920609</v>
      </c>
      <c r="I65" s="184">
        <v>36.675716106192851</v>
      </c>
      <c r="J65" s="197">
        <v>422133.07999999996</v>
      </c>
      <c r="K65" s="197">
        <v>849347.35000000009</v>
      </c>
      <c r="L65" s="152">
        <v>1142261.1400000001</v>
      </c>
      <c r="M65" s="154">
        <v>49.700876796754578</v>
      </c>
      <c r="N65" s="154">
        <v>36.955917103159081</v>
      </c>
      <c r="O65" s="224">
        <v>74.356670314460672</v>
      </c>
    </row>
    <row r="66" spans="1:15" s="136" customFormat="1" ht="19.95" customHeight="1" x14ac:dyDescent="0.25">
      <c r="A66" s="267"/>
      <c r="B66" s="169" t="s">
        <v>160</v>
      </c>
      <c r="C66" s="170" t="s">
        <v>82</v>
      </c>
      <c r="D66" s="259">
        <v>110535.70999999996</v>
      </c>
      <c r="E66" s="198">
        <v>108705.98999999999</v>
      </c>
      <c r="F66" s="198">
        <v>296397.73</v>
      </c>
      <c r="G66" s="93">
        <v>101.68318231589627</v>
      </c>
      <c r="H66" s="93">
        <v>37.293035273920609</v>
      </c>
      <c r="I66" s="199">
        <v>36.675716106192851</v>
      </c>
      <c r="J66" s="200">
        <v>422133.07999999996</v>
      </c>
      <c r="K66" s="200">
        <v>849347.35000000009</v>
      </c>
      <c r="L66" s="171">
        <v>1142261.1400000001</v>
      </c>
      <c r="M66" s="93">
        <v>49.700876796754578</v>
      </c>
      <c r="N66" s="93">
        <v>36.955917103159081</v>
      </c>
      <c r="O66" s="234">
        <v>74.356670314460672</v>
      </c>
    </row>
    <row r="67" spans="1:15" s="136" customFormat="1" ht="22.95" customHeight="1" x14ac:dyDescent="0.3">
      <c r="A67" s="267"/>
      <c r="B67" s="118" t="s">
        <v>56</v>
      </c>
      <c r="C67" s="142" t="s">
        <v>118</v>
      </c>
      <c r="D67" s="119">
        <v>45836420.799999982</v>
      </c>
      <c r="E67" s="120">
        <v>46147134.600000024</v>
      </c>
      <c r="F67" s="120">
        <v>77637171.169999987</v>
      </c>
      <c r="G67" s="144">
        <v>99.326688855779921</v>
      </c>
      <c r="H67" s="144">
        <v>59.039272180117464</v>
      </c>
      <c r="I67" s="143">
        <v>59.439484855718028</v>
      </c>
      <c r="J67" s="121">
        <v>187079027.38</v>
      </c>
      <c r="K67" s="121">
        <v>183076600.77000004</v>
      </c>
      <c r="L67" s="120">
        <v>173615477.53</v>
      </c>
      <c r="M67" s="144">
        <v>102.18620325763435</v>
      </c>
      <c r="N67" s="144">
        <v>107.7548096756947</v>
      </c>
      <c r="O67" s="222">
        <v>105.44946992894985</v>
      </c>
    </row>
    <row r="68" spans="1:15" s="136" customFormat="1" ht="34.950000000000003" customHeight="1" x14ac:dyDescent="0.3">
      <c r="A68" s="267"/>
      <c r="B68" s="146" t="s">
        <v>95</v>
      </c>
      <c r="C68" s="192" t="s">
        <v>122</v>
      </c>
      <c r="D68" s="255">
        <v>45836420.799999982</v>
      </c>
      <c r="E68" s="148">
        <v>46147134.600000024</v>
      </c>
      <c r="F68" s="148">
        <v>77637171.169999987</v>
      </c>
      <c r="G68" s="150">
        <v>99.326688855779921</v>
      </c>
      <c r="H68" s="150">
        <v>59.039272180117464</v>
      </c>
      <c r="I68" s="193">
        <v>59.439484855718028</v>
      </c>
      <c r="J68" s="140">
        <v>187079027.38</v>
      </c>
      <c r="K68" s="138">
        <v>183076600.77000004</v>
      </c>
      <c r="L68" s="138">
        <v>173615477.53</v>
      </c>
      <c r="M68" s="150">
        <v>102.18620325763435</v>
      </c>
      <c r="N68" s="150">
        <v>107.7548096756947</v>
      </c>
      <c r="O68" s="223">
        <v>105.44946992894985</v>
      </c>
    </row>
    <row r="69" spans="1:15" ht="22.95" customHeight="1" x14ac:dyDescent="0.3">
      <c r="A69" s="267"/>
      <c r="B69" s="2" t="s">
        <v>96</v>
      </c>
      <c r="C69" s="134" t="s">
        <v>17</v>
      </c>
      <c r="D69" s="260">
        <v>30687.440000000017</v>
      </c>
      <c r="E69" s="132">
        <v>30051.350000000006</v>
      </c>
      <c r="F69" s="132">
        <v>27556.350000000006</v>
      </c>
      <c r="G69" s="130">
        <v>102.11667695461273</v>
      </c>
      <c r="H69" s="130">
        <v>111.36249902472572</v>
      </c>
      <c r="I69" s="184">
        <v>109.05417444618028</v>
      </c>
      <c r="J69" s="128">
        <v>125770.50000000001</v>
      </c>
      <c r="K69" s="128">
        <v>119550.12</v>
      </c>
      <c r="L69" s="243">
        <v>111100.85</v>
      </c>
      <c r="M69" s="130">
        <v>105.2031566342217</v>
      </c>
      <c r="N69" s="130">
        <v>113.20390438056955</v>
      </c>
      <c r="O69" s="131">
        <v>107.60504532593585</v>
      </c>
    </row>
    <row r="70" spans="1:15" ht="31.2" customHeight="1" x14ac:dyDescent="0.3">
      <c r="A70" s="267"/>
      <c r="B70" s="2" t="s">
        <v>97</v>
      </c>
      <c r="C70" s="134" t="s">
        <v>18</v>
      </c>
      <c r="D70" s="260">
        <v>51265.820000000007</v>
      </c>
      <c r="E70" s="132">
        <v>50381.25</v>
      </c>
      <c r="F70" s="132">
        <v>46109.899999999994</v>
      </c>
      <c r="G70" s="130">
        <v>101.7557523880412</v>
      </c>
      <c r="H70" s="130">
        <v>111.18180694384505</v>
      </c>
      <c r="I70" s="184">
        <v>109.26341197877247</v>
      </c>
      <c r="J70" s="128">
        <v>209422.09999999998</v>
      </c>
      <c r="K70" s="128">
        <v>200245.43</v>
      </c>
      <c r="L70" s="132">
        <v>186042.33</v>
      </c>
      <c r="M70" s="130">
        <v>104.58271132579655</v>
      </c>
      <c r="N70" s="130">
        <v>112.56690883198463</v>
      </c>
      <c r="O70" s="131">
        <v>107.63433784128591</v>
      </c>
    </row>
    <row r="71" spans="1:15" ht="28.95" customHeight="1" x14ac:dyDescent="0.3">
      <c r="A71" s="267"/>
      <c r="B71" s="2" t="s">
        <v>115</v>
      </c>
      <c r="C71" s="134" t="s">
        <v>19</v>
      </c>
      <c r="D71" s="260">
        <v>41225712.219999984</v>
      </c>
      <c r="E71" s="132">
        <v>41618748.740000024</v>
      </c>
      <c r="F71" s="132">
        <v>73488488.659999982</v>
      </c>
      <c r="G71" s="130">
        <v>99.055626293679779</v>
      </c>
      <c r="H71" s="130">
        <v>56.09819030397243</v>
      </c>
      <c r="I71" s="184">
        <v>56.633017631580771</v>
      </c>
      <c r="J71" s="128">
        <v>168094847.66999999</v>
      </c>
      <c r="K71" s="128">
        <v>165042424.67000002</v>
      </c>
      <c r="L71" s="132">
        <v>156881411.16999999</v>
      </c>
      <c r="M71" s="130">
        <v>101.84947779705931</v>
      </c>
      <c r="N71" s="130">
        <v>107.14771521773787</v>
      </c>
      <c r="O71" s="131">
        <v>105.20202708474913</v>
      </c>
    </row>
    <row r="72" spans="1:15" ht="28.95" customHeight="1" x14ac:dyDescent="0.3">
      <c r="A72" s="137"/>
      <c r="B72" s="4" t="s">
        <v>116</v>
      </c>
      <c r="C72" s="134" t="s">
        <v>20</v>
      </c>
      <c r="D72" s="264">
        <v>4528755.320000004</v>
      </c>
      <c r="E72" s="201">
        <v>4447953.2599999961</v>
      </c>
      <c r="F72" s="201">
        <v>4075016.2600000016</v>
      </c>
      <c r="G72" s="203">
        <v>101.81661216467029</v>
      </c>
      <c r="H72" s="203">
        <v>111.13465642956729</v>
      </c>
      <c r="I72" s="184">
        <v>109.15179170352548</v>
      </c>
      <c r="J72" s="202">
        <v>18648987.110000003</v>
      </c>
      <c r="K72" s="202">
        <v>17714380.549999997</v>
      </c>
      <c r="L72" s="132">
        <v>16436923.180000002</v>
      </c>
      <c r="M72" s="203">
        <v>105.27597652857246</v>
      </c>
      <c r="N72" s="203">
        <v>113.45789540886571</v>
      </c>
      <c r="O72" s="237">
        <v>107.77187650030737</v>
      </c>
    </row>
    <row r="73" spans="1:15" ht="22.95" customHeight="1" x14ac:dyDescent="0.3">
      <c r="B73" s="135" t="s">
        <v>83</v>
      </c>
      <c r="C73" s="142" t="s">
        <v>162</v>
      </c>
      <c r="D73" s="119">
        <v>7506148.4999999925</v>
      </c>
      <c r="E73" s="120">
        <v>195411903.79000002</v>
      </c>
      <c r="F73" s="228">
        <v>-32818167.870000001</v>
      </c>
      <c r="G73" s="204">
        <v>3.841193066757334</v>
      </c>
      <c r="H73" s="204">
        <v>-22.871930358006278</v>
      </c>
      <c r="I73" s="191">
        <v>-595.43818705562626</v>
      </c>
      <c r="J73" s="226">
        <v>56737207.849999987</v>
      </c>
      <c r="K73" s="121">
        <v>217977877.43000004</v>
      </c>
      <c r="L73" s="120">
        <v>24322520.790000018</v>
      </c>
      <c r="M73" s="204">
        <v>26.028883535770824</v>
      </c>
      <c r="N73" s="204">
        <v>233.27026149907525</v>
      </c>
      <c r="O73" s="145">
        <v>896.1977227278993</v>
      </c>
    </row>
    <row r="74" spans="1:15" ht="22.95" customHeight="1" x14ac:dyDescent="0.3">
      <c r="B74" s="205" t="s">
        <v>59</v>
      </c>
      <c r="C74" s="206" t="s">
        <v>163</v>
      </c>
      <c r="D74" s="209">
        <v>1773220594.6599991</v>
      </c>
      <c r="E74" s="207">
        <v>1208762150.7399995</v>
      </c>
      <c r="F74" s="229">
        <v>1610157532.3699999</v>
      </c>
      <c r="G74" s="211">
        <v>146.69723018498223</v>
      </c>
      <c r="H74" s="211">
        <v>110.12714961187591</v>
      </c>
      <c r="I74" s="208">
        <v>75.071049039581595</v>
      </c>
      <c r="J74" s="210">
        <v>6111481682.5300007</v>
      </c>
      <c r="K74" s="210">
        <v>5482516310.3700008</v>
      </c>
      <c r="L74" s="207">
        <v>5780205347.8000002</v>
      </c>
      <c r="M74" s="211">
        <v>111.47220248064438</v>
      </c>
      <c r="N74" s="211">
        <v>105.73122086148872</v>
      </c>
      <c r="O74" s="238">
        <v>94.849853603500392</v>
      </c>
    </row>
    <row r="75" spans="1:15" ht="34.950000000000003" customHeight="1" x14ac:dyDescent="0.3">
      <c r="B75" s="133" t="s">
        <v>84</v>
      </c>
      <c r="C75" s="212" t="s">
        <v>164</v>
      </c>
      <c r="D75" s="265">
        <v>503716.27999999997</v>
      </c>
      <c r="E75" s="213">
        <v>162538.46</v>
      </c>
      <c r="F75" s="230">
        <v>934358.65</v>
      </c>
      <c r="G75" s="215">
        <v>309.90590165552203</v>
      </c>
      <c r="H75" s="215">
        <v>53.910377990293121</v>
      </c>
      <c r="I75" s="214">
        <v>17.395724864322709</v>
      </c>
      <c r="J75" s="225">
        <v>2083062.2300000002</v>
      </c>
      <c r="K75" s="225">
        <v>1846946.89</v>
      </c>
      <c r="L75" s="213">
        <v>2904476.83</v>
      </c>
      <c r="M75" s="215">
        <v>112.7840893140138</v>
      </c>
      <c r="N75" s="215">
        <v>71.719016949431136</v>
      </c>
      <c r="O75" s="239">
        <v>63.589658244923918</v>
      </c>
    </row>
    <row r="76" spans="1:15" ht="22.95" customHeight="1" x14ac:dyDescent="0.3">
      <c r="B76" s="216" t="s">
        <v>85</v>
      </c>
      <c r="C76" s="212" t="s">
        <v>165</v>
      </c>
      <c r="D76" s="265">
        <v>0</v>
      </c>
      <c r="E76" s="213">
        <v>0</v>
      </c>
      <c r="F76" s="230">
        <v>0</v>
      </c>
      <c r="G76" s="218" t="s">
        <v>168</v>
      </c>
      <c r="H76" s="218" t="s">
        <v>168</v>
      </c>
      <c r="I76" s="217" t="s">
        <v>168</v>
      </c>
      <c r="J76" s="225">
        <v>0</v>
      </c>
      <c r="K76" s="225">
        <v>0</v>
      </c>
      <c r="L76" s="213">
        <v>0</v>
      </c>
      <c r="M76" s="218" t="s">
        <v>168</v>
      </c>
      <c r="N76" s="218" t="s">
        <v>168</v>
      </c>
      <c r="O76" s="240" t="s">
        <v>168</v>
      </c>
    </row>
    <row r="77" spans="1:15" ht="22.95" customHeight="1" x14ac:dyDescent="0.3">
      <c r="B77" s="135" t="s">
        <v>86</v>
      </c>
      <c r="C77" s="142" t="s">
        <v>166</v>
      </c>
      <c r="D77" s="119">
        <v>503716.27999999997</v>
      </c>
      <c r="E77" s="120">
        <v>162538.46</v>
      </c>
      <c r="F77" s="120">
        <v>934358.65</v>
      </c>
      <c r="G77" s="144">
        <v>309.90590165552203</v>
      </c>
      <c r="H77" s="144">
        <v>53.910377990293121</v>
      </c>
      <c r="I77" s="191">
        <v>17.395724864322709</v>
      </c>
      <c r="J77" s="121">
        <v>2083062.2300000002</v>
      </c>
      <c r="K77" s="121">
        <v>1846946.89</v>
      </c>
      <c r="L77" s="120">
        <v>2904476.83</v>
      </c>
      <c r="M77" s="144">
        <v>112.7840893140138</v>
      </c>
      <c r="N77" s="144">
        <v>71.719016949431136</v>
      </c>
      <c r="O77" s="222">
        <v>63.589658244923918</v>
      </c>
    </row>
    <row r="78" spans="1:15" ht="32.4" customHeight="1" thickBot="1" x14ac:dyDescent="0.35">
      <c r="B78" s="245" t="s">
        <v>87</v>
      </c>
      <c r="C78" s="246" t="s">
        <v>167</v>
      </c>
      <c r="D78" s="251">
        <v>1773724310.9399991</v>
      </c>
      <c r="E78" s="247">
        <v>1208924689.1999996</v>
      </c>
      <c r="F78" s="248">
        <v>1611091891.02</v>
      </c>
      <c r="G78" s="249">
        <v>146.71917339315431</v>
      </c>
      <c r="H78" s="249">
        <v>110.09454648902954</v>
      </c>
      <c r="I78" s="250">
        <v>75.037600023833278</v>
      </c>
      <c r="J78" s="252">
        <v>6113564744.7600002</v>
      </c>
      <c r="K78" s="253">
        <v>5484363257.2600012</v>
      </c>
      <c r="L78" s="247">
        <v>5783109824.6300001</v>
      </c>
      <c r="M78" s="249">
        <v>111.47264427948103</v>
      </c>
      <c r="N78" s="249">
        <v>105.71413876185798</v>
      </c>
      <c r="O78" s="254">
        <v>94.834153657299552</v>
      </c>
    </row>
    <row r="79" spans="1:15" x14ac:dyDescent="0.3">
      <c r="A79" s="267"/>
      <c r="B79" s="267"/>
      <c r="C79" s="267"/>
      <c r="D79" s="267"/>
      <c r="E79" s="267"/>
      <c r="F79" s="267"/>
      <c r="G79" s="267"/>
      <c r="H79" s="267"/>
      <c r="I79" s="267"/>
      <c r="J79" s="267"/>
      <c r="K79" s="267"/>
      <c r="L79" s="267"/>
      <c r="M79" s="267"/>
      <c r="N79" s="267"/>
      <c r="O79" s="267"/>
    </row>
    <row r="80" spans="1:15" x14ac:dyDescent="0.3">
      <c r="B80" s="20" t="s">
        <v>172</v>
      </c>
      <c r="C80" s="115"/>
      <c r="D80" s="219"/>
      <c r="E80" s="219"/>
      <c r="F80" s="219"/>
      <c r="G80" s="219"/>
      <c r="H80" s="219"/>
      <c r="I80" s="126"/>
      <c r="J80" s="126"/>
      <c r="K80" s="126"/>
      <c r="L80" s="126"/>
      <c r="M80" s="126"/>
      <c r="N80" s="126"/>
      <c r="O80" s="126"/>
    </row>
    <row r="81" spans="2:12" x14ac:dyDescent="0.3">
      <c r="B81" s="116"/>
      <c r="D81" s="220"/>
      <c r="E81" s="220"/>
      <c r="F81" s="220"/>
      <c r="J81" s="220"/>
      <c r="K81" s="220"/>
      <c r="L81" s="220"/>
    </row>
    <row r="82" spans="2:12" x14ac:dyDescent="0.3">
      <c r="B82" s="115"/>
      <c r="C82" s="115"/>
      <c r="D82" s="220"/>
      <c r="E82" s="220"/>
      <c r="F82" s="220"/>
      <c r="J82" s="220"/>
      <c r="K82" s="220"/>
      <c r="L82" s="220"/>
    </row>
    <row r="83" spans="2:12" x14ac:dyDescent="0.3">
      <c r="B83" s="116"/>
    </row>
    <row r="84" spans="2:12" x14ac:dyDescent="0.3">
      <c r="B84" s="12"/>
      <c r="C84" s="12"/>
    </row>
  </sheetData>
  <mergeCells count="3">
    <mergeCell ref="A8:A71"/>
    <mergeCell ref="B8:O8"/>
    <mergeCell ref="A79:O79"/>
  </mergeCells>
  <pageMargins left="0.31496062992125984" right="0.31496062992125984" top="0.15748031496062992" bottom="0.15748031496062992" header="0.31496062992125984" footer="0.31496062992125984"/>
  <pageSetup paperSize="8" scale="62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0"/>
      <c r="B1" s="20"/>
      <c r="C1" s="20"/>
      <c r="D1" s="21"/>
      <c r="E1" s="21"/>
      <c r="F1" s="22"/>
      <c r="G1" s="23"/>
      <c r="H1" s="21"/>
      <c r="I1" s="20"/>
    </row>
    <row r="2" spans="1:9" ht="69.75" customHeight="1" x14ac:dyDescent="0.2">
      <c r="B2" s="269"/>
      <c r="C2" s="24"/>
      <c r="D2" s="25" t="s">
        <v>158</v>
      </c>
      <c r="E2" s="25" t="s">
        <v>149</v>
      </c>
    </row>
    <row r="3" spans="1:9" ht="22.95" customHeight="1" x14ac:dyDescent="0.25">
      <c r="B3" s="269"/>
      <c r="C3" s="15"/>
      <c r="D3" s="15"/>
      <c r="E3" s="15"/>
      <c r="F3" s="17" t="s">
        <v>159</v>
      </c>
    </row>
    <row r="4" spans="1:9" ht="20.399999999999999" x14ac:dyDescent="0.35">
      <c r="B4" s="269"/>
      <c r="C4" s="16" t="s">
        <v>127</v>
      </c>
      <c r="D4" s="26" t="e">
        <f>D12+G12</f>
        <v>#REF!</v>
      </c>
      <c r="E4" s="26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69"/>
      <c r="C5" s="16" t="s">
        <v>88</v>
      </c>
      <c r="D5" s="26" t="e">
        <f t="shared" si="0"/>
        <v>#REF!</v>
      </c>
      <c r="E5" s="26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69"/>
      <c r="C6" s="16" t="s">
        <v>89</v>
      </c>
      <c r="D6" s="26" t="e">
        <f t="shared" si="0"/>
        <v>#REF!</v>
      </c>
      <c r="E6" s="26" t="e">
        <f t="shared" si="0"/>
        <v>#REF!</v>
      </c>
      <c r="F6" s="5" t="e">
        <f t="shared" si="1"/>
        <v>#REF!</v>
      </c>
    </row>
    <row r="7" spans="1:9" ht="20.399999999999999" x14ac:dyDescent="0.35">
      <c r="B7" s="269"/>
      <c r="C7" s="16" t="s">
        <v>128</v>
      </c>
      <c r="D7" s="26" t="e">
        <f t="shared" si="0"/>
        <v>#REF!</v>
      </c>
      <c r="E7" s="26" t="e">
        <f t="shared" si="0"/>
        <v>#REF!</v>
      </c>
      <c r="F7" s="5" t="e">
        <f t="shared" si="1"/>
        <v>#REF!</v>
      </c>
    </row>
    <row r="8" spans="1:9" ht="20.25" customHeight="1" x14ac:dyDescent="0.4">
      <c r="B8" s="269"/>
      <c r="C8" s="27" t="s">
        <v>139</v>
      </c>
      <c r="D8" s="28" t="e">
        <f>SUM(D4:D7)</f>
        <v>#REF!</v>
      </c>
      <c r="E8" s="28" t="e">
        <f>SUM(E4:E7)</f>
        <v>#REF!</v>
      </c>
      <c r="F8" s="5" t="e">
        <f t="shared" si="1"/>
        <v>#REF!</v>
      </c>
    </row>
    <row r="9" spans="1:9" ht="14.4" x14ac:dyDescent="0.2">
      <c r="G9" s="29"/>
    </row>
    <row r="10" spans="1:9" ht="15" thickBot="1" x14ac:dyDescent="0.25">
      <c r="G10" s="29"/>
    </row>
    <row r="11" spans="1:9" ht="31.2" x14ac:dyDescent="0.3">
      <c r="C11" s="31" t="s">
        <v>146</v>
      </c>
      <c r="D11" s="117" t="s">
        <v>169</v>
      </c>
      <c r="E11" s="117" t="s">
        <v>170</v>
      </c>
      <c r="F11" s="39" t="s">
        <v>147</v>
      </c>
      <c r="G11" s="117" t="s">
        <v>169</v>
      </c>
      <c r="H11" s="117" t="s">
        <v>170</v>
      </c>
    </row>
    <row r="12" spans="1:9" ht="17.399999999999999" x14ac:dyDescent="0.25">
      <c r="C12" s="16" t="s">
        <v>127</v>
      </c>
      <c r="D12" s="38" t="e">
        <f>#REF!</f>
        <v>#REF!</v>
      </c>
      <c r="E12" s="41" t="e">
        <f>#REF!</f>
        <v>#REF!</v>
      </c>
      <c r="F12" s="16" t="s">
        <v>127</v>
      </c>
      <c r="G12" s="32" t="e">
        <f>#REF!</f>
        <v>#REF!</v>
      </c>
      <c r="H12" s="33" t="e">
        <f>#REF!</f>
        <v>#REF!</v>
      </c>
    </row>
    <row r="13" spans="1:9" ht="17.399999999999999" x14ac:dyDescent="0.25">
      <c r="C13" s="16" t="s">
        <v>88</v>
      </c>
      <c r="D13" s="38" t="e">
        <f>#REF!</f>
        <v>#REF!</v>
      </c>
      <c r="E13" s="41" t="e">
        <f>#REF!</f>
        <v>#REF!</v>
      </c>
      <c r="F13" s="16" t="s">
        <v>88</v>
      </c>
      <c r="G13" s="32"/>
      <c r="H13" s="33"/>
    </row>
    <row r="14" spans="1:9" ht="17.399999999999999" x14ac:dyDescent="0.25">
      <c r="C14" s="16" t="s">
        <v>89</v>
      </c>
      <c r="D14" s="38" t="e">
        <f>#REF!</f>
        <v>#REF!</v>
      </c>
      <c r="E14" s="41" t="e">
        <f>#REF!</f>
        <v>#REF!</v>
      </c>
      <c r="F14" s="16" t="s">
        <v>89</v>
      </c>
      <c r="G14" s="32"/>
      <c r="H14" s="33"/>
    </row>
    <row r="15" spans="1:9" ht="17.399999999999999" x14ac:dyDescent="0.25">
      <c r="C15" s="16" t="s">
        <v>128</v>
      </c>
      <c r="D15" s="38" t="e">
        <f>#REF!</f>
        <v>#REF!</v>
      </c>
      <c r="E15" s="41" t="e">
        <f>#REF!</f>
        <v>#REF!</v>
      </c>
      <c r="F15" s="16" t="s">
        <v>128</v>
      </c>
      <c r="G15" s="32" t="e">
        <f>#REF!</f>
        <v>#REF!</v>
      </c>
      <c r="H15" s="33" t="e">
        <f>#REF!</f>
        <v>#REF!</v>
      </c>
    </row>
    <row r="16" spans="1:9" ht="15" thickBot="1" x14ac:dyDescent="0.3">
      <c r="C16" s="30" t="s">
        <v>138</v>
      </c>
      <c r="D16" s="37" t="e">
        <f>SUM(D12:D15)</f>
        <v>#REF!</v>
      </c>
      <c r="E16" s="37" t="e">
        <f>SUM(E12:E15)</f>
        <v>#REF!</v>
      </c>
      <c r="F16" s="40" t="s">
        <v>130</v>
      </c>
      <c r="G16" s="37" t="e">
        <f>SUM(G12:G15)</f>
        <v>#REF!</v>
      </c>
      <c r="H16" s="37" t="e">
        <f>SUM(H12:H15)</f>
        <v>#REF!</v>
      </c>
    </row>
    <row r="18" spans="3:3" ht="13.2" x14ac:dyDescent="0.25">
      <c r="C18" s="65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3" t="s">
        <v>151</v>
      </c>
    </row>
    <row r="4" spans="2:5" ht="15" thickBot="1" x14ac:dyDescent="0.35">
      <c r="B4" s="270" t="s">
        <v>106</v>
      </c>
      <c r="C4" s="270"/>
      <c r="D4" s="270"/>
      <c r="E4" s="270"/>
    </row>
    <row r="5" spans="2:5" ht="27" x14ac:dyDescent="0.3">
      <c r="B5" s="53" t="s">
        <v>60</v>
      </c>
      <c r="C5" s="54" t="s">
        <v>132</v>
      </c>
      <c r="D5" s="62" t="s">
        <v>126</v>
      </c>
      <c r="E5" s="63" t="s">
        <v>150</v>
      </c>
    </row>
    <row r="6" spans="2:5" x14ac:dyDescent="0.3">
      <c r="B6" s="75">
        <v>1</v>
      </c>
      <c r="C6" s="73">
        <v>2</v>
      </c>
      <c r="D6" s="73">
        <v>3</v>
      </c>
      <c r="E6" s="74">
        <v>4</v>
      </c>
    </row>
    <row r="7" spans="2:5" x14ac:dyDescent="0.3">
      <c r="B7" s="55" t="s">
        <v>22</v>
      </c>
      <c r="C7" s="42" t="s">
        <v>137</v>
      </c>
      <c r="D7" s="72">
        <f>+E7/E$11*100</f>
        <v>11.637264870354175</v>
      </c>
      <c r="E7" s="59">
        <f>FURS!D12</f>
        <v>411835244.28999984</v>
      </c>
    </row>
    <row r="8" spans="2:5" x14ac:dyDescent="0.3">
      <c r="B8" s="55" t="s">
        <v>31</v>
      </c>
      <c r="C8" s="42" t="s">
        <v>134</v>
      </c>
      <c r="D8" s="72">
        <f t="shared" ref="D8:D10" si="0">+E8/E$11*100</f>
        <v>18.765597163267564</v>
      </c>
      <c r="E8" s="59">
        <f>FURS!D24</f>
        <v>664102293.6299994</v>
      </c>
    </row>
    <row r="9" spans="2:5" x14ac:dyDescent="0.3">
      <c r="B9" s="55" t="s">
        <v>43</v>
      </c>
      <c r="C9" s="42" t="s">
        <v>135</v>
      </c>
      <c r="D9" s="72">
        <f t="shared" si="0"/>
        <v>17.13931430426759</v>
      </c>
      <c r="E9" s="59">
        <f>FURS!D39</f>
        <v>606549199.66999996</v>
      </c>
    </row>
    <row r="10" spans="2:5" x14ac:dyDescent="0.3">
      <c r="B10" s="55"/>
      <c r="C10" s="42" t="s">
        <v>136</v>
      </c>
      <c r="D10" s="72">
        <f t="shared" si="0"/>
        <v>52.45782366211067</v>
      </c>
      <c r="E10" s="59">
        <f>FURS!D29+FURS!D31+FURS!D54+FURS!D56+FURS!D57+FURS!D67+FURS!D74</f>
        <v>1856448303.2299991</v>
      </c>
    </row>
    <row r="11" spans="2:5" ht="15" thickBot="1" x14ac:dyDescent="0.35">
      <c r="B11" s="57"/>
      <c r="C11" s="56" t="s">
        <v>130</v>
      </c>
      <c r="D11" s="64">
        <f>SUM(D7:D10)</f>
        <v>100</v>
      </c>
      <c r="E11" s="60">
        <f>SUM(E7:E10)</f>
        <v>3538935040.8199983</v>
      </c>
    </row>
    <row r="33" spans="2:5" x14ac:dyDescent="0.3">
      <c r="B33" s="43" t="s">
        <v>152</v>
      </c>
    </row>
    <row r="35" spans="2:5" ht="15" thickBot="1" x14ac:dyDescent="0.35">
      <c r="B35" s="270" t="s">
        <v>106</v>
      </c>
      <c r="C35" s="270"/>
      <c r="D35" s="270"/>
      <c r="E35" s="270"/>
    </row>
    <row r="36" spans="2:5" ht="40.200000000000003" x14ac:dyDescent="0.3">
      <c r="B36" s="53" t="s">
        <v>60</v>
      </c>
      <c r="C36" s="54" t="s">
        <v>132</v>
      </c>
      <c r="D36" s="62" t="s">
        <v>126</v>
      </c>
      <c r="E36" s="63" t="s">
        <v>153</v>
      </c>
    </row>
    <row r="37" spans="2:5" x14ac:dyDescent="0.3">
      <c r="B37" s="75">
        <v>1</v>
      </c>
      <c r="C37" s="73">
        <v>2</v>
      </c>
      <c r="D37" s="73">
        <v>3</v>
      </c>
      <c r="E37" s="74">
        <v>4</v>
      </c>
    </row>
    <row r="38" spans="2:5" x14ac:dyDescent="0.3">
      <c r="B38" s="55" t="s">
        <v>22</v>
      </c>
      <c r="C38" s="42" t="s">
        <v>133</v>
      </c>
      <c r="D38" s="61">
        <f>+E38/E$42*100</f>
        <v>11.174378696177099</v>
      </c>
      <c r="E38" s="70">
        <f>FURS!J12</f>
        <v>1359500183.8400002</v>
      </c>
    </row>
    <row r="39" spans="2:5" x14ac:dyDescent="0.3">
      <c r="B39" s="55" t="s">
        <v>31</v>
      </c>
      <c r="C39" s="42" t="s">
        <v>134</v>
      </c>
      <c r="D39" s="61">
        <f t="shared" ref="D39:D41" si="1">+E39/E$42*100</f>
        <v>21.174249019062795</v>
      </c>
      <c r="E39" s="70">
        <f>FURS!J24</f>
        <v>2576107022.75</v>
      </c>
    </row>
    <row r="40" spans="2:5" x14ac:dyDescent="0.3">
      <c r="B40" s="55" t="s">
        <v>43</v>
      </c>
      <c r="C40" s="42" t="s">
        <v>135</v>
      </c>
      <c r="D40" s="61">
        <f t="shared" si="1"/>
        <v>14.932843742620564</v>
      </c>
      <c r="E40" s="70">
        <f>FURS!J39</f>
        <v>1816763541.4299998</v>
      </c>
    </row>
    <row r="41" spans="2:5" x14ac:dyDescent="0.3">
      <c r="B41" s="55"/>
      <c r="C41" s="42" t="s">
        <v>136</v>
      </c>
      <c r="D41" s="61">
        <f t="shared" si="1"/>
        <v>52.718528542139545</v>
      </c>
      <c r="E41" s="70">
        <f>FURS!J29+FURS!J31+FURS!J54+FURS!J56+FURS!J57+FURS!J67+FURS!J74</f>
        <v>6413855409.1900005</v>
      </c>
    </row>
    <row r="42" spans="2:5" ht="15" thickBot="1" x14ac:dyDescent="0.35">
      <c r="B42" s="57"/>
      <c r="C42" s="56" t="s">
        <v>130</v>
      </c>
      <c r="D42" s="58">
        <f>SUM(D38:D41)</f>
        <v>100</v>
      </c>
      <c r="E42" s="71">
        <f>SUM(E38:E41)</f>
        <v>12166226157.210001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6" t="s">
        <v>140</v>
      </c>
    </row>
    <row r="4" spans="2:9" ht="50.25" customHeight="1" x14ac:dyDescent="0.3">
      <c r="B4" s="77"/>
      <c r="C4" s="78" t="s">
        <v>143</v>
      </c>
      <c r="D4" s="78" t="s">
        <v>154</v>
      </c>
      <c r="E4" s="78" t="s">
        <v>155</v>
      </c>
      <c r="F4" s="78" t="s">
        <v>148</v>
      </c>
      <c r="G4" s="78" t="s">
        <v>156</v>
      </c>
      <c r="H4" s="78" t="s">
        <v>157</v>
      </c>
      <c r="I4" s="78" t="s">
        <v>148</v>
      </c>
    </row>
    <row r="5" spans="2:9" x14ac:dyDescent="0.3">
      <c r="B5" s="79" t="s">
        <v>23</v>
      </c>
      <c r="C5" s="80" t="s">
        <v>61</v>
      </c>
      <c r="D5" s="67">
        <f>+D6+D9+D10+D11</f>
        <v>273492957.27999985</v>
      </c>
      <c r="E5" s="67">
        <f>+E6+E9+E10+E11</f>
        <v>152254301.12999988</v>
      </c>
      <c r="F5" s="68">
        <f t="shared" ref="F5:F11" si="0">D5/E5*100</f>
        <v>179.62905169193368</v>
      </c>
      <c r="G5" s="67">
        <f>+G6+G9+G10+G11</f>
        <v>1019310320.8900001</v>
      </c>
      <c r="H5" s="67">
        <f>+H6+H9+H10+H11</f>
        <v>827632103.6099999</v>
      </c>
      <c r="I5" s="81">
        <f t="shared" ref="I5:I11" si="1">G5/H5*100</f>
        <v>123.15983351104074</v>
      </c>
    </row>
    <row r="6" spans="2:9" x14ac:dyDescent="0.3">
      <c r="B6" s="82" t="s">
        <v>24</v>
      </c>
      <c r="C6" s="83" t="s">
        <v>62</v>
      </c>
      <c r="D6" s="52">
        <f>+D7-D8</f>
        <v>7750088.6499999985</v>
      </c>
      <c r="E6" s="52">
        <f>+E7-E8</f>
        <v>1060847.54</v>
      </c>
      <c r="F6" s="51">
        <f t="shared" si="0"/>
        <v>730.55631066458409</v>
      </c>
      <c r="G6" s="52">
        <f>+G7-G8</f>
        <v>11754817.25</v>
      </c>
      <c r="H6" s="52">
        <f>+H7-H8</f>
        <v>5043518.38</v>
      </c>
      <c r="I6" s="84">
        <f t="shared" si="1"/>
        <v>233.06779839672163</v>
      </c>
    </row>
    <row r="7" spans="2:9" x14ac:dyDescent="0.3">
      <c r="B7" s="104" t="s">
        <v>63</v>
      </c>
      <c r="C7" s="111" t="s">
        <v>0</v>
      </c>
      <c r="D7" s="50">
        <f>FURS!D15</f>
        <v>8459570.3899999987</v>
      </c>
      <c r="E7" s="50">
        <f>FURS!E15</f>
        <v>1655751.4500000002</v>
      </c>
      <c r="F7" s="51">
        <f t="shared" si="0"/>
        <v>510.92030690959069</v>
      </c>
      <c r="G7" s="50">
        <f>FURS!J15</f>
        <v>14039676.859999999</v>
      </c>
      <c r="H7" s="50">
        <f>FURS!K15</f>
        <v>7700999.8700000001</v>
      </c>
      <c r="I7" s="84">
        <f t="shared" si="1"/>
        <v>182.30979219585416</v>
      </c>
    </row>
    <row r="8" spans="2:9" x14ac:dyDescent="0.3">
      <c r="B8" s="104" t="s">
        <v>25</v>
      </c>
      <c r="C8" s="111" t="s">
        <v>1</v>
      </c>
      <c r="D8" s="50">
        <f>FURS!D16</f>
        <v>709481.73999999976</v>
      </c>
      <c r="E8" s="50">
        <f>FURS!E16</f>
        <v>594903.91000000015</v>
      </c>
      <c r="F8" s="51">
        <f t="shared" si="0"/>
        <v>119.25988854233611</v>
      </c>
      <c r="G8" s="50">
        <f>FURS!J16</f>
        <v>2284859.61</v>
      </c>
      <c r="H8" s="50">
        <f>FURS!K16</f>
        <v>2657481.4900000002</v>
      </c>
      <c r="I8" s="84">
        <f t="shared" si="1"/>
        <v>85.978382863543473</v>
      </c>
    </row>
    <row r="9" spans="2:9" x14ac:dyDescent="0.3">
      <c r="B9" s="85" t="s">
        <v>26</v>
      </c>
      <c r="C9" s="86" t="s">
        <v>64</v>
      </c>
      <c r="D9" s="52">
        <f>FURS!D17</f>
        <v>249492665.56999981</v>
      </c>
      <c r="E9" s="52">
        <f>FURS!E17</f>
        <v>144178419.4799999</v>
      </c>
      <c r="F9" s="66">
        <f t="shared" si="0"/>
        <v>173.04438935440604</v>
      </c>
      <c r="G9" s="52">
        <f>FURS!J17</f>
        <v>949107569.84000003</v>
      </c>
      <c r="H9" s="52">
        <f>FURS!K17</f>
        <v>780970692.69999993</v>
      </c>
      <c r="I9" s="87">
        <f t="shared" si="1"/>
        <v>121.52921725637505</v>
      </c>
    </row>
    <row r="10" spans="2:9" ht="24" x14ac:dyDescent="0.3">
      <c r="B10" s="82" t="s">
        <v>27</v>
      </c>
      <c r="C10" s="88" t="s">
        <v>145</v>
      </c>
      <c r="D10" s="50">
        <f>FURS!D18</f>
        <v>20272456.829999998</v>
      </c>
      <c r="E10" s="50">
        <f>FURS!E18</f>
        <v>6765451.6600000039</v>
      </c>
      <c r="F10" s="51">
        <f t="shared" si="0"/>
        <v>299.64676194286761</v>
      </c>
      <c r="G10" s="50">
        <f>FURS!J18</f>
        <v>62927252.100000001</v>
      </c>
      <c r="H10" s="50">
        <f>FURS!K18</f>
        <v>40983967.140000001</v>
      </c>
      <c r="I10" s="84">
        <f t="shared" si="1"/>
        <v>153.54114423584812</v>
      </c>
    </row>
    <row r="11" spans="2:9" x14ac:dyDescent="0.3">
      <c r="B11" s="82" t="s">
        <v>28</v>
      </c>
      <c r="C11" s="89" t="s">
        <v>2</v>
      </c>
      <c r="D11" s="50">
        <f>FURS!D19</f>
        <v>-4022253.7699999996</v>
      </c>
      <c r="E11" s="50">
        <f>FURS!E19</f>
        <v>249582.45</v>
      </c>
      <c r="F11" s="51">
        <f t="shared" si="0"/>
        <v>-1611.5931909475205</v>
      </c>
      <c r="G11" s="50">
        <f>FURS!J19</f>
        <v>-4479318.3</v>
      </c>
      <c r="H11" s="50">
        <f>FURS!K19</f>
        <v>633925.39</v>
      </c>
      <c r="I11" s="84">
        <f t="shared" si="1"/>
        <v>-706.60023571543638</v>
      </c>
    </row>
    <row r="14" spans="2:9" x14ac:dyDescent="0.3">
      <c r="B14" s="76" t="s">
        <v>141</v>
      </c>
    </row>
    <row r="16" spans="2:9" ht="53.25" customHeight="1" x14ac:dyDescent="0.3">
      <c r="B16" s="77"/>
      <c r="C16" s="78" t="s">
        <v>143</v>
      </c>
      <c r="D16" s="78" t="s">
        <v>154</v>
      </c>
      <c r="E16" s="78" t="s">
        <v>155</v>
      </c>
      <c r="F16" s="78" t="s">
        <v>148</v>
      </c>
      <c r="G16" s="78" t="s">
        <v>156</v>
      </c>
      <c r="H16" s="78" t="s">
        <v>157</v>
      </c>
      <c r="I16" s="78" t="s">
        <v>148</v>
      </c>
    </row>
    <row r="17" spans="2:9" ht="21.75" customHeight="1" x14ac:dyDescent="0.3">
      <c r="B17" s="90" t="s">
        <v>29</v>
      </c>
      <c r="C17" s="91" t="s">
        <v>3</v>
      </c>
      <c r="D17" s="92">
        <f>FURS!D20</f>
        <v>138350536.05000001</v>
      </c>
      <c r="E17" s="92">
        <f>FURS!E20</f>
        <v>37855259.819999963</v>
      </c>
      <c r="F17" s="93">
        <f t="shared" ref="F17" si="2">D17/E17*100</f>
        <v>365.47242498889324</v>
      </c>
      <c r="G17" s="92">
        <f>FURS!J20</f>
        <v>340293431.62</v>
      </c>
      <c r="H17" s="92">
        <f>FURS!K20</f>
        <v>250627876.58999994</v>
      </c>
      <c r="I17" s="95">
        <f>G17/H17*100</f>
        <v>135.77636943263226</v>
      </c>
    </row>
    <row r="20" spans="2:9" x14ac:dyDescent="0.3">
      <c r="B20" s="76" t="s">
        <v>142</v>
      </c>
    </row>
    <row r="22" spans="2:9" ht="54" customHeight="1" x14ac:dyDescent="0.3">
      <c r="B22" s="77"/>
      <c r="C22" s="78" t="s">
        <v>143</v>
      </c>
      <c r="D22" s="78" t="s">
        <v>154</v>
      </c>
      <c r="E22" s="78" t="s">
        <v>155</v>
      </c>
      <c r="F22" s="78" t="s">
        <v>148</v>
      </c>
      <c r="G22" s="78" t="s">
        <v>156</v>
      </c>
      <c r="H22" s="78" t="s">
        <v>157</v>
      </c>
      <c r="I22" s="78" t="s">
        <v>148</v>
      </c>
    </row>
    <row r="23" spans="2:9" ht="30" customHeight="1" x14ac:dyDescent="0.3">
      <c r="B23" s="79" t="s">
        <v>43</v>
      </c>
      <c r="C23" s="96" t="s">
        <v>129</v>
      </c>
      <c r="D23" s="69">
        <f>+D24+D33+D35+D37+D29+D30</f>
        <v>606549199.66999996</v>
      </c>
      <c r="E23" s="69">
        <f>+E24+E33+E35+E37+E29+E30</f>
        <v>360303524.66000021</v>
      </c>
      <c r="F23" s="97">
        <f t="shared" ref="F23:F37" si="3">D23/E23*100</f>
        <v>168.34395396003109</v>
      </c>
      <c r="G23" s="67">
        <f>+G24+G33+G35+G37+G29+G30</f>
        <v>1816763541.4299998</v>
      </c>
      <c r="H23" s="67">
        <f>+H24+H33+H35+H37+H29+H30</f>
        <v>1687421551.3600001</v>
      </c>
      <c r="I23" s="98">
        <f t="shared" ref="I23:I37" si="4">G23/H23*100</f>
        <v>107.66506685693061</v>
      </c>
    </row>
    <row r="24" spans="2:9" x14ac:dyDescent="0.3">
      <c r="B24" s="85" t="s">
        <v>44</v>
      </c>
      <c r="C24" s="86" t="s">
        <v>111</v>
      </c>
      <c r="D24" s="44">
        <f>D25+D28</f>
        <v>449090769.80000001</v>
      </c>
      <c r="E24" s="44">
        <f>E25+E28</f>
        <v>228082722.86000019</v>
      </c>
      <c r="F24" s="46">
        <f t="shared" si="3"/>
        <v>196.89819735958568</v>
      </c>
      <c r="G24" s="45">
        <f>G25+G28</f>
        <v>1255429178.1800001</v>
      </c>
      <c r="H24" s="45">
        <f>H25+H28</f>
        <v>1119883348.4600003</v>
      </c>
      <c r="I24" s="99">
        <f t="shared" si="4"/>
        <v>112.1035668497433</v>
      </c>
    </row>
    <row r="25" spans="2:9" ht="24.6" x14ac:dyDescent="0.3">
      <c r="B25" s="85" t="s">
        <v>45</v>
      </c>
      <c r="C25" s="100" t="s">
        <v>109</v>
      </c>
      <c r="D25" s="44">
        <f>D26-D27</f>
        <v>434104582.65000004</v>
      </c>
      <c r="E25" s="44">
        <f>E26-E27</f>
        <v>216220943.66000021</v>
      </c>
      <c r="F25" s="46">
        <f t="shared" si="3"/>
        <v>200.76897977682228</v>
      </c>
      <c r="G25" s="44">
        <f>G26-G27</f>
        <v>1209309270.6600001</v>
      </c>
      <c r="H25" s="44">
        <f>H26-H27</f>
        <v>1079581673.3000002</v>
      </c>
      <c r="I25" s="101">
        <f t="shared" si="4"/>
        <v>112.0164690239189</v>
      </c>
    </row>
    <row r="26" spans="2:9" x14ac:dyDescent="0.3">
      <c r="B26" s="104" t="s">
        <v>107</v>
      </c>
      <c r="C26" s="111" t="s">
        <v>104</v>
      </c>
      <c r="D26" s="47">
        <f>FURS!D42</f>
        <v>590038117.68000007</v>
      </c>
      <c r="E26" s="47">
        <f>FURS!E42</f>
        <v>380920587.20000029</v>
      </c>
      <c r="F26" s="48">
        <f t="shared" si="3"/>
        <v>154.897933455669</v>
      </c>
      <c r="G26" s="47">
        <f>FURS!J42</f>
        <v>1883991144.6100001</v>
      </c>
      <c r="H26" s="47">
        <f>FURS!K42</f>
        <v>1754515927.1200004</v>
      </c>
      <c r="I26" s="112">
        <f t="shared" si="4"/>
        <v>107.37954073192886</v>
      </c>
    </row>
    <row r="27" spans="2:9" x14ac:dyDescent="0.3">
      <c r="B27" s="104" t="s">
        <v>108</v>
      </c>
      <c r="C27" s="111" t="s">
        <v>1</v>
      </c>
      <c r="D27" s="47">
        <f>FURS!D43</f>
        <v>155933535.03000003</v>
      </c>
      <c r="E27" s="47">
        <f>FURS!E43</f>
        <v>164699643.54000008</v>
      </c>
      <c r="F27" s="48">
        <f t="shared" si="3"/>
        <v>94.677518225550344</v>
      </c>
      <c r="G27" s="47">
        <f>FURS!J43</f>
        <v>674681873.95000005</v>
      </c>
      <c r="H27" s="47">
        <f>FURS!K43</f>
        <v>674934253.82000005</v>
      </c>
      <c r="I27" s="106">
        <f t="shared" si="4"/>
        <v>99.962606747461464</v>
      </c>
    </row>
    <row r="28" spans="2:9" x14ac:dyDescent="0.3">
      <c r="B28" s="102" t="s">
        <v>46</v>
      </c>
      <c r="C28" s="103" t="s">
        <v>105</v>
      </c>
      <c r="D28" s="44">
        <f>FURS!D44</f>
        <v>14986187.149999995</v>
      </c>
      <c r="E28" s="44">
        <f>FURS!E44</f>
        <v>11861779.199999999</v>
      </c>
      <c r="F28" s="46">
        <f t="shared" si="3"/>
        <v>126.34012905922238</v>
      </c>
      <c r="G28" s="44">
        <f>FURS!J44</f>
        <v>46119907.519999996</v>
      </c>
      <c r="H28" s="44">
        <f>FURS!K44</f>
        <v>40301675.160000011</v>
      </c>
      <c r="I28" s="99">
        <f t="shared" si="4"/>
        <v>114.43670104754024</v>
      </c>
    </row>
    <row r="29" spans="2:9" x14ac:dyDescent="0.3">
      <c r="B29" s="104" t="s">
        <v>47</v>
      </c>
      <c r="C29" s="105" t="s">
        <v>112</v>
      </c>
      <c r="D29" s="47">
        <f>FURS!D45</f>
        <v>12209171.5</v>
      </c>
      <c r="E29" s="47">
        <f>FURS!E45</f>
        <v>9686736.5</v>
      </c>
      <c r="F29" s="48">
        <f t="shared" si="3"/>
        <v>126.04009100484978</v>
      </c>
      <c r="G29" s="47">
        <f>FURS!J45</f>
        <v>41741421.369999997</v>
      </c>
      <c r="H29" s="47">
        <f>FURS!K45</f>
        <v>45125716.999999993</v>
      </c>
      <c r="I29" s="106">
        <f t="shared" si="4"/>
        <v>92.500295053483597</v>
      </c>
    </row>
    <row r="30" spans="2:9" x14ac:dyDescent="0.3">
      <c r="B30" s="85" t="s">
        <v>48</v>
      </c>
      <c r="C30" s="107" t="s">
        <v>114</v>
      </c>
      <c r="D30" s="45">
        <f>D31-D32</f>
        <v>115345575.79000001</v>
      </c>
      <c r="E30" s="45">
        <f>E31-E32</f>
        <v>96518440.570000008</v>
      </c>
      <c r="F30" s="46">
        <f t="shared" si="3"/>
        <v>119.50625715543511</v>
      </c>
      <c r="G30" s="45">
        <f>G31-G32</f>
        <v>423435701.53999996</v>
      </c>
      <c r="H30" s="45">
        <f>H31-H32</f>
        <v>410565441.10999995</v>
      </c>
      <c r="I30" s="99">
        <f t="shared" si="4"/>
        <v>103.13476467848928</v>
      </c>
    </row>
    <row r="31" spans="2:9" x14ac:dyDescent="0.3">
      <c r="B31" s="104" t="s">
        <v>77</v>
      </c>
      <c r="C31" s="113" t="s">
        <v>104</v>
      </c>
      <c r="D31" s="49">
        <f>FURS!D47</f>
        <v>124206854.58</v>
      </c>
      <c r="E31" s="49">
        <f>FURS!E47</f>
        <v>105217235.64</v>
      </c>
      <c r="F31" s="48">
        <f t="shared" si="3"/>
        <v>118.04801164418808</v>
      </c>
      <c r="G31" s="49">
        <f>FURS!J47</f>
        <v>446558763.49999994</v>
      </c>
      <c r="H31" s="49">
        <f>FURS!K47</f>
        <v>435458697.03999996</v>
      </c>
      <c r="I31" s="106">
        <f t="shared" si="4"/>
        <v>102.54905150257692</v>
      </c>
    </row>
    <row r="32" spans="2:9" x14ac:dyDescent="0.3">
      <c r="B32" s="82" t="s">
        <v>113</v>
      </c>
      <c r="C32" s="113" t="s">
        <v>1</v>
      </c>
      <c r="D32" s="49">
        <f>FURS!D48</f>
        <v>8861278.7899999972</v>
      </c>
      <c r="E32" s="49">
        <f>FURS!E48</f>
        <v>8698795.0699999984</v>
      </c>
      <c r="F32" s="51">
        <f t="shared" si="3"/>
        <v>101.86788766366466</v>
      </c>
      <c r="G32" s="49">
        <f>FURS!J48</f>
        <v>23123061.959999993</v>
      </c>
      <c r="H32" s="49">
        <f>FURS!K48</f>
        <v>24893255.930000003</v>
      </c>
      <c r="I32" s="84">
        <f t="shared" si="4"/>
        <v>92.888861244275134</v>
      </c>
    </row>
    <row r="33" spans="2:9" x14ac:dyDescent="0.3">
      <c r="B33" s="82" t="s">
        <v>49</v>
      </c>
      <c r="C33" s="108" t="s">
        <v>74</v>
      </c>
      <c r="D33" s="49">
        <f>FURS!D49</f>
        <v>20309118.039999977</v>
      </c>
      <c r="E33" s="49">
        <f>FURS!E49</f>
        <v>16854765.189999998</v>
      </c>
      <c r="F33" s="48">
        <f t="shared" si="3"/>
        <v>120.49481444006982</v>
      </c>
      <c r="G33" s="49">
        <f>FURS!J49</f>
        <v>71015740.929999977</v>
      </c>
      <c r="H33" s="49">
        <f>FURS!K49</f>
        <v>79157099.049999997</v>
      </c>
      <c r="I33" s="106">
        <f t="shared" si="4"/>
        <v>89.71493622466194</v>
      </c>
    </row>
    <row r="34" spans="2:9" hidden="1" x14ac:dyDescent="0.3">
      <c r="B34" s="82" t="s">
        <v>110</v>
      </c>
      <c r="C34" s="108" t="s">
        <v>75</v>
      </c>
      <c r="D34" s="49">
        <f>FURS!D50</f>
        <v>20047442.099999979</v>
      </c>
      <c r="E34" s="49">
        <f>FURS!E50</f>
        <v>16833834.359999985</v>
      </c>
      <c r="F34" s="51">
        <f t="shared" si="3"/>
        <v>119.0901708504158</v>
      </c>
      <c r="G34" s="49">
        <f>FURS!J50</f>
        <v>70384491.319999978</v>
      </c>
      <c r="H34" s="49">
        <f>FURS!K50</f>
        <v>78404855.089999989</v>
      </c>
      <c r="I34" s="84">
        <f t="shared" si="4"/>
        <v>89.770577650078522</v>
      </c>
    </row>
    <row r="35" spans="2:9" x14ac:dyDescent="0.3">
      <c r="B35" s="82" t="s">
        <v>91</v>
      </c>
      <c r="C35" s="108" t="s">
        <v>76</v>
      </c>
      <c r="D35" s="49">
        <f>FURS!D51</f>
        <v>7889454.160000002</v>
      </c>
      <c r="E35" s="49">
        <f>FURS!E51</f>
        <v>5603838.4399999995</v>
      </c>
      <c r="F35" s="51">
        <f t="shared" si="3"/>
        <v>140.78660982952968</v>
      </c>
      <c r="G35" s="49">
        <f>FURS!J51</f>
        <v>21227636.340000004</v>
      </c>
      <c r="H35" s="49">
        <f>FURS!K51</f>
        <v>20280710.23</v>
      </c>
      <c r="I35" s="84">
        <f t="shared" si="4"/>
        <v>104.66909738002801</v>
      </c>
    </row>
    <row r="36" spans="2:9" hidden="1" x14ac:dyDescent="0.3">
      <c r="B36" s="82" t="s">
        <v>99</v>
      </c>
      <c r="C36" s="108" t="s">
        <v>78</v>
      </c>
      <c r="D36" s="49">
        <f>FURS!D52</f>
        <v>3669786.879999998</v>
      </c>
      <c r="E36" s="49">
        <f>FURS!E52</f>
        <v>2847285.3599999989</v>
      </c>
      <c r="F36" s="51">
        <f t="shared" si="3"/>
        <v>128.88721768302139</v>
      </c>
      <c r="G36" s="49">
        <f>FURS!J52</f>
        <v>11514020.35</v>
      </c>
      <c r="H36" s="49">
        <f>FURS!K52</f>
        <v>11086441.319999998</v>
      </c>
      <c r="I36" s="84">
        <f t="shared" si="4"/>
        <v>103.85677439367893</v>
      </c>
    </row>
    <row r="37" spans="2:9" x14ac:dyDescent="0.3">
      <c r="B37" s="82" t="s">
        <v>100</v>
      </c>
      <c r="C37" s="108" t="s">
        <v>14</v>
      </c>
      <c r="D37" s="49">
        <f>FURS!D53</f>
        <v>1705110.3800000001</v>
      </c>
      <c r="E37" s="49">
        <f>FURS!E53</f>
        <v>3557021.1</v>
      </c>
      <c r="F37" s="51">
        <f t="shared" si="3"/>
        <v>47.936470773254626</v>
      </c>
      <c r="G37" s="49">
        <f>FURS!J53</f>
        <v>3913863.0700000008</v>
      </c>
      <c r="H37" s="49">
        <f>FURS!K53</f>
        <v>12409235.51</v>
      </c>
      <c r="I37" s="84">
        <f t="shared" si="4"/>
        <v>31.539920947152702</v>
      </c>
    </row>
    <row r="39" spans="2:9" x14ac:dyDescent="0.3">
      <c r="B39" s="76" t="s">
        <v>144</v>
      </c>
    </row>
    <row r="41" spans="2:9" ht="52.5" customHeight="1" x14ac:dyDescent="0.3">
      <c r="B41" s="77"/>
      <c r="C41" s="78" t="s">
        <v>143</v>
      </c>
      <c r="D41" s="78" t="s">
        <v>154</v>
      </c>
      <c r="E41" s="78" t="s">
        <v>155</v>
      </c>
      <c r="F41" s="78" t="s">
        <v>148</v>
      </c>
      <c r="G41" s="78" t="s">
        <v>156</v>
      </c>
      <c r="H41" s="78" t="s">
        <v>157</v>
      </c>
      <c r="I41" s="78" t="s">
        <v>148</v>
      </c>
    </row>
    <row r="42" spans="2:9" ht="30" customHeight="1" x14ac:dyDescent="0.3">
      <c r="B42" s="79" t="s">
        <v>31</v>
      </c>
      <c r="C42" s="96" t="s">
        <v>65</v>
      </c>
      <c r="D42" s="69">
        <f>+D43+D44+D45+D46</f>
        <v>664102293.6299994</v>
      </c>
      <c r="E42" s="69">
        <f>+E43+E44+E45+E46</f>
        <v>390233740.36999959</v>
      </c>
      <c r="F42" s="97">
        <f t="shared" ref="F42:F46" si="5">D42/E42*100</f>
        <v>170.18064429803832</v>
      </c>
      <c r="G42" s="67">
        <f>+G43+G44+G45+G46</f>
        <v>2576107022.75</v>
      </c>
      <c r="H42" s="67">
        <f>+H43+H44+H45+H46</f>
        <v>2206885668.6299996</v>
      </c>
      <c r="I42" s="98">
        <f>G42/H42*100</f>
        <v>116.7304251130149</v>
      </c>
    </row>
    <row r="43" spans="2:9" x14ac:dyDescent="0.3">
      <c r="B43" s="85" t="s">
        <v>32</v>
      </c>
      <c r="C43" s="86" t="s">
        <v>5</v>
      </c>
      <c r="D43" s="50">
        <f>FURS!D25</f>
        <v>3811932.179999996</v>
      </c>
      <c r="E43" s="50">
        <f>FURS!E25</f>
        <v>2254125.7399999984</v>
      </c>
      <c r="F43" s="51">
        <f t="shared" si="5"/>
        <v>169.10911899706176</v>
      </c>
      <c r="G43" s="50">
        <f>FURS!J25</f>
        <v>14791431.849999998</v>
      </c>
      <c r="H43" s="50">
        <f>FURS!K25</f>
        <v>12657677.039999999</v>
      </c>
      <c r="I43" s="84">
        <f>G43/H43*100</f>
        <v>116.85739652905538</v>
      </c>
    </row>
    <row r="44" spans="2:9" x14ac:dyDescent="0.3">
      <c r="B44" s="85" t="s">
        <v>33</v>
      </c>
      <c r="C44" s="86" t="s">
        <v>6</v>
      </c>
      <c r="D44" s="50">
        <f>FURS!D26</f>
        <v>3450502.91</v>
      </c>
      <c r="E44" s="50">
        <f>FURS!E26</f>
        <v>2013899.3399999999</v>
      </c>
      <c r="F44" s="51">
        <f t="shared" si="5"/>
        <v>171.33442776737792</v>
      </c>
      <c r="G44" s="50">
        <f>FURS!J26</f>
        <v>13426774.749999998</v>
      </c>
      <c r="H44" s="50">
        <f>FURS!K26</f>
        <v>11407666.270000001</v>
      </c>
      <c r="I44" s="84">
        <f>G44/H44*100</f>
        <v>117.69957528745269</v>
      </c>
    </row>
    <row r="45" spans="2:9" x14ac:dyDescent="0.3">
      <c r="B45" s="85" t="s">
        <v>34</v>
      </c>
      <c r="C45" s="85" t="s">
        <v>7</v>
      </c>
      <c r="D45" s="50">
        <f>FURS!D27</f>
        <v>422129642.65999937</v>
      </c>
      <c r="E45" s="50">
        <f>FURS!E27</f>
        <v>247864229.20999932</v>
      </c>
      <c r="F45" s="51">
        <f t="shared" si="5"/>
        <v>170.30680223823512</v>
      </c>
      <c r="G45" s="50">
        <f>FURS!J27</f>
        <v>1636525319.3999999</v>
      </c>
      <c r="H45" s="50">
        <f>FURS!K27</f>
        <v>1403419470.2499995</v>
      </c>
      <c r="I45" s="84">
        <f>G45/H45*100</f>
        <v>116.60984859419656</v>
      </c>
    </row>
    <row r="46" spans="2:9" x14ac:dyDescent="0.3">
      <c r="B46" s="85" t="s">
        <v>35</v>
      </c>
      <c r="C46" s="86" t="s">
        <v>8</v>
      </c>
      <c r="D46" s="50">
        <f>FURS!D28</f>
        <v>234710215.88</v>
      </c>
      <c r="E46" s="50">
        <f>FURS!E28</f>
        <v>138101486.08000028</v>
      </c>
      <c r="F46" s="51">
        <f t="shared" si="5"/>
        <v>169.95488067668992</v>
      </c>
      <c r="G46" s="50">
        <f>FURS!J28</f>
        <v>911363496.75</v>
      </c>
      <c r="H46" s="50">
        <f>FURS!K28</f>
        <v>779400855.07000017</v>
      </c>
      <c r="I46" s="84">
        <f>G46/H46*100</f>
        <v>116.93129290551623</v>
      </c>
    </row>
    <row r="49" spans="2:9" ht="52.8" x14ac:dyDescent="0.3">
      <c r="B49" s="77"/>
      <c r="C49" s="78" t="s">
        <v>143</v>
      </c>
      <c r="D49" s="78" t="s">
        <v>154</v>
      </c>
      <c r="E49" s="78" t="s">
        <v>155</v>
      </c>
      <c r="F49" s="78" t="s">
        <v>148</v>
      </c>
      <c r="G49" s="78" t="s">
        <v>156</v>
      </c>
      <c r="H49" s="78" t="s">
        <v>157</v>
      </c>
      <c r="I49" s="78" t="s">
        <v>148</v>
      </c>
    </row>
    <row r="50" spans="2:9" ht="49.5" customHeight="1" x14ac:dyDescent="0.3">
      <c r="B50" s="110" t="s">
        <v>95</v>
      </c>
      <c r="C50" s="109" t="s">
        <v>122</v>
      </c>
      <c r="D50" s="67">
        <f>SUM(D51:D54)</f>
        <v>45836420.799999982</v>
      </c>
      <c r="E50" s="67">
        <f>SUM(E51:E54)</f>
        <v>46147134.600000024</v>
      </c>
      <c r="F50" s="97">
        <f t="shared" ref="F50:F54" si="6">D50/E50*100</f>
        <v>99.326688855779921</v>
      </c>
      <c r="G50" s="67">
        <f>SUM(G51:G54)</f>
        <v>187079027.38</v>
      </c>
      <c r="H50" s="67">
        <f>SUM(H51:H54)</f>
        <v>183076600.77000004</v>
      </c>
      <c r="I50" s="98">
        <f>G50/H50*100</f>
        <v>102.18620325763435</v>
      </c>
    </row>
    <row r="51" spans="2:9" ht="16.5" customHeight="1" x14ac:dyDescent="0.3">
      <c r="B51" s="85" t="s">
        <v>96</v>
      </c>
      <c r="C51" s="114" t="s">
        <v>17</v>
      </c>
      <c r="D51" s="36">
        <f>FURS!D69</f>
        <v>30687.440000000017</v>
      </c>
      <c r="E51" s="36">
        <f>FURS!E69</f>
        <v>30051.350000000006</v>
      </c>
      <c r="F51" s="51">
        <f t="shared" si="6"/>
        <v>102.11667695461273</v>
      </c>
      <c r="G51" s="94">
        <f>FURS!J69</f>
        <v>125770.50000000001</v>
      </c>
      <c r="H51" s="94">
        <f>FURS!K69</f>
        <v>119550.12</v>
      </c>
      <c r="I51" s="84">
        <f>G51/H51*100</f>
        <v>105.2031566342217</v>
      </c>
    </row>
    <row r="52" spans="2:9" ht="14.25" customHeight="1" x14ac:dyDescent="0.3">
      <c r="B52" s="85" t="s">
        <v>97</v>
      </c>
      <c r="C52" s="114" t="s">
        <v>18</v>
      </c>
      <c r="D52" s="36">
        <f>FURS!D70</f>
        <v>51265.820000000007</v>
      </c>
      <c r="E52" s="36">
        <f>FURS!E70</f>
        <v>50381.25</v>
      </c>
      <c r="F52" s="51">
        <f t="shared" si="6"/>
        <v>101.7557523880412</v>
      </c>
      <c r="G52" s="94">
        <f>FURS!J70</f>
        <v>209422.09999999998</v>
      </c>
      <c r="H52" s="94">
        <f>FURS!K70</f>
        <v>200245.43</v>
      </c>
      <c r="I52" s="84">
        <f>G52/H52*100</f>
        <v>104.58271132579655</v>
      </c>
    </row>
    <row r="53" spans="2:9" ht="21.75" customHeight="1" x14ac:dyDescent="0.3">
      <c r="B53" s="85" t="s">
        <v>115</v>
      </c>
      <c r="C53" s="114" t="s">
        <v>19</v>
      </c>
      <c r="D53" s="36">
        <f>FURS!D71</f>
        <v>41225712.219999984</v>
      </c>
      <c r="E53" s="36">
        <f>FURS!E71</f>
        <v>41618748.740000024</v>
      </c>
      <c r="F53" s="51">
        <f t="shared" si="6"/>
        <v>99.055626293679779</v>
      </c>
      <c r="G53" s="94">
        <f>FURS!J71</f>
        <v>168094847.66999999</v>
      </c>
      <c r="H53" s="94">
        <f>FURS!K71</f>
        <v>165042424.67000002</v>
      </c>
      <c r="I53" s="84">
        <f>G53/H53*100</f>
        <v>101.84947779705931</v>
      </c>
    </row>
    <row r="54" spans="2:9" ht="20.25" customHeight="1" x14ac:dyDescent="0.3">
      <c r="B54" s="85" t="s">
        <v>116</v>
      </c>
      <c r="C54" s="114" t="s">
        <v>20</v>
      </c>
      <c r="D54" s="36">
        <f>FURS!D72</f>
        <v>4528755.320000004</v>
      </c>
      <c r="E54" s="36">
        <f>FURS!E72</f>
        <v>4447953.2599999961</v>
      </c>
      <c r="F54" s="51">
        <f t="shared" si="6"/>
        <v>101.81661216467029</v>
      </c>
      <c r="G54" s="94">
        <f>FURS!J72</f>
        <v>18648987.110000003</v>
      </c>
      <c r="H54" s="94">
        <f>FURS!K72</f>
        <v>17714380.549999997</v>
      </c>
      <c r="I54" s="84">
        <f>G54/H54*100</f>
        <v>105.27597652857246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april</Mesec>
    <Leto xmlns="a1b54cee-d36d-4423-9882-848277f2f248">2021</Leto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B988EE0E-9A65-442E-B0B8-9AD82EE37946}">
  <ds:schemaRefs>
    <ds:schemaRef ds:uri="http://purl.org/dc/elements/1.1/"/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2021-05-14T08:04:02Z</cp:lastPrinted>
  <dcterms:created xsi:type="dcterms:W3CDTF">2013-10-09T08:57:38Z</dcterms:created>
  <dcterms:modified xsi:type="dcterms:W3CDTF">2021-05-14T08:04:21Z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MAR 2021_delovna.xlsx</vt:lpwstr>
  </property>
</Properties>
</file>