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6 Junij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6" i="24" s="1"/>
  <c r="D43" i="24"/>
  <c r="G11" i="24"/>
  <c r="G26" i="24"/>
  <c r="G25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H9" i="24"/>
  <c r="I9" i="24" s="1"/>
  <c r="E53" i="24"/>
  <c r="E51" i="24"/>
  <c r="E52" i="24"/>
  <c r="E54" i="24"/>
  <c r="F54" i="24" s="1"/>
  <c r="E37" i="24"/>
  <c r="E34" i="24"/>
  <c r="E33" i="24"/>
  <c r="E27" i="24"/>
  <c r="E26" i="24"/>
  <c r="E44" i="24"/>
  <c r="E46" i="24"/>
  <c r="E45" i="24"/>
  <c r="F45" i="24" s="1"/>
  <c r="E43" i="24"/>
  <c r="E11" i="24"/>
  <c r="E8" i="24"/>
  <c r="E9" i="24"/>
  <c r="E7" i="24"/>
  <c r="E17" i="24"/>
  <c r="F17" i="24" s="1"/>
  <c r="E10" i="24"/>
  <c r="G6" i="24"/>
  <c r="G54" i="24"/>
  <c r="D52" i="24"/>
  <c r="G24" i="24" l="1"/>
  <c r="F8" i="24"/>
  <c r="F46" i="24"/>
  <c r="I10" i="24"/>
  <c r="I46" i="24"/>
  <c r="D50" i="24"/>
  <c r="F11" i="24"/>
  <c r="F34" i="24"/>
  <c r="I11" i="24"/>
  <c r="I43" i="24"/>
  <c r="I7" i="24"/>
  <c r="I8" i="24"/>
  <c r="I45" i="24"/>
  <c r="F26" i="24"/>
  <c r="F33" i="24"/>
  <c r="F51" i="24"/>
  <c r="D42" i="24"/>
  <c r="I32" i="24"/>
  <c r="G30" i="24"/>
  <c r="G42" i="24"/>
  <c r="D25" i="24"/>
  <c r="F27" i="24"/>
  <c r="F53" i="24"/>
  <c r="G5" i="24"/>
  <c r="I44" i="24"/>
  <c r="I26" i="24"/>
  <c r="I33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E50" i="24"/>
  <c r="I31" i="24"/>
  <c r="H30" i="24"/>
  <c r="I30" i="24" s="1"/>
  <c r="H25" i="24"/>
  <c r="H24" i="24" s="1"/>
  <c r="I24" i="24" s="1"/>
  <c r="H42" i="24"/>
  <c r="F7" i="24"/>
  <c r="G50" i="24"/>
  <c r="F52" i="24"/>
  <c r="G23" i="24"/>
  <c r="F50" i="24" l="1"/>
  <c r="F25" i="24"/>
  <c r="I42" i="24"/>
  <c r="F6" i="24"/>
  <c r="F42" i="24"/>
  <c r="F5" i="24"/>
  <c r="I5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<sst xmlns="http://schemas.openxmlformats.org/spreadsheetml/2006/main" count="327" uniqueCount="188">
  <si>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</si>
  <si>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</si>
  <si>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</si>
  <si>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</si>
  <si>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</si>
  <si>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</si>
  <si>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</si>
  <si>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</si>
  <si>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</si>
  <si>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</si>
  <si>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</si>
  <si>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</si>
  <si>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</si>
  <si>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</si>
  <si>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</si>
  <si>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</si>
  <si>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</si>
  <si>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</si>
  <si>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</si>
  <si>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</si>
  <si>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</si>
  <si>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</si>
  <si>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</si>
  <si>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</si>
  <si>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</si>
  <si>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</si>
  <si>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</si>
  <si>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</si>
  <si>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</si>
  <si>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</si>
  <si>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</si>
  <si>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</si>
  <si>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</si>
  <si>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</si>
  <si>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</si>
  <si>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</si>
  <si>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</si>
  <si>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</si>
  <si>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</si>
  <si>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</si>
  <si>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</si>
  <si>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</si>
  <si>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</si>
  <si>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</si>
  <si>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</si>
  <si>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</si>
  <si>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</si>
  <si>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</si>
  <si>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</si>
  <si>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</si>
  <si>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</si>
  <si>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</si>
  <si>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</si>
  <si>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</si>
  <si>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</si>
  <si>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</si>
  <si>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</si>
  <si>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</si>
  <si>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</si>
  <si>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</si>
  <si>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</si>
  <si>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</si>
  <si>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</si>
  <si>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</si>
  <si>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</si>
  <si>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</si>
  <si>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</si>
  <si>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</si>
  <si>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</si>
  <si>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</si>
  <si>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</si>
  <si>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</si>
  <si>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</si>
  <si>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</si>
  <si>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</si>
  <si>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</si>
  <si>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</si>
  <si>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</si>
  <si>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</si>
  <si>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</si>
  <si>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</si>
  <si>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</si>
  <si>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</si>
  <si>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</si>
  <si>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</si>
  <si>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</si>
  <si>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</si>
  <si>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</si>
  <si>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</si>
  <si>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</si>
  <si>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</si>
  <si>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</si>
  <si>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</si>
  <si>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</si>
  <si>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</si>
  <si>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</si>
  <si>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</si>
  <si>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</si>
  <si>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</si>
  <si>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</si>
  <si>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</si>
  <si>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</si>
  <si>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</si>
  <si>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</si>
  <si>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</si>
  <si>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</si>
  <si>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</si>
  <si>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</si>
  <si>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</si>
  <si>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</si>
  <si>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</si>
  <si>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</si>
  <si>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</si>
  <si>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</si>
  <si>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</si>
  <si>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</si>
  <si>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</si>
  <si>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</si>
  <si>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</si>
  <si>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</si>
  <si>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</si>
  <si>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</si>
  <si>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</si>
  <si>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</si>
  <si>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</si>
  <si>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</si>
  <si>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</si>
  <si>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</si>
  <si>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</si>
  <si>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</si>
  <si>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</si>
  <si>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</si>
  <si>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</si>
  <si>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</si>
  <si>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</si>
  <si>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</si>
  <si>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</si>
  <si>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</si>
  <si>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</si>
  <si>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</si>
  <si>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</si>
  <si>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</si>
  <si>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</si>
  <si>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</si>
  <si>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</si>
  <si>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</si>
  <si>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</si>
  <si>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</si>
  <si>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</si>
  <si>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</si>
  <si>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</si>
  <si>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</si>
  <si>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</si>
  <si>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</si>
  <si>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</si>
  <si>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</si>
  <si>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</si>
  <si>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</si>
  <si>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</si>
  <si>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</si>
  <si>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</si>
  <si>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</si>
  <si>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</si>
  <si>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</si>
  <si>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</si>
  <si>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</si>
  <si>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</si>
  <si>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</si>
  <si>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</si>
  <si>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</si>
  <si>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</si>
  <si>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</si>
  <si>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</si>
  <si>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</si>
  <si>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</si>
  <si>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</si>
  <si>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</si>
  <si>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</si>
  <si>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</si>
  <si>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</si>
  <si>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</si>
  <si>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</si>
  <si>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REALIZACIJA  JUNIJ 2020</t>
  </si>
  <si>
    <t>REALIZACIJA JANUAR - JUNIJ 2021</t>
  </si>
  <si>
    <t>REALIZACIJA JANUAR - JUNIJ 2020</t>
  </si>
  <si>
    <t xml:space="preserve"> REALIZACIJA  JUNIJ 2021</t>
  </si>
  <si>
    <t>REALIZACIJA  JUNIJ 2019</t>
  </si>
  <si>
    <t>REALIZACIJA JANUAR - JUNIJ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</si>
</sst>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6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73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0" fontId="60" fillId="0" borderId="0" xfId="0" applyFont="1"/>
    <xf numFmtId="3" fontId="26" fillId="0" borderId="0" xfId="0" applyNumberFormat="1" applyFont="1" applyAlignment="1">
      <alignment horizontal="right"/>
    </xf>
    <xf numFmtId="166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1216840"/>
        <c:axId val="186694176"/>
      </c:barChart>
      <c:catAx>
        <c:axId val="111216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86694176"/>
        <c:crosses val="autoZero"/>
        <c:auto val="1"/>
        <c:lblAlgn val="ctr"/>
        <c:lblOffset val="100"/>
        <c:noMultiLvlLbl val="0"/>
      </c:catAx>
      <c:valAx>
        <c:axId val="1866941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112168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11.571839072109217</c:v>
                </c:pt>
                <c:pt idx="1">
                  <c:v>20.382308904662626</c:v>
                </c:pt>
                <c:pt idx="2">
                  <c:v>14.60728835651036</c:v>
                </c:pt>
                <c:pt idx="3">
                  <c:v>53.438563666717812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11.563583847417739</c:v>
                </c:pt>
                <c:pt idx="1">
                  <c:v>20.984990124236887</c:v>
                </c:pt>
                <c:pt idx="2">
                  <c:v>14.623508670388311</c:v>
                </c:pt>
                <c:pt idx="3">
                  <c:v>52.827917357957062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75</xdr:row>
      <xdr:rowOff>0</xdr:rowOff>
    </xdr:from>
    <xdr:to>
      <xdr:col>15</xdr:col>
      <xdr:colOff>71120</xdr:colOff>
      <xdr:row>75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75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zoomScaleNormal="100" workbookViewId="0">
      <selection activeCell="R11" sqref="R11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6.6640625" style="221" customWidth="1"/>
    <col min="7" max="7" width="10.109375" style="221" customWidth="1"/>
    <col min="8" max="8" width="9.6640625" style="221" customWidth="1"/>
    <col min="9" max="9" width="10" style="125" customWidth="1"/>
    <col min="10" max="12" width="16.6640625" style="125" customWidth="1"/>
    <col min="13" max="13" width="9.33203125" style="125" customWidth="1"/>
    <col min="14" max="14" width="8.6640625" style="125" customWidth="1"/>
    <col min="15" max="15" width="8.44140625" style="125" customWidth="1"/>
    <col min="16" max="18" width="11.5546875" style="125" customWidth="1"/>
    <col min="19" max="19" width="0.109375" style="125" customWidth="1"/>
    <col min="20" max="16384" width="11.5546875" style="125"/>
  </cols>
  <sheetData>
    <row r="1" spans="1:15" ht="17.399999999999999" x14ac:dyDescent="0.3">
      <c r="B1" s="265"/>
      <c r="C1" s="265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266"/>
      <c r="F4" s="266"/>
      <c r="G4" s="141"/>
      <c r="H4" s="141"/>
      <c r="I4" s="6"/>
      <c r="J4" s="7"/>
      <c r="K4" s="266"/>
      <c r="L4" s="266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9"/>
      <c r="B8" s="270" t="s">
        <v>106</v>
      </c>
      <c r="C8" s="270"/>
      <c r="D8" s="270"/>
      <c r="E8" s="270"/>
      <c r="F8" s="270"/>
      <c r="G8" s="270"/>
      <c r="H8" s="270"/>
      <c r="I8" s="270"/>
      <c r="J8" s="270"/>
      <c r="K8" s="270"/>
      <c r="L8" s="270"/>
      <c r="M8" s="270"/>
      <c r="N8" s="270"/>
      <c r="O8" s="270"/>
    </row>
    <row r="9" spans="1:15" ht="53.25" customHeight="1" x14ac:dyDescent="0.3">
      <c r="A9" s="269"/>
      <c r="B9" s="8"/>
      <c r="C9" s="18"/>
      <c r="D9" s="122" t="s">
        <v>185</v>
      </c>
      <c r="E9" s="123" t="s">
        <v>182</v>
      </c>
      <c r="F9" s="123" t="s">
        <v>186</v>
      </c>
      <c r="G9" s="231" t="s">
        <v>173</v>
      </c>
      <c r="H9" s="231" t="s">
        <v>177</v>
      </c>
      <c r="I9" s="243" t="s">
        <v>180</v>
      </c>
      <c r="J9" s="123" t="s">
        <v>183</v>
      </c>
      <c r="K9" s="123" t="s">
        <v>184</v>
      </c>
      <c r="L9" s="123" t="s">
        <v>187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69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10" t="s">
        <v>178</v>
      </c>
      <c r="N10" s="10" t="s">
        <v>179</v>
      </c>
      <c r="O10" s="242" t="s">
        <v>181</v>
      </c>
    </row>
    <row r="11" spans="1:15" s="136" customFormat="1" ht="22.95" customHeight="1" x14ac:dyDescent="0.3">
      <c r="A11" s="269"/>
      <c r="B11" s="118" t="s">
        <v>21</v>
      </c>
      <c r="C11" s="142" t="s">
        <v>98</v>
      </c>
      <c r="D11" s="119">
        <v>1575930684.7100003</v>
      </c>
      <c r="E11" s="120">
        <v>1060287706.5999992</v>
      </c>
      <c r="F11" s="120">
        <v>1385435853.47</v>
      </c>
      <c r="G11" s="144">
        <v>148.63236411214291</v>
      </c>
      <c r="H11" s="144">
        <v>113.74981243360216</v>
      </c>
      <c r="I11" s="143">
        <v>76.530985100780669</v>
      </c>
      <c r="J11" s="120">
        <v>8975383778.4300022</v>
      </c>
      <c r="K11" s="120">
        <v>7024497192.710001</v>
      </c>
      <c r="L11" s="120">
        <v>8312637610.5299997</v>
      </c>
      <c r="M11" s="144">
        <v>127.77261535166708</v>
      </c>
      <c r="N11" s="144">
        <v>107.97275424421812</v>
      </c>
      <c r="O11" s="222">
        <v>84.503830454629082</v>
      </c>
    </row>
    <row r="12" spans="1:15" s="136" customFormat="1" ht="31.95" customHeight="1" x14ac:dyDescent="0.3">
      <c r="A12" s="269"/>
      <c r="B12" s="146" t="s">
        <v>22</v>
      </c>
      <c r="C12" s="147" t="s">
        <v>119</v>
      </c>
      <c r="D12" s="254">
        <v>378584129.71999997</v>
      </c>
      <c r="E12" s="148">
        <v>296566228.65999985</v>
      </c>
      <c r="F12" s="148">
        <v>331755758.99999958</v>
      </c>
      <c r="G12" s="150">
        <v>127.65584653066821</v>
      </c>
      <c r="H12" s="150">
        <v>114.11531509239015</v>
      </c>
      <c r="I12" s="149">
        <v>89.392940624129508</v>
      </c>
      <c r="J12" s="138">
        <v>2153167268.9200001</v>
      </c>
      <c r="K12" s="138">
        <v>1577440487.1299999</v>
      </c>
      <c r="L12" s="148">
        <v>1913540745.8599999</v>
      </c>
      <c r="M12" s="150">
        <v>136.49752789326962</v>
      </c>
      <c r="N12" s="150">
        <v>112.52267680102652</v>
      </c>
      <c r="O12" s="223">
        <v>82.43568842434307</v>
      </c>
    </row>
    <row r="13" spans="1:15" s="136" customFormat="1" ht="22.95" customHeight="1" x14ac:dyDescent="0.25">
      <c r="A13" s="269"/>
      <c r="B13" s="2" t="s">
        <v>23</v>
      </c>
      <c r="C13" s="151" t="s">
        <v>61</v>
      </c>
      <c r="D13" s="255">
        <v>281141899.69000006</v>
      </c>
      <c r="E13" s="152">
        <v>237749102.2399998</v>
      </c>
      <c r="F13" s="152">
        <v>234139419.38999954</v>
      </c>
      <c r="G13" s="154">
        <v>118.2515084352229</v>
      </c>
      <c r="H13" s="154">
        <v>120.07456942639368</v>
      </c>
      <c r="I13" s="153">
        <v>101.54168096060225</v>
      </c>
      <c r="J13" s="127">
        <v>1523557125.4200003</v>
      </c>
      <c r="K13" s="127">
        <v>1278582084.9399998</v>
      </c>
      <c r="L13" s="152">
        <v>1333745111.5099998</v>
      </c>
      <c r="M13" s="154">
        <v>119.15989934205096</v>
      </c>
      <c r="N13" s="154">
        <v>114.23150587559454</v>
      </c>
      <c r="O13" s="224">
        <v>95.864050327611167</v>
      </c>
    </row>
    <row r="14" spans="1:15" s="136" customFormat="1" ht="19.95" customHeight="1" x14ac:dyDescent="0.25">
      <c r="A14" s="269"/>
      <c r="B14" s="155" t="s">
        <v>24</v>
      </c>
      <c r="C14" s="156" t="s">
        <v>62</v>
      </c>
      <c r="D14" s="256">
        <v>7075174.3299999982</v>
      </c>
      <c r="E14" s="157">
        <v>10235459.829999998</v>
      </c>
      <c r="F14" s="157">
        <v>7806622.4099999964</v>
      </c>
      <c r="G14" s="160">
        <v>69.124147302720644</v>
      </c>
      <c r="H14" s="160">
        <v>90.630415542283174</v>
      </c>
      <c r="I14" s="158">
        <v>131.11252590990887</v>
      </c>
      <c r="J14" s="159">
        <v>-54653226.039999999</v>
      </c>
      <c r="K14" s="159">
        <v>-53883328.310000002</v>
      </c>
      <c r="L14" s="157">
        <v>-20463443.480000004</v>
      </c>
      <c r="M14" s="160">
        <v>101.42882363459556</v>
      </c>
      <c r="N14" s="160">
        <v>267.07736698085768</v>
      </c>
      <c r="O14" s="232">
        <v>263.31505918181858</v>
      </c>
    </row>
    <row r="15" spans="1:15" s="136" customFormat="1" ht="19.95" customHeight="1" x14ac:dyDescent="0.25">
      <c r="A15" s="269"/>
      <c r="B15" s="161" t="s">
        <v>63</v>
      </c>
      <c r="C15" s="162" t="s">
        <v>0</v>
      </c>
      <c r="D15" s="257">
        <v>7790994.9199999869</v>
      </c>
      <c r="E15" s="163">
        <v>10721073.359999999</v>
      </c>
      <c r="F15" s="163">
        <v>8105190.1099999994</v>
      </c>
      <c r="G15" s="167">
        <v>72.669915207072023</v>
      </c>
      <c r="H15" s="167">
        <v>96.123530901362003</v>
      </c>
      <c r="I15" s="164">
        <v>132.27417512110645</v>
      </c>
      <c r="J15" s="166">
        <v>32353263.589999996</v>
      </c>
      <c r="K15" s="166">
        <v>18424080.590000004</v>
      </c>
      <c r="L15" s="163">
        <v>43800785.219999999</v>
      </c>
      <c r="M15" s="167">
        <v>175.60313760004016</v>
      </c>
      <c r="N15" s="167">
        <v>73.864574407737067</v>
      </c>
      <c r="O15" s="233">
        <v>42.063356849564727</v>
      </c>
    </row>
    <row r="16" spans="1:15" s="136" customFormat="1" ht="19.95" customHeight="1" x14ac:dyDescent="0.25">
      <c r="A16" s="269"/>
      <c r="B16" s="161" t="s">
        <v>25</v>
      </c>
      <c r="C16" s="162" t="s">
        <v>1</v>
      </c>
      <c r="D16" s="257">
        <v>715820.58999998868</v>
      </c>
      <c r="E16" s="163">
        <v>485613.53000000119</v>
      </c>
      <c r="F16" s="163">
        <v>298567.70000000298</v>
      </c>
      <c r="G16" s="167">
        <v>147.40540486999754</v>
      </c>
      <c r="H16" s="167">
        <v>239.75151699262227</v>
      </c>
      <c r="I16" s="164">
        <v>162.6477110551464</v>
      </c>
      <c r="J16" s="166">
        <v>87006489.629999995</v>
      </c>
      <c r="K16" s="166">
        <v>72307408.900000006</v>
      </c>
      <c r="L16" s="163">
        <v>64264228.700000003</v>
      </c>
      <c r="M16" s="167">
        <v>120.32859558047306</v>
      </c>
      <c r="N16" s="167">
        <v>135.38867794736328</v>
      </c>
      <c r="O16" s="233">
        <v>112.51579667679106</v>
      </c>
    </row>
    <row r="17" spans="1:15" s="136" customFormat="1" ht="19.95" customHeight="1" x14ac:dyDescent="0.25">
      <c r="A17" s="269"/>
      <c r="B17" s="155" t="s">
        <v>26</v>
      </c>
      <c r="C17" s="156" t="s">
        <v>64</v>
      </c>
      <c r="D17" s="256">
        <v>248826816.13000011</v>
      </c>
      <c r="E17" s="157">
        <v>208298910.7099998</v>
      </c>
      <c r="F17" s="157">
        <v>210050177.97999954</v>
      </c>
      <c r="G17" s="160">
        <v>119.45660938977474</v>
      </c>
      <c r="H17" s="160">
        <v>118.46065474588305</v>
      </c>
      <c r="I17" s="158">
        <v>99.166262420322013</v>
      </c>
      <c r="J17" s="159">
        <v>1452599851.9400003</v>
      </c>
      <c r="K17" s="159">
        <v>1239359264.2899997</v>
      </c>
      <c r="L17" s="157">
        <v>1266967754.2799997</v>
      </c>
      <c r="M17" s="160">
        <v>117.20571216064303</v>
      </c>
      <c r="N17" s="160">
        <v>114.65168288876401</v>
      </c>
      <c r="O17" s="232">
        <v>97.820900342827628</v>
      </c>
    </row>
    <row r="18" spans="1:15" s="136" customFormat="1" ht="19.95" customHeight="1" x14ac:dyDescent="0.25">
      <c r="A18" s="269"/>
      <c r="B18" s="155" t="s">
        <v>27</v>
      </c>
      <c r="C18" s="156" t="s">
        <v>145</v>
      </c>
      <c r="D18" s="256">
        <v>25754621.609999985</v>
      </c>
      <c r="E18" s="157">
        <v>19208445.780000016</v>
      </c>
      <c r="F18" s="157">
        <v>16195046.399999991</v>
      </c>
      <c r="G18" s="160">
        <v>134.07967466485965</v>
      </c>
      <c r="H18" s="160">
        <v>159.02777289974296</v>
      </c>
      <c r="I18" s="158">
        <v>118.60692032348872</v>
      </c>
      <c r="J18" s="159">
        <v>131219083.69999999</v>
      </c>
      <c r="K18" s="159">
        <v>92460422.980000004</v>
      </c>
      <c r="L18" s="157">
        <v>86744545.379999995</v>
      </c>
      <c r="M18" s="160">
        <v>141.919190363626</v>
      </c>
      <c r="N18" s="160">
        <v>151.27070310319954</v>
      </c>
      <c r="O18" s="232">
        <v>106.58932221612389</v>
      </c>
    </row>
    <row r="19" spans="1:15" s="136" customFormat="1" ht="19.95" customHeight="1" x14ac:dyDescent="0.25">
      <c r="A19" s="269"/>
      <c r="B19" s="155" t="s">
        <v>28</v>
      </c>
      <c r="C19" s="156" t="s">
        <v>2</v>
      </c>
      <c r="D19" s="256">
        <v>-514712.37999999989</v>
      </c>
      <c r="E19" s="157">
        <v>6285.9199999999255</v>
      </c>
      <c r="F19" s="157">
        <v>87572.600000000035</v>
      </c>
      <c r="G19" s="160">
        <v>-8188.3380634816549</v>
      </c>
      <c r="H19" s="160">
        <v>-587.75505123748712</v>
      </c>
      <c r="I19" s="158">
        <v>7.1779529213474564</v>
      </c>
      <c r="J19" s="159">
        <v>-5608584.1799999997</v>
      </c>
      <c r="K19" s="159">
        <v>645725.98</v>
      </c>
      <c r="L19" s="157">
        <v>496255.33</v>
      </c>
      <c r="M19" s="160">
        <v>-868.57031522875991</v>
      </c>
      <c r="N19" s="160">
        <v>-1130.1811468705032</v>
      </c>
      <c r="O19" s="232">
        <v>130.11970672435899</v>
      </c>
    </row>
    <row r="20" spans="1:15" s="136" customFormat="1" ht="22.95" customHeight="1" x14ac:dyDescent="0.25">
      <c r="A20" s="269"/>
      <c r="B20" s="2" t="s">
        <v>29</v>
      </c>
      <c r="C20" s="151" t="s">
        <v>176</v>
      </c>
      <c r="D20" s="255">
        <v>94963896.939999968</v>
      </c>
      <c r="E20" s="152">
        <v>58825229.820000023</v>
      </c>
      <c r="F20" s="152">
        <v>75327518.420000076</v>
      </c>
      <c r="G20" s="154">
        <v>161.43395823625519</v>
      </c>
      <c r="H20" s="154">
        <v>126.06800135179586</v>
      </c>
      <c r="I20" s="153">
        <v>78.092616156569733</v>
      </c>
      <c r="J20" s="127">
        <v>627227712.25999999</v>
      </c>
      <c r="K20" s="127">
        <v>301703861.30999994</v>
      </c>
      <c r="L20" s="152">
        <v>555544877.57000005</v>
      </c>
      <c r="M20" s="154">
        <v>207.89515571215219</v>
      </c>
      <c r="N20" s="154">
        <v>112.9031582477273</v>
      </c>
      <c r="O20" s="224">
        <v>54.307738850851791</v>
      </c>
    </row>
    <row r="21" spans="1:15" s="136" customFormat="1" ht="22.95" customHeight="1" x14ac:dyDescent="0.25">
      <c r="A21" s="269"/>
      <c r="B21" s="161" t="s">
        <v>174</v>
      </c>
      <c r="C21" s="162" t="s">
        <v>104</v>
      </c>
      <c r="D21" s="257">
        <v>96517860.659999967</v>
      </c>
      <c r="E21" s="163">
        <v>108327482.91000003</v>
      </c>
      <c r="F21" s="163">
        <v>77037043.470000029</v>
      </c>
      <c r="G21" s="154">
        <v>89.098221492128957</v>
      </c>
      <c r="H21" s="154">
        <v>125.2875971253832</v>
      </c>
      <c r="I21" s="153">
        <v>140.61739395825231</v>
      </c>
      <c r="J21" s="166">
        <v>801108745.86000001</v>
      </c>
      <c r="K21" s="166">
        <v>497145055.10999995</v>
      </c>
      <c r="L21" s="163">
        <v>681177235.07000005</v>
      </c>
      <c r="M21" s="154">
        <v>161.14185138233833</v>
      </c>
      <c r="N21" s="154">
        <v>117.60650600392941</v>
      </c>
      <c r="O21" s="224">
        <v>72.983216337068527</v>
      </c>
    </row>
    <row r="22" spans="1:15" s="136" customFormat="1" ht="22.95" customHeight="1" x14ac:dyDescent="0.25">
      <c r="A22" s="269"/>
      <c r="B22" s="161" t="s">
        <v>175</v>
      </c>
      <c r="C22" s="162" t="s">
        <v>1</v>
      </c>
      <c r="D22" s="257">
        <v>1553963.7199999988</v>
      </c>
      <c r="E22" s="163">
        <v>49502253.090000004</v>
      </c>
      <c r="F22" s="163">
        <v>1709525.049999997</v>
      </c>
      <c r="G22" s="154">
        <v>3.1391777606056408</v>
      </c>
      <c r="H22" s="154">
        <v>90.900318775674066</v>
      </c>
      <c r="I22" s="153">
        <v>2895.6728706607773</v>
      </c>
      <c r="J22" s="166">
        <v>173881033.59999999</v>
      </c>
      <c r="K22" s="166">
        <v>195441193.80000001</v>
      </c>
      <c r="L22" s="163">
        <v>125632357.5</v>
      </c>
      <c r="M22" s="154">
        <v>88.968466790034512</v>
      </c>
      <c r="N22" s="154">
        <v>138.40465709640128</v>
      </c>
      <c r="O22" s="224">
        <v>155.5659685841683</v>
      </c>
    </row>
    <row r="23" spans="1:15" s="136" customFormat="1" ht="22.95" customHeight="1" x14ac:dyDescent="0.25">
      <c r="A23" s="269"/>
      <c r="B23" s="2" t="s">
        <v>30</v>
      </c>
      <c r="C23" s="151" t="s">
        <v>4</v>
      </c>
      <c r="D23" s="255">
        <v>2478333.09</v>
      </c>
      <c r="E23" s="152">
        <v>-8103.4000000003725</v>
      </c>
      <c r="F23" s="152">
        <v>22288821.190000001</v>
      </c>
      <c r="G23" s="154">
        <v>-30583.867142185823</v>
      </c>
      <c r="H23" s="154">
        <v>11.119175253251694</v>
      </c>
      <c r="I23" s="153">
        <v>-3.6356341732581197E-2</v>
      </c>
      <c r="J23" s="127">
        <v>2382431.2399999998</v>
      </c>
      <c r="K23" s="127">
        <v>-2845459.12</v>
      </c>
      <c r="L23" s="152">
        <v>24250756.780000001</v>
      </c>
      <c r="M23" s="154">
        <v>-83.727480857289549</v>
      </c>
      <c r="N23" s="154">
        <v>9.8241521351813237</v>
      </c>
      <c r="O23" s="224">
        <v>-11.733485869384072</v>
      </c>
    </row>
    <row r="24" spans="1:15" s="136" customFormat="1" ht="34.950000000000003" customHeight="1" x14ac:dyDescent="0.3">
      <c r="A24" s="269"/>
      <c r="B24" s="146" t="s">
        <v>31</v>
      </c>
      <c r="C24" s="147" t="s">
        <v>65</v>
      </c>
      <c r="D24" s="254">
        <v>666827340.95000017</v>
      </c>
      <c r="E24" s="148">
        <v>344142430.91999936</v>
      </c>
      <c r="F24" s="148">
        <v>577439969.22000051</v>
      </c>
      <c r="G24" s="150">
        <v>193.76493016782732</v>
      </c>
      <c r="H24" s="150">
        <v>115.47994189781201</v>
      </c>
      <c r="I24" s="149">
        <v>59.597958102010693</v>
      </c>
      <c r="J24" s="138">
        <v>3907455895.1900005</v>
      </c>
      <c r="K24" s="138">
        <v>2972394816</v>
      </c>
      <c r="L24" s="148">
        <v>3439879968.7200007</v>
      </c>
      <c r="M24" s="150">
        <v>131.45817218347619</v>
      </c>
      <c r="N24" s="150">
        <v>113.59279773485783</v>
      </c>
      <c r="O24" s="223">
        <v>86.409841129021871</v>
      </c>
    </row>
    <row r="25" spans="1:15" s="136" customFormat="1" ht="22.95" customHeight="1" x14ac:dyDescent="0.25">
      <c r="A25" s="269"/>
      <c r="B25" s="2" t="s">
        <v>32</v>
      </c>
      <c r="C25" s="151" t="s">
        <v>5</v>
      </c>
      <c r="D25" s="255">
        <v>3841346.3299999982</v>
      </c>
      <c r="E25" s="152">
        <v>3017806.4599999972</v>
      </c>
      <c r="F25" s="152">
        <v>3309178.2799999993</v>
      </c>
      <c r="G25" s="154">
        <v>127.28935340671256</v>
      </c>
      <c r="H25" s="154">
        <v>116.08157690434251</v>
      </c>
      <c r="I25" s="153">
        <v>91.195040117330819</v>
      </c>
      <c r="J25" s="127">
        <v>22446865.020000003</v>
      </c>
      <c r="K25" s="127">
        <v>19393502.129999995</v>
      </c>
      <c r="L25" s="152">
        <v>19755817.960000001</v>
      </c>
      <c r="M25" s="154">
        <v>115.74425737823151</v>
      </c>
      <c r="N25" s="154">
        <v>113.62154209685784</v>
      </c>
      <c r="O25" s="224">
        <v>98.166029719783836</v>
      </c>
    </row>
    <row r="26" spans="1:15" s="136" customFormat="1" ht="22.95" customHeight="1" x14ac:dyDescent="0.25">
      <c r="A26" s="269"/>
      <c r="B26" s="2" t="s">
        <v>33</v>
      </c>
      <c r="C26" s="151" t="s">
        <v>6</v>
      </c>
      <c r="D26" s="255">
        <v>3467248.0300000049</v>
      </c>
      <c r="E26" s="152">
        <v>2720135.1200000029</v>
      </c>
      <c r="F26" s="152">
        <v>2965160.49</v>
      </c>
      <c r="G26" s="154">
        <v>127.46602198202569</v>
      </c>
      <c r="H26" s="154">
        <v>116.93289593238862</v>
      </c>
      <c r="I26" s="153">
        <v>91.736522497640678</v>
      </c>
      <c r="J26" s="127">
        <v>20344095.050000004</v>
      </c>
      <c r="K26" s="127">
        <v>17472160.510000002</v>
      </c>
      <c r="L26" s="152">
        <v>17714567.129999999</v>
      </c>
      <c r="M26" s="154">
        <v>116.43720327750127</v>
      </c>
      <c r="N26" s="154">
        <v>114.84387341052688</v>
      </c>
      <c r="O26" s="224">
        <v>98.631597271211461</v>
      </c>
    </row>
    <row r="27" spans="1:15" s="136" customFormat="1" ht="22.95" customHeight="1" x14ac:dyDescent="0.25">
      <c r="A27" s="269"/>
      <c r="B27" s="2" t="s">
        <v>34</v>
      </c>
      <c r="C27" s="151" t="s">
        <v>7</v>
      </c>
      <c r="D27" s="255">
        <v>423740772.40000033</v>
      </c>
      <c r="E27" s="152">
        <v>152530408.26999903</v>
      </c>
      <c r="F27" s="152">
        <v>367831374.9800005</v>
      </c>
      <c r="G27" s="154">
        <v>277.80740719576585</v>
      </c>
      <c r="H27" s="154">
        <v>115.199735863489</v>
      </c>
      <c r="I27" s="153">
        <v>41.467481744397773</v>
      </c>
      <c r="J27" s="127">
        <v>2482421586.6900005</v>
      </c>
      <c r="K27" s="127">
        <v>1743034993.9899995</v>
      </c>
      <c r="L27" s="152">
        <v>2191330929.7900004</v>
      </c>
      <c r="M27" s="154">
        <v>142.41949216449541</v>
      </c>
      <c r="N27" s="154">
        <v>113.28373788471538</v>
      </c>
      <c r="O27" s="224">
        <v>79.542298714190011</v>
      </c>
    </row>
    <row r="28" spans="1:15" s="136" customFormat="1" ht="22.95" customHeight="1" x14ac:dyDescent="0.25">
      <c r="A28" s="269"/>
      <c r="B28" s="2" t="s">
        <v>35</v>
      </c>
      <c r="C28" s="151" t="s">
        <v>8</v>
      </c>
      <c r="D28" s="255">
        <v>235777974.18999982</v>
      </c>
      <c r="E28" s="152">
        <v>185874081.07000029</v>
      </c>
      <c r="F28" s="152">
        <v>203334255.47000003</v>
      </c>
      <c r="G28" s="154">
        <v>126.84822587028994</v>
      </c>
      <c r="H28" s="154">
        <v>115.95585487797287</v>
      </c>
      <c r="I28" s="153">
        <v>91.413067926188262</v>
      </c>
      <c r="J28" s="127">
        <v>1382243348.4299998</v>
      </c>
      <c r="K28" s="127">
        <v>1192494159.3700004</v>
      </c>
      <c r="L28" s="152">
        <v>1211078653.8400002</v>
      </c>
      <c r="M28" s="154">
        <v>115.91195961582275</v>
      </c>
      <c r="N28" s="154">
        <v>114.13324345592939</v>
      </c>
      <c r="O28" s="224">
        <v>98.465459331557582</v>
      </c>
    </row>
    <row r="29" spans="1:15" s="136" customFormat="1" ht="31.95" customHeight="1" x14ac:dyDescent="0.3">
      <c r="A29" s="269"/>
      <c r="B29" s="146" t="s">
        <v>36</v>
      </c>
      <c r="C29" s="147" t="s">
        <v>66</v>
      </c>
      <c r="D29" s="254">
        <v>2061680.9399999995</v>
      </c>
      <c r="E29" s="148">
        <v>1558635.0600000005</v>
      </c>
      <c r="F29" s="148">
        <v>2092961.2000000011</v>
      </c>
      <c r="G29" s="150">
        <v>132.27476995160103</v>
      </c>
      <c r="H29" s="150">
        <v>98.505454377271704</v>
      </c>
      <c r="I29" s="149">
        <v>74.470327495798756</v>
      </c>
      <c r="J29" s="138">
        <v>10855881.85</v>
      </c>
      <c r="K29" s="138">
        <v>9882357.8900000006</v>
      </c>
      <c r="L29" s="148">
        <v>11175938.65</v>
      </c>
      <c r="M29" s="150">
        <v>109.85113037633572</v>
      </c>
      <c r="N29" s="150">
        <v>97.136197593568568</v>
      </c>
      <c r="O29" s="223">
        <v>88.42530546640036</v>
      </c>
    </row>
    <row r="30" spans="1:15" s="136" customFormat="1" ht="22.95" customHeight="1" x14ac:dyDescent="0.25">
      <c r="A30" s="269"/>
      <c r="B30" s="2" t="s">
        <v>37</v>
      </c>
      <c r="C30" s="151" t="s">
        <v>9</v>
      </c>
      <c r="D30" s="255">
        <v>2061680.9399999995</v>
      </c>
      <c r="E30" s="152">
        <v>1558635.0600000005</v>
      </c>
      <c r="F30" s="152">
        <v>2092961.2000000011</v>
      </c>
      <c r="G30" s="154">
        <v>132.27476995160103</v>
      </c>
      <c r="H30" s="154">
        <v>98.505454377271704</v>
      </c>
      <c r="I30" s="153">
        <v>74.470327495798756</v>
      </c>
      <c r="J30" s="127">
        <v>10855881.85</v>
      </c>
      <c r="K30" s="127">
        <v>9882357.8900000006</v>
      </c>
      <c r="L30" s="152">
        <v>11175938.65</v>
      </c>
      <c r="M30" s="154">
        <v>109.85113037633572</v>
      </c>
      <c r="N30" s="154">
        <v>97.136197593568568</v>
      </c>
      <c r="O30" s="224">
        <v>88.42530546640036</v>
      </c>
    </row>
    <row r="31" spans="1:15" s="136" customFormat="1" ht="31.95" customHeight="1" x14ac:dyDescent="0.3">
      <c r="A31" s="269"/>
      <c r="B31" s="146" t="s">
        <v>38</v>
      </c>
      <c r="C31" s="168" t="s">
        <v>67</v>
      </c>
      <c r="D31" s="254">
        <v>38058692.129999995</v>
      </c>
      <c r="E31" s="148">
        <v>20829581.380000006</v>
      </c>
      <c r="F31" s="148">
        <v>28892147.829999994</v>
      </c>
      <c r="G31" s="150">
        <v>182.71462798836134</v>
      </c>
      <c r="H31" s="150">
        <v>131.72676657317243</v>
      </c>
      <c r="I31" s="149">
        <v>72.094264166721899</v>
      </c>
      <c r="J31" s="138">
        <v>118318270.88000001</v>
      </c>
      <c r="K31" s="138">
        <v>80100321.099999994</v>
      </c>
      <c r="L31" s="148">
        <v>93921765.819999993</v>
      </c>
      <c r="M31" s="150">
        <v>147.71260496232895</v>
      </c>
      <c r="N31" s="150">
        <v>125.97534751077364</v>
      </c>
      <c r="O31" s="223">
        <v>85.284087666655836</v>
      </c>
    </row>
    <row r="32" spans="1:15" s="136" customFormat="1" ht="22.95" customHeight="1" x14ac:dyDescent="0.25">
      <c r="A32" s="269"/>
      <c r="B32" s="2" t="s">
        <v>39</v>
      </c>
      <c r="C32" s="151" t="s">
        <v>10</v>
      </c>
      <c r="D32" s="255">
        <v>31729508.459999993</v>
      </c>
      <c r="E32" s="152">
        <v>17159683.480000004</v>
      </c>
      <c r="F32" s="152">
        <v>24224991.989999995</v>
      </c>
      <c r="G32" s="154">
        <v>184.90730611075344</v>
      </c>
      <c r="H32" s="154">
        <v>130.97840640400557</v>
      </c>
      <c r="I32" s="153">
        <v>70.834630150067625</v>
      </c>
      <c r="J32" s="127">
        <v>86476590.019999996</v>
      </c>
      <c r="K32" s="127">
        <v>56641082.740000002</v>
      </c>
      <c r="L32" s="152">
        <v>66712727.459999993</v>
      </c>
      <c r="M32" s="154">
        <v>152.67467681886336</v>
      </c>
      <c r="N32" s="154">
        <v>129.62532535017419</v>
      </c>
      <c r="O32" s="224">
        <v>84.90296364207444</v>
      </c>
    </row>
    <row r="33" spans="1:15" s="136" customFormat="1" ht="19.95" customHeight="1" x14ac:dyDescent="0.25">
      <c r="A33" s="269"/>
      <c r="B33" s="169" t="s">
        <v>68</v>
      </c>
      <c r="C33" s="170" t="s">
        <v>69</v>
      </c>
      <c r="D33" s="258">
        <v>44.640000000000327</v>
      </c>
      <c r="E33" s="171">
        <v>20.340000000000146</v>
      </c>
      <c r="F33" s="171">
        <v>1638.6800000000039</v>
      </c>
      <c r="G33" s="93">
        <v>219.46902654867259</v>
      </c>
      <c r="H33" s="93">
        <v>2.7241438230771244</v>
      </c>
      <c r="I33" s="172">
        <v>1.241242951644012</v>
      </c>
      <c r="J33" s="92">
        <v>7472.72</v>
      </c>
      <c r="K33" s="92">
        <v>22.659999999999854</v>
      </c>
      <c r="L33" s="171">
        <v>27177.440000000002</v>
      </c>
      <c r="M33" s="93">
        <v>32977.581641659526</v>
      </c>
      <c r="N33" s="93">
        <v>27.49604083386809</v>
      </c>
      <c r="O33" s="234">
        <v>8.3377978205452216E-2</v>
      </c>
    </row>
    <row r="34" spans="1:15" s="136" customFormat="1" ht="22.95" customHeight="1" x14ac:dyDescent="0.25">
      <c r="A34" s="269"/>
      <c r="B34" s="2" t="s">
        <v>40</v>
      </c>
      <c r="C34" s="151" t="s">
        <v>11</v>
      </c>
      <c r="D34" s="255">
        <v>24583</v>
      </c>
      <c r="E34" s="152">
        <v>2692.7099999999627</v>
      </c>
      <c r="F34" s="152">
        <v>2626.2300000000978</v>
      </c>
      <c r="G34" s="154">
        <v>912.94643686101881</v>
      </c>
      <c r="H34" s="154">
        <v>936.05662870346794</v>
      </c>
      <c r="I34" s="153">
        <v>102.53138529374284</v>
      </c>
      <c r="J34" s="127">
        <v>647999.09</v>
      </c>
      <c r="K34" s="127">
        <v>602342.5</v>
      </c>
      <c r="L34" s="152">
        <v>576725.8600000001</v>
      </c>
      <c r="M34" s="154">
        <v>107.57983871302457</v>
      </c>
      <c r="N34" s="154">
        <v>112.35825111084839</v>
      </c>
      <c r="O34" s="224">
        <v>104.44173597487026</v>
      </c>
    </row>
    <row r="35" spans="1:15" s="136" customFormat="1" ht="19.95" customHeight="1" x14ac:dyDescent="0.25">
      <c r="A35" s="269"/>
      <c r="B35" s="169" t="s">
        <v>70</v>
      </c>
      <c r="C35" s="170" t="s">
        <v>71</v>
      </c>
      <c r="D35" s="258">
        <v>9272.6000000000058</v>
      </c>
      <c r="E35" s="171">
        <v>817.45000000001164</v>
      </c>
      <c r="F35" s="171">
        <v>1047.6499999999942</v>
      </c>
      <c r="G35" s="93">
        <v>1134.3323750687962</v>
      </c>
      <c r="H35" s="93">
        <v>885.08566792345323</v>
      </c>
      <c r="I35" s="172">
        <v>78.027012838258585</v>
      </c>
      <c r="J35" s="92">
        <v>259290.13</v>
      </c>
      <c r="K35" s="92">
        <v>239917.73</v>
      </c>
      <c r="L35" s="171">
        <v>227052.28</v>
      </c>
      <c r="M35" s="93">
        <v>108.07460123934985</v>
      </c>
      <c r="N35" s="93">
        <v>114.1984260188887</v>
      </c>
      <c r="O35" s="234">
        <v>105.66629412397886</v>
      </c>
    </row>
    <row r="36" spans="1:15" s="136" customFormat="1" ht="22.95" customHeight="1" x14ac:dyDescent="0.25">
      <c r="A36" s="269"/>
      <c r="B36" s="2" t="s">
        <v>41</v>
      </c>
      <c r="C36" s="173" t="s">
        <v>12</v>
      </c>
      <c r="D36" s="255">
        <v>894129.08999999985</v>
      </c>
      <c r="E36" s="152">
        <v>853827.0299999998</v>
      </c>
      <c r="F36" s="152">
        <v>1151130.0499999989</v>
      </c>
      <c r="G36" s="154">
        <v>104.7201668000602</v>
      </c>
      <c r="H36" s="154">
        <v>77.674029098623635</v>
      </c>
      <c r="I36" s="153">
        <v>74.172942492466476</v>
      </c>
      <c r="J36" s="127">
        <v>5185248.07</v>
      </c>
      <c r="K36" s="127">
        <v>4295812.01</v>
      </c>
      <c r="L36" s="152">
        <v>6227147.7799999993</v>
      </c>
      <c r="M36" s="154">
        <v>120.70472492580049</v>
      </c>
      <c r="N36" s="154">
        <v>83.268428069969474</v>
      </c>
      <c r="O36" s="224">
        <v>68.985226652192935</v>
      </c>
    </row>
    <row r="37" spans="1:15" s="136" customFormat="1" ht="22.95" customHeight="1" x14ac:dyDescent="0.25">
      <c r="A37" s="269"/>
      <c r="B37" s="2" t="s">
        <v>42</v>
      </c>
      <c r="C37" s="173" t="s">
        <v>13</v>
      </c>
      <c r="D37" s="255">
        <v>5410471.5800000057</v>
      </c>
      <c r="E37" s="152">
        <v>2813378.16</v>
      </c>
      <c r="F37" s="152">
        <v>3513399.5599999987</v>
      </c>
      <c r="G37" s="154">
        <v>192.31227628496291</v>
      </c>
      <c r="H37" s="154">
        <v>153.9953394882308</v>
      </c>
      <c r="I37" s="153">
        <v>80.075667795666291</v>
      </c>
      <c r="J37" s="127">
        <v>26008433.700000003</v>
      </c>
      <c r="K37" s="127">
        <v>18561083.849999998</v>
      </c>
      <c r="L37" s="152">
        <v>20405164.719999999</v>
      </c>
      <c r="M37" s="154">
        <v>140.12346428788968</v>
      </c>
      <c r="N37" s="154">
        <v>127.4600526723903</v>
      </c>
      <c r="O37" s="224">
        <v>90.962675894536943</v>
      </c>
    </row>
    <row r="38" spans="1:15" s="136" customFormat="1" ht="26.4" customHeight="1" x14ac:dyDescent="0.25">
      <c r="A38" s="269"/>
      <c r="B38" s="169" t="s">
        <v>72</v>
      </c>
      <c r="C38" s="174" t="s">
        <v>73</v>
      </c>
      <c r="D38" s="258">
        <v>4283.34</v>
      </c>
      <c r="E38" s="171">
        <v>13111.779999999999</v>
      </c>
      <c r="F38" s="171">
        <v>10011.600000000006</v>
      </c>
      <c r="G38" s="93">
        <v>32.667875757524918</v>
      </c>
      <c r="H38" s="93">
        <v>42.783770825841998</v>
      </c>
      <c r="I38" s="172">
        <v>130.96587957968748</v>
      </c>
      <c r="J38" s="92">
        <v>5269.8</v>
      </c>
      <c r="K38" s="92">
        <v>99634.65</v>
      </c>
      <c r="L38" s="171">
        <v>86317.07</v>
      </c>
      <c r="M38" s="93">
        <v>5.2891238138539158</v>
      </c>
      <c r="N38" s="93">
        <v>6.1051655251968118</v>
      </c>
      <c r="O38" s="234">
        <v>115.42867476850174</v>
      </c>
    </row>
    <row r="39" spans="1:15" s="136" customFormat="1" ht="34.950000000000003" customHeight="1" x14ac:dyDescent="0.3">
      <c r="A39" s="269"/>
      <c r="B39" s="146" t="s">
        <v>43</v>
      </c>
      <c r="C39" s="147" t="s">
        <v>129</v>
      </c>
      <c r="D39" s="254">
        <v>477891847.23000002</v>
      </c>
      <c r="E39" s="148">
        <v>388931785.45000005</v>
      </c>
      <c r="F39" s="148">
        <v>437221041.28999984</v>
      </c>
      <c r="G39" s="150">
        <v>122.87292144998429</v>
      </c>
      <c r="H39" s="150">
        <v>109.30211542884645</v>
      </c>
      <c r="I39" s="149">
        <v>88.95541355980383</v>
      </c>
      <c r="J39" s="138">
        <v>2722932668.7399998</v>
      </c>
      <c r="K39" s="138">
        <v>2336262709.0600004</v>
      </c>
      <c r="L39" s="148">
        <v>2803101985.3499994</v>
      </c>
      <c r="M39" s="150">
        <v>116.55079106388581</v>
      </c>
      <c r="N39" s="150">
        <v>97.139978601242731</v>
      </c>
      <c r="O39" s="223">
        <v>83.345619291418373</v>
      </c>
    </row>
    <row r="40" spans="1:15" s="136" customFormat="1" ht="22.95" customHeight="1" x14ac:dyDescent="0.25">
      <c r="A40" s="269"/>
      <c r="B40" s="2" t="s">
        <v>44</v>
      </c>
      <c r="C40" s="173" t="s">
        <v>111</v>
      </c>
      <c r="D40" s="259">
        <v>331818641.69000006</v>
      </c>
      <c r="E40" s="132">
        <v>244720825.81000003</v>
      </c>
      <c r="F40" s="132">
        <v>274523694.49999982</v>
      </c>
      <c r="G40" s="176">
        <v>135.59068403423186</v>
      </c>
      <c r="H40" s="176">
        <v>120.870674676863</v>
      </c>
      <c r="I40" s="153">
        <v>89.143790030845665</v>
      </c>
      <c r="J40" s="128">
        <v>1869325751.29</v>
      </c>
      <c r="K40" s="128">
        <v>1512536693.4200001</v>
      </c>
      <c r="L40" s="132">
        <v>1825596013.1699996</v>
      </c>
      <c r="M40" s="176">
        <v>123.58878693139425</v>
      </c>
      <c r="N40" s="176">
        <v>102.39536774864375</v>
      </c>
      <c r="O40" s="131">
        <v>82.851665018352151</v>
      </c>
    </row>
    <row r="41" spans="1:15" s="136" customFormat="1" ht="19.95" customHeight="1" x14ac:dyDescent="0.25">
      <c r="A41" s="269"/>
      <c r="B41" s="155" t="s">
        <v>45</v>
      </c>
      <c r="C41" s="156" t="s">
        <v>109</v>
      </c>
      <c r="D41" s="256">
        <v>317674204.76000011</v>
      </c>
      <c r="E41" s="157">
        <v>235504296.75</v>
      </c>
      <c r="F41" s="157">
        <v>263977542.90999985</v>
      </c>
      <c r="G41" s="160">
        <v>134.89104408877418</v>
      </c>
      <c r="H41" s="160">
        <v>120.34137497382022</v>
      </c>
      <c r="I41" s="158">
        <v>89.213761956369339</v>
      </c>
      <c r="J41" s="159">
        <v>1798441481.97</v>
      </c>
      <c r="K41" s="159">
        <v>1453927635.4000001</v>
      </c>
      <c r="L41" s="157">
        <v>1761522650.5899997</v>
      </c>
      <c r="M41" s="160">
        <v>123.69539158496141</v>
      </c>
      <c r="N41" s="160">
        <v>102.09584766722328</v>
      </c>
      <c r="O41" s="232">
        <v>82.538117515152337</v>
      </c>
    </row>
    <row r="42" spans="1:15" s="136" customFormat="1" ht="19.95" customHeight="1" x14ac:dyDescent="0.25">
      <c r="A42" s="269"/>
      <c r="B42" s="161" t="s">
        <v>107</v>
      </c>
      <c r="C42" s="162" t="s">
        <v>104</v>
      </c>
      <c r="D42" s="260">
        <v>482481394.11000013</v>
      </c>
      <c r="E42" s="177">
        <v>388158852.46000004</v>
      </c>
      <c r="F42" s="177">
        <v>433504336.15999985</v>
      </c>
      <c r="G42" s="180">
        <v>124.29998467179621</v>
      </c>
      <c r="H42" s="180">
        <v>111.29793957399392</v>
      </c>
      <c r="I42" s="178">
        <v>89.539785437517864</v>
      </c>
      <c r="J42" s="179">
        <v>2859755223.6900001</v>
      </c>
      <c r="K42" s="179">
        <v>2452266854.73</v>
      </c>
      <c r="L42" s="177">
        <v>2815905130.3199997</v>
      </c>
      <c r="M42" s="180">
        <v>116.61680367999206</v>
      </c>
      <c r="N42" s="180">
        <v>101.557229073446</v>
      </c>
      <c r="O42" s="235">
        <v>87.086273906227945</v>
      </c>
    </row>
    <row r="43" spans="1:15" s="136" customFormat="1" ht="19.95" customHeight="1" x14ac:dyDescent="0.25">
      <c r="A43" s="269"/>
      <c r="B43" s="161" t="s">
        <v>108</v>
      </c>
      <c r="C43" s="162" t="s">
        <v>1</v>
      </c>
      <c r="D43" s="260">
        <v>164807189.35000002</v>
      </c>
      <c r="E43" s="177">
        <v>152654555.71000004</v>
      </c>
      <c r="F43" s="177">
        <v>169526793.25</v>
      </c>
      <c r="G43" s="182">
        <v>107.96087190682111</v>
      </c>
      <c r="H43" s="182">
        <v>97.216012991503945</v>
      </c>
      <c r="I43" s="181">
        <v>90.0474507795835</v>
      </c>
      <c r="J43" s="179">
        <v>1061313741.72</v>
      </c>
      <c r="K43" s="179">
        <v>998339219.33000004</v>
      </c>
      <c r="L43" s="177">
        <v>1054382479.73</v>
      </c>
      <c r="M43" s="182">
        <v>106.30792832442894</v>
      </c>
      <c r="N43" s="182">
        <v>100.65737643817592</v>
      </c>
      <c r="O43" s="236">
        <v>94.684731444480079</v>
      </c>
    </row>
    <row r="44" spans="1:15" s="136" customFormat="1" ht="22.95" customHeight="1" x14ac:dyDescent="0.25">
      <c r="A44" s="269"/>
      <c r="B44" s="155" t="s">
        <v>46</v>
      </c>
      <c r="C44" s="156" t="s">
        <v>105</v>
      </c>
      <c r="D44" s="256">
        <v>14144436.929999975</v>
      </c>
      <c r="E44" s="157">
        <v>9216529.0600000247</v>
      </c>
      <c r="F44" s="157">
        <v>10546151.589999992</v>
      </c>
      <c r="G44" s="160">
        <v>153.46815311837076</v>
      </c>
      <c r="H44" s="160">
        <v>134.11941606653869</v>
      </c>
      <c r="I44" s="158">
        <v>87.392343845495887</v>
      </c>
      <c r="J44" s="159">
        <v>70884269.319999948</v>
      </c>
      <c r="K44" s="159">
        <v>58609058.020000033</v>
      </c>
      <c r="L44" s="157">
        <v>64073362.580000028</v>
      </c>
      <c r="M44" s="160">
        <v>120.94422212998384</v>
      </c>
      <c r="N44" s="160">
        <v>110.62985687928588</v>
      </c>
      <c r="O44" s="232">
        <v>91.471799918136909</v>
      </c>
    </row>
    <row r="45" spans="1:15" s="136" customFormat="1" ht="22.95" customHeight="1" x14ac:dyDescent="0.25">
      <c r="A45" s="269"/>
      <c r="B45" s="3" t="s">
        <v>47</v>
      </c>
      <c r="C45" s="34" t="s">
        <v>112</v>
      </c>
      <c r="D45" s="261">
        <v>10336575.65</v>
      </c>
      <c r="E45" s="183">
        <v>9483452.709999999</v>
      </c>
      <c r="F45" s="183">
        <v>10881035.389999995</v>
      </c>
      <c r="G45" s="130">
        <v>108.99591073091355</v>
      </c>
      <c r="H45" s="130">
        <v>94.996250627946949</v>
      </c>
      <c r="I45" s="184">
        <v>87.155793268677201</v>
      </c>
      <c r="J45" s="129">
        <v>61709744.43</v>
      </c>
      <c r="K45" s="129">
        <v>62794809.039999992</v>
      </c>
      <c r="L45" s="183">
        <v>69753694.689999998</v>
      </c>
      <c r="M45" s="130">
        <v>98.272047281314585</v>
      </c>
      <c r="N45" s="130">
        <v>88.468065676307191</v>
      </c>
      <c r="O45" s="131">
        <v>90.023631463642545</v>
      </c>
    </row>
    <row r="46" spans="1:15" s="136" customFormat="1" ht="22.95" customHeight="1" x14ac:dyDescent="0.25">
      <c r="A46" s="269"/>
      <c r="B46" s="2" t="s">
        <v>48</v>
      </c>
      <c r="C46" s="35" t="s">
        <v>114</v>
      </c>
      <c r="D46" s="259">
        <v>110819373.41999999</v>
      </c>
      <c r="E46" s="132">
        <v>112505351.98000002</v>
      </c>
      <c r="F46" s="132">
        <v>120509368.39000002</v>
      </c>
      <c r="G46" s="130">
        <v>98.50142368311532</v>
      </c>
      <c r="H46" s="130">
        <v>91.959135543188097</v>
      </c>
      <c r="I46" s="175">
        <v>93.358179105132393</v>
      </c>
      <c r="J46" s="128">
        <v>645503467.80999994</v>
      </c>
      <c r="K46" s="128">
        <v>607006933.00999999</v>
      </c>
      <c r="L46" s="132">
        <v>728968894.13999987</v>
      </c>
      <c r="M46" s="130">
        <v>106.34202555300398</v>
      </c>
      <c r="N46" s="130">
        <v>88.550207422983647</v>
      </c>
      <c r="O46" s="131">
        <v>83.269250291689829</v>
      </c>
    </row>
    <row r="47" spans="1:15" s="136" customFormat="1" ht="19.95" customHeight="1" x14ac:dyDescent="0.25">
      <c r="A47" s="269"/>
      <c r="B47" s="161" t="s">
        <v>77</v>
      </c>
      <c r="C47" s="185" t="s">
        <v>104</v>
      </c>
      <c r="D47" s="262">
        <v>135426297.03999999</v>
      </c>
      <c r="E47" s="186">
        <v>121338672.51000002</v>
      </c>
      <c r="F47" s="186">
        <v>130789133.66000001</v>
      </c>
      <c r="G47" s="182">
        <v>111.6101686614702</v>
      </c>
      <c r="H47" s="182">
        <v>103.54552649003301</v>
      </c>
      <c r="I47" s="181">
        <v>92.774276512475836</v>
      </c>
      <c r="J47" s="187">
        <v>701010975.26999998</v>
      </c>
      <c r="K47" s="165">
        <v>647691540.01999998</v>
      </c>
      <c r="L47" s="186">
        <v>772515038.8599999</v>
      </c>
      <c r="M47" s="182">
        <v>108.23222660100727</v>
      </c>
      <c r="N47" s="182">
        <v>90.743990732462834</v>
      </c>
      <c r="O47" s="236">
        <v>83.841932834834921</v>
      </c>
    </row>
    <row r="48" spans="1:15" s="136" customFormat="1" ht="19.95" customHeight="1" x14ac:dyDescent="0.25">
      <c r="A48" s="269"/>
      <c r="B48" s="161" t="s">
        <v>113</v>
      </c>
      <c r="C48" s="185" t="s">
        <v>1</v>
      </c>
      <c r="D48" s="257">
        <v>24606923.620000005</v>
      </c>
      <c r="E48" s="163">
        <v>8833320.5300000031</v>
      </c>
      <c r="F48" s="163">
        <v>10279765.27</v>
      </c>
      <c r="G48" s="167">
        <v>278.56935040938674</v>
      </c>
      <c r="H48" s="167">
        <v>239.37242703208148</v>
      </c>
      <c r="I48" s="164">
        <v>85.929204587761987</v>
      </c>
      <c r="J48" s="166">
        <v>55507507.460000001</v>
      </c>
      <c r="K48" s="188">
        <v>40684607.010000005</v>
      </c>
      <c r="L48" s="163">
        <v>43546144.720000014</v>
      </c>
      <c r="M48" s="167">
        <v>136.43368226798066</v>
      </c>
      <c r="N48" s="167">
        <v>127.4682473429303</v>
      </c>
      <c r="O48" s="233">
        <v>93.428723189160408</v>
      </c>
    </row>
    <row r="49" spans="1:15" s="136" customFormat="1" ht="22.95" customHeight="1" x14ac:dyDescent="0.25">
      <c r="A49" s="269"/>
      <c r="B49" s="2" t="s">
        <v>49</v>
      </c>
      <c r="C49" s="173" t="s">
        <v>74</v>
      </c>
      <c r="D49" s="259">
        <v>19208049.459999993</v>
      </c>
      <c r="E49" s="152">
        <v>16067387.199999988</v>
      </c>
      <c r="F49" s="152">
        <v>22065717.600000024</v>
      </c>
      <c r="G49" s="130">
        <v>119.5468138092795</v>
      </c>
      <c r="H49" s="130">
        <v>87.049285267749326</v>
      </c>
      <c r="I49" s="184">
        <v>72.816064681259078</v>
      </c>
      <c r="J49" s="127">
        <v>108524611.05000001</v>
      </c>
      <c r="K49" s="124">
        <v>109962962.94999999</v>
      </c>
      <c r="L49" s="152">
        <v>125405898.64000002</v>
      </c>
      <c r="M49" s="130">
        <v>98.691966948313322</v>
      </c>
      <c r="N49" s="130">
        <v>86.538681375378729</v>
      </c>
      <c r="O49" s="131">
        <v>87.685638508654435</v>
      </c>
    </row>
    <row r="50" spans="1:15" s="136" customFormat="1" ht="19.95" customHeight="1" x14ac:dyDescent="0.25">
      <c r="A50" s="269"/>
      <c r="B50" s="169" t="s">
        <v>110</v>
      </c>
      <c r="C50" s="170" t="s">
        <v>75</v>
      </c>
      <c r="D50" s="258">
        <v>18750901.540000007</v>
      </c>
      <c r="E50" s="171">
        <v>15941088.450000003</v>
      </c>
      <c r="F50" s="171">
        <v>21898158.679999992</v>
      </c>
      <c r="G50" s="93">
        <v>117.62623109967126</v>
      </c>
      <c r="H50" s="93">
        <v>85.627754433643616</v>
      </c>
      <c r="I50" s="172">
        <v>72.796478840749771</v>
      </c>
      <c r="J50" s="92">
        <v>107070279.21000001</v>
      </c>
      <c r="K50" s="189">
        <v>108994680.77</v>
      </c>
      <c r="L50" s="171">
        <v>123998830.26000001</v>
      </c>
      <c r="M50" s="93">
        <v>98.23440782026708</v>
      </c>
      <c r="N50" s="93">
        <v>86.34781391525685</v>
      </c>
      <c r="O50" s="234">
        <v>87.899765297350456</v>
      </c>
    </row>
    <row r="51" spans="1:15" s="136" customFormat="1" ht="22.95" customHeight="1" x14ac:dyDescent="0.25">
      <c r="A51" s="269"/>
      <c r="B51" s="2" t="s">
        <v>91</v>
      </c>
      <c r="C51" s="173" t="s">
        <v>76</v>
      </c>
      <c r="D51" s="255">
        <v>4834024.8999999948</v>
      </c>
      <c r="E51" s="152">
        <v>5619574.0200000005</v>
      </c>
      <c r="F51" s="152">
        <v>6397023.2299999967</v>
      </c>
      <c r="G51" s="154">
        <v>86.021198097858559</v>
      </c>
      <c r="H51" s="154">
        <v>75.566786709949113</v>
      </c>
      <c r="I51" s="153">
        <v>87.846703348613659</v>
      </c>
      <c r="J51" s="127">
        <v>31613394.519999996</v>
      </c>
      <c r="K51" s="127">
        <v>30440235.25</v>
      </c>
      <c r="L51" s="152">
        <v>27656956.509999998</v>
      </c>
      <c r="M51" s="154">
        <v>103.85397570145255</v>
      </c>
      <c r="N51" s="154">
        <v>114.3053991084285</v>
      </c>
      <c r="O51" s="224">
        <v>110.06357564684907</v>
      </c>
    </row>
    <row r="52" spans="1:15" s="136" customFormat="1" ht="19.95" customHeight="1" x14ac:dyDescent="0.25">
      <c r="A52" s="269"/>
      <c r="B52" s="169" t="s">
        <v>99</v>
      </c>
      <c r="C52" s="170" t="s">
        <v>78</v>
      </c>
      <c r="D52" s="258">
        <v>2990883.2799999993</v>
      </c>
      <c r="E52" s="171">
        <v>2639322.0099999998</v>
      </c>
      <c r="F52" s="171">
        <v>3332457.5099999974</v>
      </c>
      <c r="G52" s="93">
        <v>113.3201355752722</v>
      </c>
      <c r="H52" s="93">
        <v>89.750079964260422</v>
      </c>
      <c r="I52" s="172">
        <v>79.200469985887437</v>
      </c>
      <c r="J52" s="92">
        <v>17471594.759999998</v>
      </c>
      <c r="K52" s="92">
        <v>15951513.229999999</v>
      </c>
      <c r="L52" s="171">
        <v>14614310.339999998</v>
      </c>
      <c r="M52" s="93">
        <v>109.52938763916882</v>
      </c>
      <c r="N52" s="93">
        <v>119.55127784702566</v>
      </c>
      <c r="O52" s="234">
        <v>109.14995548123827</v>
      </c>
    </row>
    <row r="53" spans="1:15" s="136" customFormat="1" ht="22.95" customHeight="1" x14ac:dyDescent="0.25">
      <c r="A53" s="269"/>
      <c r="B53" s="2" t="s">
        <v>100</v>
      </c>
      <c r="C53" s="173" t="s">
        <v>14</v>
      </c>
      <c r="D53" s="255">
        <v>875182.11000000045</v>
      </c>
      <c r="E53" s="152">
        <v>535193.73000000021</v>
      </c>
      <c r="F53" s="152">
        <v>2844202.1799999974</v>
      </c>
      <c r="G53" s="154">
        <v>163.52622628818915</v>
      </c>
      <c r="H53" s="154">
        <v>30.770741832424907</v>
      </c>
      <c r="I53" s="153">
        <v>18.817007235399867</v>
      </c>
      <c r="J53" s="127">
        <v>6255699.6400000006</v>
      </c>
      <c r="K53" s="127">
        <v>13521075.390000001</v>
      </c>
      <c r="L53" s="152">
        <v>25720528.199999996</v>
      </c>
      <c r="M53" s="154">
        <v>46.266287699472699</v>
      </c>
      <c r="N53" s="154">
        <v>24.321816377005824</v>
      </c>
      <c r="O53" s="224">
        <v>52.569197976268633</v>
      </c>
    </row>
    <row r="54" spans="1:15" s="136" customFormat="1" ht="31.95" customHeight="1" x14ac:dyDescent="0.3">
      <c r="A54" s="269"/>
      <c r="B54" s="146" t="s">
        <v>50</v>
      </c>
      <c r="C54" s="147" t="s">
        <v>90</v>
      </c>
      <c r="D54" s="254">
        <v>12506993.740000006</v>
      </c>
      <c r="E54" s="148">
        <v>8258082.719999983</v>
      </c>
      <c r="F54" s="148">
        <v>8033974.9300000081</v>
      </c>
      <c r="G54" s="150">
        <v>151.45154346431676</v>
      </c>
      <c r="H54" s="150">
        <v>155.67628538766169</v>
      </c>
      <c r="I54" s="149">
        <v>102.78950073845917</v>
      </c>
      <c r="J54" s="138">
        <v>62653697.490000024</v>
      </c>
      <c r="K54" s="138">
        <v>48412114.329999954</v>
      </c>
      <c r="L54" s="148">
        <v>51015630.60999997</v>
      </c>
      <c r="M54" s="150">
        <v>129.41739553642023</v>
      </c>
      <c r="N54" s="150">
        <v>122.81274727145839</v>
      </c>
      <c r="O54" s="223">
        <v>94.896630211428416</v>
      </c>
    </row>
    <row r="55" spans="1:15" s="136" customFormat="1" ht="22.95" customHeight="1" x14ac:dyDescent="0.25">
      <c r="A55" s="269"/>
      <c r="B55" s="2" t="s">
        <v>102</v>
      </c>
      <c r="C55" s="35" t="s">
        <v>103</v>
      </c>
      <c r="D55" s="259">
        <v>12506993.740000006</v>
      </c>
      <c r="E55" s="132">
        <v>8258082.719999983</v>
      </c>
      <c r="F55" s="132">
        <v>8033974.9300000081</v>
      </c>
      <c r="G55" s="130">
        <v>151.45154346431676</v>
      </c>
      <c r="H55" s="130">
        <v>155.67628538766169</v>
      </c>
      <c r="I55" s="184">
        <v>102.78950073845917</v>
      </c>
      <c r="J55" s="128">
        <v>62653697.490000024</v>
      </c>
      <c r="K55" s="128">
        <v>48412114.329999954</v>
      </c>
      <c r="L55" s="132">
        <v>51015630.60999997</v>
      </c>
      <c r="M55" s="130">
        <v>129.41739553642023</v>
      </c>
      <c r="N55" s="130">
        <v>122.81274727145839</v>
      </c>
      <c r="O55" s="131">
        <v>94.896630211428416</v>
      </c>
    </row>
    <row r="56" spans="1:15" s="136" customFormat="1" ht="31.95" customHeight="1" x14ac:dyDescent="0.3">
      <c r="A56" s="269"/>
      <c r="B56" s="146" t="s">
        <v>52</v>
      </c>
      <c r="C56" s="190" t="s">
        <v>15</v>
      </c>
      <c r="D56" s="254">
        <v>0</v>
      </c>
      <c r="E56" s="148">
        <v>962.40999999999985</v>
      </c>
      <c r="F56" s="148">
        <v>0</v>
      </c>
      <c r="G56" s="150">
        <v>0</v>
      </c>
      <c r="H56" s="267" t="s">
        <v>168</v>
      </c>
      <c r="I56" s="268" t="s">
        <v>168</v>
      </c>
      <c r="J56" s="138">
        <v>95.36</v>
      </c>
      <c r="K56" s="138">
        <v>4387.2</v>
      </c>
      <c r="L56" s="148">
        <v>1575.52</v>
      </c>
      <c r="M56" s="150">
        <v>2.173595915390226</v>
      </c>
      <c r="N56" s="150">
        <v>6.0526048542703359</v>
      </c>
      <c r="O56" s="223">
        <v>278.4604448055245</v>
      </c>
    </row>
    <row r="57" spans="1:15" s="136" customFormat="1" ht="22.95" customHeight="1" x14ac:dyDescent="0.3">
      <c r="A57" s="269"/>
      <c r="B57" s="118" t="s">
        <v>51</v>
      </c>
      <c r="C57" s="142" t="s">
        <v>117</v>
      </c>
      <c r="D57" s="119">
        <v>6008461.540000001</v>
      </c>
      <c r="E57" s="120">
        <v>3240284.4599999981</v>
      </c>
      <c r="F57" s="120">
        <v>8871981.5999999996</v>
      </c>
      <c r="G57" s="144">
        <v>185.43006375434101</v>
      </c>
      <c r="H57" s="144">
        <v>67.724008129142206</v>
      </c>
      <c r="I57" s="191">
        <v>36.52266884773519</v>
      </c>
      <c r="J57" s="226">
        <v>27674022.189999998</v>
      </c>
      <c r="K57" s="121">
        <v>34572149.289999999</v>
      </c>
      <c r="L57" s="120">
        <v>52419607.00999999</v>
      </c>
      <c r="M57" s="144">
        <v>80.047155754949586</v>
      </c>
      <c r="N57" s="144">
        <v>52.793265284725763</v>
      </c>
      <c r="O57" s="222">
        <v>65.952705985385833</v>
      </c>
    </row>
    <row r="58" spans="1:15" s="136" customFormat="1" ht="33" customHeight="1" x14ac:dyDescent="0.3">
      <c r="A58" s="269"/>
      <c r="B58" s="146" t="s">
        <v>53</v>
      </c>
      <c r="C58" s="192" t="s">
        <v>101</v>
      </c>
      <c r="D58" s="254">
        <v>2721274.49</v>
      </c>
      <c r="E58" s="148">
        <v>1334143.9099999983</v>
      </c>
      <c r="F58" s="148">
        <v>5575863.1699999981</v>
      </c>
      <c r="G58" s="150">
        <v>203.97158579391964</v>
      </c>
      <c r="H58" s="150">
        <v>48.804542131545908</v>
      </c>
      <c r="I58" s="193">
        <v>23.927127860277082</v>
      </c>
      <c r="J58" s="138">
        <v>11985086.200000001</v>
      </c>
      <c r="K58" s="138">
        <v>22385364.600000001</v>
      </c>
      <c r="L58" s="148">
        <v>33674357.799999997</v>
      </c>
      <c r="M58" s="150">
        <v>53.539830215675835</v>
      </c>
      <c r="N58" s="150">
        <v>35.59113516338536</v>
      </c>
      <c r="O58" s="223">
        <v>66.475995571918531</v>
      </c>
    </row>
    <row r="59" spans="1:15" s="136" customFormat="1" ht="22.95" customHeight="1" x14ac:dyDescent="0.25">
      <c r="A59" s="269"/>
      <c r="B59" s="2" t="s">
        <v>92</v>
      </c>
      <c r="C59" s="194" t="s">
        <v>79</v>
      </c>
      <c r="D59" s="255">
        <v>524852.61</v>
      </c>
      <c r="E59" s="152">
        <v>243014.97999999858</v>
      </c>
      <c r="F59" s="152">
        <v>3206419.959999999</v>
      </c>
      <c r="G59" s="154">
        <v>215.97541435511633</v>
      </c>
      <c r="H59" s="154">
        <v>16.368804353376099</v>
      </c>
      <c r="I59" s="153">
        <v>7.579012825256946</v>
      </c>
      <c r="J59" s="127">
        <v>524853.47</v>
      </c>
      <c r="K59" s="127">
        <v>11054480.18</v>
      </c>
      <c r="L59" s="152">
        <v>19862992.640000001</v>
      </c>
      <c r="M59" s="154">
        <v>4.7478801486258577</v>
      </c>
      <c r="N59" s="154">
        <v>2.6423685469381515</v>
      </c>
      <c r="O59" s="224">
        <v>55.65364887533886</v>
      </c>
    </row>
    <row r="60" spans="1:15" s="136" customFormat="1" ht="28.95" customHeight="1" x14ac:dyDescent="0.25">
      <c r="A60" s="269"/>
      <c r="B60" s="2" t="s">
        <v>93</v>
      </c>
      <c r="C60" s="195" t="s">
        <v>120</v>
      </c>
      <c r="D60" s="255">
        <v>1724097.33</v>
      </c>
      <c r="E60" s="152">
        <v>781190.25999999978</v>
      </c>
      <c r="F60" s="152">
        <v>1874728.2599999998</v>
      </c>
      <c r="G60" s="130">
        <v>220.70133465309726</v>
      </c>
      <c r="H60" s="130">
        <v>91.965185930466546</v>
      </c>
      <c r="I60" s="184">
        <v>41.66951961347187</v>
      </c>
      <c r="J60" s="127">
        <v>9058497.4000000004</v>
      </c>
      <c r="K60" s="127">
        <v>9043865.25</v>
      </c>
      <c r="L60" s="152">
        <v>11041339.15</v>
      </c>
      <c r="M60" s="130">
        <v>100.1617908891334</v>
      </c>
      <c r="N60" s="130">
        <v>82.041655246139229</v>
      </c>
      <c r="O60" s="131">
        <v>81.909133730395368</v>
      </c>
    </row>
    <row r="61" spans="1:15" s="136" customFormat="1" ht="25.95" customHeight="1" x14ac:dyDescent="0.25">
      <c r="A61" s="269"/>
      <c r="B61" s="2" t="s">
        <v>94</v>
      </c>
      <c r="C61" s="195" t="s">
        <v>80</v>
      </c>
      <c r="D61" s="255">
        <v>472324.55000000028</v>
      </c>
      <c r="E61" s="152">
        <v>309938.66999999993</v>
      </c>
      <c r="F61" s="152">
        <v>494714.94999999972</v>
      </c>
      <c r="G61" s="130">
        <v>152.39290728065663</v>
      </c>
      <c r="H61" s="130">
        <v>95.474080579129577</v>
      </c>
      <c r="I61" s="184">
        <v>62.6499502390215</v>
      </c>
      <c r="J61" s="127">
        <v>2401735.33</v>
      </c>
      <c r="K61" s="127">
        <v>2287019.17</v>
      </c>
      <c r="L61" s="152">
        <v>2770026.01</v>
      </c>
      <c r="M61" s="130">
        <v>105.0159684494468</v>
      </c>
      <c r="N61" s="130">
        <v>86.704432425167028</v>
      </c>
      <c r="O61" s="131">
        <v>82.563093694560649</v>
      </c>
    </row>
    <row r="62" spans="1:15" s="136" customFormat="1" ht="21" customHeight="1" x14ac:dyDescent="0.3">
      <c r="A62" s="269"/>
      <c r="B62" s="146" t="s">
        <v>54</v>
      </c>
      <c r="C62" s="190" t="s">
        <v>81</v>
      </c>
      <c r="D62" s="254">
        <v>2816.5700000000006</v>
      </c>
      <c r="E62" s="148">
        <v>1059.0800000000002</v>
      </c>
      <c r="F62" s="148">
        <v>2983.6200000000013</v>
      </c>
      <c r="G62" s="150">
        <v>265.94497110699854</v>
      </c>
      <c r="H62" s="150">
        <v>94.40109665439968</v>
      </c>
      <c r="I62" s="149">
        <v>35.496477433453308</v>
      </c>
      <c r="J62" s="138">
        <v>11032.029999999999</v>
      </c>
      <c r="K62" s="139">
        <v>11545.99</v>
      </c>
      <c r="L62" s="148">
        <v>22853.23</v>
      </c>
      <c r="M62" s="150">
        <v>95.548584400298282</v>
      </c>
      <c r="N62" s="150">
        <v>48.273395051815427</v>
      </c>
      <c r="O62" s="223">
        <v>50.522355045654379</v>
      </c>
    </row>
    <row r="63" spans="1:15" s="136" customFormat="1" ht="21" customHeight="1" x14ac:dyDescent="0.3">
      <c r="A63" s="269"/>
      <c r="B63" s="146" t="s">
        <v>55</v>
      </c>
      <c r="C63" s="190" t="s">
        <v>121</v>
      </c>
      <c r="D63" s="254">
        <v>3017866.9000000004</v>
      </c>
      <c r="E63" s="148">
        <v>1787100.33</v>
      </c>
      <c r="F63" s="148">
        <v>2969694.5700000003</v>
      </c>
      <c r="G63" s="150">
        <v>168.86947248227526</v>
      </c>
      <c r="H63" s="150">
        <v>101.62213079037284</v>
      </c>
      <c r="I63" s="193">
        <v>60.177916882543236</v>
      </c>
      <c r="J63" s="138">
        <v>14592675.219999999</v>
      </c>
      <c r="K63" s="139">
        <v>10932819.92</v>
      </c>
      <c r="L63" s="148">
        <v>16643440.149999999</v>
      </c>
      <c r="M63" s="150">
        <v>133.47585825780251</v>
      </c>
      <c r="N63" s="150">
        <v>87.678238924661258</v>
      </c>
      <c r="O63" s="223">
        <v>65.688462369962622</v>
      </c>
    </row>
    <row r="64" spans="1:15" s="136" customFormat="1" ht="21" customHeight="1" x14ac:dyDescent="0.3">
      <c r="A64" s="269"/>
      <c r="B64" s="146" t="s">
        <v>57</v>
      </c>
      <c r="C64" s="190" t="s">
        <v>161</v>
      </c>
      <c r="D64" s="254">
        <v>266503.58000000007</v>
      </c>
      <c r="E64" s="148">
        <v>117981.13999999987</v>
      </c>
      <c r="F64" s="148">
        <v>323440.24</v>
      </c>
      <c r="G64" s="150">
        <v>225.88659509477563</v>
      </c>
      <c r="H64" s="150">
        <v>82.396544103479542</v>
      </c>
      <c r="I64" s="193">
        <v>36.476951661920566</v>
      </c>
      <c r="J64" s="138">
        <v>1085228.74</v>
      </c>
      <c r="K64" s="138">
        <v>1242418.7799999998</v>
      </c>
      <c r="L64" s="148">
        <v>2078955.83</v>
      </c>
      <c r="M64" s="150">
        <v>87.348063106386732</v>
      </c>
      <c r="N64" s="150">
        <v>52.200663637957135</v>
      </c>
      <c r="O64" s="223">
        <v>59.761672762427075</v>
      </c>
    </row>
    <row r="65" spans="1:15" s="136" customFormat="1" ht="22.95" customHeight="1" x14ac:dyDescent="0.25">
      <c r="A65" s="269"/>
      <c r="B65" s="2" t="s">
        <v>58</v>
      </c>
      <c r="C65" s="151" t="s">
        <v>16</v>
      </c>
      <c r="D65" s="255">
        <v>266503.58000000007</v>
      </c>
      <c r="E65" s="196">
        <v>117981.13999999987</v>
      </c>
      <c r="F65" s="196">
        <v>323440.24</v>
      </c>
      <c r="G65" s="154">
        <v>225.88659509477563</v>
      </c>
      <c r="H65" s="154">
        <v>82.396544103479542</v>
      </c>
      <c r="I65" s="184">
        <v>36.476951661920566</v>
      </c>
      <c r="J65" s="197">
        <v>1085228.74</v>
      </c>
      <c r="K65" s="197">
        <v>1242418.7799999998</v>
      </c>
      <c r="L65" s="196">
        <v>2078955.83</v>
      </c>
      <c r="M65" s="154">
        <v>87.348063106386732</v>
      </c>
      <c r="N65" s="154">
        <v>52.200663637957135</v>
      </c>
      <c r="O65" s="224">
        <v>59.761672762427075</v>
      </c>
    </row>
    <row r="66" spans="1:15" s="136" customFormat="1" ht="19.95" customHeight="1" x14ac:dyDescent="0.25">
      <c r="A66" s="269"/>
      <c r="B66" s="169" t="s">
        <v>160</v>
      </c>
      <c r="C66" s="170" t="s">
        <v>82</v>
      </c>
      <c r="D66" s="258">
        <v>266503.58000000007</v>
      </c>
      <c r="E66" s="198">
        <v>117981.13999999987</v>
      </c>
      <c r="F66" s="198">
        <v>323440.24</v>
      </c>
      <c r="G66" s="93">
        <v>225.88659509477563</v>
      </c>
      <c r="H66" s="93">
        <v>82.396544103479542</v>
      </c>
      <c r="I66" s="199">
        <v>36.476951661920566</v>
      </c>
      <c r="J66" s="200">
        <v>1085228.74</v>
      </c>
      <c r="K66" s="200">
        <v>1242418.7799999998</v>
      </c>
      <c r="L66" s="198">
        <v>2078955.83</v>
      </c>
      <c r="M66" s="93">
        <v>87.348063106386732</v>
      </c>
      <c r="N66" s="93">
        <v>52.200663637957135</v>
      </c>
      <c r="O66" s="234">
        <v>59.761672762427075</v>
      </c>
    </row>
    <row r="67" spans="1:15" s="136" customFormat="1" ht="22.95" customHeight="1" x14ac:dyDescent="0.3">
      <c r="A67" s="269"/>
      <c r="B67" s="118" t="s">
        <v>56</v>
      </c>
      <c r="C67" s="142" t="s">
        <v>118</v>
      </c>
      <c r="D67" s="119">
        <v>45729625.470000051</v>
      </c>
      <c r="E67" s="120">
        <v>47151580.580000013</v>
      </c>
      <c r="F67" s="120">
        <v>42847399.779999927</v>
      </c>
      <c r="G67" s="144">
        <v>96.984289619756453</v>
      </c>
      <c r="H67" s="144">
        <v>106.72672251945023</v>
      </c>
      <c r="I67" s="143">
        <v>110.04537223285406</v>
      </c>
      <c r="J67" s="121">
        <v>278880803.40000004</v>
      </c>
      <c r="K67" s="121">
        <v>276772378.77000004</v>
      </c>
      <c r="L67" s="120">
        <v>259364687.86000001</v>
      </c>
      <c r="M67" s="144">
        <v>100.7617901177025</v>
      </c>
      <c r="N67" s="144">
        <v>107.52458466918766</v>
      </c>
      <c r="O67" s="222">
        <v>106.71166574510573</v>
      </c>
    </row>
    <row r="68" spans="1:15" s="136" customFormat="1" ht="34.950000000000003" customHeight="1" x14ac:dyDescent="0.3">
      <c r="A68" s="269"/>
      <c r="B68" s="146" t="s">
        <v>95</v>
      </c>
      <c r="C68" s="192" t="s">
        <v>122</v>
      </c>
      <c r="D68" s="254">
        <v>45729625.470000051</v>
      </c>
      <c r="E68" s="148">
        <v>47151580.580000013</v>
      </c>
      <c r="F68" s="148">
        <v>42847399.779999927</v>
      </c>
      <c r="G68" s="150">
        <v>96.984289619756453</v>
      </c>
      <c r="H68" s="150">
        <v>106.72672251945023</v>
      </c>
      <c r="I68" s="193">
        <v>110.04537223285406</v>
      </c>
      <c r="J68" s="140">
        <v>278880803.40000004</v>
      </c>
      <c r="K68" s="138">
        <v>276772378.77000004</v>
      </c>
      <c r="L68" s="148">
        <v>259364687.86000001</v>
      </c>
      <c r="M68" s="150">
        <v>100.7617901177025</v>
      </c>
      <c r="N68" s="150">
        <v>107.52458466918766</v>
      </c>
      <c r="O68" s="223">
        <v>106.71166574510573</v>
      </c>
    </row>
    <row r="69" spans="1:15" ht="22.95" customHeight="1" x14ac:dyDescent="0.3">
      <c r="A69" s="269"/>
      <c r="B69" s="2" t="s">
        <v>96</v>
      </c>
      <c r="C69" s="134" t="s">
        <v>17</v>
      </c>
      <c r="D69" s="259">
        <v>29067.23000000001</v>
      </c>
      <c r="E69" s="132">
        <v>34609.110000000015</v>
      </c>
      <c r="F69" s="132">
        <v>26403.700000000012</v>
      </c>
      <c r="G69" s="130">
        <v>83.987221861527203</v>
      </c>
      <c r="H69" s="130">
        <v>110.08771497934001</v>
      </c>
      <c r="I69" s="184">
        <v>131.07674303222655</v>
      </c>
      <c r="J69" s="128">
        <v>186082.61000000002</v>
      </c>
      <c r="K69" s="128">
        <v>186580.25</v>
      </c>
      <c r="L69" s="132">
        <v>164092.51</v>
      </c>
      <c r="M69" s="130">
        <v>99.733283667483576</v>
      </c>
      <c r="N69" s="130">
        <v>113.40103823142202</v>
      </c>
      <c r="O69" s="131">
        <v>113.7043061867967</v>
      </c>
    </row>
    <row r="70" spans="1:15" ht="31.2" customHeight="1" x14ac:dyDescent="0.3">
      <c r="A70" s="269"/>
      <c r="B70" s="2" t="s">
        <v>97</v>
      </c>
      <c r="C70" s="134" t="s">
        <v>18</v>
      </c>
      <c r="D70" s="259">
        <v>49215.51999999999</v>
      </c>
      <c r="E70" s="132">
        <v>58021.079999999987</v>
      </c>
      <c r="F70" s="132">
        <v>44204.920000000013</v>
      </c>
      <c r="G70" s="130">
        <v>84.823515866991798</v>
      </c>
      <c r="H70" s="130">
        <v>111.33493737801126</v>
      </c>
      <c r="I70" s="184">
        <v>131.25480150173323</v>
      </c>
      <c r="J70" s="128">
        <v>310937.70999999996</v>
      </c>
      <c r="K70" s="128">
        <v>312653.42</v>
      </c>
      <c r="L70" s="132">
        <v>274872.23</v>
      </c>
      <c r="M70" s="130">
        <v>99.45124220934477</v>
      </c>
      <c r="N70" s="130">
        <v>113.12081616975276</v>
      </c>
      <c r="O70" s="131">
        <v>113.74500072269942</v>
      </c>
    </row>
    <row r="71" spans="1:15" ht="28.95" customHeight="1" x14ac:dyDescent="0.3">
      <c r="A71" s="269"/>
      <c r="B71" s="2" t="s">
        <v>115</v>
      </c>
      <c r="C71" s="134" t="s">
        <v>19</v>
      </c>
      <c r="D71" s="259">
        <v>41322458.820000052</v>
      </c>
      <c r="E71" s="132">
        <v>41939765.170000017</v>
      </c>
      <c r="F71" s="132">
        <v>38871333.319999933</v>
      </c>
      <c r="G71" s="130">
        <v>98.528112049512544</v>
      </c>
      <c r="H71" s="130">
        <v>106.30574073655193</v>
      </c>
      <c r="I71" s="184">
        <v>107.89381682573087</v>
      </c>
      <c r="J71" s="128">
        <v>250788732.73000002</v>
      </c>
      <c r="K71" s="128">
        <v>248639536.53000003</v>
      </c>
      <c r="L71" s="132">
        <v>234648261.53999999</v>
      </c>
      <c r="M71" s="130">
        <v>100.86438232229438</v>
      </c>
      <c r="N71" s="130">
        <v>106.87858119385581</v>
      </c>
      <c r="O71" s="131">
        <v>105.96265870378714</v>
      </c>
    </row>
    <row r="72" spans="1:15" ht="28.95" customHeight="1" x14ac:dyDescent="0.3">
      <c r="A72" s="137"/>
      <c r="B72" s="4" t="s">
        <v>116</v>
      </c>
      <c r="C72" s="134" t="s">
        <v>20</v>
      </c>
      <c r="D72" s="263">
        <v>4328883.8999999985</v>
      </c>
      <c r="E72" s="201">
        <v>5119185.2200000025</v>
      </c>
      <c r="F72" s="201">
        <v>3905457.84</v>
      </c>
      <c r="G72" s="203">
        <v>84.561970586405096</v>
      </c>
      <c r="H72" s="203">
        <v>110.84190579816881</v>
      </c>
      <c r="I72" s="184">
        <v>131.07772327149237</v>
      </c>
      <c r="J72" s="202">
        <v>27595050.349999998</v>
      </c>
      <c r="K72" s="202">
        <v>27633608.57</v>
      </c>
      <c r="L72" s="201">
        <v>24277461.580000002</v>
      </c>
      <c r="M72" s="203">
        <v>99.860466214890721</v>
      </c>
      <c r="N72" s="203">
        <v>113.66530334758333</v>
      </c>
      <c r="O72" s="237">
        <v>113.82412645959998</v>
      </c>
    </row>
    <row r="73" spans="1:15" ht="22.95" customHeight="1" x14ac:dyDescent="0.3">
      <c r="B73" s="135" t="s">
        <v>83</v>
      </c>
      <c r="C73" s="142" t="s">
        <v>162</v>
      </c>
      <c r="D73" s="119">
        <v>16261096.679999996</v>
      </c>
      <c r="E73" s="120">
        <v>41064618.160000004</v>
      </c>
      <c r="F73" s="228">
        <v>-545682.07000000216</v>
      </c>
      <c r="G73" s="204">
        <v>39.598801617104805</v>
      </c>
      <c r="H73" s="204">
        <v>-2979.9580330722488</v>
      </c>
      <c r="I73" s="191">
        <v>-7525.3742825011341</v>
      </c>
      <c r="J73" s="226">
        <v>56364555.509999968</v>
      </c>
      <c r="K73" s="121">
        <v>159220347.11000001</v>
      </c>
      <c r="L73" s="228">
        <v>24808209.670000024</v>
      </c>
      <c r="M73" s="204">
        <v>35.400347086958419</v>
      </c>
      <c r="N73" s="204">
        <v>227.20122193323883</v>
      </c>
      <c r="O73" s="145">
        <v>641.80506867668635</v>
      </c>
    </row>
    <row r="74" spans="1:15" ht="22.95" customHeight="1" x14ac:dyDescent="0.3">
      <c r="B74" s="205" t="s">
        <v>59</v>
      </c>
      <c r="C74" s="206" t="s">
        <v>163</v>
      </c>
      <c r="D74" s="209">
        <v>1643929868.4000003</v>
      </c>
      <c r="E74" s="207">
        <v>1151744189.7999992</v>
      </c>
      <c r="F74" s="229">
        <v>1436609552.78</v>
      </c>
      <c r="G74" s="211">
        <v>142.73394065790507</v>
      </c>
      <c r="H74" s="211">
        <v>114.43122212425862</v>
      </c>
      <c r="I74" s="208">
        <v>80.170996188299426</v>
      </c>
      <c r="J74" s="210">
        <v>9338303159.5300026</v>
      </c>
      <c r="K74" s="210">
        <v>7495062067.8800011</v>
      </c>
      <c r="L74" s="229">
        <v>8649230115.0699997</v>
      </c>
      <c r="M74" s="211">
        <v>124.59273952578978</v>
      </c>
      <c r="N74" s="211">
        <v>107.9668714474297</v>
      </c>
      <c r="O74" s="238">
        <v>86.655829110396397</v>
      </c>
    </row>
    <row r="75" spans="1:15" ht="34.950000000000003" customHeight="1" x14ac:dyDescent="0.3">
      <c r="B75" s="133" t="s">
        <v>84</v>
      </c>
      <c r="C75" s="212" t="s">
        <v>164</v>
      </c>
      <c r="D75" s="264">
        <v>821792.2300000001</v>
      </c>
      <c r="E75" s="213">
        <v>427498.62</v>
      </c>
      <c r="F75" s="230">
        <v>765599.62</v>
      </c>
      <c r="G75" s="215">
        <v>192.23272112550916</v>
      </c>
      <c r="H75" s="215">
        <v>107.33968624488087</v>
      </c>
      <c r="I75" s="214">
        <v>55.838405457933746</v>
      </c>
      <c r="J75" s="225">
        <v>4044490.1</v>
      </c>
      <c r="K75" s="225">
        <v>2754699.94</v>
      </c>
      <c r="L75" s="230">
        <v>4908119.62</v>
      </c>
      <c r="M75" s="215">
        <v>146.82143928895576</v>
      </c>
      <c r="N75" s="215">
        <v>82.404065367909681</v>
      </c>
      <c r="O75" s="239">
        <v>56.125362731073778</v>
      </c>
    </row>
    <row r="76" spans="1:15" ht="22.95" customHeight="1" x14ac:dyDescent="0.3">
      <c r="B76" s="216" t="s">
        <v>85</v>
      </c>
      <c r="C76" s="212" t="s">
        <v>165</v>
      </c>
      <c r="D76" s="264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30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821792.2300000001</v>
      </c>
      <c r="E77" s="120">
        <v>427498.62</v>
      </c>
      <c r="F77" s="120">
        <v>765599.62</v>
      </c>
      <c r="G77" s="144">
        <v>192.23272112550916</v>
      </c>
      <c r="H77" s="144">
        <v>107.33968624488087</v>
      </c>
      <c r="I77" s="191">
        <v>55.838405457933746</v>
      </c>
      <c r="J77" s="121">
        <v>4044490.1</v>
      </c>
      <c r="K77" s="121">
        <v>2754699.94</v>
      </c>
      <c r="L77" s="120">
        <v>4908119.62</v>
      </c>
      <c r="M77" s="144">
        <v>146.82143928895576</v>
      </c>
      <c r="N77" s="144">
        <v>82.404065367909681</v>
      </c>
      <c r="O77" s="222">
        <v>56.125362731073778</v>
      </c>
    </row>
    <row r="78" spans="1:15" ht="32.4" customHeight="1" thickBot="1" x14ac:dyDescent="0.35">
      <c r="B78" s="244" t="s">
        <v>87</v>
      </c>
      <c r="C78" s="245" t="s">
        <v>167</v>
      </c>
      <c r="D78" s="250">
        <v>1644751660.6300004</v>
      </c>
      <c r="E78" s="246">
        <v>1152171688.4199991</v>
      </c>
      <c r="F78" s="247">
        <v>1437375152.3999999</v>
      </c>
      <c r="G78" s="248">
        <v>142.75230654951156</v>
      </c>
      <c r="H78" s="248">
        <v>114.42744490773629</v>
      </c>
      <c r="I78" s="249">
        <v>80.158035742875228</v>
      </c>
      <c r="J78" s="251">
        <v>9342347649.630003</v>
      </c>
      <c r="K78" s="252">
        <v>7497816767.8200006</v>
      </c>
      <c r="L78" s="247">
        <v>8654138234.6900005</v>
      </c>
      <c r="M78" s="248">
        <v>124.60090635618857</v>
      </c>
      <c r="N78" s="248">
        <v>107.95237372314349</v>
      </c>
      <c r="O78" s="253">
        <v>86.638514020553771</v>
      </c>
    </row>
    <row r="79" spans="1:15" x14ac:dyDescent="0.3">
      <c r="A79" s="269"/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</row>
    <row r="80" spans="1:15" ht="24.6" customHeight="1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ht="22.2" customHeight="1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60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1"/>
      <c r="C2" s="24"/>
      <c r="D2" s="25" t="s">
        <v>158</v>
      </c>
      <c r="E2" s="25" t="s">
        <v>149</v>
      </c>
    </row>
    <row r="3" spans="1:9" ht="22.95" customHeight="1" x14ac:dyDescent="0.25">
      <c r="B3" s="271"/>
      <c r="C3" s="15"/>
      <c r="D3" s="15"/>
      <c r="E3" s="15"/>
      <c r="F3" s="17" t="s">
        <v>159</v>
      </c>
    </row>
    <row r="4" spans="1:9" ht="20.399999999999999" x14ac:dyDescent="0.35">
      <c r="B4" s="271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1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1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71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71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2" t="s">
        <v>106</v>
      </c>
      <c r="C4" s="272"/>
      <c r="D4" s="272"/>
      <c r="E4" s="272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11.571839072109217</v>
      </c>
      <c r="E7" s="59">
        <f>FURS!D12</f>
        <v>378584129.71999997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20.382308904662626</v>
      </c>
      <c r="E8" s="59">
        <f>FURS!D24</f>
        <v>666827340.95000017</v>
      </c>
    </row>
    <row r="9" spans="2:5" x14ac:dyDescent="0.3">
      <c r="B9" s="55" t="s">
        <v>43</v>
      </c>
      <c r="C9" s="42" t="s">
        <v>135</v>
      </c>
      <c r="D9" s="72">
        <f t="shared" si="0"/>
        <v>14.60728835651036</v>
      </c>
      <c r="E9" s="59">
        <f>FURS!D39</f>
        <v>477891847.23000002</v>
      </c>
    </row>
    <row r="10" spans="2:5" x14ac:dyDescent="0.3">
      <c r="B10" s="55"/>
      <c r="C10" s="42" t="s">
        <v>136</v>
      </c>
      <c r="D10" s="72">
        <f t="shared" si="0"/>
        <v>53.438563666717812</v>
      </c>
      <c r="E10" s="59">
        <f>FURS!D29+FURS!D31+FURS!D54+FURS!D56+FURS!D57+FURS!D67+FURS!D74</f>
        <v>1748295322.2200003</v>
      </c>
    </row>
    <row r="11" spans="2:5" ht="15" thickBot="1" x14ac:dyDescent="0.35">
      <c r="B11" s="57"/>
      <c r="C11" s="56" t="s">
        <v>130</v>
      </c>
      <c r="D11" s="64">
        <f>SUM(D7:D10)</f>
        <v>100.00000000000001</v>
      </c>
      <c r="E11" s="60">
        <f>SUM(E7:E10)</f>
        <v>3271598640.1200004</v>
      </c>
    </row>
    <row r="33" spans="2:5" x14ac:dyDescent="0.3">
      <c r="B33" s="43" t="s">
        <v>152</v>
      </c>
    </row>
    <row r="35" spans="2:5" ht="15" thickBot="1" x14ac:dyDescent="0.35">
      <c r="B35" s="272" t="s">
        <v>106</v>
      </c>
      <c r="C35" s="272"/>
      <c r="D35" s="272"/>
      <c r="E35" s="272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11.563583847417739</v>
      </c>
      <c r="E38" s="70">
        <f>FURS!J12</f>
        <v>2153167268.9200001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20.984990124236887</v>
      </c>
      <c r="E39" s="70">
        <f>FURS!J24</f>
        <v>3907455895.1900005</v>
      </c>
    </row>
    <row r="40" spans="2:5" x14ac:dyDescent="0.3">
      <c r="B40" s="55" t="s">
        <v>43</v>
      </c>
      <c r="C40" s="42" t="s">
        <v>135</v>
      </c>
      <c r="D40" s="61">
        <f t="shared" si="1"/>
        <v>14.623508670388311</v>
      </c>
      <c r="E40" s="70">
        <f>FURS!J39</f>
        <v>2722932668.7399998</v>
      </c>
    </row>
    <row r="41" spans="2:5" x14ac:dyDescent="0.3">
      <c r="B41" s="55"/>
      <c r="C41" s="42" t="s">
        <v>136</v>
      </c>
      <c r="D41" s="61">
        <f t="shared" si="1"/>
        <v>52.827917357957062</v>
      </c>
      <c r="E41" s="70">
        <f>FURS!J29+FURS!J31+FURS!J54+FURS!J56+FURS!J57+FURS!J67+FURS!J74</f>
        <v>9836685930.7000027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18620241763.550003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281141899.69000006</v>
      </c>
      <c r="E5" s="67">
        <f>+E6+E9+E10+E11</f>
        <v>237749102.2399998</v>
      </c>
      <c r="F5" s="68">
        <f t="shared" ref="F5:F11" si="0">D5/E5*100</f>
        <v>118.2515084352229</v>
      </c>
      <c r="G5" s="67">
        <f>+G6+G9+G10+G11</f>
        <v>1523557125.4200003</v>
      </c>
      <c r="H5" s="67">
        <f>+H6+H9+H10+H11</f>
        <v>1278582084.9399998</v>
      </c>
      <c r="I5" s="81">
        <f t="shared" ref="I5:I11" si="1">G5/H5*100</f>
        <v>119.15989934205096</v>
      </c>
    </row>
    <row r="6" spans="2:9" x14ac:dyDescent="0.3">
      <c r="B6" s="82" t="s">
        <v>24</v>
      </c>
      <c r="C6" s="83" t="s">
        <v>62</v>
      </c>
      <c r="D6" s="52">
        <f>+D7-D8</f>
        <v>7075174.3299999982</v>
      </c>
      <c r="E6" s="52">
        <f>+E7-E8</f>
        <v>10235459.829999998</v>
      </c>
      <c r="F6" s="51">
        <f t="shared" si="0"/>
        <v>69.124147302720644</v>
      </c>
      <c r="G6" s="52">
        <f>+G7-G8</f>
        <v>-54653226.039999999</v>
      </c>
      <c r="H6" s="52">
        <f>+H7-H8</f>
        <v>-53883328.310000002</v>
      </c>
      <c r="I6" s="84">
        <f t="shared" si="1"/>
        <v>101.42882363459556</v>
      </c>
    </row>
    <row r="7" spans="2:9" x14ac:dyDescent="0.3">
      <c r="B7" s="104" t="s">
        <v>63</v>
      </c>
      <c r="C7" s="111" t="s">
        <v>0</v>
      </c>
      <c r="D7" s="50">
        <f>FURS!D15</f>
        <v>7790994.9199999869</v>
      </c>
      <c r="E7" s="50">
        <f>FURS!E15</f>
        <v>10721073.359999999</v>
      </c>
      <c r="F7" s="51">
        <f t="shared" si="0"/>
        <v>72.669915207072023</v>
      </c>
      <c r="G7" s="50">
        <f>FURS!J15</f>
        <v>32353263.589999996</v>
      </c>
      <c r="H7" s="50">
        <f>FURS!K15</f>
        <v>18424080.590000004</v>
      </c>
      <c r="I7" s="84">
        <f t="shared" si="1"/>
        <v>175.60313760004016</v>
      </c>
    </row>
    <row r="8" spans="2:9" x14ac:dyDescent="0.3">
      <c r="B8" s="104" t="s">
        <v>25</v>
      </c>
      <c r="C8" s="111" t="s">
        <v>1</v>
      </c>
      <c r="D8" s="50">
        <f>FURS!D16</f>
        <v>715820.58999998868</v>
      </c>
      <c r="E8" s="50">
        <f>FURS!E16</f>
        <v>485613.53000000119</v>
      </c>
      <c r="F8" s="51">
        <f t="shared" si="0"/>
        <v>147.40540486999754</v>
      </c>
      <c r="G8" s="50">
        <f>FURS!J16</f>
        <v>87006489.629999995</v>
      </c>
      <c r="H8" s="50">
        <f>FURS!K16</f>
        <v>72307408.900000006</v>
      </c>
      <c r="I8" s="84">
        <f t="shared" si="1"/>
        <v>120.32859558047306</v>
      </c>
    </row>
    <row r="9" spans="2:9" x14ac:dyDescent="0.3">
      <c r="B9" s="85" t="s">
        <v>26</v>
      </c>
      <c r="C9" s="86" t="s">
        <v>64</v>
      </c>
      <c r="D9" s="52">
        <f>FURS!D17</f>
        <v>248826816.13000011</v>
      </c>
      <c r="E9" s="52">
        <f>FURS!E17</f>
        <v>208298910.7099998</v>
      </c>
      <c r="F9" s="66">
        <f t="shared" si="0"/>
        <v>119.45660938977474</v>
      </c>
      <c r="G9" s="52">
        <f>FURS!J17</f>
        <v>1452599851.9400003</v>
      </c>
      <c r="H9" s="52">
        <f>FURS!K17</f>
        <v>1239359264.2899997</v>
      </c>
      <c r="I9" s="87">
        <f t="shared" si="1"/>
        <v>117.20571216064303</v>
      </c>
    </row>
    <row r="10" spans="2:9" ht="24" x14ac:dyDescent="0.3">
      <c r="B10" s="82" t="s">
        <v>27</v>
      </c>
      <c r="C10" s="88" t="s">
        <v>145</v>
      </c>
      <c r="D10" s="50">
        <f>FURS!D18</f>
        <v>25754621.609999985</v>
      </c>
      <c r="E10" s="50">
        <f>FURS!E18</f>
        <v>19208445.780000016</v>
      </c>
      <c r="F10" s="51">
        <f t="shared" si="0"/>
        <v>134.07967466485965</v>
      </c>
      <c r="G10" s="50">
        <f>FURS!J18</f>
        <v>131219083.69999999</v>
      </c>
      <c r="H10" s="50">
        <f>FURS!K18</f>
        <v>92460422.980000004</v>
      </c>
      <c r="I10" s="84">
        <f t="shared" si="1"/>
        <v>141.919190363626</v>
      </c>
    </row>
    <row r="11" spans="2:9" x14ac:dyDescent="0.3">
      <c r="B11" s="82" t="s">
        <v>28</v>
      </c>
      <c r="C11" s="89" t="s">
        <v>2</v>
      </c>
      <c r="D11" s="50">
        <f>FURS!D19</f>
        <v>-514712.37999999989</v>
      </c>
      <c r="E11" s="50">
        <f>FURS!E19</f>
        <v>6285.9199999999255</v>
      </c>
      <c r="F11" s="51">
        <f t="shared" si="0"/>
        <v>-8188.3380634816549</v>
      </c>
      <c r="G11" s="50">
        <f>FURS!J19</f>
        <v>-5608584.1799999997</v>
      </c>
      <c r="H11" s="50">
        <f>FURS!K19</f>
        <v>645725.98</v>
      </c>
      <c r="I11" s="84">
        <f t="shared" si="1"/>
        <v>-868.57031522875991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94963896.939999968</v>
      </c>
      <c r="E17" s="92">
        <f>FURS!E20</f>
        <v>58825229.820000023</v>
      </c>
      <c r="F17" s="93">
        <f t="shared" ref="F17" si="2">D17/E17*100</f>
        <v>161.43395823625519</v>
      </c>
      <c r="G17" s="92">
        <f>FURS!J20</f>
        <v>627227712.25999999</v>
      </c>
      <c r="H17" s="92">
        <f>FURS!K20</f>
        <v>301703861.30999994</v>
      </c>
      <c r="I17" s="95">
        <f>G17/H17*100</f>
        <v>207.89515571215219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477891847.23000002</v>
      </c>
      <c r="E23" s="69">
        <f>+E24+E33+E35+E37+E29+E30</f>
        <v>388931785.45000005</v>
      </c>
      <c r="F23" s="97">
        <f t="shared" ref="F23:F37" si="3">D23/E23*100</f>
        <v>122.87292144998429</v>
      </c>
      <c r="G23" s="67">
        <f>+G24+G33+G35+G37+G29+G30</f>
        <v>2722932668.7399998</v>
      </c>
      <c r="H23" s="67">
        <f>+H24+H33+H35+H37+H29+H30</f>
        <v>2336262709.0600004</v>
      </c>
      <c r="I23" s="98">
        <f t="shared" ref="I23:I37" si="4">G23/H23*100</f>
        <v>116.55079106388581</v>
      </c>
    </row>
    <row r="24" spans="2:9" x14ac:dyDescent="0.3">
      <c r="B24" s="85" t="s">
        <v>44</v>
      </c>
      <c r="C24" s="86" t="s">
        <v>111</v>
      </c>
      <c r="D24" s="44">
        <f>D25+D28</f>
        <v>331818641.69000006</v>
      </c>
      <c r="E24" s="44">
        <f>E25+E28</f>
        <v>244720825.81000003</v>
      </c>
      <c r="F24" s="46">
        <f t="shared" si="3"/>
        <v>135.59068403423186</v>
      </c>
      <c r="G24" s="45">
        <f>G25+G28</f>
        <v>1869325751.29</v>
      </c>
      <c r="H24" s="45">
        <f>H25+H28</f>
        <v>1512536693.4200001</v>
      </c>
      <c r="I24" s="99">
        <f t="shared" si="4"/>
        <v>123.58878693139425</v>
      </c>
    </row>
    <row r="25" spans="2:9" ht="24.6" x14ac:dyDescent="0.3">
      <c r="B25" s="85" t="s">
        <v>45</v>
      </c>
      <c r="C25" s="100" t="s">
        <v>109</v>
      </c>
      <c r="D25" s="44">
        <f>D26-D27</f>
        <v>317674204.76000011</v>
      </c>
      <c r="E25" s="44">
        <f>E26-E27</f>
        <v>235504296.75</v>
      </c>
      <c r="F25" s="46">
        <f t="shared" si="3"/>
        <v>134.89104408877418</v>
      </c>
      <c r="G25" s="44">
        <f>G26-G27</f>
        <v>1798441481.97</v>
      </c>
      <c r="H25" s="44">
        <f>H26-H27</f>
        <v>1453927635.4000001</v>
      </c>
      <c r="I25" s="101">
        <f t="shared" si="4"/>
        <v>123.69539158496141</v>
      </c>
    </row>
    <row r="26" spans="2:9" x14ac:dyDescent="0.3">
      <c r="B26" s="104" t="s">
        <v>107</v>
      </c>
      <c r="C26" s="111" t="s">
        <v>104</v>
      </c>
      <c r="D26" s="47">
        <f>FURS!D42</f>
        <v>482481394.11000013</v>
      </c>
      <c r="E26" s="47">
        <f>FURS!E42</f>
        <v>388158852.46000004</v>
      </c>
      <c r="F26" s="48">
        <f t="shared" si="3"/>
        <v>124.29998467179621</v>
      </c>
      <c r="G26" s="47">
        <f>FURS!J42</f>
        <v>2859755223.6900001</v>
      </c>
      <c r="H26" s="47">
        <f>FURS!K42</f>
        <v>2452266854.73</v>
      </c>
      <c r="I26" s="112">
        <f t="shared" si="4"/>
        <v>116.61680367999206</v>
      </c>
    </row>
    <row r="27" spans="2:9" x14ac:dyDescent="0.3">
      <c r="B27" s="104" t="s">
        <v>108</v>
      </c>
      <c r="C27" s="111" t="s">
        <v>1</v>
      </c>
      <c r="D27" s="47">
        <f>FURS!D43</f>
        <v>164807189.35000002</v>
      </c>
      <c r="E27" s="47">
        <f>FURS!E43</f>
        <v>152654555.71000004</v>
      </c>
      <c r="F27" s="48">
        <f t="shared" si="3"/>
        <v>107.96087190682111</v>
      </c>
      <c r="G27" s="47">
        <f>FURS!J43</f>
        <v>1061313741.72</v>
      </c>
      <c r="H27" s="47">
        <f>FURS!K43</f>
        <v>998339219.33000004</v>
      </c>
      <c r="I27" s="106">
        <f t="shared" si="4"/>
        <v>106.30792832442894</v>
      </c>
    </row>
    <row r="28" spans="2:9" x14ac:dyDescent="0.3">
      <c r="B28" s="102" t="s">
        <v>46</v>
      </c>
      <c r="C28" s="103" t="s">
        <v>105</v>
      </c>
      <c r="D28" s="44">
        <f>FURS!D44</f>
        <v>14144436.929999975</v>
      </c>
      <c r="E28" s="44">
        <f>FURS!E44</f>
        <v>9216529.0600000247</v>
      </c>
      <c r="F28" s="46">
        <f t="shared" si="3"/>
        <v>153.46815311837076</v>
      </c>
      <c r="G28" s="44">
        <f>FURS!J44</f>
        <v>70884269.319999948</v>
      </c>
      <c r="H28" s="44">
        <f>FURS!K44</f>
        <v>58609058.020000033</v>
      </c>
      <c r="I28" s="99">
        <f t="shared" si="4"/>
        <v>120.94422212998384</v>
      </c>
    </row>
    <row r="29" spans="2:9" x14ac:dyDescent="0.3">
      <c r="B29" s="104" t="s">
        <v>47</v>
      </c>
      <c r="C29" s="105" t="s">
        <v>112</v>
      </c>
      <c r="D29" s="47">
        <f>FURS!D45</f>
        <v>10336575.65</v>
      </c>
      <c r="E29" s="47">
        <f>FURS!E45</f>
        <v>9483452.709999999</v>
      </c>
      <c r="F29" s="48">
        <f t="shared" si="3"/>
        <v>108.99591073091355</v>
      </c>
      <c r="G29" s="47">
        <f>FURS!J45</f>
        <v>61709744.43</v>
      </c>
      <c r="H29" s="47">
        <f>FURS!K45</f>
        <v>62794809.039999992</v>
      </c>
      <c r="I29" s="106">
        <f t="shared" si="4"/>
        <v>98.272047281314585</v>
      </c>
    </row>
    <row r="30" spans="2:9" x14ac:dyDescent="0.3">
      <c r="B30" s="85" t="s">
        <v>48</v>
      </c>
      <c r="C30" s="107" t="s">
        <v>114</v>
      </c>
      <c r="D30" s="45">
        <f>D31-D32</f>
        <v>110819373.41999999</v>
      </c>
      <c r="E30" s="45">
        <f>E31-E32</f>
        <v>112505351.98000002</v>
      </c>
      <c r="F30" s="46">
        <f t="shared" si="3"/>
        <v>98.50142368311532</v>
      </c>
      <c r="G30" s="45">
        <f>G31-G32</f>
        <v>645503467.80999994</v>
      </c>
      <c r="H30" s="45">
        <f>H31-H32</f>
        <v>607006933.00999999</v>
      </c>
      <c r="I30" s="99">
        <f t="shared" si="4"/>
        <v>106.34202555300398</v>
      </c>
    </row>
    <row r="31" spans="2:9" x14ac:dyDescent="0.3">
      <c r="B31" s="104" t="s">
        <v>77</v>
      </c>
      <c r="C31" s="113" t="s">
        <v>104</v>
      </c>
      <c r="D31" s="49">
        <f>FURS!D47</f>
        <v>135426297.03999999</v>
      </c>
      <c r="E31" s="49">
        <f>FURS!E47</f>
        <v>121338672.51000002</v>
      </c>
      <c r="F31" s="48">
        <f t="shared" si="3"/>
        <v>111.6101686614702</v>
      </c>
      <c r="G31" s="49">
        <f>FURS!J47</f>
        <v>701010975.26999998</v>
      </c>
      <c r="H31" s="49">
        <f>FURS!K47</f>
        <v>647691540.01999998</v>
      </c>
      <c r="I31" s="106">
        <f t="shared" si="4"/>
        <v>108.23222660100727</v>
      </c>
    </row>
    <row r="32" spans="2:9" x14ac:dyDescent="0.3">
      <c r="B32" s="82" t="s">
        <v>113</v>
      </c>
      <c r="C32" s="113" t="s">
        <v>1</v>
      </c>
      <c r="D32" s="49">
        <f>FURS!D48</f>
        <v>24606923.620000005</v>
      </c>
      <c r="E32" s="49">
        <f>FURS!E48</f>
        <v>8833320.5300000031</v>
      </c>
      <c r="F32" s="51">
        <f t="shared" si="3"/>
        <v>278.56935040938674</v>
      </c>
      <c r="G32" s="49">
        <f>FURS!J48</f>
        <v>55507507.460000001</v>
      </c>
      <c r="H32" s="49">
        <f>FURS!K48</f>
        <v>40684607.010000005</v>
      </c>
      <c r="I32" s="84">
        <f t="shared" si="4"/>
        <v>136.43368226798066</v>
      </c>
    </row>
    <row r="33" spans="2:9" x14ac:dyDescent="0.3">
      <c r="B33" s="82" t="s">
        <v>49</v>
      </c>
      <c r="C33" s="108" t="s">
        <v>74</v>
      </c>
      <c r="D33" s="49">
        <f>FURS!D49</f>
        <v>19208049.459999993</v>
      </c>
      <c r="E33" s="49">
        <f>FURS!E49</f>
        <v>16067387.199999988</v>
      </c>
      <c r="F33" s="48">
        <f t="shared" si="3"/>
        <v>119.5468138092795</v>
      </c>
      <c r="G33" s="49">
        <f>FURS!J49</f>
        <v>108524611.05000001</v>
      </c>
      <c r="H33" s="49">
        <f>FURS!K49</f>
        <v>109962962.94999999</v>
      </c>
      <c r="I33" s="106">
        <f t="shared" si="4"/>
        <v>98.691966948313322</v>
      </c>
    </row>
    <row r="34" spans="2:9" hidden="1" x14ac:dyDescent="0.3">
      <c r="B34" s="82" t="s">
        <v>110</v>
      </c>
      <c r="C34" s="108" t="s">
        <v>75</v>
      </c>
      <c r="D34" s="49">
        <f>FURS!D50</f>
        <v>18750901.540000007</v>
      </c>
      <c r="E34" s="49">
        <f>FURS!E50</f>
        <v>15941088.450000003</v>
      </c>
      <c r="F34" s="51">
        <f t="shared" si="3"/>
        <v>117.62623109967126</v>
      </c>
      <c r="G34" s="49">
        <f>FURS!J50</f>
        <v>107070279.21000001</v>
      </c>
      <c r="H34" s="49">
        <f>FURS!K50</f>
        <v>108994680.77</v>
      </c>
      <c r="I34" s="84">
        <f t="shared" si="4"/>
        <v>98.23440782026708</v>
      </c>
    </row>
    <row r="35" spans="2:9" x14ac:dyDescent="0.3">
      <c r="B35" s="82" t="s">
        <v>91</v>
      </c>
      <c r="C35" s="108" t="s">
        <v>76</v>
      </c>
      <c r="D35" s="49">
        <f>FURS!D51</f>
        <v>4834024.8999999948</v>
      </c>
      <c r="E35" s="49">
        <f>FURS!E51</f>
        <v>5619574.0200000005</v>
      </c>
      <c r="F35" s="51">
        <f t="shared" si="3"/>
        <v>86.021198097858559</v>
      </c>
      <c r="G35" s="49">
        <f>FURS!J51</f>
        <v>31613394.519999996</v>
      </c>
      <c r="H35" s="49">
        <f>FURS!K51</f>
        <v>30440235.25</v>
      </c>
      <c r="I35" s="84">
        <f t="shared" si="4"/>
        <v>103.85397570145255</v>
      </c>
    </row>
    <row r="36" spans="2:9" hidden="1" x14ac:dyDescent="0.3">
      <c r="B36" s="82" t="s">
        <v>99</v>
      </c>
      <c r="C36" s="108" t="s">
        <v>78</v>
      </c>
      <c r="D36" s="49">
        <f>FURS!D52</f>
        <v>2990883.2799999993</v>
      </c>
      <c r="E36" s="49">
        <f>FURS!E52</f>
        <v>2639322.0099999998</v>
      </c>
      <c r="F36" s="51">
        <f t="shared" si="3"/>
        <v>113.3201355752722</v>
      </c>
      <c r="G36" s="49">
        <f>FURS!J52</f>
        <v>17471594.759999998</v>
      </c>
      <c r="H36" s="49">
        <f>FURS!K52</f>
        <v>15951513.229999999</v>
      </c>
      <c r="I36" s="84">
        <f t="shared" si="4"/>
        <v>109.52938763916882</v>
      </c>
    </row>
    <row r="37" spans="2:9" x14ac:dyDescent="0.3">
      <c r="B37" s="82" t="s">
        <v>100</v>
      </c>
      <c r="C37" s="108" t="s">
        <v>14</v>
      </c>
      <c r="D37" s="49">
        <f>FURS!D53</f>
        <v>875182.11000000045</v>
      </c>
      <c r="E37" s="49">
        <f>FURS!E53</f>
        <v>535193.73000000021</v>
      </c>
      <c r="F37" s="51">
        <f t="shared" si="3"/>
        <v>163.52622628818915</v>
      </c>
      <c r="G37" s="49">
        <f>FURS!J53</f>
        <v>6255699.6400000006</v>
      </c>
      <c r="H37" s="49">
        <f>FURS!K53</f>
        <v>13521075.390000001</v>
      </c>
      <c r="I37" s="84">
        <f t="shared" si="4"/>
        <v>46.266287699472699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666827340.95000017</v>
      </c>
      <c r="E42" s="69">
        <f>+E43+E44+E45+E46</f>
        <v>344142430.91999936</v>
      </c>
      <c r="F42" s="97">
        <f t="shared" ref="F42:F46" si="5">D42/E42*100</f>
        <v>193.76493016782732</v>
      </c>
      <c r="G42" s="67">
        <f>+G43+G44+G45+G46</f>
        <v>3907455895.1900005</v>
      </c>
      <c r="H42" s="67">
        <f>+H43+H44+H45+H46</f>
        <v>2972394816</v>
      </c>
      <c r="I42" s="98">
        <f>G42/H42*100</f>
        <v>131.45817218347619</v>
      </c>
    </row>
    <row r="43" spans="2:9" x14ac:dyDescent="0.3">
      <c r="B43" s="85" t="s">
        <v>32</v>
      </c>
      <c r="C43" s="86" t="s">
        <v>5</v>
      </c>
      <c r="D43" s="50">
        <f>FURS!D25</f>
        <v>3841346.3299999982</v>
      </c>
      <c r="E43" s="50">
        <f>FURS!E25</f>
        <v>3017806.4599999972</v>
      </c>
      <c r="F43" s="51">
        <f t="shared" si="5"/>
        <v>127.28935340671256</v>
      </c>
      <c r="G43" s="50">
        <f>FURS!J25</f>
        <v>22446865.020000003</v>
      </c>
      <c r="H43" s="50">
        <f>FURS!K25</f>
        <v>19393502.129999995</v>
      </c>
      <c r="I43" s="84">
        <f>G43/H43*100</f>
        <v>115.74425737823151</v>
      </c>
    </row>
    <row r="44" spans="2:9" x14ac:dyDescent="0.3">
      <c r="B44" s="85" t="s">
        <v>33</v>
      </c>
      <c r="C44" s="86" t="s">
        <v>6</v>
      </c>
      <c r="D44" s="50">
        <f>FURS!D26</f>
        <v>3467248.0300000049</v>
      </c>
      <c r="E44" s="50">
        <f>FURS!E26</f>
        <v>2720135.1200000029</v>
      </c>
      <c r="F44" s="51">
        <f t="shared" si="5"/>
        <v>127.46602198202569</v>
      </c>
      <c r="G44" s="50">
        <f>FURS!J26</f>
        <v>20344095.050000004</v>
      </c>
      <c r="H44" s="50">
        <f>FURS!K26</f>
        <v>17472160.510000002</v>
      </c>
      <c r="I44" s="84">
        <f>G44/H44*100</f>
        <v>116.43720327750127</v>
      </c>
    </row>
    <row r="45" spans="2:9" x14ac:dyDescent="0.3">
      <c r="B45" s="85" t="s">
        <v>34</v>
      </c>
      <c r="C45" s="85" t="s">
        <v>7</v>
      </c>
      <c r="D45" s="50">
        <f>FURS!D27</f>
        <v>423740772.40000033</v>
      </c>
      <c r="E45" s="50">
        <f>FURS!E27</f>
        <v>152530408.26999903</v>
      </c>
      <c r="F45" s="51">
        <f t="shared" si="5"/>
        <v>277.80740719576585</v>
      </c>
      <c r="G45" s="50">
        <f>FURS!J27</f>
        <v>2482421586.6900005</v>
      </c>
      <c r="H45" s="50">
        <f>FURS!K27</f>
        <v>1743034993.9899995</v>
      </c>
      <c r="I45" s="84">
        <f>G45/H45*100</f>
        <v>142.41949216449541</v>
      </c>
    </row>
    <row r="46" spans="2:9" x14ac:dyDescent="0.3">
      <c r="B46" s="85" t="s">
        <v>35</v>
      </c>
      <c r="C46" s="86" t="s">
        <v>8</v>
      </c>
      <c r="D46" s="50">
        <f>FURS!D28</f>
        <v>235777974.18999982</v>
      </c>
      <c r="E46" s="50">
        <f>FURS!E28</f>
        <v>185874081.07000029</v>
      </c>
      <c r="F46" s="51">
        <f t="shared" si="5"/>
        <v>126.84822587028994</v>
      </c>
      <c r="G46" s="50">
        <f>FURS!J28</f>
        <v>1382243348.4299998</v>
      </c>
      <c r="H46" s="50">
        <f>FURS!K28</f>
        <v>1192494159.3700004</v>
      </c>
      <c r="I46" s="84">
        <f>G46/H46*100</f>
        <v>115.91195961582275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45729625.470000051</v>
      </c>
      <c r="E50" s="67">
        <f>SUM(E51:E54)</f>
        <v>47151580.580000013</v>
      </c>
      <c r="F50" s="97">
        <f t="shared" ref="F50:F54" si="6">D50/E50*100</f>
        <v>96.984289619756453</v>
      </c>
      <c r="G50" s="67">
        <f>SUM(G51:G54)</f>
        <v>278880803.40000004</v>
      </c>
      <c r="H50" s="67">
        <f>SUM(H51:H54)</f>
        <v>276772378.77000004</v>
      </c>
      <c r="I50" s="98">
        <f>G50/H50*100</f>
        <v>100.7617901177025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29067.23000000001</v>
      </c>
      <c r="E51" s="36">
        <f>FURS!E69</f>
        <v>34609.110000000015</v>
      </c>
      <c r="F51" s="51">
        <f t="shared" si="6"/>
        <v>83.987221861527203</v>
      </c>
      <c r="G51" s="94">
        <f>FURS!J69</f>
        <v>186082.61000000002</v>
      </c>
      <c r="H51" s="94">
        <f>FURS!K69</f>
        <v>186580.25</v>
      </c>
      <c r="I51" s="84">
        <f>G51/H51*100</f>
        <v>99.733283667483576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49215.51999999999</v>
      </c>
      <c r="E52" s="36">
        <f>FURS!E70</f>
        <v>58021.079999999987</v>
      </c>
      <c r="F52" s="51">
        <f t="shared" si="6"/>
        <v>84.823515866991798</v>
      </c>
      <c r="G52" s="94">
        <f>FURS!J70</f>
        <v>310937.70999999996</v>
      </c>
      <c r="H52" s="94">
        <f>FURS!K70</f>
        <v>312653.42</v>
      </c>
      <c r="I52" s="84">
        <f>G52/H52*100</f>
        <v>99.45124220934477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41322458.820000052</v>
      </c>
      <c r="E53" s="36">
        <f>FURS!E71</f>
        <v>41939765.170000017</v>
      </c>
      <c r="F53" s="51">
        <f t="shared" si="6"/>
        <v>98.528112049512544</v>
      </c>
      <c r="G53" s="94">
        <f>FURS!J71</f>
        <v>250788732.73000002</v>
      </c>
      <c r="H53" s="94">
        <f>FURS!K71</f>
        <v>248639536.53000003</v>
      </c>
      <c r="I53" s="84">
        <f>G53/H53*100</f>
        <v>100.86438232229438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4328883.8999999985</v>
      </c>
      <c r="E54" s="36">
        <f>FURS!E72</f>
        <v>5119185.2200000025</v>
      </c>
      <c r="F54" s="51">
        <f t="shared" si="6"/>
        <v>84.561970586405096</v>
      </c>
      <c r="G54" s="94">
        <f>FURS!J72</f>
        <v>27595050.349999998</v>
      </c>
      <c r="H54" s="94">
        <f>FURS!K72</f>
        <v>27633608.57</v>
      </c>
      <c r="I54" s="84">
        <f>G54/H54*100</f>
        <v>99.860466214890721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junij</Mesec>
    <Leto xmlns="a1b54cee-d36d-4423-9882-848277f2f248">2021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2021-07-15T10:23:43Z</cp:lastPrinted>
  <dcterms:created xsi:type="dcterms:W3CDTF">2013-10-09T08:57:38Z</dcterms:created>
  <dcterms:modified xsi:type="dcterms:W3CDTF">2021-07-15T10:23:57Z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JUNIJ 2021_delovna.xlsx</vt:lpwstr>
  </property>
</Properties>
</file>