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AVNA OBJAVA _internet\JFP JAVNA OBJAVA_internet\5 Maj\"/>
    </mc:Choice>
  </mc:AlternateContent>
  <bookViews>
    <workbookView xWindow="0" yWindow="0" windowWidth="23040" windowHeight="7668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FURS!$A$1:$K$79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34" i="24"/>
  <c r="D26" i="24"/>
  <c r="D46" i="24"/>
  <c r="D10" i="24"/>
  <c r="G10" i="24"/>
  <c r="G46" i="24"/>
  <c r="G26" i="24"/>
  <c r="G28" i="24"/>
  <c r="G34" i="24"/>
  <c r="D33" i="24"/>
  <c r="D45" i="24"/>
  <c r="D9" i="24"/>
  <c r="G7" i="24"/>
  <c r="G11" i="24"/>
  <c r="G43" i="24"/>
  <c r="G27" i="24"/>
  <c r="G37" i="24"/>
  <c r="D44" i="24"/>
  <c r="D17" i="24"/>
  <c r="D8" i="24"/>
  <c r="G8" i="24"/>
  <c r="G17" i="24"/>
  <c r="G44" i="24"/>
  <c r="G36" i="24"/>
  <c r="D37" i="24"/>
  <c r="D27" i="24"/>
  <c r="D43" i="24"/>
  <c r="D11" i="24"/>
  <c r="D7" i="24"/>
  <c r="G9" i="24"/>
  <c r="G45" i="24"/>
  <c r="G29" i="24"/>
  <c r="G33" i="24"/>
  <c r="G35" i="24"/>
  <c r="D31" i="24"/>
  <c r="G53" i="24" l="1"/>
  <c r="G52" i="24"/>
  <c r="G51" i="24"/>
  <c r="D53" i="24"/>
  <c r="D54" i="24"/>
  <c r="D51" i="24"/>
  <c r="E29" i="24"/>
  <c r="E31" i="24"/>
  <c r="F31" i="24" s="1"/>
  <c r="H32" i="24"/>
  <c r="I32" i="24" s="1"/>
  <c r="H31" i="24"/>
  <c r="H28" i="24"/>
  <c r="I28" i="24" s="1"/>
  <c r="H29" i="24"/>
  <c r="I29" i="24" s="1"/>
  <c r="H54" i="24"/>
  <c r="H52" i="24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E51" i="24"/>
  <c r="F51" i="24" s="1"/>
  <c r="E52" i="24"/>
  <c r="E54" i="24"/>
  <c r="F54" i="24" s="1"/>
  <c r="E37" i="24"/>
  <c r="E34" i="24"/>
  <c r="E33" i="24"/>
  <c r="F33" i="24" s="1"/>
  <c r="E27" i="24"/>
  <c r="F27" i="24" s="1"/>
  <c r="E26" i="24"/>
  <c r="F26" i="24" s="1"/>
  <c r="E44" i="24"/>
  <c r="F44" i="24" s="1"/>
  <c r="E46" i="24"/>
  <c r="E45" i="24"/>
  <c r="F45" i="24" s="1"/>
  <c r="E43" i="24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F34" i="24"/>
  <c r="G30" i="24"/>
  <c r="E8" i="22"/>
  <c r="G25" i="24"/>
  <c r="G24" i="24" s="1"/>
  <c r="D6" i="24"/>
  <c r="D5" i="24" s="1"/>
  <c r="E39" i="22"/>
  <c r="D25" i="24"/>
  <c r="G42" i="24"/>
  <c r="F46" i="24"/>
  <c r="F43" i="24"/>
  <c r="D42" i="24"/>
  <c r="E6" i="24" l="1"/>
  <c r="E5" i="24" s="1"/>
  <c r="F5" i="24" s="1"/>
  <c r="F53" i="24"/>
  <c r="D50" i="24"/>
  <c r="I52" i="24"/>
  <c r="H6" i="24"/>
  <c r="H5" i="24" s="1"/>
  <c r="I5" i="24" s="1"/>
  <c r="H50" i="24"/>
  <c r="I54" i="24"/>
  <c r="E42" i="24"/>
  <c r="F42" i="24" s="1"/>
  <c r="E25" i="24"/>
  <c r="F25" i="24" s="1"/>
  <c r="E50" i="24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40" i="22"/>
  <c r="E7" i="22"/>
  <c r="F50" i="24" l="1"/>
  <c r="F6" i="24"/>
  <c r="I50" i="24"/>
  <c r="I6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<sst xmlns="http://schemas.openxmlformats.org/spreadsheetml/2006/main" count="283" uniqueCount="167">
  <si>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</si>
  <si>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</si>
  <si>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</si>
  <si>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</si>
  <si>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</si>
  <si>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</si>
  <si>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</si>
  <si>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</si>
  <si>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</si>
  <si>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</si>
  <si>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</si>
  <si>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</si>
  <si>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</si>
  <si>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</si>
  <si>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</si>
  <si>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</si>
  <si>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</si>
  <si>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</si>
  <si>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</si>
  <si>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</si>
  <si>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</si>
  <si>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</si>
  <si>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</si>
  <si>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</si>
  <si>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</si>
  <si>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</si>
  <si>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</si>
  <si>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</si>
  <si>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</si>
  <si>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</si>
  <si>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</si>
  <si>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</si>
  <si>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</si>
  <si>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</si>
  <si>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</si>
  <si>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</si>
  <si>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</si>
  <si>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</si>
  <si>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</si>
  <si>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</si>
  <si>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</si>
  <si>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</si>
  <si>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</si>
  <si>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</si>
  <si>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</si>
  <si>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</si>
  <si>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</si>
  <si>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</si>
  <si>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</si>
  <si>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</si>
  <si>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</si>
  <si>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</si>
  <si>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</si>
  <si>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</si>
  <si>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</si>
  <si>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</si>
  <si>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</si>
  <si>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</si>
  <si>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</si>
  <si>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</si>
  <si>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</si>
  <si>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</si>
  <si>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</si>
  <si>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</si>
  <si>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</si>
  <si>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</si>
  <si>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</si>
  <si>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</si>
  <si>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</si>
  <si>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</si>
  <si>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</si>
  <si>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</si>
  <si>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</si>
  <si>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</si>
  <si>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</si>
  <si>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</si>
  <si>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</si>
  <si>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</si>
  <si>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</si>
  <si>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</si>
  <si>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</si>
  <si>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</si>
  <si>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</si>
  <si>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</si>
  <si>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</si>
  <si>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</si>
  <si>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</si>
  <si>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</si>
  <si>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</si>
  <si>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</si>
  <si>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</si>
  <si>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</si>
  <si>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</si>
  <si>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</si>
  <si>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</si>
  <si>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</si>
  <si>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</si>
  <si>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</si>
  <si>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</si>
  <si>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</si>
  <si>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</si>
  <si>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</si>
  <si>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</si>
  <si>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</si>
  <si>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</si>
  <si>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</si>
  <si>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</si>
  <si>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</si>
  <si>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</si>
  <si>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</si>
  <si>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</si>
  <si>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</si>
  <si>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</si>
  <si>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</si>
  <si>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</si>
  <si>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</si>
  <si>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</si>
  <si>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</si>
  <si>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</si>
  <si>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</si>
  <si>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</si>
  <si>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</si>
  <si>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</si>
  <si>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</si>
  <si>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</si>
  <si>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</si>
  <si>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</si>
  <si>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</si>
  <si>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</si>
  <si>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</si>
  <si>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</si>
  <si>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</si>
  <si>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</si>
  <si>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</si>
  <si>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</si>
  <si>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</si>
  <si>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</si>
  <si>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</si>
  <si>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</si>
  <si>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</si>
  <si>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</si>
  <si>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</si>
  <si>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</si>
  <si>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Opomba: točka G za eDIS CDK zajema podatke po izteku trimesečja za celotno kumulativno obdobje 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</si>
  <si>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</si>
  <si>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</si>
  <si>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</si>
  <si>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</si>
  <si>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</si>
  <si>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</si>
  <si>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</si>
  <si>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</si>
  <si>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RAZLIKA MESEC 2018/2017</t>
  </si>
  <si>
    <t>indeks 2018/2017</t>
  </si>
  <si>
    <t>11.1.1.</t>
  </si>
  <si>
    <t>DRUGI NEDAVČNI PRIHODKI  (11.1.)</t>
  </si>
  <si>
    <t>RAZLIKA MESEC  2018/2017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</si>
  <si>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</si>
  <si>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</si>
  <si>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</si>
  <si>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</si>
  <si>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</si>
  <si>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</si>
  <si>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MAJ 2017</t>
  </si>
  <si>
    <t>REALIZACIJA JANUAR - MAJ 2018</t>
  </si>
  <si>
    <t>REALIZACIJA JANUAR - MAJ 2017</t>
  </si>
  <si>
    <t xml:space="preserve"> REALIZACIJA   MAJ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</si>
</sst>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194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24" fillId="0" borderId="19" xfId="0" applyNumberFormat="1" applyFont="1" applyBorder="1" applyAlignment="1">
      <alignment horizontal="center" wrapText="1"/>
    </xf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wrapText="1"/>
    </xf>
    <xf numFmtId="3" fontId="24" fillId="0" borderId="0" xfId="0" applyNumberFormat="1" applyFont="1" applyFill="1" applyBorder="1" applyAlignment="1">
      <alignment horizontal="center" wrapText="1"/>
    </xf>
    <xf numFmtId="3" fontId="3" fillId="0" borderId="33" xfId="0" applyNumberFormat="1" applyFont="1" applyBorder="1" applyAlignment="1">
      <alignment horizontal="center"/>
    </xf>
    <xf numFmtId="3" fontId="3" fillId="0" borderId="0" xfId="0" applyNumberFormat="1" applyFont="1"/>
    <xf numFmtId="3" fontId="31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4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4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20" xfId="0" applyNumberFormat="1" applyFont="1" applyFill="1" applyBorder="1" applyAlignment="1">
      <alignment horizontal="right"/>
    </xf>
    <xf numFmtId="3" fontId="3" fillId="35" borderId="15" xfId="0" applyNumberFormat="1" applyFont="1" applyFill="1" applyBorder="1"/>
    <xf numFmtId="3" fontId="3" fillId="0" borderId="15" xfId="0" applyNumberFormat="1" applyFont="1" applyBorder="1"/>
    <xf numFmtId="3" fontId="3" fillId="0" borderId="15" xfId="0" applyNumberFormat="1" applyFont="1" applyFill="1" applyBorder="1"/>
    <xf numFmtId="3" fontId="26" fillId="35" borderId="15" xfId="0" applyNumberFormat="1" applyFont="1" applyFill="1" applyBorder="1"/>
    <xf numFmtId="3" fontId="26" fillId="0" borderId="15" xfId="0" applyNumberFormat="1" applyFont="1" applyBorder="1"/>
    <xf numFmtId="3" fontId="26" fillId="0" borderId="15" xfId="0" applyNumberFormat="1" applyFont="1" applyFill="1" applyBorder="1"/>
    <xf numFmtId="3" fontId="26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7" xfId="0" applyNumberFormat="1" applyFont="1" applyFill="1" applyBorder="1"/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0" fontId="0" fillId="0" borderId="0" xfId="0"/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4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" fillId="35" borderId="12" xfId="0" applyNumberFormat="1" applyFont="1" applyFill="1" applyBorder="1"/>
    <xf numFmtId="3" fontId="3" fillId="0" borderId="1" xfId="0" applyNumberFormat="1" applyFont="1" applyFill="1" applyBorder="1"/>
    <xf numFmtId="3" fontId="3" fillId="35" borderId="1" xfId="0" applyNumberFormat="1" applyFont="1" applyFill="1" applyBorder="1"/>
    <xf numFmtId="3" fontId="3" fillId="0" borderId="1" xfId="0" applyNumberFormat="1" applyFont="1" applyBorder="1"/>
    <xf numFmtId="3" fontId="3" fillId="0" borderId="30" xfId="0" applyNumberFormat="1" applyFont="1" applyBorder="1"/>
    <xf numFmtId="3" fontId="26" fillId="35" borderId="1" xfId="0" applyNumberFormat="1" applyFont="1" applyFill="1" applyBorder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3" fillId="0" borderId="1" xfId="0" quotePrefix="1" applyNumberFormat="1" applyFont="1" applyFill="1" applyBorder="1"/>
    <xf numFmtId="3" fontId="26" fillId="35" borderId="11" xfId="0" applyNumberFormat="1" applyFont="1" applyFill="1" applyBorder="1"/>
    <xf numFmtId="3" fontId="3" fillId="0" borderId="30" xfId="0" applyNumberFormat="1" applyFont="1" applyFill="1" applyBorder="1"/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6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3" fontId="40" fillId="34" borderId="18" xfId="0" applyNumberFormat="1" applyFont="1" applyFill="1" applyBorder="1"/>
    <xf numFmtId="3" fontId="40" fillId="34" borderId="24" xfId="0" applyNumberFormat="1" applyFont="1" applyFill="1" applyBorder="1"/>
    <xf numFmtId="166" fontId="50" fillId="34" borderId="37" xfId="0" applyNumberFormat="1" applyFont="1" applyFill="1" applyBorder="1" applyAlignment="1"/>
    <xf numFmtId="3" fontId="40" fillId="34" borderId="23" xfId="0" applyNumberFormat="1" applyFont="1" applyFill="1" applyBorder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9BB-4346-A77A-5849D834A0C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9BB-4346-A77A-5849D834A0C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9BB-4346-A77A-5849D834A0C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9BB-4346-A77A-5849D834A0C8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10.956380596226465</c:v>
                </c:pt>
                <c:pt idx="1">
                  <c:v>20.614948917212892</c:v>
                </c:pt>
                <c:pt idx="2">
                  <c:v>15.349751928321895</c:v>
                </c:pt>
                <c:pt idx="3">
                  <c:v>53.07891855823874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9BB-4346-A77A-5849D834A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D52-49E6-9C05-4DD4CAB6FA40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CD52-49E6-9C05-4DD4CAB6FA40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CD52-49E6-9C05-4DD4CAB6FA40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CD52-49E6-9C05-4DD4CAB6FA40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CD52-49E6-9C05-4DD4CAB6FA4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D52-49E6-9C05-4DD4CAB6FA4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D52-49E6-9C05-4DD4CAB6FA40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D52-49E6-9C05-4DD4CAB6FA40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10.56465643444864</c:v>
                </c:pt>
                <c:pt idx="1">
                  <c:v>19.885514299069797</c:v>
                </c:pt>
                <c:pt idx="2">
                  <c:v>16.790207709459995</c:v>
                </c:pt>
                <c:pt idx="3">
                  <c:v>52.759621557021575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D52-49E6-9C05-4DD4CAB6F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A70" zoomScaleNormal="100" workbookViewId="0">
      <selection activeCell="I9" sqref="I9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4" width="17.6640625" customWidth="1"/>
    <col min="5" max="5" width="16.33203125" customWidth="1"/>
    <col min="6" max="6" width="9.88671875" customWidth="1"/>
    <col min="7" max="8" width="17.6640625" customWidth="1"/>
    <col min="9" max="9" width="10" customWidth="1"/>
    <col min="10" max="10" width="17" hidden="1" customWidth="1"/>
    <col min="11" max="11" width="18.5546875" hidden="1" customWidth="1"/>
    <col min="12" max="12" width="11.5546875" customWidth="1"/>
  </cols>
  <sheetData>
    <row r="1" spans="1:11" x14ac:dyDescent="0.3">
      <c r="B1" s="14" t="s">
        <v>121</v>
      </c>
      <c r="C1" s="14"/>
      <c r="D1" s="14"/>
      <c r="E1" s="14"/>
      <c r="F1" s="14"/>
      <c r="G1" s="13"/>
      <c r="H1" s="13"/>
      <c r="I1" s="13"/>
      <c r="J1" s="13"/>
    </row>
    <row r="2" spans="1:11" x14ac:dyDescent="0.3">
      <c r="B2" s="14" t="s">
        <v>122</v>
      </c>
      <c r="C2" s="14"/>
      <c r="D2" s="14"/>
      <c r="E2" s="14"/>
      <c r="F2" s="14"/>
      <c r="G2" s="15"/>
      <c r="H2" s="13"/>
      <c r="I2" s="13"/>
      <c r="J2" s="13"/>
    </row>
    <row r="3" spans="1:11" x14ac:dyDescent="0.3">
      <c r="B3" s="14" t="s">
        <v>128</v>
      </c>
      <c r="C3" s="14"/>
      <c r="D3" s="14"/>
      <c r="E3" s="14"/>
      <c r="F3" s="14"/>
      <c r="G3" s="13"/>
      <c r="H3" s="13"/>
      <c r="I3" s="13"/>
      <c r="J3" s="13"/>
    </row>
    <row r="4" spans="1:11" x14ac:dyDescent="0.3">
      <c r="B4" s="13"/>
      <c r="C4" s="14"/>
      <c r="D4" s="14"/>
      <c r="E4" s="14"/>
      <c r="F4" s="14"/>
      <c r="G4" s="13"/>
      <c r="H4" s="13"/>
      <c r="I4" s="13"/>
      <c r="J4" s="13"/>
    </row>
    <row r="5" spans="1:11" x14ac:dyDescent="0.3">
      <c r="B5" s="27"/>
      <c r="C5" s="2"/>
      <c r="D5" s="14"/>
      <c r="E5" s="14"/>
      <c r="F5" s="14"/>
      <c r="G5" s="13"/>
      <c r="H5" s="13"/>
      <c r="I5" s="13"/>
      <c r="J5" s="13"/>
    </row>
    <row r="6" spans="1:11" ht="15" thickBot="1" x14ac:dyDescent="0.35">
      <c r="A6" s="191"/>
      <c r="B6" s="192" t="s">
        <v>104</v>
      </c>
      <c r="C6" s="192"/>
      <c r="D6" s="192"/>
      <c r="E6" s="192"/>
      <c r="F6" s="192"/>
      <c r="G6" s="192"/>
      <c r="H6" s="192"/>
      <c r="I6" s="192"/>
      <c r="J6" s="35"/>
    </row>
    <row r="7" spans="1:11" ht="74.25" customHeight="1" x14ac:dyDescent="0.3">
      <c r="A7" s="191"/>
      <c r="B7" s="16"/>
      <c r="C7" s="37"/>
      <c r="D7" s="31" t="s">
        <v>166</v>
      </c>
      <c r="E7" s="17" t="s">
        <v>163</v>
      </c>
      <c r="F7" s="30" t="s">
        <v>153</v>
      </c>
      <c r="G7" s="159" t="s">
        <v>164</v>
      </c>
      <c r="H7" s="159" t="s">
        <v>165</v>
      </c>
      <c r="I7" s="175" t="s">
        <v>153</v>
      </c>
      <c r="J7" s="32" t="s">
        <v>152</v>
      </c>
      <c r="K7" s="32" t="s">
        <v>156</v>
      </c>
    </row>
    <row r="8" spans="1:11" s="21" customFormat="1" ht="19.2" customHeight="1" x14ac:dyDescent="0.25">
      <c r="A8" s="191"/>
      <c r="B8" s="18" t="s">
        <v>60</v>
      </c>
      <c r="C8" s="38" t="s">
        <v>123</v>
      </c>
      <c r="D8" s="176">
        <v>1</v>
      </c>
      <c r="E8" s="19">
        <v>2</v>
      </c>
      <c r="F8" s="33" t="s">
        <v>125</v>
      </c>
      <c r="G8" s="19">
        <v>1</v>
      </c>
      <c r="H8" s="19">
        <v>2</v>
      </c>
      <c r="I8" s="20" t="s">
        <v>125</v>
      </c>
      <c r="J8" s="36"/>
    </row>
    <row r="9" spans="1:11" s="21" customFormat="1" ht="22.95" customHeight="1" x14ac:dyDescent="0.3">
      <c r="A9" s="191"/>
      <c r="B9" s="149" t="s">
        <v>21</v>
      </c>
      <c r="C9" s="150" t="s">
        <v>96</v>
      </c>
      <c r="D9" s="177">
        <v>1245231195.4400003</v>
      </c>
      <c r="E9" s="151">
        <v>1223268704.2300007</v>
      </c>
      <c r="F9" s="152">
        <v>101.79539386024136</v>
      </c>
      <c r="G9" s="151">
        <v>6449281980.1100006</v>
      </c>
      <c r="H9" s="151">
        <v>6046857334.7499981</v>
      </c>
      <c r="I9" s="153">
        <v>106.65510401655011</v>
      </c>
      <c r="J9" s="34">
        <v>21962491.209999561</v>
      </c>
      <c r="K9" s="34">
        <v>402424645.36000252</v>
      </c>
    </row>
    <row r="10" spans="1:11" s="21" customFormat="1" ht="30" customHeight="1" x14ac:dyDescent="0.25">
      <c r="A10" s="191"/>
      <c r="B10" s="3" t="s">
        <v>22</v>
      </c>
      <c r="C10" s="49" t="s">
        <v>117</v>
      </c>
      <c r="D10" s="64">
        <v>285127570.65000004</v>
      </c>
      <c r="E10" s="168">
        <v>273552628.91000003</v>
      </c>
      <c r="F10" s="51">
        <v>104.23133997509788</v>
      </c>
      <c r="G10" s="168">
        <v>1417992454.1000001</v>
      </c>
      <c r="H10" s="168">
        <v>1273308150.3899999</v>
      </c>
      <c r="I10" s="22">
        <v>111.36286637807864</v>
      </c>
      <c r="J10" s="34">
        <v>11574941.74000001</v>
      </c>
      <c r="K10" s="34">
        <v>144684303.71000028</v>
      </c>
    </row>
    <row r="11" spans="1:11" s="21" customFormat="1" ht="22.95" customHeight="1" x14ac:dyDescent="0.25">
      <c r="A11" s="191"/>
      <c r="B11" s="7" t="s">
        <v>23</v>
      </c>
      <c r="C11" s="40" t="s">
        <v>61</v>
      </c>
      <c r="D11" s="65">
        <v>196353404.38</v>
      </c>
      <c r="E11" s="169">
        <v>171738105.00999999</v>
      </c>
      <c r="F11" s="52">
        <v>114.33304470697794</v>
      </c>
      <c r="G11" s="169">
        <v>1028654401.4299999</v>
      </c>
      <c r="H11" s="169">
        <v>927614239.50999999</v>
      </c>
      <c r="I11" s="23">
        <v>110.89247637825967</v>
      </c>
      <c r="J11" s="34">
        <v>24615299.370000005</v>
      </c>
      <c r="K11" s="34">
        <v>101040161.91999996</v>
      </c>
    </row>
    <row r="12" spans="1:11" s="21" customFormat="1" ht="22.95" customHeight="1" x14ac:dyDescent="0.25">
      <c r="A12" s="191"/>
      <c r="B12" s="8" t="s">
        <v>24</v>
      </c>
      <c r="C12" s="41" t="s">
        <v>62</v>
      </c>
      <c r="D12" s="65">
        <v>-42885754.279999994</v>
      </c>
      <c r="E12" s="169">
        <v>-37983559.120000005</v>
      </c>
      <c r="F12" s="52">
        <v>112.90609746314892</v>
      </c>
      <c r="G12" s="169">
        <v>-28967846.109999999</v>
      </c>
      <c r="H12" s="169">
        <v>-29705091.5</v>
      </c>
      <c r="I12" s="23">
        <v>97.518117761057894</v>
      </c>
      <c r="J12" s="34">
        <v>-4902195.159999989</v>
      </c>
      <c r="K12" s="34">
        <v>737245.3900000006</v>
      </c>
    </row>
    <row r="13" spans="1:11" s="21" customFormat="1" ht="19.2" customHeight="1" x14ac:dyDescent="0.3">
      <c r="A13" s="191"/>
      <c r="B13" s="9" t="s">
        <v>63</v>
      </c>
      <c r="C13" s="42" t="s">
        <v>0</v>
      </c>
      <c r="D13" s="62">
        <v>17537993.600000001</v>
      </c>
      <c r="E13" s="166">
        <v>9199212.0199999996</v>
      </c>
      <c r="F13" s="52">
        <v>190.64669410674156</v>
      </c>
      <c r="G13" s="166">
        <v>33503113.969999999</v>
      </c>
      <c r="H13" s="166">
        <v>18730160.039999999</v>
      </c>
      <c r="I13" s="23">
        <v>178.87254512748947</v>
      </c>
      <c r="J13" s="34">
        <v>8338781.5800000019</v>
      </c>
      <c r="K13" s="34">
        <v>14772953.93</v>
      </c>
    </row>
    <row r="14" spans="1:11" s="21" customFormat="1" ht="19.2" customHeight="1" x14ac:dyDescent="0.3">
      <c r="A14" s="191"/>
      <c r="B14" s="9" t="s">
        <v>25</v>
      </c>
      <c r="C14" s="42" t="s">
        <v>1</v>
      </c>
      <c r="D14" s="62">
        <v>60423747.879999995</v>
      </c>
      <c r="E14" s="166">
        <v>47182771.140000001</v>
      </c>
      <c r="F14" s="52">
        <v>128.06316038689539</v>
      </c>
      <c r="G14" s="166">
        <v>62470960.079999998</v>
      </c>
      <c r="H14" s="166">
        <v>48435251.539999999</v>
      </c>
      <c r="I14" s="23">
        <v>128.97829183029779</v>
      </c>
      <c r="J14" s="34">
        <v>13240976.739999995</v>
      </c>
      <c r="K14" s="34">
        <v>14035708.539999999</v>
      </c>
    </row>
    <row r="15" spans="1:11" s="21" customFormat="1" ht="22.95" customHeight="1" x14ac:dyDescent="0.25">
      <c r="A15" s="191"/>
      <c r="B15" s="8" t="s">
        <v>26</v>
      </c>
      <c r="C15" s="43" t="s">
        <v>64</v>
      </c>
      <c r="D15" s="62">
        <v>210833843</v>
      </c>
      <c r="E15" s="166">
        <v>190194792.63</v>
      </c>
      <c r="F15" s="52">
        <v>110.85153283357798</v>
      </c>
      <c r="G15" s="166">
        <v>980756847.45000005</v>
      </c>
      <c r="H15" s="166">
        <v>894861455.25</v>
      </c>
      <c r="I15" s="23">
        <v>109.59873639612773</v>
      </c>
      <c r="J15" s="34">
        <v>20639050.370000005</v>
      </c>
      <c r="K15" s="34">
        <v>85895392.200000048</v>
      </c>
    </row>
    <row r="16" spans="1:11" s="21" customFormat="1" ht="29.25" customHeight="1" x14ac:dyDescent="0.25">
      <c r="A16" s="191"/>
      <c r="B16" s="8" t="s">
        <v>27</v>
      </c>
      <c r="C16" s="139" t="s">
        <v>140</v>
      </c>
      <c r="D16" s="62">
        <v>26483992.5</v>
      </c>
      <c r="E16" s="166">
        <v>19392487.609999999</v>
      </c>
      <c r="F16" s="52">
        <v>136.56830950529096</v>
      </c>
      <c r="G16" s="166">
        <v>74098476.530000001</v>
      </c>
      <c r="H16" s="166">
        <v>59139905.280000001</v>
      </c>
      <c r="I16" s="23">
        <v>125.29353264801171</v>
      </c>
      <c r="J16" s="34">
        <v>7091504.8900000006</v>
      </c>
      <c r="K16" s="34">
        <v>14958571.25</v>
      </c>
    </row>
    <row r="17" spans="1:11" s="21" customFormat="1" ht="22.95" customHeight="1" x14ac:dyDescent="0.25">
      <c r="A17" s="191"/>
      <c r="B17" s="8" t="s">
        <v>28</v>
      </c>
      <c r="C17" s="44" t="s">
        <v>2</v>
      </c>
      <c r="D17" s="62">
        <v>1921323.1600000001</v>
      </c>
      <c r="E17" s="166">
        <v>134383.89000000013</v>
      </c>
      <c r="F17" s="52">
        <v>1429.7272984135213</v>
      </c>
      <c r="G17" s="166">
        <v>2766923.56</v>
      </c>
      <c r="H17" s="166">
        <v>3317970.48</v>
      </c>
      <c r="I17" s="23">
        <v>83.392048744207031</v>
      </c>
      <c r="J17" s="34">
        <v>1786939.27</v>
      </c>
      <c r="K17" s="34">
        <v>-551046.91999999993</v>
      </c>
    </row>
    <row r="18" spans="1:11" s="21" customFormat="1" ht="22.95" customHeight="1" x14ac:dyDescent="0.25">
      <c r="A18" s="191"/>
      <c r="B18" s="7" t="s">
        <v>29</v>
      </c>
      <c r="C18" s="39" t="s">
        <v>3</v>
      </c>
      <c r="D18" s="62">
        <v>88739179.400000036</v>
      </c>
      <c r="E18" s="166">
        <v>101551582.98000002</v>
      </c>
      <c r="F18" s="52">
        <v>87.383354149660761</v>
      </c>
      <c r="G18" s="166">
        <v>389861131.54000002</v>
      </c>
      <c r="H18" s="166">
        <v>345327523.86000001</v>
      </c>
      <c r="I18" s="23">
        <v>112.89604928741635</v>
      </c>
      <c r="J18" s="34">
        <v>-12812403.579999983</v>
      </c>
      <c r="K18" s="34">
        <v>44533607.680000007</v>
      </c>
    </row>
    <row r="19" spans="1:11" s="21" customFormat="1" ht="22.95" customHeight="1" x14ac:dyDescent="0.25">
      <c r="A19" s="191"/>
      <c r="B19" s="7" t="s">
        <v>30</v>
      </c>
      <c r="C19" s="39" t="s">
        <v>4</v>
      </c>
      <c r="D19" s="62">
        <v>34986.869999999995</v>
      </c>
      <c r="E19" s="166">
        <v>262940.92000000004</v>
      </c>
      <c r="F19" s="52">
        <v>13.30598143491701</v>
      </c>
      <c r="G19" s="166">
        <v>-523078.87</v>
      </c>
      <c r="H19" s="166">
        <v>366387.02000000008</v>
      </c>
      <c r="I19" s="23">
        <v>-142.76675794901246</v>
      </c>
      <c r="J19" s="34">
        <v>-227954.05000000005</v>
      </c>
      <c r="K19" s="34">
        <v>-889465.89000000013</v>
      </c>
    </row>
    <row r="20" spans="1:11" s="21" customFormat="1" ht="28.95" customHeight="1" x14ac:dyDescent="0.25">
      <c r="A20" s="191"/>
      <c r="B20" s="3" t="s">
        <v>31</v>
      </c>
      <c r="C20" s="49" t="s">
        <v>65</v>
      </c>
      <c r="D20" s="64">
        <v>536481026.03000045</v>
      </c>
      <c r="E20" s="168">
        <v>497690408.04000002</v>
      </c>
      <c r="F20" s="51">
        <v>107.79412609995143</v>
      </c>
      <c r="G20" s="168">
        <v>2669041761.7400002</v>
      </c>
      <c r="H20" s="168">
        <v>2474199375.8899994</v>
      </c>
      <c r="I20" s="22">
        <v>107.87496705999749</v>
      </c>
      <c r="J20" s="34">
        <v>38790617.990000427</v>
      </c>
      <c r="K20" s="34">
        <v>194842385.85000086</v>
      </c>
    </row>
    <row r="21" spans="1:11" s="21" customFormat="1" ht="22.95" customHeight="1" x14ac:dyDescent="0.25">
      <c r="A21" s="191"/>
      <c r="B21" s="7" t="s">
        <v>32</v>
      </c>
      <c r="C21" s="39" t="s">
        <v>5</v>
      </c>
      <c r="D21" s="62">
        <v>3086889.2799999975</v>
      </c>
      <c r="E21" s="166">
        <v>2849097.6900000032</v>
      </c>
      <c r="F21" s="52">
        <v>108.34620697053016</v>
      </c>
      <c r="G21" s="166">
        <v>15313076.319999998</v>
      </c>
      <c r="H21" s="166">
        <v>14101546.640000002</v>
      </c>
      <c r="I21" s="23">
        <v>108.59146667333219</v>
      </c>
      <c r="J21" s="34">
        <v>237791.58999999426</v>
      </c>
      <c r="K21" s="34">
        <v>1211529.679999996</v>
      </c>
    </row>
    <row r="22" spans="1:11" s="21" customFormat="1" ht="22.95" customHeight="1" x14ac:dyDescent="0.25">
      <c r="A22" s="191"/>
      <c r="B22" s="7" t="s">
        <v>33</v>
      </c>
      <c r="C22" s="39" t="s">
        <v>6</v>
      </c>
      <c r="D22" s="62">
        <v>2765817.9799999986</v>
      </c>
      <c r="E22" s="166">
        <v>2559760.8699999992</v>
      </c>
      <c r="F22" s="52">
        <v>108.04985779784965</v>
      </c>
      <c r="G22" s="166">
        <v>13745804.229999999</v>
      </c>
      <c r="H22" s="166">
        <v>12709521.190000001</v>
      </c>
      <c r="I22" s="23">
        <v>108.15359622528784</v>
      </c>
      <c r="J22" s="34">
        <v>206057.1099999994</v>
      </c>
      <c r="K22" s="34">
        <v>1036283.0399999972</v>
      </c>
    </row>
    <row r="23" spans="1:11" s="21" customFormat="1" ht="22.95" customHeight="1" x14ac:dyDescent="0.25">
      <c r="A23" s="191"/>
      <c r="B23" s="10" t="s">
        <v>34</v>
      </c>
      <c r="C23" s="45" t="s">
        <v>7</v>
      </c>
      <c r="D23" s="62">
        <v>341752863.38000059</v>
      </c>
      <c r="E23" s="166">
        <v>316940031.0400002</v>
      </c>
      <c r="F23" s="52">
        <v>107.82887294438008</v>
      </c>
      <c r="G23" s="166">
        <v>1700908333.4700003</v>
      </c>
      <c r="H23" s="166">
        <v>1576809959.53</v>
      </c>
      <c r="I23" s="23">
        <v>107.87021753572577</v>
      </c>
      <c r="J23" s="34">
        <v>24812832.340000391</v>
      </c>
      <c r="K23" s="34">
        <v>124098373.9400003</v>
      </c>
    </row>
    <row r="24" spans="1:11" s="21" customFormat="1" ht="22.95" customHeight="1" x14ac:dyDescent="0.25">
      <c r="A24" s="191"/>
      <c r="B24" s="7" t="s">
        <v>35</v>
      </c>
      <c r="C24" s="39" t="s">
        <v>8</v>
      </c>
      <c r="D24" s="62">
        <v>188875455.38999987</v>
      </c>
      <c r="E24" s="166">
        <v>175341518.43999982</v>
      </c>
      <c r="F24" s="52">
        <v>107.71861511774875</v>
      </c>
      <c r="G24" s="166">
        <v>939074547.71999991</v>
      </c>
      <c r="H24" s="166">
        <v>870578348.52999973</v>
      </c>
      <c r="I24" s="23">
        <v>107.86789601483409</v>
      </c>
      <c r="J24" s="34">
        <v>13533936.950000048</v>
      </c>
      <c r="K24" s="34">
        <v>68496199.190000176</v>
      </c>
    </row>
    <row r="25" spans="1:11" s="21" customFormat="1" ht="21" customHeight="1" x14ac:dyDescent="0.25">
      <c r="A25" s="191"/>
      <c r="B25" s="3" t="s">
        <v>36</v>
      </c>
      <c r="C25" s="4" t="s">
        <v>66</v>
      </c>
      <c r="D25" s="64">
        <v>1789419.92</v>
      </c>
      <c r="E25" s="168">
        <v>1653592.2000000011</v>
      </c>
      <c r="F25" s="51">
        <v>108.21410018745847</v>
      </c>
      <c r="G25" s="168">
        <v>8675911.9100000001</v>
      </c>
      <c r="H25" s="168">
        <v>8611366.7100000009</v>
      </c>
      <c r="I25" s="22">
        <v>100.74953491325651</v>
      </c>
      <c r="J25" s="34">
        <v>135827.71999999881</v>
      </c>
      <c r="K25" s="34">
        <v>64545.199999999255</v>
      </c>
    </row>
    <row r="26" spans="1:11" s="21" customFormat="1" ht="22.95" customHeight="1" x14ac:dyDescent="0.25">
      <c r="A26" s="191"/>
      <c r="B26" s="7" t="s">
        <v>37</v>
      </c>
      <c r="C26" s="39" t="s">
        <v>9</v>
      </c>
      <c r="D26" s="62">
        <v>1789419.92</v>
      </c>
      <c r="E26" s="166">
        <v>1653592.2000000011</v>
      </c>
      <c r="F26" s="52">
        <v>108.21410018745847</v>
      </c>
      <c r="G26" s="166">
        <v>8675911.9100000001</v>
      </c>
      <c r="H26" s="166">
        <v>8611366.7100000009</v>
      </c>
      <c r="I26" s="23">
        <v>100.74953491325651</v>
      </c>
      <c r="J26" s="34">
        <v>135827.71999999881</v>
      </c>
      <c r="K26" s="34">
        <v>64545.199999999255</v>
      </c>
    </row>
    <row r="27" spans="1:11" s="21" customFormat="1" ht="21" customHeight="1" x14ac:dyDescent="0.25">
      <c r="A27" s="191"/>
      <c r="B27" s="3" t="s">
        <v>38</v>
      </c>
      <c r="C27" s="4" t="s">
        <v>67</v>
      </c>
      <c r="D27" s="64">
        <v>16823388.309999999</v>
      </c>
      <c r="E27" s="168">
        <v>23817652.500000004</v>
      </c>
      <c r="F27" s="51">
        <v>70.634116061605965</v>
      </c>
      <c r="G27" s="168">
        <v>63160276.510000005</v>
      </c>
      <c r="H27" s="168">
        <v>66329761.969999999</v>
      </c>
      <c r="I27" s="22">
        <v>95.221623949994722</v>
      </c>
      <c r="J27" s="34">
        <v>-6994264.1900000051</v>
      </c>
      <c r="K27" s="34">
        <v>-3169485.4599999934</v>
      </c>
    </row>
    <row r="28" spans="1:11" s="21" customFormat="1" ht="22.95" customHeight="1" x14ac:dyDescent="0.25">
      <c r="A28" s="191"/>
      <c r="B28" s="7" t="s">
        <v>39</v>
      </c>
      <c r="C28" s="39" t="s">
        <v>10</v>
      </c>
      <c r="D28" s="62">
        <v>11837592.610000003</v>
      </c>
      <c r="E28" s="166">
        <v>19596664.300000004</v>
      </c>
      <c r="F28" s="52">
        <v>60.406161113858545</v>
      </c>
      <c r="G28" s="166">
        <v>41397740.480000004</v>
      </c>
      <c r="H28" s="166">
        <v>47046177.120000005</v>
      </c>
      <c r="I28" s="23">
        <v>87.993845651703822</v>
      </c>
      <c r="J28" s="34">
        <v>-7759071.6900000013</v>
      </c>
      <c r="K28" s="34">
        <v>-5648436.6400000006</v>
      </c>
    </row>
    <row r="29" spans="1:11" s="21" customFormat="1" ht="19.2" customHeight="1" x14ac:dyDescent="0.25">
      <c r="A29" s="191"/>
      <c r="B29" s="8" t="s">
        <v>68</v>
      </c>
      <c r="C29" s="43" t="s">
        <v>69</v>
      </c>
      <c r="D29" s="62">
        <v>4115.3899999999994</v>
      </c>
      <c r="E29" s="166">
        <v>1626.5599999999977</v>
      </c>
      <c r="F29" s="52">
        <v>253.01187782805462</v>
      </c>
      <c r="G29" s="166">
        <v>12068.41</v>
      </c>
      <c r="H29" s="166">
        <v>19424.169999999998</v>
      </c>
      <c r="I29" s="23">
        <v>62.130891564478695</v>
      </c>
      <c r="J29" s="34">
        <v>2488.8300000000017</v>
      </c>
      <c r="K29" s="34">
        <v>-7355.7599999999984</v>
      </c>
    </row>
    <row r="30" spans="1:11" s="21" customFormat="1" ht="22.95" customHeight="1" x14ac:dyDescent="0.25">
      <c r="A30" s="191"/>
      <c r="B30" s="7" t="s">
        <v>40</v>
      </c>
      <c r="C30" s="39" t="s">
        <v>11</v>
      </c>
      <c r="D30" s="62">
        <v>314067.83</v>
      </c>
      <c r="E30" s="166">
        <v>4658.8400000000038</v>
      </c>
      <c r="F30" s="52">
        <v>6741.3311038799311</v>
      </c>
      <c r="G30" s="166">
        <v>504199.02</v>
      </c>
      <c r="H30" s="166">
        <v>54939.320000000007</v>
      </c>
      <c r="I30" s="23">
        <v>917.73800622213741</v>
      </c>
      <c r="J30" s="34">
        <v>309408.99</v>
      </c>
      <c r="K30" s="34">
        <v>449259.7</v>
      </c>
    </row>
    <row r="31" spans="1:11" s="21" customFormat="1" ht="19.2" customHeight="1" x14ac:dyDescent="0.25">
      <c r="A31" s="191"/>
      <c r="B31" s="8" t="s">
        <v>70</v>
      </c>
      <c r="C31" s="43" t="s">
        <v>71</v>
      </c>
      <c r="D31" s="62">
        <v>125301.32999999999</v>
      </c>
      <c r="E31" s="166">
        <v>2250.2799999999988</v>
      </c>
      <c r="F31" s="52">
        <v>5568.2550615923374</v>
      </c>
      <c r="G31" s="166">
        <v>193089.37</v>
      </c>
      <c r="H31" s="166">
        <v>19906.649999999998</v>
      </c>
      <c r="I31" s="23">
        <v>969.97420459997045</v>
      </c>
      <c r="J31" s="34">
        <v>123051.04999999999</v>
      </c>
      <c r="K31" s="34">
        <v>173182.72</v>
      </c>
    </row>
    <row r="32" spans="1:11" s="21" customFormat="1" ht="22.95" customHeight="1" x14ac:dyDescent="0.25">
      <c r="A32" s="191"/>
      <c r="B32" s="7" t="s">
        <v>41</v>
      </c>
      <c r="C32" s="39" t="s">
        <v>12</v>
      </c>
      <c r="D32" s="62">
        <v>787596.12000000011</v>
      </c>
      <c r="E32" s="166">
        <v>1000069.5299999998</v>
      </c>
      <c r="F32" s="52">
        <v>78.754136224908308</v>
      </c>
      <c r="G32" s="166">
        <v>3700525.92</v>
      </c>
      <c r="H32" s="166">
        <v>4161325.05</v>
      </c>
      <c r="I32" s="23">
        <v>88.926624946061352</v>
      </c>
      <c r="J32" s="34">
        <v>-212473.40999999968</v>
      </c>
      <c r="K32" s="34">
        <v>-460799.12999999989</v>
      </c>
    </row>
    <row r="33" spans="1:11" s="21" customFormat="1" ht="22.95" customHeight="1" x14ac:dyDescent="0.25">
      <c r="A33" s="191"/>
      <c r="B33" s="7" t="s">
        <v>42</v>
      </c>
      <c r="C33" s="39" t="s">
        <v>13</v>
      </c>
      <c r="D33" s="62">
        <v>3884131.7499999963</v>
      </c>
      <c r="E33" s="166">
        <v>3216259.8299999982</v>
      </c>
      <c r="F33" s="52">
        <v>120.76548398765401</v>
      </c>
      <c r="G33" s="166">
        <v>17557811.089999996</v>
      </c>
      <c r="H33" s="166">
        <v>15067320.479999999</v>
      </c>
      <c r="I33" s="23">
        <v>116.52908765898897</v>
      </c>
      <c r="J33" s="34">
        <v>667871.91999999806</v>
      </c>
      <c r="K33" s="34">
        <v>2490490.6099999975</v>
      </c>
    </row>
    <row r="34" spans="1:11" s="21" customFormat="1" ht="19.2" customHeight="1" x14ac:dyDescent="0.25">
      <c r="A34" s="191"/>
      <c r="B34" s="8" t="s">
        <v>72</v>
      </c>
      <c r="C34" s="43" t="s">
        <v>73</v>
      </c>
      <c r="D34" s="62">
        <v>3960.4100000000003</v>
      </c>
      <c r="E34" s="166">
        <v>1545.08</v>
      </c>
      <c r="F34" s="52">
        <v>256.32394439122896</v>
      </c>
      <c r="G34" s="166">
        <v>5284.22</v>
      </c>
      <c r="H34" s="166">
        <v>14970.19</v>
      </c>
      <c r="I34" s="23">
        <v>35.298282787326016</v>
      </c>
      <c r="J34" s="34">
        <v>2415.3300000000004</v>
      </c>
      <c r="K34" s="34">
        <v>-9685.9700000000012</v>
      </c>
    </row>
    <row r="35" spans="1:11" s="21" customFormat="1" ht="27.6" customHeight="1" x14ac:dyDescent="0.25">
      <c r="A35" s="191"/>
      <c r="B35" s="3" t="s">
        <v>43</v>
      </c>
      <c r="C35" s="49" t="s">
        <v>126</v>
      </c>
      <c r="D35" s="64">
        <v>399460153.73999989</v>
      </c>
      <c r="E35" s="168">
        <v>420324039.75000036</v>
      </c>
      <c r="F35" s="51">
        <v>95.036237750662593</v>
      </c>
      <c r="G35" s="168">
        <v>2253588460.9700003</v>
      </c>
      <c r="H35" s="168">
        <v>2190415656.0599999</v>
      </c>
      <c r="I35" s="22">
        <v>102.88405557800075</v>
      </c>
      <c r="J35" s="34">
        <v>-20863886.010000467</v>
      </c>
      <c r="K35" s="34">
        <v>63172804.910000324</v>
      </c>
    </row>
    <row r="36" spans="1:11" s="21" customFormat="1" ht="22.95" customHeight="1" x14ac:dyDescent="0.25">
      <c r="A36" s="191"/>
      <c r="B36" s="7" t="s">
        <v>44</v>
      </c>
      <c r="C36" s="39" t="s">
        <v>109</v>
      </c>
      <c r="D36" s="66">
        <v>245576154.25</v>
      </c>
      <c r="E36" s="170">
        <v>248745316.92000037</v>
      </c>
      <c r="F36" s="53">
        <v>98.725940769763469</v>
      </c>
      <c r="G36" s="170">
        <v>1453099391.6300004</v>
      </c>
      <c r="H36" s="170">
        <v>1387452534.73</v>
      </c>
      <c r="I36" s="54">
        <v>104.73146686151505</v>
      </c>
      <c r="J36" s="34">
        <v>-3169162.6700003743</v>
      </c>
      <c r="K36" s="34">
        <v>65646856.900000334</v>
      </c>
    </row>
    <row r="37" spans="1:11" s="21" customFormat="1" ht="27.6" customHeight="1" x14ac:dyDescent="0.25">
      <c r="A37" s="191"/>
      <c r="B37" s="7" t="s">
        <v>45</v>
      </c>
      <c r="C37" s="50" t="s">
        <v>107</v>
      </c>
      <c r="D37" s="67">
        <v>235867155.5</v>
      </c>
      <c r="E37" s="171">
        <v>237888591.23000038</v>
      </c>
      <c r="F37" s="55">
        <v>99.15025948930608</v>
      </c>
      <c r="G37" s="171">
        <v>1402080081.9100003</v>
      </c>
      <c r="H37" s="171">
        <v>1331920898.1600001</v>
      </c>
      <c r="I37" s="56">
        <v>105.26751880287506</v>
      </c>
      <c r="J37" s="34">
        <v>-2021435.7300003767</v>
      </c>
      <c r="K37" s="34">
        <v>70159183.750000238</v>
      </c>
    </row>
    <row r="38" spans="1:11" s="21" customFormat="1" ht="19.2" customHeight="1" x14ac:dyDescent="0.3">
      <c r="A38" s="191"/>
      <c r="B38" s="9" t="s">
        <v>105</v>
      </c>
      <c r="C38" s="42" t="s">
        <v>102</v>
      </c>
      <c r="D38" s="68">
        <v>423803969.8499999</v>
      </c>
      <c r="E38" s="172">
        <v>404931876.91000032</v>
      </c>
      <c r="F38" s="55">
        <v>104.66055996480466</v>
      </c>
      <c r="G38" s="172">
        <v>2223305575.0900002</v>
      </c>
      <c r="H38" s="172">
        <v>2097851715.21</v>
      </c>
      <c r="I38" s="56">
        <v>105.98011093779533</v>
      </c>
      <c r="J38" s="34">
        <v>18872092.93999958</v>
      </c>
      <c r="K38" s="34">
        <v>125453859.88000011</v>
      </c>
    </row>
    <row r="39" spans="1:11" s="21" customFormat="1" ht="19.2" customHeight="1" x14ac:dyDescent="0.3">
      <c r="A39" s="191"/>
      <c r="B39" s="9" t="s">
        <v>106</v>
      </c>
      <c r="C39" s="42" t="s">
        <v>1</v>
      </c>
      <c r="D39" s="68">
        <v>187936814.3499999</v>
      </c>
      <c r="E39" s="172">
        <v>167043285.67999995</v>
      </c>
      <c r="F39" s="57">
        <v>112.5078530303966</v>
      </c>
      <c r="G39" s="172">
        <v>821225493.17999995</v>
      </c>
      <c r="H39" s="172">
        <v>765930817.04999995</v>
      </c>
      <c r="I39" s="24">
        <v>107.21927815138301</v>
      </c>
      <c r="J39" s="34">
        <v>20893528.669999957</v>
      </c>
      <c r="K39" s="34">
        <v>55294676.129999995</v>
      </c>
    </row>
    <row r="40" spans="1:11" s="21" customFormat="1" ht="22.95" customHeight="1" x14ac:dyDescent="0.25">
      <c r="A40" s="191"/>
      <c r="B40" s="11" t="s">
        <v>46</v>
      </c>
      <c r="C40" s="39" t="s">
        <v>103</v>
      </c>
      <c r="D40" s="67">
        <v>9708998.7500000019</v>
      </c>
      <c r="E40" s="171">
        <v>10856725.689999999</v>
      </c>
      <c r="F40" s="57">
        <v>89.428424621088524</v>
      </c>
      <c r="G40" s="171">
        <v>51019309.720000006</v>
      </c>
      <c r="H40" s="171">
        <v>55531636.57</v>
      </c>
      <c r="I40" s="24">
        <v>91.874313222676207</v>
      </c>
      <c r="J40" s="34">
        <v>-1147726.9399999976</v>
      </c>
      <c r="K40" s="34">
        <v>-4512326.849999994</v>
      </c>
    </row>
    <row r="41" spans="1:11" s="21" customFormat="1" ht="22.95" customHeight="1" x14ac:dyDescent="0.25">
      <c r="A41" s="191"/>
      <c r="B41" s="11" t="s">
        <v>47</v>
      </c>
      <c r="C41" s="46" t="s">
        <v>110</v>
      </c>
      <c r="D41" s="68">
        <v>10656607.48</v>
      </c>
      <c r="E41" s="172">
        <v>10795598.039999999</v>
      </c>
      <c r="F41" s="57">
        <v>98.712525610114326</v>
      </c>
      <c r="G41" s="172">
        <v>57911358.840000004</v>
      </c>
      <c r="H41" s="172">
        <v>59269476.32</v>
      </c>
      <c r="I41" s="24">
        <v>97.70857182427693</v>
      </c>
      <c r="J41" s="34">
        <v>-138990.55999999866</v>
      </c>
      <c r="K41" s="34">
        <v>-1358117.4799999967</v>
      </c>
    </row>
    <row r="42" spans="1:11" s="21" customFormat="1" ht="22.95" customHeight="1" x14ac:dyDescent="0.25">
      <c r="A42" s="191"/>
      <c r="B42" s="7" t="s">
        <v>48</v>
      </c>
      <c r="C42" s="47" t="s">
        <v>112</v>
      </c>
      <c r="D42" s="66">
        <v>131949176.98999998</v>
      </c>
      <c r="E42" s="170">
        <v>131799257.49000001</v>
      </c>
      <c r="F42" s="53">
        <v>100.11374836463804</v>
      </c>
      <c r="G42" s="170">
        <v>613844945.70000005</v>
      </c>
      <c r="H42" s="170">
        <v>617184176.81999993</v>
      </c>
      <c r="I42" s="54">
        <v>99.458957107875804</v>
      </c>
      <c r="J42" s="34">
        <v>149919.4999999702</v>
      </c>
      <c r="K42" s="34">
        <v>-3339231.1199998856</v>
      </c>
    </row>
    <row r="43" spans="1:11" s="21" customFormat="1" ht="19.2" customHeight="1" x14ac:dyDescent="0.3">
      <c r="A43" s="191"/>
      <c r="B43" s="9" t="s">
        <v>77</v>
      </c>
      <c r="C43" s="160" t="s">
        <v>102</v>
      </c>
      <c r="D43" s="63">
        <v>141137652.04999998</v>
      </c>
      <c r="E43" s="164">
        <v>143468018.64000002</v>
      </c>
      <c r="F43" s="57">
        <v>98.375689152125574</v>
      </c>
      <c r="G43" s="164">
        <v>657387435.55000007</v>
      </c>
      <c r="H43" s="162">
        <v>659708169.63</v>
      </c>
      <c r="I43" s="24">
        <v>99.648218077805296</v>
      </c>
      <c r="J43" s="34">
        <v>-2330366.5900000334</v>
      </c>
      <c r="K43" s="34">
        <v>-2320734.0799999237</v>
      </c>
    </row>
    <row r="44" spans="1:11" s="21" customFormat="1" ht="19.2" customHeight="1" x14ac:dyDescent="0.3">
      <c r="A44" s="191"/>
      <c r="B44" s="8" t="s">
        <v>111</v>
      </c>
      <c r="C44" s="160" t="s">
        <v>1</v>
      </c>
      <c r="D44" s="62">
        <v>9188475.0599999987</v>
      </c>
      <c r="E44" s="166">
        <v>11668761.150000002</v>
      </c>
      <c r="F44" s="52">
        <v>78.744220932142369</v>
      </c>
      <c r="G44" s="166">
        <v>43542489.849999994</v>
      </c>
      <c r="H44" s="161">
        <v>42523992.810000002</v>
      </c>
      <c r="I44" s="23">
        <v>102.39511149517568</v>
      </c>
      <c r="J44" s="34">
        <v>-2480286.0900000036</v>
      </c>
      <c r="K44" s="34">
        <v>1018497.0399999917</v>
      </c>
    </row>
    <row r="45" spans="1:11" s="21" customFormat="1" ht="18" customHeight="1" x14ac:dyDescent="0.25">
      <c r="A45" s="191"/>
      <c r="B45" s="7" t="s">
        <v>49</v>
      </c>
      <c r="C45" s="39" t="s">
        <v>74</v>
      </c>
      <c r="D45" s="63">
        <v>3599646.2899999768</v>
      </c>
      <c r="E45" s="166">
        <v>19854517.209999993</v>
      </c>
      <c r="F45" s="57">
        <v>18.13011241687089</v>
      </c>
      <c r="G45" s="166">
        <v>92513628.379999995</v>
      </c>
      <c r="H45" s="161">
        <v>94272574.439999998</v>
      </c>
      <c r="I45" s="24">
        <v>98.134191125628504</v>
      </c>
      <c r="J45" s="34">
        <v>-16254870.920000017</v>
      </c>
      <c r="K45" s="34">
        <v>-1758946.0600000024</v>
      </c>
    </row>
    <row r="46" spans="1:11" s="21" customFormat="1" ht="19.2" customHeight="1" x14ac:dyDescent="0.25">
      <c r="A46" s="191"/>
      <c r="B46" s="8" t="s">
        <v>108</v>
      </c>
      <c r="C46" s="43" t="s">
        <v>75</v>
      </c>
      <c r="D46" s="62">
        <v>3504228.7099999785</v>
      </c>
      <c r="E46" s="166">
        <v>19664794.210000008</v>
      </c>
      <c r="F46" s="52">
        <v>17.819808702691617</v>
      </c>
      <c r="G46" s="166">
        <v>91561470.379999995</v>
      </c>
      <c r="H46" s="161">
        <v>92817425.210000008</v>
      </c>
      <c r="I46" s="23">
        <v>98.646854481086493</v>
      </c>
      <c r="J46" s="34">
        <v>-16160565.50000003</v>
      </c>
      <c r="K46" s="34">
        <v>-1255954.8300000131</v>
      </c>
    </row>
    <row r="47" spans="1:11" s="21" customFormat="1" ht="22.95" customHeight="1" x14ac:dyDescent="0.25">
      <c r="A47" s="191"/>
      <c r="B47" s="7" t="s">
        <v>89</v>
      </c>
      <c r="C47" s="39" t="s">
        <v>76</v>
      </c>
      <c r="D47" s="62">
        <v>3398606.0900000003</v>
      </c>
      <c r="E47" s="166">
        <v>2907684.8900000006</v>
      </c>
      <c r="F47" s="52">
        <v>116.88357640431937</v>
      </c>
      <c r="G47" s="166">
        <v>16339507.049999999</v>
      </c>
      <c r="H47" s="166">
        <v>16430175.33</v>
      </c>
      <c r="I47" s="23">
        <v>99.448159997206787</v>
      </c>
      <c r="J47" s="34">
        <v>490921.19999999972</v>
      </c>
      <c r="K47" s="34">
        <v>-90668.280000001192</v>
      </c>
    </row>
    <row r="48" spans="1:11" s="21" customFormat="1" ht="19.2" customHeight="1" x14ac:dyDescent="0.25">
      <c r="A48" s="191"/>
      <c r="B48" s="8" t="s">
        <v>97</v>
      </c>
      <c r="C48" s="43" t="s">
        <v>78</v>
      </c>
      <c r="D48" s="62">
        <v>1527510.4699999997</v>
      </c>
      <c r="E48" s="166">
        <v>1115481.8100000008</v>
      </c>
      <c r="F48" s="52">
        <v>136.93728183698474</v>
      </c>
      <c r="G48" s="166">
        <v>5906714.4900000002</v>
      </c>
      <c r="H48" s="166">
        <v>5576225.8800000008</v>
      </c>
      <c r="I48" s="23">
        <v>105.926743591671</v>
      </c>
      <c r="J48" s="34">
        <v>412028.65999999898</v>
      </c>
      <c r="K48" s="34">
        <v>330488.6099999994</v>
      </c>
    </row>
    <row r="49" spans="1:11" s="21" customFormat="1" ht="22.95" customHeight="1" x14ac:dyDescent="0.25">
      <c r="A49" s="191"/>
      <c r="B49" s="7" t="s">
        <v>98</v>
      </c>
      <c r="C49" s="39" t="s">
        <v>14</v>
      </c>
      <c r="D49" s="62">
        <v>4279962.6399999997</v>
      </c>
      <c r="E49" s="166">
        <v>6221665.1999999993</v>
      </c>
      <c r="F49" s="52">
        <v>68.791272150098976</v>
      </c>
      <c r="G49" s="166">
        <v>19879629.370000001</v>
      </c>
      <c r="H49" s="166">
        <v>15806718.42</v>
      </c>
      <c r="I49" s="23">
        <v>125.7669608692884</v>
      </c>
      <c r="J49" s="34">
        <v>-1941702.5599999996</v>
      </c>
      <c r="K49" s="34">
        <v>4072910.9500000011</v>
      </c>
    </row>
    <row r="50" spans="1:11" s="21" customFormat="1" ht="22.95" customHeight="1" x14ac:dyDescent="0.25">
      <c r="A50" s="191"/>
      <c r="B50" s="3" t="s">
        <v>50</v>
      </c>
      <c r="C50" s="4" t="s">
        <v>88</v>
      </c>
      <c r="D50" s="64">
        <v>5549607.1900000004</v>
      </c>
      <c r="E50" s="168">
        <v>6230244.1699999999</v>
      </c>
      <c r="F50" s="51">
        <v>89.075276001582466</v>
      </c>
      <c r="G50" s="168">
        <v>36414351.769999996</v>
      </c>
      <c r="H50" s="168">
        <v>33986088.979999997</v>
      </c>
      <c r="I50" s="22">
        <v>107.14487269020267</v>
      </c>
      <c r="J50" s="34">
        <v>-680636.97999999952</v>
      </c>
      <c r="K50" s="34">
        <v>2428262.7899999991</v>
      </c>
    </row>
    <row r="51" spans="1:11" s="21" customFormat="1" ht="22.95" customHeight="1" x14ac:dyDescent="0.25">
      <c r="A51" s="191"/>
      <c r="B51" s="7" t="s">
        <v>100</v>
      </c>
      <c r="C51" s="47" t="s">
        <v>101</v>
      </c>
      <c r="D51" s="63">
        <v>5549607.1900000004</v>
      </c>
      <c r="E51" s="164">
        <v>6230244.1699999999</v>
      </c>
      <c r="F51" s="57">
        <v>89.075276001582466</v>
      </c>
      <c r="G51" s="164">
        <v>36414351.769999996</v>
      </c>
      <c r="H51" s="164">
        <v>33986088.979999997</v>
      </c>
      <c r="I51" s="24">
        <v>107.14487269020267</v>
      </c>
      <c r="J51" s="34">
        <v>-680636.97999999952</v>
      </c>
      <c r="K51" s="34">
        <v>2428262.7899999991</v>
      </c>
    </row>
    <row r="52" spans="1:11" s="21" customFormat="1" ht="21" customHeight="1" x14ac:dyDescent="0.25">
      <c r="A52" s="191"/>
      <c r="B52" s="3" t="s">
        <v>52</v>
      </c>
      <c r="C52" s="5" t="s">
        <v>15</v>
      </c>
      <c r="D52" s="61">
        <v>29.599999999976717</v>
      </c>
      <c r="E52" s="165">
        <v>138.65999999999985</v>
      </c>
      <c r="F52" s="51">
        <v>21.347180152875197</v>
      </c>
      <c r="G52" s="165">
        <v>408763.11</v>
      </c>
      <c r="H52" s="165">
        <v>6934.75</v>
      </c>
      <c r="I52" s="22">
        <v>5894.4173906773858</v>
      </c>
      <c r="J52" s="34">
        <v>-109.06000000002314</v>
      </c>
      <c r="K52" s="34">
        <v>401828.36</v>
      </c>
    </row>
    <row r="53" spans="1:11" s="21" customFormat="1" ht="22.95" customHeight="1" x14ac:dyDescent="0.3">
      <c r="A53" s="191"/>
      <c r="B53" s="149" t="s">
        <v>51</v>
      </c>
      <c r="C53" s="150" t="s">
        <v>115</v>
      </c>
      <c r="D53" s="178">
        <v>10082026.570000002</v>
      </c>
      <c r="E53" s="154">
        <v>9070644.3500000015</v>
      </c>
      <c r="F53" s="155">
        <v>111.15005925681565</v>
      </c>
      <c r="G53" s="156">
        <v>42217379.95000001</v>
      </c>
      <c r="H53" s="154">
        <v>39165176.630000003</v>
      </c>
      <c r="I53" s="157">
        <v>107.79315601927367</v>
      </c>
      <c r="J53" s="34">
        <v>1011382.2200000007</v>
      </c>
      <c r="K53" s="34">
        <v>3052203.3200000077</v>
      </c>
    </row>
    <row r="54" spans="1:11" s="21" customFormat="1" ht="21" customHeight="1" x14ac:dyDescent="0.25">
      <c r="A54" s="191"/>
      <c r="B54" s="3" t="s">
        <v>53</v>
      </c>
      <c r="C54" s="5" t="s">
        <v>99</v>
      </c>
      <c r="D54" s="64">
        <v>5505212.830000001</v>
      </c>
      <c r="E54" s="168">
        <v>5754959.1800000016</v>
      </c>
      <c r="F54" s="58">
        <v>95.660328037287655</v>
      </c>
      <c r="G54" s="168">
        <v>27299136.000000004</v>
      </c>
      <c r="H54" s="168">
        <v>26966734.880000003</v>
      </c>
      <c r="I54" s="22">
        <v>101.23263391537449</v>
      </c>
      <c r="J54" s="34">
        <v>-249746.35000000056</v>
      </c>
      <c r="K54" s="34">
        <v>332401.12000000104</v>
      </c>
    </row>
    <row r="55" spans="1:11" s="21" customFormat="1" ht="22.95" customHeight="1" x14ac:dyDescent="0.25">
      <c r="A55" s="191"/>
      <c r="B55" s="8" t="s">
        <v>90</v>
      </c>
      <c r="C55" s="39" t="s">
        <v>79</v>
      </c>
      <c r="D55" s="62">
        <v>3114337.26</v>
      </c>
      <c r="E55" s="166">
        <v>3425339.1500000004</v>
      </c>
      <c r="F55" s="52">
        <v>90.920551910896165</v>
      </c>
      <c r="G55" s="166">
        <v>16137825.92</v>
      </c>
      <c r="H55" s="166">
        <v>16202544.790000001</v>
      </c>
      <c r="I55" s="23">
        <v>99.600563548264688</v>
      </c>
      <c r="J55" s="34">
        <v>-311001.8900000006</v>
      </c>
      <c r="K55" s="34">
        <v>-64718.870000001043</v>
      </c>
    </row>
    <row r="56" spans="1:11" s="21" customFormat="1" ht="22.95" customHeight="1" x14ac:dyDescent="0.25">
      <c r="A56" s="191"/>
      <c r="B56" s="8" t="s">
        <v>91</v>
      </c>
      <c r="C56" s="48" t="s">
        <v>118</v>
      </c>
      <c r="D56" s="62">
        <v>1986337.8400000008</v>
      </c>
      <c r="E56" s="166">
        <v>1996162.0100000016</v>
      </c>
      <c r="F56" s="57">
        <v>99.507847060970718</v>
      </c>
      <c r="G56" s="166">
        <v>9304683.1400000006</v>
      </c>
      <c r="H56" s="166">
        <v>9203816.9400000013</v>
      </c>
      <c r="I56" s="60">
        <v>101.0959170598193</v>
      </c>
      <c r="J56" s="34">
        <v>-9824.1700000008568</v>
      </c>
      <c r="K56" s="34">
        <v>100866.19999999925</v>
      </c>
    </row>
    <row r="57" spans="1:11" s="21" customFormat="1" ht="22.95" customHeight="1" x14ac:dyDescent="0.25">
      <c r="A57" s="191"/>
      <c r="B57" s="8" t="s">
        <v>92</v>
      </c>
      <c r="C57" s="48" t="s">
        <v>80</v>
      </c>
      <c r="D57" s="62">
        <v>404537.73000000021</v>
      </c>
      <c r="E57" s="166">
        <v>333458.02</v>
      </c>
      <c r="F57" s="57">
        <v>121.31593955964837</v>
      </c>
      <c r="G57" s="166">
        <v>1856626.9400000002</v>
      </c>
      <c r="H57" s="166">
        <v>1560373.15</v>
      </c>
      <c r="I57" s="24">
        <v>118.9860861166446</v>
      </c>
      <c r="J57" s="34">
        <v>71079.710000000196</v>
      </c>
      <c r="K57" s="34">
        <v>296253.79000000027</v>
      </c>
    </row>
    <row r="58" spans="1:11" s="21" customFormat="1" ht="21" customHeight="1" x14ac:dyDescent="0.25">
      <c r="A58" s="191"/>
      <c r="B58" s="3" t="s">
        <v>54</v>
      </c>
      <c r="C58" s="5" t="s">
        <v>81</v>
      </c>
      <c r="D58" s="61">
        <v>4764.7599999999993</v>
      </c>
      <c r="E58" s="165">
        <v>7339.42</v>
      </c>
      <c r="F58" s="51">
        <v>64.920116303468106</v>
      </c>
      <c r="G58" s="165">
        <v>19887.09</v>
      </c>
      <c r="H58" s="163">
        <v>29275.279999999999</v>
      </c>
      <c r="I58" s="22">
        <v>67.931340024758086</v>
      </c>
      <c r="J58" s="34">
        <v>-2574.6600000000008</v>
      </c>
      <c r="K58" s="34">
        <v>-9388.1899999999987</v>
      </c>
    </row>
    <row r="59" spans="1:11" s="21" customFormat="1" ht="21" customHeight="1" x14ac:dyDescent="0.25">
      <c r="A59" s="191"/>
      <c r="B59" s="3" t="s">
        <v>55</v>
      </c>
      <c r="C59" s="5" t="s">
        <v>119</v>
      </c>
      <c r="D59" s="61">
        <v>3803500.8400000008</v>
      </c>
      <c r="E59" s="165">
        <v>2773420.0400000005</v>
      </c>
      <c r="F59" s="58">
        <v>137.1411753410421</v>
      </c>
      <c r="G59" s="165">
        <v>12880881.290000003</v>
      </c>
      <c r="H59" s="163">
        <v>10183040.970000001</v>
      </c>
      <c r="I59" s="22">
        <v>126.4934642603132</v>
      </c>
      <c r="J59" s="34">
        <v>1030080.8000000003</v>
      </c>
      <c r="K59" s="34">
        <v>2697840.3200000022</v>
      </c>
    </row>
    <row r="60" spans="1:11" s="21" customFormat="1" ht="21" customHeight="1" x14ac:dyDescent="0.25">
      <c r="A60" s="191"/>
      <c r="B60" s="3" t="s">
        <v>57</v>
      </c>
      <c r="C60" s="5" t="s">
        <v>155</v>
      </c>
      <c r="D60" s="61">
        <v>768548.1399999999</v>
      </c>
      <c r="E60" s="165">
        <v>534925.71</v>
      </c>
      <c r="F60" s="58">
        <v>143.67380846211336</v>
      </c>
      <c r="G60" s="165">
        <v>2017475.5699999998</v>
      </c>
      <c r="H60" s="165">
        <v>1986125.5</v>
      </c>
      <c r="I60" s="59">
        <v>101.57845362742685</v>
      </c>
      <c r="J60" s="34">
        <v>233622.42999999993</v>
      </c>
      <c r="K60" s="34">
        <v>31350.069999999832</v>
      </c>
    </row>
    <row r="61" spans="1:11" s="21" customFormat="1" ht="22.95" customHeight="1" x14ac:dyDescent="0.25">
      <c r="A61" s="191"/>
      <c r="B61" s="7" t="s">
        <v>58</v>
      </c>
      <c r="C61" s="40" t="s">
        <v>16</v>
      </c>
      <c r="D61" s="62">
        <v>768548.1399999999</v>
      </c>
      <c r="E61" s="167">
        <v>534925.71</v>
      </c>
      <c r="F61" s="57">
        <v>143.67380846211336</v>
      </c>
      <c r="G61" s="167">
        <v>2017475.5699999998</v>
      </c>
      <c r="H61" s="167">
        <v>1986125.5</v>
      </c>
      <c r="I61" s="23">
        <v>101.57845362742685</v>
      </c>
      <c r="J61" s="34">
        <v>233622.42999999993</v>
      </c>
      <c r="K61" s="34">
        <v>31350.069999999832</v>
      </c>
    </row>
    <row r="62" spans="1:11" s="21" customFormat="1" ht="19.2" customHeight="1" x14ac:dyDescent="0.25">
      <c r="A62" s="191"/>
      <c r="B62" s="8" t="s">
        <v>154</v>
      </c>
      <c r="C62" s="43" t="s">
        <v>82</v>
      </c>
      <c r="D62" s="62">
        <v>768548.1399999999</v>
      </c>
      <c r="E62" s="167">
        <v>534925.71</v>
      </c>
      <c r="F62" s="57">
        <v>143.67380846211336</v>
      </c>
      <c r="G62" s="167">
        <v>2017475.5699999998</v>
      </c>
      <c r="H62" s="167">
        <v>1986007.31</v>
      </c>
      <c r="I62" s="26">
        <v>101.58449869955413</v>
      </c>
      <c r="J62" s="34">
        <v>233622.42999999993</v>
      </c>
      <c r="K62" s="34">
        <v>31468.259999999776</v>
      </c>
    </row>
    <row r="63" spans="1:11" s="21" customFormat="1" ht="22.95" customHeight="1" x14ac:dyDescent="0.3">
      <c r="A63" s="191"/>
      <c r="B63" s="149" t="s">
        <v>56</v>
      </c>
      <c r="C63" s="150" t="s">
        <v>116</v>
      </c>
      <c r="D63" s="178">
        <v>41084425.039999977</v>
      </c>
      <c r="E63" s="154">
        <v>39997762.230000012</v>
      </c>
      <c r="F63" s="152">
        <v>102.71680901484264</v>
      </c>
      <c r="G63" s="154">
        <v>206767001.32999998</v>
      </c>
      <c r="H63" s="154">
        <v>202734504.11999997</v>
      </c>
      <c r="I63" s="158">
        <v>101.98905323368793</v>
      </c>
      <c r="J63" s="34">
        <v>1086662.8099999651</v>
      </c>
      <c r="K63" s="34">
        <v>4032497.2100000083</v>
      </c>
    </row>
    <row r="64" spans="1:11" s="21" customFormat="1" ht="44.25" customHeight="1" x14ac:dyDescent="0.25">
      <c r="A64" s="191"/>
      <c r="B64" s="3" t="s">
        <v>93</v>
      </c>
      <c r="C64" s="6" t="s">
        <v>120</v>
      </c>
      <c r="D64" s="64">
        <v>41084425.039999977</v>
      </c>
      <c r="E64" s="168">
        <v>39997762.230000012</v>
      </c>
      <c r="F64" s="58">
        <v>102.71680901484264</v>
      </c>
      <c r="G64" s="173">
        <v>206767001.32999998</v>
      </c>
      <c r="H64" s="168">
        <v>202734504.11999997</v>
      </c>
      <c r="I64" s="59">
        <v>101.98905323368793</v>
      </c>
      <c r="J64" s="34">
        <v>1086662.8099999651</v>
      </c>
      <c r="K64" s="34">
        <v>4032497.2100000083</v>
      </c>
    </row>
    <row r="65" spans="1:11" ht="22.95" customHeight="1" x14ac:dyDescent="0.3">
      <c r="A65" s="191"/>
      <c r="B65" s="7" t="s">
        <v>94</v>
      </c>
      <c r="C65" s="39" t="s">
        <v>17</v>
      </c>
      <c r="D65" s="63">
        <v>24641.279999999999</v>
      </c>
      <c r="E65" s="164">
        <v>24462.419999999984</v>
      </c>
      <c r="F65" s="57">
        <v>100.73116232981043</v>
      </c>
      <c r="G65" s="164">
        <v>130116.81</v>
      </c>
      <c r="H65" s="164">
        <v>130363.23999999999</v>
      </c>
      <c r="I65" s="24">
        <v>99.810966649800974</v>
      </c>
      <c r="J65" s="34">
        <v>178.86000000001513</v>
      </c>
      <c r="K65" s="34">
        <v>-246.42999999999302</v>
      </c>
    </row>
    <row r="66" spans="1:11" ht="22.95" customHeight="1" x14ac:dyDescent="0.3">
      <c r="A66" s="191"/>
      <c r="B66" s="7" t="s">
        <v>95</v>
      </c>
      <c r="C66" s="39" t="s">
        <v>18</v>
      </c>
      <c r="D66" s="63">
        <v>41340.119999999995</v>
      </c>
      <c r="E66" s="164">
        <v>40454.97</v>
      </c>
      <c r="F66" s="57">
        <v>102.18798827437024</v>
      </c>
      <c r="G66" s="164">
        <v>218348.6</v>
      </c>
      <c r="H66" s="164">
        <v>217436.58</v>
      </c>
      <c r="I66" s="24">
        <v>100.4194418436861</v>
      </c>
      <c r="J66" s="34">
        <v>885.14999999999418</v>
      </c>
      <c r="K66" s="34">
        <v>912.02000000001863</v>
      </c>
    </row>
    <row r="67" spans="1:11" ht="22.95" customHeight="1" x14ac:dyDescent="0.3">
      <c r="A67" s="191"/>
      <c r="B67" s="7" t="s">
        <v>113</v>
      </c>
      <c r="C67" s="39" t="s">
        <v>19</v>
      </c>
      <c r="D67" s="63">
        <v>37354185.179999977</v>
      </c>
      <c r="E67" s="164">
        <v>36328639.830000013</v>
      </c>
      <c r="F67" s="57">
        <v>102.82296654870373</v>
      </c>
      <c r="G67" s="164">
        <v>187110135.71999997</v>
      </c>
      <c r="H67" s="164">
        <v>182996488.60999998</v>
      </c>
      <c r="I67" s="24">
        <v>102.24793772888559</v>
      </c>
      <c r="J67" s="34">
        <v>1025545.3499999642</v>
      </c>
      <c r="K67" s="34">
        <v>4113647.1099999845</v>
      </c>
    </row>
    <row r="68" spans="1:11" ht="22.95" customHeight="1" x14ac:dyDescent="0.3">
      <c r="A68" s="29"/>
      <c r="B68" s="12" t="s">
        <v>114</v>
      </c>
      <c r="C68" s="39" t="s">
        <v>20</v>
      </c>
      <c r="D68" s="69">
        <v>3664258.4600000028</v>
      </c>
      <c r="E68" s="174">
        <v>3604205.0099999979</v>
      </c>
      <c r="F68" s="57">
        <v>101.66620516406211</v>
      </c>
      <c r="G68" s="174">
        <v>19308400.200000003</v>
      </c>
      <c r="H68" s="174">
        <v>19390215.689999998</v>
      </c>
      <c r="I68" s="25">
        <v>99.578057865327466</v>
      </c>
      <c r="J68" s="34">
        <v>60053.450000004843</v>
      </c>
      <c r="K68" s="34">
        <v>-81815.489999994636</v>
      </c>
    </row>
    <row r="69" spans="1:11" ht="22.95" customHeight="1" x14ac:dyDescent="0.3">
      <c r="B69" s="190" t="s">
        <v>83</v>
      </c>
      <c r="C69" s="150" t="s">
        <v>157</v>
      </c>
      <c r="D69" s="178">
        <v>9593041.5900000017</v>
      </c>
      <c r="E69" s="154">
        <v>-13729890.24</v>
      </c>
      <c r="F69" s="155">
        <v>-69.869761682814456</v>
      </c>
      <c r="G69" s="156">
        <v>25507671.04000001</v>
      </c>
      <c r="H69" s="154">
        <v>14425300.799999999</v>
      </c>
      <c r="I69" s="157">
        <v>176.82592130071916</v>
      </c>
      <c r="J69" s="34">
        <v>23322931.830000002</v>
      </c>
      <c r="K69" s="34">
        <v>11082370.240000011</v>
      </c>
    </row>
    <row r="70" spans="1:11" ht="22.95" customHeight="1" x14ac:dyDescent="0.3">
      <c r="B70" s="149" t="s">
        <v>59</v>
      </c>
      <c r="C70" s="150" t="s">
        <v>158</v>
      </c>
      <c r="D70" s="178">
        <v>1305990688.6400001</v>
      </c>
      <c r="E70" s="154">
        <v>1258607220.5700006</v>
      </c>
      <c r="F70" s="152">
        <v>103.76475418983695</v>
      </c>
      <c r="G70" s="154">
        <v>6723774032.4300003</v>
      </c>
      <c r="H70" s="154">
        <v>6303182316.2999983</v>
      </c>
      <c r="I70" s="158">
        <v>106.6726884139517</v>
      </c>
      <c r="J70" s="34">
        <v>47383468.069999456</v>
      </c>
      <c r="K70" s="34">
        <v>420591716.13000202</v>
      </c>
    </row>
    <row r="71" spans="1:11" ht="28.95" customHeight="1" x14ac:dyDescent="0.3">
      <c r="B71" s="179" t="s">
        <v>84</v>
      </c>
      <c r="C71" s="180" t="s">
        <v>159</v>
      </c>
      <c r="D71" s="63">
        <v>1106086.1299999999</v>
      </c>
      <c r="E71" s="164">
        <v>1170960.0299999998</v>
      </c>
      <c r="F71" s="57">
        <v>94.459768195503656</v>
      </c>
      <c r="G71" s="164">
        <v>3913504.3699999996</v>
      </c>
      <c r="H71" s="164">
        <v>3670697.8400000003</v>
      </c>
      <c r="I71" s="25">
        <v>106.61472397303069</v>
      </c>
      <c r="J71" s="34">
        <v>-64873.899999999907</v>
      </c>
      <c r="K71" s="34">
        <v>242806.52999999933</v>
      </c>
    </row>
    <row r="72" spans="1:11" ht="18.600000000000001" customHeight="1" x14ac:dyDescent="0.3">
      <c r="B72" s="181" t="s">
        <v>85</v>
      </c>
      <c r="C72" s="182" t="s">
        <v>160</v>
      </c>
      <c r="D72" s="63">
        <v>0</v>
      </c>
      <c r="E72" s="164">
        <v>-6.5599994659423828</v>
      </c>
      <c r="F72" s="57">
        <v>0</v>
      </c>
      <c r="G72" s="164">
        <v>0</v>
      </c>
      <c r="H72" s="164">
        <v>-6.5599994659423828</v>
      </c>
      <c r="I72" s="25">
        <v>0</v>
      </c>
      <c r="J72" s="34">
        <v>6.5599994659423828</v>
      </c>
      <c r="K72" s="34">
        <v>6.5599994659423828</v>
      </c>
    </row>
    <row r="73" spans="1:11" ht="22.95" customHeight="1" x14ac:dyDescent="0.3">
      <c r="B73" s="149" t="s">
        <v>86</v>
      </c>
      <c r="C73" s="150" t="s">
        <v>161</v>
      </c>
      <c r="D73" s="178">
        <v>1106086.1299999999</v>
      </c>
      <c r="E73" s="154">
        <v>1170953.4700005339</v>
      </c>
      <c r="F73" s="155">
        <v>94.460297384788106</v>
      </c>
      <c r="G73" s="156">
        <v>3913504.3699999996</v>
      </c>
      <c r="H73" s="154">
        <v>3670691.2800005344</v>
      </c>
      <c r="I73" s="157">
        <v>106.614914507314</v>
      </c>
      <c r="J73" s="34">
        <v>-64867.340000533964</v>
      </c>
      <c r="K73" s="34">
        <v>242813.08999946527</v>
      </c>
    </row>
    <row r="74" spans="1:11" ht="32.4" customHeight="1" thickBot="1" x14ac:dyDescent="0.35">
      <c r="B74" s="183" t="s">
        <v>87</v>
      </c>
      <c r="C74" s="184" t="s">
        <v>162</v>
      </c>
      <c r="D74" s="185">
        <v>1307096774.7700002</v>
      </c>
      <c r="E74" s="186">
        <v>1259778174.0400012</v>
      </c>
      <c r="F74" s="187">
        <v>103.75610577362619</v>
      </c>
      <c r="G74" s="188">
        <v>6727687536.8000002</v>
      </c>
      <c r="H74" s="186">
        <v>6306853007.579999</v>
      </c>
      <c r="I74" s="189">
        <v>106.67265478859606</v>
      </c>
      <c r="J74" s="34">
        <v>47318600.729999065</v>
      </c>
      <c r="K74" s="34">
        <v>420834529.22000122</v>
      </c>
    </row>
    <row r="75" spans="1:11" x14ac:dyDescent="0.3">
      <c r="A75" s="191"/>
      <c r="B75" s="191"/>
      <c r="C75" s="191"/>
      <c r="D75" s="191"/>
      <c r="E75" s="191"/>
      <c r="F75" s="191"/>
      <c r="G75" s="191"/>
      <c r="H75" s="191"/>
      <c r="I75" s="191"/>
    </row>
    <row r="76" spans="1:11" x14ac:dyDescent="0.3">
      <c r="B76" s="147" t="s">
        <v>142</v>
      </c>
      <c r="C76" s="147"/>
      <c r="D76" s="146"/>
      <c r="E76" s="146"/>
      <c r="F76" s="146"/>
      <c r="G76" s="146"/>
      <c r="H76" s="1"/>
      <c r="I76" s="1"/>
    </row>
    <row r="77" spans="1:11" x14ac:dyDescent="0.3">
      <c r="B77" s="148" t="s">
        <v>143</v>
      </c>
      <c r="C77" s="145"/>
      <c r="D77" s="145"/>
      <c r="E77" s="145"/>
      <c r="F77" s="145"/>
      <c r="G77" s="145"/>
    </row>
    <row r="78" spans="1:11" x14ac:dyDescent="0.3">
      <c r="B78" s="13"/>
      <c r="C78" s="13"/>
    </row>
    <row r="79" spans="1:11" x14ac:dyDescent="0.3">
      <c r="B79" s="140"/>
    </row>
    <row r="80" spans="1:11" x14ac:dyDescent="0.3">
      <c r="B80" s="28"/>
      <c r="C80" s="28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72" t="s">
        <v>145</v>
      </c>
    </row>
    <row r="4" spans="2:5" ht="15" thickBot="1" x14ac:dyDescent="0.35">
      <c r="B4" s="193" t="s">
        <v>104</v>
      </c>
      <c r="C4" s="193"/>
      <c r="D4" s="193"/>
      <c r="E4" s="193"/>
    </row>
    <row r="5" spans="2:5" ht="27" x14ac:dyDescent="0.3">
      <c r="B5" s="82" t="s">
        <v>60</v>
      </c>
      <c r="C5" s="83" t="s">
        <v>129</v>
      </c>
      <c r="D5" s="91" t="s">
        <v>124</v>
      </c>
      <c r="E5" s="92" t="s">
        <v>144</v>
      </c>
    </row>
    <row r="6" spans="2:5" x14ac:dyDescent="0.3">
      <c r="B6" s="103">
        <v>1</v>
      </c>
      <c r="C6" s="101">
        <v>2</v>
      </c>
      <c r="D6" s="101">
        <v>3</v>
      </c>
      <c r="E6" s="102">
        <v>4</v>
      </c>
    </row>
    <row r="7" spans="2:5" x14ac:dyDescent="0.3">
      <c r="B7" s="84" t="s">
        <v>22</v>
      </c>
      <c r="C7" s="71" t="s">
        <v>134</v>
      </c>
      <c r="D7" s="100">
        <f>+E7/E$11*100</f>
        <v>10.956380596226465</v>
      </c>
      <c r="E7" s="88">
        <f>FURS!D10</f>
        <v>285127570.65000004</v>
      </c>
    </row>
    <row r="8" spans="2:5" x14ac:dyDescent="0.3">
      <c r="B8" s="84" t="s">
        <v>31</v>
      </c>
      <c r="C8" s="71" t="s">
        <v>131</v>
      </c>
      <c r="D8" s="100">
        <f t="shared" ref="D8:D10" si="0">+E8/E$11*100</f>
        <v>20.614948917212892</v>
      </c>
      <c r="E8" s="88">
        <f>FURS!D20</f>
        <v>536481026.03000045</v>
      </c>
    </row>
    <row r="9" spans="2:5" x14ac:dyDescent="0.3">
      <c r="B9" s="84" t="s">
        <v>43</v>
      </c>
      <c r="C9" s="71" t="s">
        <v>132</v>
      </c>
      <c r="D9" s="100">
        <f t="shared" si="0"/>
        <v>15.349751928321895</v>
      </c>
      <c r="E9" s="88">
        <f>FURS!D35</f>
        <v>399460153.73999989</v>
      </c>
    </row>
    <row r="10" spans="2:5" x14ac:dyDescent="0.3">
      <c r="B10" s="84"/>
      <c r="C10" s="71" t="s">
        <v>133</v>
      </c>
      <c r="D10" s="100">
        <f t="shared" si="0"/>
        <v>53.07891855823874</v>
      </c>
      <c r="E10" s="88">
        <f>FURS!D25+FURS!D27+FURS!D50+FURS!D52+FURS!D53+FURS!D63+FURS!D70</f>
        <v>1381319585.27</v>
      </c>
    </row>
    <row r="11" spans="2:5" ht="15" thickBot="1" x14ac:dyDescent="0.35">
      <c r="B11" s="86"/>
      <c r="C11" s="85" t="s">
        <v>127</v>
      </c>
      <c r="D11" s="93">
        <f>SUM(D7:D10)</f>
        <v>100</v>
      </c>
      <c r="E11" s="89">
        <f>SUM(E7:E10)</f>
        <v>2602388335.6900005</v>
      </c>
    </row>
    <row r="33" spans="2:5" x14ac:dyDescent="0.3">
      <c r="B33" s="72" t="s">
        <v>146</v>
      </c>
    </row>
    <row r="35" spans="2:5" ht="15" thickBot="1" x14ac:dyDescent="0.35">
      <c r="B35" s="193" t="s">
        <v>104</v>
      </c>
      <c r="C35" s="193"/>
      <c r="D35" s="193"/>
      <c r="E35" s="193"/>
    </row>
    <row r="36" spans="2:5" ht="40.200000000000003" x14ac:dyDescent="0.3">
      <c r="B36" s="82" t="s">
        <v>60</v>
      </c>
      <c r="C36" s="83" t="s">
        <v>129</v>
      </c>
      <c r="D36" s="91" t="s">
        <v>124</v>
      </c>
      <c r="E36" s="92" t="s">
        <v>147</v>
      </c>
    </row>
    <row r="37" spans="2:5" x14ac:dyDescent="0.3">
      <c r="B37" s="103">
        <v>1</v>
      </c>
      <c r="C37" s="101">
        <v>2</v>
      </c>
      <c r="D37" s="101">
        <v>3</v>
      </c>
      <c r="E37" s="102">
        <v>4</v>
      </c>
    </row>
    <row r="38" spans="2:5" x14ac:dyDescent="0.3">
      <c r="B38" s="84" t="s">
        <v>22</v>
      </c>
      <c r="C38" s="71" t="s">
        <v>130</v>
      </c>
      <c r="D38" s="90">
        <f>+E38/E$42*100</f>
        <v>10.56465643444864</v>
      </c>
      <c r="E38" s="98">
        <f>FURS!G10</f>
        <v>1417992454.1000001</v>
      </c>
    </row>
    <row r="39" spans="2:5" x14ac:dyDescent="0.3">
      <c r="B39" s="84" t="s">
        <v>31</v>
      </c>
      <c r="C39" s="71" t="s">
        <v>131</v>
      </c>
      <c r="D39" s="90">
        <f t="shared" ref="D39:D41" si="1">+E39/E$42*100</f>
        <v>19.885514299069797</v>
      </c>
      <c r="E39" s="98">
        <f>FURS!G20</f>
        <v>2669041761.7400002</v>
      </c>
    </row>
    <row r="40" spans="2:5" x14ac:dyDescent="0.3">
      <c r="B40" s="84" t="s">
        <v>43</v>
      </c>
      <c r="C40" s="71" t="s">
        <v>132</v>
      </c>
      <c r="D40" s="90">
        <f t="shared" si="1"/>
        <v>16.790207709459995</v>
      </c>
      <c r="E40" s="98">
        <f>FURS!G35</f>
        <v>2253588460.9700003</v>
      </c>
    </row>
    <row r="41" spans="2:5" x14ac:dyDescent="0.3">
      <c r="B41" s="84"/>
      <c r="C41" s="71" t="s">
        <v>133</v>
      </c>
      <c r="D41" s="90">
        <f t="shared" si="1"/>
        <v>52.759621557021575</v>
      </c>
      <c r="E41" s="98">
        <f>FURS!G25+FURS!G27+FURS!G50+FURS!G52+FURS!G53+FURS!G63+FURS!G70</f>
        <v>7081417717.0100002</v>
      </c>
    </row>
    <row r="42" spans="2:5" ht="15" thickBot="1" x14ac:dyDescent="0.35">
      <c r="B42" s="86"/>
      <c r="C42" s="85" t="s">
        <v>127</v>
      </c>
      <c r="D42" s="87">
        <f>SUM(D38:D41)</f>
        <v>100</v>
      </c>
      <c r="E42" s="99">
        <f>SUM(E38:E41)</f>
        <v>13422040393.82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04" t="s">
        <v>135</v>
      </c>
    </row>
    <row r="4" spans="2:9" ht="50.25" customHeight="1" x14ac:dyDescent="0.3">
      <c r="B4" s="105"/>
      <c r="C4" s="106" t="s">
        <v>138</v>
      </c>
      <c r="D4" s="106" t="s">
        <v>148</v>
      </c>
      <c r="E4" s="106" t="s">
        <v>149</v>
      </c>
      <c r="F4" s="106" t="s">
        <v>141</v>
      </c>
      <c r="G4" s="106" t="s">
        <v>150</v>
      </c>
      <c r="H4" s="106" t="s">
        <v>151</v>
      </c>
      <c r="I4" s="106" t="s">
        <v>141</v>
      </c>
    </row>
    <row r="5" spans="2:9" x14ac:dyDescent="0.3">
      <c r="B5" s="107" t="s">
        <v>23</v>
      </c>
      <c r="C5" s="108" t="s">
        <v>61</v>
      </c>
      <c r="D5" s="95">
        <f>+D6+D9+D10+D11</f>
        <v>196353404.38</v>
      </c>
      <c r="E5" s="95">
        <f>+E6+E9+E10+E11</f>
        <v>171738105.00999999</v>
      </c>
      <c r="F5" s="96">
        <f t="shared" ref="F5:F11" si="0">D5/E5*100</f>
        <v>114.33304470697794</v>
      </c>
      <c r="G5" s="95">
        <f>+G6+G9+G10+G11</f>
        <v>1028654401.4299999</v>
      </c>
      <c r="H5" s="95">
        <f>+H6+H9+H10+H11</f>
        <v>927614239.50999999</v>
      </c>
      <c r="I5" s="109">
        <f t="shared" ref="I5:I11" si="1">G5/H5*100</f>
        <v>110.89247637825967</v>
      </c>
    </row>
    <row r="6" spans="2:9" x14ac:dyDescent="0.3">
      <c r="B6" s="110" t="s">
        <v>24</v>
      </c>
      <c r="C6" s="111" t="s">
        <v>62</v>
      </c>
      <c r="D6" s="81">
        <f>+D7-D8</f>
        <v>-42885754.279999994</v>
      </c>
      <c r="E6" s="81">
        <f>+E7-E8</f>
        <v>-37983559.120000005</v>
      </c>
      <c r="F6" s="80">
        <f t="shared" si="0"/>
        <v>112.90609746314892</v>
      </c>
      <c r="G6" s="81">
        <f>+G7-G8</f>
        <v>-28967846.109999999</v>
      </c>
      <c r="H6" s="81">
        <f>+H7-H8</f>
        <v>-29705091.5</v>
      </c>
      <c r="I6" s="112">
        <f t="shared" si="1"/>
        <v>97.518117761057894</v>
      </c>
    </row>
    <row r="7" spans="2:9" x14ac:dyDescent="0.3">
      <c r="B7" s="132" t="s">
        <v>63</v>
      </c>
      <c r="C7" s="141" t="s">
        <v>0</v>
      </c>
      <c r="D7" s="79">
        <f>FURS!D13</f>
        <v>17537993.600000001</v>
      </c>
      <c r="E7" s="79">
        <f>FURS!E13</f>
        <v>9199212.0199999996</v>
      </c>
      <c r="F7" s="80">
        <f t="shared" si="0"/>
        <v>190.64669410674156</v>
      </c>
      <c r="G7" s="79">
        <f>FURS!G13</f>
        <v>33503113.969999999</v>
      </c>
      <c r="H7" s="79">
        <f>FURS!H13</f>
        <v>18730160.039999999</v>
      </c>
      <c r="I7" s="112">
        <f t="shared" si="1"/>
        <v>178.87254512748947</v>
      </c>
    </row>
    <row r="8" spans="2:9" x14ac:dyDescent="0.3">
      <c r="B8" s="132" t="s">
        <v>25</v>
      </c>
      <c r="C8" s="141" t="s">
        <v>1</v>
      </c>
      <c r="D8" s="79">
        <f>FURS!D14</f>
        <v>60423747.879999995</v>
      </c>
      <c r="E8" s="79">
        <f>FURS!E14</f>
        <v>47182771.140000001</v>
      </c>
      <c r="F8" s="80">
        <f t="shared" si="0"/>
        <v>128.06316038689539</v>
      </c>
      <c r="G8" s="79">
        <f>FURS!G14</f>
        <v>62470960.079999998</v>
      </c>
      <c r="H8" s="79">
        <f>FURS!H14</f>
        <v>48435251.539999999</v>
      </c>
      <c r="I8" s="112">
        <f t="shared" si="1"/>
        <v>128.97829183029779</v>
      </c>
    </row>
    <row r="9" spans="2:9" x14ac:dyDescent="0.3">
      <c r="B9" s="113" t="s">
        <v>26</v>
      </c>
      <c r="C9" s="114" t="s">
        <v>64</v>
      </c>
      <c r="D9" s="81">
        <f>FURS!D15</f>
        <v>210833843</v>
      </c>
      <c r="E9" s="81">
        <f>FURS!E15</f>
        <v>190194792.63</v>
      </c>
      <c r="F9" s="94">
        <f t="shared" si="0"/>
        <v>110.85153283357798</v>
      </c>
      <c r="G9" s="81">
        <f>FURS!G15</f>
        <v>980756847.45000005</v>
      </c>
      <c r="H9" s="81">
        <f>FURS!H15</f>
        <v>894861455.25</v>
      </c>
      <c r="I9" s="115">
        <f t="shared" si="1"/>
        <v>109.59873639612773</v>
      </c>
    </row>
    <row r="10" spans="2:9" ht="24" x14ac:dyDescent="0.3">
      <c r="B10" s="110" t="s">
        <v>27</v>
      </c>
      <c r="C10" s="116" t="s">
        <v>140</v>
      </c>
      <c r="D10" s="79">
        <f>FURS!D16</f>
        <v>26483992.5</v>
      </c>
      <c r="E10" s="79">
        <f>FURS!E16</f>
        <v>19392487.609999999</v>
      </c>
      <c r="F10" s="80">
        <f t="shared" si="0"/>
        <v>136.56830950529096</v>
      </c>
      <c r="G10" s="79">
        <f>FURS!G16</f>
        <v>74098476.530000001</v>
      </c>
      <c r="H10" s="79">
        <f>FURS!H16</f>
        <v>59139905.280000001</v>
      </c>
      <c r="I10" s="112">
        <f t="shared" si="1"/>
        <v>125.29353264801171</v>
      </c>
    </row>
    <row r="11" spans="2:9" x14ac:dyDescent="0.3">
      <c r="B11" s="110" t="s">
        <v>28</v>
      </c>
      <c r="C11" s="117" t="s">
        <v>2</v>
      </c>
      <c r="D11" s="79">
        <f>FURS!D17</f>
        <v>1921323.1600000001</v>
      </c>
      <c r="E11" s="79">
        <f>FURS!E17</f>
        <v>134383.89000000013</v>
      </c>
      <c r="F11" s="80">
        <f t="shared" si="0"/>
        <v>1429.7272984135213</v>
      </c>
      <c r="G11" s="79">
        <f>FURS!G17</f>
        <v>2766923.56</v>
      </c>
      <c r="H11" s="79">
        <f>FURS!H17</f>
        <v>3317970.48</v>
      </c>
      <c r="I11" s="112">
        <f t="shared" si="1"/>
        <v>83.392048744207031</v>
      </c>
    </row>
    <row r="14" spans="2:9" x14ac:dyDescent="0.3">
      <c r="B14" s="104" t="s">
        <v>136</v>
      </c>
    </row>
    <row r="16" spans="2:9" ht="53.25" customHeight="1" x14ac:dyDescent="0.3">
      <c r="B16" s="105"/>
      <c r="C16" s="106" t="s">
        <v>138</v>
      </c>
      <c r="D16" s="106" t="s">
        <v>148</v>
      </c>
      <c r="E16" s="106" t="s">
        <v>149</v>
      </c>
      <c r="F16" s="106" t="s">
        <v>141</v>
      </c>
      <c r="G16" s="106" t="s">
        <v>150</v>
      </c>
      <c r="H16" s="106" t="s">
        <v>151</v>
      </c>
      <c r="I16" s="106" t="s">
        <v>141</v>
      </c>
    </row>
    <row r="17" spans="2:9" ht="21.75" customHeight="1" x14ac:dyDescent="0.3">
      <c r="B17" s="118" t="s">
        <v>29</v>
      </c>
      <c r="C17" s="119" t="s">
        <v>3</v>
      </c>
      <c r="D17" s="120">
        <f>FURS!D18</f>
        <v>88739179.400000036</v>
      </c>
      <c r="E17" s="120">
        <f>FURS!E18</f>
        <v>101551582.98000002</v>
      </c>
      <c r="F17" s="121">
        <f t="shared" ref="F17" si="2">D17/E17*100</f>
        <v>87.383354149660761</v>
      </c>
      <c r="G17" s="120">
        <f>FURS!G18</f>
        <v>389861131.54000002</v>
      </c>
      <c r="H17" s="120">
        <f>FURS!H18</f>
        <v>345327523.86000001</v>
      </c>
      <c r="I17" s="123">
        <f>G17/H17*100</f>
        <v>112.89604928741635</v>
      </c>
    </row>
    <row r="20" spans="2:9" x14ac:dyDescent="0.3">
      <c r="B20" s="104" t="s">
        <v>137</v>
      </c>
    </row>
    <row r="22" spans="2:9" ht="54" customHeight="1" x14ac:dyDescent="0.3">
      <c r="B22" s="105"/>
      <c r="C22" s="106" t="s">
        <v>138</v>
      </c>
      <c r="D22" s="106" t="s">
        <v>148</v>
      </c>
      <c r="E22" s="106" t="s">
        <v>149</v>
      </c>
      <c r="F22" s="106" t="s">
        <v>141</v>
      </c>
      <c r="G22" s="106" t="s">
        <v>150</v>
      </c>
      <c r="H22" s="106" t="s">
        <v>151</v>
      </c>
      <c r="I22" s="106" t="s">
        <v>141</v>
      </c>
    </row>
    <row r="23" spans="2:9" ht="30" customHeight="1" x14ac:dyDescent="0.3">
      <c r="B23" s="107" t="s">
        <v>43</v>
      </c>
      <c r="C23" s="124" t="s">
        <v>126</v>
      </c>
      <c r="D23" s="97">
        <f>+D24+D33+D35+D37+D29+D30</f>
        <v>399460153.73999989</v>
      </c>
      <c r="E23" s="97">
        <f>+E24+E33+E35+E37+E29+E30</f>
        <v>420324039.75000036</v>
      </c>
      <c r="F23" s="125">
        <f t="shared" ref="F23:F37" si="3">D23/E23*100</f>
        <v>95.036237750662593</v>
      </c>
      <c r="G23" s="95">
        <f>+G24+G33+G35+G37+G29+G30</f>
        <v>2253588460.9700003</v>
      </c>
      <c r="H23" s="95">
        <f>+H24+H33+H35+H37+H29+H30</f>
        <v>2190415656.0599999</v>
      </c>
      <c r="I23" s="126">
        <f t="shared" ref="I23:I37" si="4">G23/H23*100</f>
        <v>102.88405557800075</v>
      </c>
    </row>
    <row r="24" spans="2:9" x14ac:dyDescent="0.3">
      <c r="B24" s="113" t="s">
        <v>44</v>
      </c>
      <c r="C24" s="114" t="s">
        <v>109</v>
      </c>
      <c r="D24" s="73">
        <f>D25+D28</f>
        <v>245576154.25</v>
      </c>
      <c r="E24" s="73">
        <f>E25+E28</f>
        <v>248745316.92000037</v>
      </c>
      <c r="F24" s="75">
        <f t="shared" si="3"/>
        <v>98.725940769763469</v>
      </c>
      <c r="G24" s="74">
        <f>G25+G28</f>
        <v>1453099391.6300004</v>
      </c>
      <c r="H24" s="74">
        <f>H25+H28</f>
        <v>1387452534.73</v>
      </c>
      <c r="I24" s="127">
        <f t="shared" si="4"/>
        <v>104.73146686151505</v>
      </c>
    </row>
    <row r="25" spans="2:9" ht="24.6" x14ac:dyDescent="0.3">
      <c r="B25" s="113" t="s">
        <v>45</v>
      </c>
      <c r="C25" s="128" t="s">
        <v>107</v>
      </c>
      <c r="D25" s="73">
        <f>D26-D27</f>
        <v>235867155.5</v>
      </c>
      <c r="E25" s="73">
        <f>E26-E27</f>
        <v>237888591.23000038</v>
      </c>
      <c r="F25" s="75">
        <f t="shared" si="3"/>
        <v>99.15025948930608</v>
      </c>
      <c r="G25" s="73">
        <f>G26-G27</f>
        <v>1402080081.9100003</v>
      </c>
      <c r="H25" s="73">
        <f>H26-H27</f>
        <v>1331920898.1600001</v>
      </c>
      <c r="I25" s="129">
        <f t="shared" si="4"/>
        <v>105.26751880287506</v>
      </c>
    </row>
    <row r="26" spans="2:9" x14ac:dyDescent="0.3">
      <c r="B26" s="132" t="s">
        <v>105</v>
      </c>
      <c r="C26" s="141" t="s">
        <v>102</v>
      </c>
      <c r="D26" s="76">
        <f>FURS!D38</f>
        <v>423803969.8499999</v>
      </c>
      <c r="E26" s="76">
        <f>FURS!E38</f>
        <v>404931876.91000032</v>
      </c>
      <c r="F26" s="77">
        <f t="shared" si="3"/>
        <v>104.66055996480466</v>
      </c>
      <c r="G26" s="76">
        <f>FURS!G38</f>
        <v>2223305575.0900002</v>
      </c>
      <c r="H26" s="76">
        <f>FURS!H38</f>
        <v>2097851715.21</v>
      </c>
      <c r="I26" s="142">
        <f t="shared" si="4"/>
        <v>105.98011093779533</v>
      </c>
    </row>
    <row r="27" spans="2:9" x14ac:dyDescent="0.3">
      <c r="B27" s="132" t="s">
        <v>106</v>
      </c>
      <c r="C27" s="141" t="s">
        <v>1</v>
      </c>
      <c r="D27" s="76">
        <f>FURS!D39</f>
        <v>187936814.3499999</v>
      </c>
      <c r="E27" s="76">
        <f>FURS!E39</f>
        <v>167043285.67999995</v>
      </c>
      <c r="F27" s="77">
        <f t="shared" si="3"/>
        <v>112.5078530303966</v>
      </c>
      <c r="G27" s="76">
        <f>FURS!G39</f>
        <v>821225493.17999995</v>
      </c>
      <c r="H27" s="76">
        <f>FURS!H39</f>
        <v>765930817.04999995</v>
      </c>
      <c r="I27" s="134">
        <f t="shared" si="4"/>
        <v>107.21927815138301</v>
      </c>
    </row>
    <row r="28" spans="2:9" x14ac:dyDescent="0.3">
      <c r="B28" s="130" t="s">
        <v>46</v>
      </c>
      <c r="C28" s="131" t="s">
        <v>103</v>
      </c>
      <c r="D28" s="73">
        <f>FURS!D40</f>
        <v>9708998.7500000019</v>
      </c>
      <c r="E28" s="73">
        <f>FURS!E40</f>
        <v>10856725.689999999</v>
      </c>
      <c r="F28" s="75">
        <f t="shared" si="3"/>
        <v>89.428424621088524</v>
      </c>
      <c r="G28" s="73">
        <f>FURS!G40</f>
        <v>51019309.720000006</v>
      </c>
      <c r="H28" s="73">
        <f>FURS!H40</f>
        <v>55531636.57</v>
      </c>
      <c r="I28" s="127">
        <f t="shared" si="4"/>
        <v>91.874313222676207</v>
      </c>
    </row>
    <row r="29" spans="2:9" x14ac:dyDescent="0.3">
      <c r="B29" s="132" t="s">
        <v>47</v>
      </c>
      <c r="C29" s="133" t="s">
        <v>110</v>
      </c>
      <c r="D29" s="76">
        <f>FURS!D41</f>
        <v>10656607.48</v>
      </c>
      <c r="E29" s="76">
        <f>FURS!E41</f>
        <v>10795598.039999999</v>
      </c>
      <c r="F29" s="77">
        <f t="shared" si="3"/>
        <v>98.712525610114326</v>
      </c>
      <c r="G29" s="76">
        <f>FURS!G41</f>
        <v>57911358.840000004</v>
      </c>
      <c r="H29" s="76">
        <f>FURS!H41</f>
        <v>59269476.32</v>
      </c>
      <c r="I29" s="134">
        <f t="shared" si="4"/>
        <v>97.70857182427693</v>
      </c>
    </row>
    <row r="30" spans="2:9" x14ac:dyDescent="0.3">
      <c r="B30" s="113" t="s">
        <v>48</v>
      </c>
      <c r="C30" s="135" t="s">
        <v>112</v>
      </c>
      <c r="D30" s="74">
        <f>D31-D32</f>
        <v>131949176.98999998</v>
      </c>
      <c r="E30" s="74">
        <f>E31-E32</f>
        <v>131799257.49000001</v>
      </c>
      <c r="F30" s="75">
        <f t="shared" si="3"/>
        <v>100.11374836463804</v>
      </c>
      <c r="G30" s="74">
        <f>G31-G32</f>
        <v>613844945.70000005</v>
      </c>
      <c r="H30" s="74">
        <f>H31-H32</f>
        <v>617184176.81999993</v>
      </c>
      <c r="I30" s="127">
        <f t="shared" si="4"/>
        <v>99.458957107875804</v>
      </c>
    </row>
    <row r="31" spans="2:9" x14ac:dyDescent="0.3">
      <c r="B31" s="132" t="s">
        <v>77</v>
      </c>
      <c r="C31" s="143" t="s">
        <v>102</v>
      </c>
      <c r="D31" s="78">
        <f>FURS!D43</f>
        <v>141137652.04999998</v>
      </c>
      <c r="E31" s="78">
        <f>FURS!E43</f>
        <v>143468018.64000002</v>
      </c>
      <c r="F31" s="77">
        <f t="shared" si="3"/>
        <v>98.375689152125574</v>
      </c>
      <c r="G31" s="78">
        <f>FURS!G43</f>
        <v>657387435.55000007</v>
      </c>
      <c r="H31" s="78">
        <f>FURS!H43</f>
        <v>659708169.63</v>
      </c>
      <c r="I31" s="134">
        <f t="shared" si="4"/>
        <v>99.648218077805296</v>
      </c>
    </row>
    <row r="32" spans="2:9" x14ac:dyDescent="0.3">
      <c r="B32" s="110" t="s">
        <v>111</v>
      </c>
      <c r="C32" s="143" t="s">
        <v>1</v>
      </c>
      <c r="D32" s="78">
        <f>FURS!D44</f>
        <v>9188475.0599999987</v>
      </c>
      <c r="E32" s="78">
        <f>FURS!E44</f>
        <v>11668761.150000002</v>
      </c>
      <c r="F32" s="80">
        <f t="shared" si="3"/>
        <v>78.744220932142369</v>
      </c>
      <c r="G32" s="78">
        <f>FURS!G44</f>
        <v>43542489.849999994</v>
      </c>
      <c r="H32" s="78">
        <f>FURS!H44</f>
        <v>42523992.810000002</v>
      </c>
      <c r="I32" s="112">
        <f t="shared" si="4"/>
        <v>102.39511149517568</v>
      </c>
    </row>
    <row r="33" spans="2:9" x14ac:dyDescent="0.3">
      <c r="B33" s="110" t="s">
        <v>49</v>
      </c>
      <c r="C33" s="136" t="s">
        <v>74</v>
      </c>
      <c r="D33" s="78">
        <f>FURS!D45</f>
        <v>3599646.2899999768</v>
      </c>
      <c r="E33" s="78">
        <f>FURS!E45</f>
        <v>19854517.209999993</v>
      </c>
      <c r="F33" s="77">
        <f t="shared" si="3"/>
        <v>18.13011241687089</v>
      </c>
      <c r="G33" s="78">
        <f>FURS!G45</f>
        <v>92513628.379999995</v>
      </c>
      <c r="H33" s="78">
        <f>FURS!H45</f>
        <v>94272574.439999998</v>
      </c>
      <c r="I33" s="134">
        <f t="shared" si="4"/>
        <v>98.134191125628504</v>
      </c>
    </row>
    <row r="34" spans="2:9" hidden="1" x14ac:dyDescent="0.3">
      <c r="B34" s="110" t="s">
        <v>108</v>
      </c>
      <c r="C34" s="136" t="s">
        <v>75</v>
      </c>
      <c r="D34" s="78">
        <f>FURS!D46</f>
        <v>3504228.7099999785</v>
      </c>
      <c r="E34" s="78">
        <f>FURS!E46</f>
        <v>19664794.210000008</v>
      </c>
      <c r="F34" s="80">
        <f t="shared" si="3"/>
        <v>17.819808702691617</v>
      </c>
      <c r="G34" s="78">
        <f>FURS!G46</f>
        <v>91561470.379999995</v>
      </c>
      <c r="H34" s="78">
        <f>FURS!H46</f>
        <v>92817425.210000008</v>
      </c>
      <c r="I34" s="112">
        <f t="shared" si="4"/>
        <v>98.646854481086493</v>
      </c>
    </row>
    <row r="35" spans="2:9" x14ac:dyDescent="0.3">
      <c r="B35" s="110" t="s">
        <v>89</v>
      </c>
      <c r="C35" s="136" t="s">
        <v>76</v>
      </c>
      <c r="D35" s="78">
        <f>FURS!D47</f>
        <v>3398606.0900000003</v>
      </c>
      <c r="E35" s="78">
        <f>FURS!E47</f>
        <v>2907684.8900000006</v>
      </c>
      <c r="F35" s="80">
        <f t="shared" si="3"/>
        <v>116.88357640431937</v>
      </c>
      <c r="G35" s="78">
        <f>FURS!G47</f>
        <v>16339507.049999999</v>
      </c>
      <c r="H35" s="78">
        <f>FURS!H47</f>
        <v>16430175.33</v>
      </c>
      <c r="I35" s="112">
        <f t="shared" si="4"/>
        <v>99.448159997206787</v>
      </c>
    </row>
    <row r="36" spans="2:9" hidden="1" x14ac:dyDescent="0.3">
      <c r="B36" s="110" t="s">
        <v>97</v>
      </c>
      <c r="C36" s="136" t="s">
        <v>78</v>
      </c>
      <c r="D36" s="78">
        <f>FURS!D48</f>
        <v>1527510.4699999997</v>
      </c>
      <c r="E36" s="78">
        <f>FURS!E48</f>
        <v>1115481.8100000008</v>
      </c>
      <c r="F36" s="80">
        <f t="shared" si="3"/>
        <v>136.93728183698474</v>
      </c>
      <c r="G36" s="78">
        <f>FURS!G48</f>
        <v>5906714.4900000002</v>
      </c>
      <c r="H36" s="78">
        <f>FURS!H48</f>
        <v>5576225.8800000008</v>
      </c>
      <c r="I36" s="112">
        <f t="shared" si="4"/>
        <v>105.926743591671</v>
      </c>
    </row>
    <row r="37" spans="2:9" x14ac:dyDescent="0.3">
      <c r="B37" s="110" t="s">
        <v>98</v>
      </c>
      <c r="C37" s="136" t="s">
        <v>14</v>
      </c>
      <c r="D37" s="78">
        <f>FURS!D49</f>
        <v>4279962.6399999997</v>
      </c>
      <c r="E37" s="78">
        <f>FURS!E49</f>
        <v>6221665.1999999993</v>
      </c>
      <c r="F37" s="80">
        <f t="shared" si="3"/>
        <v>68.791272150098976</v>
      </c>
      <c r="G37" s="78">
        <f>FURS!G49</f>
        <v>19879629.370000001</v>
      </c>
      <c r="H37" s="78">
        <f>FURS!H49</f>
        <v>15806718.42</v>
      </c>
      <c r="I37" s="112">
        <f t="shared" si="4"/>
        <v>125.7669608692884</v>
      </c>
    </row>
    <row r="39" spans="2:9" x14ac:dyDescent="0.3">
      <c r="B39" s="104" t="s">
        <v>139</v>
      </c>
    </row>
    <row r="41" spans="2:9" ht="52.5" customHeight="1" x14ac:dyDescent="0.3">
      <c r="B41" s="105"/>
      <c r="C41" s="106" t="s">
        <v>138</v>
      </c>
      <c r="D41" s="106" t="s">
        <v>148</v>
      </c>
      <c r="E41" s="106" t="s">
        <v>149</v>
      </c>
      <c r="F41" s="106" t="s">
        <v>141</v>
      </c>
      <c r="G41" s="106" t="s">
        <v>150</v>
      </c>
      <c r="H41" s="106" t="s">
        <v>151</v>
      </c>
      <c r="I41" s="106" t="s">
        <v>141</v>
      </c>
    </row>
    <row r="42" spans="2:9" ht="30" customHeight="1" x14ac:dyDescent="0.3">
      <c r="B42" s="107" t="s">
        <v>31</v>
      </c>
      <c r="C42" s="124" t="s">
        <v>65</v>
      </c>
      <c r="D42" s="97">
        <f>+D43+D44+D45+D46</f>
        <v>536481026.03000045</v>
      </c>
      <c r="E42" s="97">
        <f>+E43+E44+E45+E46</f>
        <v>497690408.04000002</v>
      </c>
      <c r="F42" s="125">
        <f t="shared" ref="F42:F46" si="5">D42/E42*100</f>
        <v>107.79412609995143</v>
      </c>
      <c r="G42" s="95">
        <f>+G43+G44+G45+G46</f>
        <v>2669041761.7400002</v>
      </c>
      <c r="H42" s="95">
        <f>+H43+H44+H45+H46</f>
        <v>2474199375.8899994</v>
      </c>
      <c r="I42" s="126">
        <f>G42/H42*100</f>
        <v>107.87496705999749</v>
      </c>
    </row>
    <row r="43" spans="2:9" x14ac:dyDescent="0.3">
      <c r="B43" s="113" t="s">
        <v>32</v>
      </c>
      <c r="C43" s="114" t="s">
        <v>5</v>
      </c>
      <c r="D43" s="79">
        <f>FURS!D21</f>
        <v>3086889.2799999975</v>
      </c>
      <c r="E43" s="79">
        <f>FURS!E21</f>
        <v>2849097.6900000032</v>
      </c>
      <c r="F43" s="80">
        <f t="shared" si="5"/>
        <v>108.34620697053016</v>
      </c>
      <c r="G43" s="79">
        <f>FURS!G21</f>
        <v>15313076.319999998</v>
      </c>
      <c r="H43" s="79">
        <f>FURS!H21</f>
        <v>14101546.640000002</v>
      </c>
      <c r="I43" s="112">
        <f>G43/H43*100</f>
        <v>108.59146667333219</v>
      </c>
    </row>
    <row r="44" spans="2:9" x14ac:dyDescent="0.3">
      <c r="B44" s="113" t="s">
        <v>33</v>
      </c>
      <c r="C44" s="114" t="s">
        <v>6</v>
      </c>
      <c r="D44" s="79">
        <f>FURS!D22</f>
        <v>2765817.9799999986</v>
      </c>
      <c r="E44" s="79">
        <f>FURS!E22</f>
        <v>2559760.8699999992</v>
      </c>
      <c r="F44" s="80">
        <f t="shared" si="5"/>
        <v>108.04985779784965</v>
      </c>
      <c r="G44" s="79">
        <f>FURS!G22</f>
        <v>13745804.229999999</v>
      </c>
      <c r="H44" s="79">
        <f>FURS!H22</f>
        <v>12709521.190000001</v>
      </c>
      <c r="I44" s="112">
        <f>G44/H44*100</f>
        <v>108.15359622528784</v>
      </c>
    </row>
    <row r="45" spans="2:9" x14ac:dyDescent="0.3">
      <c r="B45" s="113" t="s">
        <v>34</v>
      </c>
      <c r="C45" s="113" t="s">
        <v>7</v>
      </c>
      <c r="D45" s="79">
        <f>FURS!D23</f>
        <v>341752863.38000059</v>
      </c>
      <c r="E45" s="79">
        <f>FURS!E23</f>
        <v>316940031.0400002</v>
      </c>
      <c r="F45" s="80">
        <f t="shared" si="5"/>
        <v>107.82887294438008</v>
      </c>
      <c r="G45" s="79">
        <f>FURS!G23</f>
        <v>1700908333.4700003</v>
      </c>
      <c r="H45" s="79">
        <f>FURS!H23</f>
        <v>1576809959.53</v>
      </c>
      <c r="I45" s="112">
        <f>G45/H45*100</f>
        <v>107.87021753572577</v>
      </c>
    </row>
    <row r="46" spans="2:9" x14ac:dyDescent="0.3">
      <c r="B46" s="113" t="s">
        <v>35</v>
      </c>
      <c r="C46" s="114" t="s">
        <v>8</v>
      </c>
      <c r="D46" s="79">
        <f>FURS!D24</f>
        <v>188875455.38999987</v>
      </c>
      <c r="E46" s="79">
        <f>FURS!E24</f>
        <v>175341518.43999982</v>
      </c>
      <c r="F46" s="80">
        <f t="shared" si="5"/>
        <v>107.71861511774875</v>
      </c>
      <c r="G46" s="79">
        <f>FURS!G24</f>
        <v>939074547.71999991</v>
      </c>
      <c r="H46" s="79">
        <f>FURS!H24</f>
        <v>870578348.52999973</v>
      </c>
      <c r="I46" s="112">
        <f>G46/H46*100</f>
        <v>107.86789601483409</v>
      </c>
    </row>
    <row r="49" spans="2:9" ht="52.8" x14ac:dyDescent="0.3">
      <c r="B49" s="105"/>
      <c r="C49" s="106" t="s">
        <v>138</v>
      </c>
      <c r="D49" s="106" t="s">
        <v>148</v>
      </c>
      <c r="E49" s="106" t="s">
        <v>149</v>
      </c>
      <c r="F49" s="106" t="s">
        <v>141</v>
      </c>
      <c r="G49" s="106" t="s">
        <v>150</v>
      </c>
      <c r="H49" s="106" t="s">
        <v>151</v>
      </c>
      <c r="I49" s="106" t="s">
        <v>141</v>
      </c>
    </row>
    <row r="50" spans="2:9" ht="49.5" customHeight="1" x14ac:dyDescent="0.3">
      <c r="B50" s="138" t="s">
        <v>93</v>
      </c>
      <c r="C50" s="137" t="s">
        <v>120</v>
      </c>
      <c r="D50" s="95">
        <f>SUM(D51:D54)</f>
        <v>41084425.039999977</v>
      </c>
      <c r="E50" s="95">
        <f>SUM(E51:E54)</f>
        <v>39997762.230000012</v>
      </c>
      <c r="F50" s="125">
        <f t="shared" ref="F50:F54" si="6">D50/E50*100</f>
        <v>102.71680901484264</v>
      </c>
      <c r="G50" s="95">
        <f>SUM(G51:G54)</f>
        <v>206767001.32999998</v>
      </c>
      <c r="H50" s="95">
        <f>SUM(H51:H54)</f>
        <v>202734504.11999997</v>
      </c>
      <c r="I50" s="126">
        <f>G50/H50*100</f>
        <v>101.98905323368793</v>
      </c>
    </row>
    <row r="51" spans="2:9" ht="16.5" customHeight="1" x14ac:dyDescent="0.3">
      <c r="B51" s="113" t="s">
        <v>94</v>
      </c>
      <c r="C51" s="144" t="s">
        <v>17</v>
      </c>
      <c r="D51" s="70">
        <f>FURS!D65</f>
        <v>24641.279999999999</v>
      </c>
      <c r="E51" s="70">
        <f>FURS!E65</f>
        <v>24462.419999999984</v>
      </c>
      <c r="F51" s="80">
        <f t="shared" si="6"/>
        <v>100.73116232981043</v>
      </c>
      <c r="G51" s="122">
        <f>FURS!G65</f>
        <v>130116.81</v>
      </c>
      <c r="H51" s="122">
        <f>FURS!H65</f>
        <v>130363.23999999999</v>
      </c>
      <c r="I51" s="112">
        <f>G51/H51*100</f>
        <v>99.810966649800974</v>
      </c>
    </row>
    <row r="52" spans="2:9" ht="14.25" customHeight="1" x14ac:dyDescent="0.3">
      <c r="B52" s="113" t="s">
        <v>95</v>
      </c>
      <c r="C52" s="144" t="s">
        <v>18</v>
      </c>
      <c r="D52" s="70">
        <f>FURS!D66</f>
        <v>41340.119999999995</v>
      </c>
      <c r="E52" s="70">
        <f>FURS!E66</f>
        <v>40454.97</v>
      </c>
      <c r="F52" s="80">
        <f t="shared" si="6"/>
        <v>102.18798827437024</v>
      </c>
      <c r="G52" s="122">
        <f>FURS!G66</f>
        <v>218348.6</v>
      </c>
      <c r="H52" s="122">
        <f>FURS!H66</f>
        <v>217436.58</v>
      </c>
      <c r="I52" s="112">
        <f>G52/H52*100</f>
        <v>100.4194418436861</v>
      </c>
    </row>
    <row r="53" spans="2:9" ht="21.75" customHeight="1" x14ac:dyDescent="0.3">
      <c r="B53" s="113" t="s">
        <v>113</v>
      </c>
      <c r="C53" s="144" t="s">
        <v>19</v>
      </c>
      <c r="D53" s="70">
        <f>FURS!D67</f>
        <v>37354185.179999977</v>
      </c>
      <c r="E53" s="70">
        <f>FURS!E67</f>
        <v>36328639.830000013</v>
      </c>
      <c r="F53" s="80">
        <f t="shared" si="6"/>
        <v>102.82296654870373</v>
      </c>
      <c r="G53" s="122">
        <f>FURS!G67</f>
        <v>187110135.71999997</v>
      </c>
      <c r="H53" s="122">
        <f>FURS!H67</f>
        <v>182996488.60999998</v>
      </c>
      <c r="I53" s="112">
        <f>G53/H53*100</f>
        <v>102.24793772888559</v>
      </c>
    </row>
    <row r="54" spans="2:9" ht="20.25" customHeight="1" x14ac:dyDescent="0.3">
      <c r="B54" s="113" t="s">
        <v>114</v>
      </c>
      <c r="C54" s="144" t="s">
        <v>20</v>
      </c>
      <c r="D54" s="70">
        <f>FURS!D68</f>
        <v>3664258.4600000028</v>
      </c>
      <c r="E54" s="70">
        <f>FURS!E68</f>
        <v>3604205.0099999979</v>
      </c>
      <c r="F54" s="80">
        <f t="shared" si="6"/>
        <v>101.66620516406211</v>
      </c>
      <c r="G54" s="122">
        <f>FURS!G68</f>
        <v>19308400.200000003</v>
      </c>
      <c r="H54" s="122">
        <f>FURS!H68</f>
        <v>19390215.689999998</v>
      </c>
      <c r="I54" s="112">
        <f>G54/H54*100</f>
        <v>99.578057865327466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maj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1846968-95d7-4ba5-b9d7-02992289841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2018-06-14T11:26:34Z</cp:lastPrinted>
  <dcterms:created xsi:type="dcterms:W3CDTF">2013-10-09T08:57:38Z</dcterms:created>
  <dcterms:modified xsi:type="dcterms:W3CDTF">2018-06-14T11:26:37Z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MAJ 2018_delovna.xlsx</vt:lpwstr>
  </property>
</Properties>
</file>