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8\JFP JAVNA OBJAVA_internet\3 Marec\"/>
    </mc:Choice>
  </mc:AlternateContent>
  <bookViews>
    <workbookView xWindow="96" yWindow="12" windowWidth="15456" windowHeight="5952"/>
  </bookViews>
  <sheets>
    <sheet name="FURS" sheetId="19" r:id="rId1"/>
    <sheet name="GRAF_2_3" sheetId="22" state="hidden" r:id="rId2"/>
    <sheet name="tabele za tekst" sheetId="24" state="hidden" r:id="rId3"/>
  </sheets>
  <definedNames>
    <definedName name="_xlnm.Print_Area" localSheetId="0">FURS!$A$1:$I$79</definedName>
  </definedNames>
  <calcPr calcId="152511"/>
</workbook>
</file>

<file path=xl/calcChain.xml><?xml version="1.0" encoding="utf-8"?>
<calcChain xmlns="http://schemas.openxmlformats.org/spreadsheetml/2006/main"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E6" i="24" l="1"/>
  <c r="E5" i="24" s="1"/>
  <c r="F5" i="24" s="1"/>
  <c r="H6" i="24"/>
  <c r="I6" i="24" s="1"/>
  <c r="I54" i="24"/>
  <c r="H50" i="24"/>
  <c r="E42" i="24"/>
  <c r="F42" i="24" s="1"/>
  <c r="H5" i="24"/>
  <c r="I5" i="24" s="1"/>
  <c r="E25" i="24"/>
  <c r="F2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40" i="22"/>
  <c r="E7" i="22"/>
  <c r="I50" i="24" l="1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<sst xmlns="http://schemas.openxmlformats.org/spreadsheetml/2006/main" count="281" uniqueCount="165">
  <si>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</si>
  <si>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</si>
  <si>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</si>
  <si>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</si>
  <si>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</si>
  <si>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</si>
  <si>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</si>
  <si>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</si>
  <si>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</si>
  <si>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</si>
  <si>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</si>
  <si>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</si>
  <si>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</si>
  <si>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</si>
  <si>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</si>
  <si>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</si>
  <si>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</si>
  <si>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</si>
  <si>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</si>
  <si>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</si>
  <si>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</si>
  <si>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</si>
  <si>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</si>
  <si>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</si>
  <si>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</si>
  <si>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</si>
  <si>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</si>
  <si>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</si>
  <si>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</si>
  <si>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</si>
  <si>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</si>
  <si>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</si>
  <si>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</si>
  <si>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</si>
  <si>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</si>
  <si>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</si>
  <si>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</si>
  <si>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</si>
  <si>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</si>
  <si>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</si>
  <si>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</si>
  <si>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</si>
  <si>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</si>
  <si>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</si>
  <si>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</si>
  <si>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</si>
  <si>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</si>
  <si>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</si>
  <si>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</si>
  <si>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</si>
  <si>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</si>
  <si>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</si>
  <si>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</si>
  <si>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</si>
  <si>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</si>
  <si>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</si>
  <si>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</si>
  <si>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</si>
  <si>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</si>
  <si>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</si>
  <si>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</si>
  <si>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</si>
  <si>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</si>
  <si>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</si>
  <si>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</si>
  <si>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</si>
  <si>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</si>
  <si>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</si>
  <si>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</si>
  <si>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</si>
  <si>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</si>
  <si>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</si>
  <si>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</si>
  <si>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</si>
  <si>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</si>
  <si>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</si>
  <si>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</si>
  <si>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</si>
  <si>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</si>
  <si>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</si>
  <si>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</si>
  <si>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</si>
  <si>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</si>
  <si>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</si>
  <si>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</si>
  <si>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</si>
  <si>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</si>
  <si>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</si>
  <si>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</si>
  <si>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</si>
  <si>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</si>
  <si>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</si>
  <si>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</si>
  <si>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</si>
  <si>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</si>
  <si>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</si>
  <si>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</si>
  <si>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</si>
  <si>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</si>
  <si>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</si>
  <si>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</si>
  <si>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</si>
  <si>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</si>
  <si>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</si>
  <si>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</si>
  <si>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</si>
  <si>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</si>
  <si>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</si>
  <si>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</si>
  <si>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</si>
  <si>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</si>
  <si>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</si>
  <si>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</si>
  <si>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</si>
  <si>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</si>
  <si>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</si>
  <si>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</si>
  <si>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</si>
  <si>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</si>
  <si>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</si>
  <si>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</si>
  <si>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</si>
  <si>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</si>
  <si>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</si>
  <si>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</si>
  <si>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</si>
  <si>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</si>
  <si>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</si>
  <si>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</si>
  <si>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</si>
  <si>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</si>
  <si>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</si>
  <si>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</si>
  <si>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</si>
  <si>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</si>
  <si>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</si>
  <si>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</si>
  <si>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</si>
  <si>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</si>
  <si>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</si>
  <si>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</si>
  <si>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indeks 2017/2016</t>
  </si>
  <si>
    <t>Vir: eDIS CDK - tabela STA in knjigovodski sistem CUKOD</t>
  </si>
  <si>
    <t xml:space="preserve">Opomba: točka G za eDIS CDK zajema podatke po izteku trimesečja za celotno kumulativno obdobje 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</si>
  <si>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</si>
  <si>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</si>
  <si>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</si>
  <si>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</si>
  <si>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</si>
  <si>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</si>
  <si>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</si>
  <si>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</si>
  <si>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indeks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</si>
  <si>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</si>
  <si>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</si>
  <si>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</si>
  <si>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</si>
  <si>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</si>
  <si>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</si>
  <si>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</si>
  <si>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</si>
  <si>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REALIZACIJA  MAREC 2017</t>
  </si>
  <si>
    <t>REALIZACIJA JANUAR - MAREC 2018</t>
  </si>
  <si>
    <t>REALIZACIJA JANUAR - MAREC 2017</t>
  </si>
  <si>
    <t xml:space="preserve"> REALIZACIJA   MAREC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</si>
</sst>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6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5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190">
    <xf numFmtId="0" fontId="0" fillId="0" borderId="0" xfId="0"/>
    <xf numFmtId="3" fontId="0" fillId="0" borderId="0" xfId="0" applyNumberFormat="1"/>
    <xf numFmtId="3" fontId="22" fillId="0" borderId="0" xfId="0" applyNumberFormat="1" applyFont="1"/>
    <xf numFmtId="3" fontId="26" fillId="35" borderId="14" xfId="0" applyNumberFormat="1" applyFont="1" applyFill="1" applyBorder="1" applyAlignment="1">
      <alignment shrinkToFit="1"/>
    </xf>
    <xf numFmtId="0" fontId="26" fillId="35" borderId="25" xfId="28" applyFont="1" applyFill="1" applyBorder="1" applyAlignment="1">
      <alignment shrinkToFit="1"/>
    </xf>
    <xf numFmtId="0" fontId="26" fillId="35" borderId="20" xfId="28" applyFont="1" applyFill="1" applyBorder="1" applyAlignment="1">
      <alignment shrinkToFit="1"/>
    </xf>
    <xf numFmtId="0" fontId="26" fillId="35" borderId="20" xfId="28" applyFont="1" applyFill="1" applyBorder="1" applyAlignment="1">
      <alignment wrapText="1" shrinkToFit="1"/>
    </xf>
    <xf numFmtId="3" fontId="26" fillId="37" borderId="14" xfId="0" applyNumberFormat="1" applyFont="1" applyFill="1" applyBorder="1" applyAlignment="1">
      <alignment shrinkToFit="1"/>
    </xf>
    <xf numFmtId="3" fontId="3" fillId="37" borderId="14" xfId="0" applyNumberFormat="1" applyFont="1" applyFill="1" applyBorder="1" applyAlignment="1">
      <alignment shrinkToFit="1"/>
    </xf>
    <xf numFmtId="3" fontId="28" fillId="37" borderId="14" xfId="0" applyNumberFormat="1" applyFont="1" applyFill="1" applyBorder="1" applyAlignment="1">
      <alignment shrinkToFit="1"/>
    </xf>
    <xf numFmtId="3" fontId="26" fillId="37" borderId="15" xfId="0" applyNumberFormat="1" applyFont="1" applyFill="1" applyBorder="1" applyAlignment="1">
      <alignment shrinkToFit="1"/>
    </xf>
    <xf numFmtId="3" fontId="29" fillId="37" borderId="14" xfId="0" applyNumberFormat="1" applyFont="1" applyFill="1" applyBorder="1" applyAlignment="1">
      <alignment shrinkToFit="1"/>
    </xf>
    <xf numFmtId="3" fontId="26" fillId="37" borderId="16" xfId="0" applyNumberFormat="1" applyFont="1" applyFill="1" applyBorder="1" applyAlignment="1">
      <alignment shrinkToFit="1"/>
    </xf>
    <xf numFmtId="3" fontId="25" fillId="0" borderId="0" xfId="0" applyNumberFormat="1" applyFont="1" applyBorder="1"/>
    <xf numFmtId="0" fontId="24" fillId="0" borderId="0" xfId="0" applyNumberFormat="1" applyFont="1"/>
    <xf numFmtId="165" fontId="25" fillId="0" borderId="0" xfId="0" applyNumberFormat="1" applyFont="1" applyBorder="1"/>
    <xf numFmtId="3" fontId="32" fillId="0" borderId="13" xfId="0" applyNumberFormat="1" applyFont="1" applyBorder="1"/>
    <xf numFmtId="3" fontId="24" fillId="0" borderId="19" xfId="0" applyNumberFormat="1" applyFont="1" applyBorder="1" applyAlignment="1">
      <alignment horizontal="center" wrapText="1"/>
    </xf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0" fontId="3" fillId="0" borderId="0" xfId="0" applyFont="1"/>
    <xf numFmtId="166" fontId="3" fillId="35" borderId="20" xfId="0" applyNumberFormat="1" applyFont="1" applyFill="1" applyBorder="1"/>
    <xf numFmtId="166" fontId="3" fillId="0" borderId="20" xfId="0" applyNumberFormat="1" applyFont="1" applyBorder="1"/>
    <xf numFmtId="166" fontId="3" fillId="0" borderId="20" xfId="0" applyNumberFormat="1" applyFont="1" applyFill="1" applyBorder="1"/>
    <xf numFmtId="166" fontId="3" fillId="0" borderId="27" xfId="0" applyNumberFormat="1" applyFont="1" applyFill="1" applyBorder="1"/>
    <xf numFmtId="166" fontId="3" fillId="0" borderId="25" xfId="0" applyNumberFormat="1" applyFont="1" applyFill="1" applyBorder="1"/>
    <xf numFmtId="3" fontId="33" fillId="0" borderId="0" xfId="44" applyNumberFormat="1" applyFont="1"/>
    <xf numFmtId="0" fontId="0" fillId="0" borderId="0" xfId="0" applyFill="1"/>
    <xf numFmtId="0" fontId="0" fillId="0" borderId="0" xfId="0" applyAlignment="1">
      <alignment horizontal="center"/>
    </xf>
    <xf numFmtId="3" fontId="24" fillId="0" borderId="32" xfId="0" applyNumberFormat="1" applyFont="1" applyBorder="1" applyAlignment="1">
      <alignment horizontal="center" vertical="center" wrapText="1"/>
    </xf>
    <xf numFmtId="3" fontId="24" fillId="0" borderId="31" xfId="0" applyNumberFormat="1" applyFont="1" applyBorder="1" applyAlignment="1">
      <alignment horizontal="center" wrapText="1"/>
    </xf>
    <xf numFmtId="3" fontId="3" fillId="0" borderId="33" xfId="0" applyNumberFormat="1" applyFont="1" applyBorder="1" applyAlignment="1">
      <alignment horizontal="center"/>
    </xf>
    <xf numFmtId="3" fontId="32" fillId="0" borderId="22" xfId="0" applyNumberFormat="1" applyFont="1" applyBorder="1"/>
    <xf numFmtId="3" fontId="26" fillId="0" borderId="20" xfId="0" applyNumberFormat="1" applyFont="1" applyBorder="1" applyAlignment="1">
      <alignment horizontal="center"/>
    </xf>
    <xf numFmtId="0" fontId="26" fillId="37" borderId="20" xfId="28" applyFont="1" applyFill="1" applyBorder="1" applyAlignment="1">
      <alignment shrinkToFit="1"/>
    </xf>
    <xf numFmtId="0" fontId="26" fillId="37" borderId="20" xfId="0" applyFont="1" applyFill="1" applyBorder="1" applyAlignment="1">
      <alignment shrinkToFit="1"/>
    </xf>
    <xf numFmtId="0" fontId="3" fillId="37" borderId="20" xfId="0" applyFont="1" applyFill="1" applyBorder="1" applyAlignment="1">
      <alignment shrinkToFit="1"/>
    </xf>
    <xf numFmtId="0" fontId="28" fillId="37" borderId="20" xfId="28" applyFont="1" applyFill="1" applyBorder="1" applyAlignment="1">
      <alignment shrinkToFit="1"/>
    </xf>
    <xf numFmtId="0" fontId="3" fillId="37" borderId="20" xfId="28" applyFont="1" applyFill="1" applyBorder="1" applyAlignment="1">
      <alignment shrinkToFit="1"/>
    </xf>
    <xf numFmtId="0" fontId="3" fillId="37" borderId="20" xfId="0" applyFont="1" applyFill="1" applyBorder="1" applyAlignment="1"/>
    <xf numFmtId="3" fontId="26" fillId="37" borderId="20" xfId="0" applyNumberFormat="1" applyFont="1" applyFill="1" applyBorder="1" applyAlignment="1">
      <alignment shrinkToFit="1"/>
    </xf>
    <xf numFmtId="49" fontId="30" fillId="37" borderId="20" xfId="0" applyNumberFormat="1" applyFont="1" applyFill="1" applyBorder="1" applyAlignment="1">
      <alignment horizontal="left" wrapText="1"/>
    </xf>
    <xf numFmtId="49" fontId="30" fillId="37" borderId="26" xfId="0" applyNumberFormat="1" applyFont="1" applyFill="1" applyBorder="1" applyAlignment="1">
      <alignment horizontal="left" wrapText="1"/>
    </xf>
    <xf numFmtId="0" fontId="23" fillId="37" borderId="20" xfId="28" applyFont="1" applyFill="1" applyBorder="1" applyAlignment="1">
      <alignment shrinkToFit="1"/>
    </xf>
    <xf numFmtId="0" fontId="37" fillId="35" borderId="25" xfId="28" applyFont="1" applyFill="1" applyBorder="1" applyAlignment="1">
      <alignment wrapText="1" shrinkToFit="1"/>
    </xf>
    <xf numFmtId="0" fontId="37" fillId="37" borderId="20" xfId="28" applyFont="1" applyFill="1" applyBorder="1" applyAlignment="1">
      <alignment wrapText="1" shrinkToFit="1"/>
    </xf>
    <xf numFmtId="166" fontId="3" fillId="35" borderId="33" xfId="0" applyNumberFormat="1" applyFont="1" applyFill="1" applyBorder="1" applyAlignment="1"/>
    <xf numFmtId="166" fontId="3" fillId="0" borderId="33" xfId="0" applyNumberFormat="1" applyFont="1" applyBorder="1" applyAlignment="1"/>
    <xf numFmtId="166" fontId="3" fillId="0" borderId="34" xfId="0" applyNumberFormat="1" applyFont="1" applyFill="1" applyBorder="1" applyAlignment="1"/>
    <xf numFmtId="166" fontId="3" fillId="0" borderId="26" xfId="0" applyNumberFormat="1" applyFont="1" applyFill="1" applyBorder="1"/>
    <xf numFmtId="166" fontId="3" fillId="0" borderId="33" xfId="0" quotePrefix="1" applyNumberFormat="1" applyFont="1" applyFill="1" applyBorder="1" applyAlignment="1"/>
    <xf numFmtId="166" fontId="3" fillId="0" borderId="20" xfId="0" quotePrefix="1" applyNumberFormat="1" applyFont="1" applyFill="1" applyBorder="1"/>
    <xf numFmtId="166" fontId="3" fillId="0" borderId="33" xfId="0" applyNumberFormat="1" applyFont="1" applyFill="1" applyBorder="1" applyAlignment="1"/>
    <xf numFmtId="166" fontId="3" fillId="35" borderId="34" xfId="0" applyNumberFormat="1" applyFont="1" applyFill="1" applyBorder="1" applyAlignment="1"/>
    <xf numFmtId="166" fontId="3" fillId="35" borderId="26" xfId="0" applyNumberFormat="1" applyFont="1" applyFill="1" applyBorder="1"/>
    <xf numFmtId="166" fontId="3" fillId="0" borderId="20" xfId="0" applyNumberFormat="1" applyFont="1" applyFill="1" applyBorder="1" applyAlignment="1">
      <alignment horizontal="right"/>
    </xf>
    <xf numFmtId="3" fontId="3" fillId="35" borderId="15" xfId="0" applyNumberFormat="1" applyFont="1" applyFill="1" applyBorder="1"/>
    <xf numFmtId="3" fontId="3" fillId="0" borderId="15" xfId="0" applyNumberFormat="1" applyFont="1" applyBorder="1"/>
    <xf numFmtId="3" fontId="3" fillId="0" borderId="15" xfId="0" applyNumberFormat="1" applyFont="1" applyFill="1" applyBorder="1"/>
    <xf numFmtId="3" fontId="26" fillId="35" borderId="15" xfId="0" applyNumberFormat="1" applyFont="1" applyFill="1" applyBorder="1"/>
    <xf numFmtId="3" fontId="26" fillId="0" borderId="15" xfId="0" applyNumberFormat="1" applyFont="1" applyBorder="1"/>
    <xf numFmtId="3" fontId="26" fillId="0" borderId="15" xfId="0" applyNumberFormat="1" applyFont="1" applyFill="1" applyBorder="1"/>
    <xf numFmtId="3" fontId="26" fillId="0" borderId="15" xfId="0" quotePrefix="1" applyNumberFormat="1" applyFont="1" applyFill="1" applyBorder="1"/>
    <xf numFmtId="3" fontId="3" fillId="0" borderId="15" xfId="0" quotePrefix="1" applyNumberFormat="1" applyFont="1" applyFill="1" applyBorder="1"/>
    <xf numFmtId="3" fontId="3" fillId="0" borderId="17" xfId="0" applyNumberFormat="1" applyFont="1" applyFill="1" applyBorder="1"/>
    <xf numFmtId="3" fontId="0" fillId="0" borderId="1" xfId="0" applyNumberFormat="1" applyBorder="1"/>
    <xf numFmtId="0" fontId="26" fillId="35" borderId="1" xfId="28" applyFont="1" applyFill="1" applyBorder="1" applyAlignment="1">
      <alignment shrinkToFit="1"/>
    </xf>
    <xf numFmtId="0" fontId="21" fillId="0" borderId="0" xfId="0" applyFont="1"/>
    <xf numFmtId="3" fontId="35" fillId="0" borderId="1" xfId="0" quotePrefix="1" applyNumberFormat="1" applyFont="1" applyFill="1" applyBorder="1"/>
    <xf numFmtId="3" fontId="35" fillId="0" borderId="1" xfId="0" applyNumberFormat="1" applyFont="1" applyFill="1" applyBorder="1"/>
    <xf numFmtId="166" fontId="35" fillId="0" borderId="1" xfId="0" applyNumberFormat="1" applyFont="1" applyFill="1" applyBorder="1" applyAlignment="1"/>
    <xf numFmtId="3" fontId="36" fillId="0" borderId="1" xfId="0" quotePrefix="1" applyNumberFormat="1" applyFont="1" applyFill="1" applyBorder="1"/>
    <xf numFmtId="166" fontId="36" fillId="0" borderId="1" xfId="0" applyNumberFormat="1" applyFont="1" applyFill="1" applyBorder="1" applyAlignment="1"/>
    <xf numFmtId="3" fontId="36" fillId="0" borderId="1" xfId="0" applyNumberFormat="1" applyFont="1" applyFill="1" applyBorder="1"/>
    <xf numFmtId="3" fontId="36" fillId="0" borderId="1" xfId="0" applyNumberFormat="1" applyFont="1" applyBorder="1"/>
    <xf numFmtId="166" fontId="36" fillId="0" borderId="1" xfId="0" applyNumberFormat="1" applyFont="1" applyBorder="1" applyAlignment="1"/>
    <xf numFmtId="3" fontId="35" fillId="0" borderId="1" xfId="0" applyNumberFormat="1" applyFont="1" applyBorder="1"/>
    <xf numFmtId="0" fontId="41" fillId="33" borderId="13" xfId="28" applyFont="1" applyFill="1" applyBorder="1" applyAlignment="1">
      <alignment vertical="center" shrinkToFit="1"/>
    </xf>
    <xf numFmtId="0" fontId="35" fillId="0" borderId="19" xfId="28" applyFont="1" applyFill="1" applyBorder="1" applyAlignment="1">
      <alignment horizontal="left" vertical="center" shrinkToFit="1"/>
    </xf>
    <xf numFmtId="3" fontId="26" fillId="35" borderId="15" xfId="0" applyNumberFormat="1" applyFont="1" applyFill="1" applyBorder="1" applyAlignment="1" applyProtection="1">
      <alignment shrinkToFit="1"/>
    </xf>
    <xf numFmtId="0" fontId="26" fillId="35" borderId="24" xfId="28" applyFont="1" applyFill="1" applyBorder="1" applyAlignment="1">
      <alignment shrinkToFit="1"/>
    </xf>
    <xf numFmtId="0" fontId="0" fillId="35" borderId="18" xfId="0" applyFill="1" applyBorder="1"/>
    <xf numFmtId="3" fontId="26" fillId="35" borderId="24" xfId="28" applyNumberFormat="1" applyFont="1" applyFill="1" applyBorder="1" applyAlignment="1">
      <alignment horizontal="center" shrinkToFit="1"/>
    </xf>
    <xf numFmtId="3" fontId="26" fillId="35" borderId="20" xfId="28" applyNumberFormat="1" applyFont="1" applyFill="1" applyBorder="1" applyAlignment="1">
      <alignment shrinkToFit="1"/>
    </xf>
    <xf numFmtId="3" fontId="26" fillId="35" borderId="21" xfId="28" applyNumberFormat="1" applyFont="1" applyFill="1" applyBorder="1" applyAlignment="1">
      <alignment shrinkToFit="1"/>
    </xf>
    <xf numFmtId="166" fontId="38" fillId="35" borderId="1" xfId="0" applyNumberFormat="1" applyFont="1" applyFill="1" applyBorder="1" applyAlignment="1">
      <alignment horizontal="center"/>
    </xf>
    <xf numFmtId="0" fontId="41" fillId="36" borderId="19" xfId="28" applyFont="1" applyFill="1" applyBorder="1" applyAlignment="1">
      <alignment horizontal="center" vertical="center" wrapText="1"/>
    </xf>
    <xf numFmtId="3" fontId="24" fillId="0" borderId="22" xfId="0" applyNumberFormat="1" applyFont="1" applyBorder="1" applyAlignment="1">
      <alignment horizontal="center" wrapText="1"/>
    </xf>
    <xf numFmtId="166" fontId="23" fillId="35" borderId="24" xfId="0" applyNumberFormat="1" applyFont="1" applyFill="1" applyBorder="1" applyAlignment="1">
      <alignment horizontal="center"/>
    </xf>
    <xf numFmtId="166" fontId="35" fillId="0" borderId="1" xfId="0" applyNumberFormat="1" applyFont="1" applyBorder="1" applyAlignment="1"/>
    <xf numFmtId="3" fontId="37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7" fillId="35" borderId="1" xfId="0" quotePrefix="1" applyNumberFormat="1" applyFont="1" applyFill="1" applyBorder="1"/>
    <xf numFmtId="3" fontId="23" fillId="35" borderId="20" xfId="0" applyNumberFormat="1" applyFont="1" applyFill="1" applyBorder="1" applyAlignment="1">
      <alignment horizontal="right"/>
    </xf>
    <xf numFmtId="3" fontId="21" fillId="35" borderId="21" xfId="0" applyNumberFormat="1" applyFont="1" applyFill="1" applyBorder="1" applyAlignment="1">
      <alignment horizontal="right"/>
    </xf>
    <xf numFmtId="167" fontId="38" fillId="35" borderId="1" xfId="0" applyNumberFormat="1" applyFont="1" applyFill="1" applyBorder="1" applyAlignment="1">
      <alignment horizontal="center"/>
    </xf>
    <xf numFmtId="0" fontId="27" fillId="0" borderId="1" xfId="28" applyFont="1" applyFill="1" applyBorder="1" applyAlignment="1">
      <alignment horizontal="center" vertical="center" shrinkToFit="1"/>
    </xf>
    <xf numFmtId="0" fontId="27" fillId="0" borderId="20" xfId="28" applyFont="1" applyFill="1" applyBorder="1" applyAlignment="1">
      <alignment horizontal="center" vertical="center" shrinkToFit="1"/>
    </xf>
    <xf numFmtId="0" fontId="27" fillId="33" borderId="15" xfId="28" applyFont="1" applyFill="1" applyBorder="1" applyAlignment="1">
      <alignment horizontal="center" vertical="center" shrinkToFit="1"/>
    </xf>
    <xf numFmtId="0" fontId="34" fillId="0" borderId="0" xfId="0" applyFont="1"/>
    <xf numFmtId="3" fontId="32" fillId="34" borderId="1" xfId="0" applyNumberFormat="1" applyFont="1" applyFill="1" applyBorder="1"/>
    <xf numFmtId="3" fontId="24" fillId="34" borderId="1" xfId="0" applyNumberFormat="1" applyFont="1" applyFill="1" applyBorder="1" applyAlignment="1">
      <alignment horizontal="center" vertical="center" wrapText="1"/>
    </xf>
    <xf numFmtId="3" fontId="37" fillId="35" borderId="1" xfId="0" applyNumberFormat="1" applyFont="1" applyFill="1" applyBorder="1" applyAlignment="1">
      <alignment shrinkToFit="1"/>
    </xf>
    <xf numFmtId="0" fontId="37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6" fillId="37" borderId="1" xfId="0" applyNumberFormat="1" applyFont="1" applyFill="1" applyBorder="1" applyAlignment="1">
      <alignment shrinkToFit="1"/>
    </xf>
    <xf numFmtId="0" fontId="36" fillId="37" borderId="1" xfId="0" applyFont="1" applyFill="1" applyBorder="1" applyAlignment="1">
      <alignment shrinkToFit="1"/>
    </xf>
    <xf numFmtId="166" fontId="36" fillId="0" borderId="1" xfId="0" applyNumberFormat="1" applyFont="1" applyBorder="1"/>
    <xf numFmtId="3" fontId="35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shrinkToFit="1"/>
    </xf>
    <xf numFmtId="166" fontId="35" fillId="0" borderId="1" xfId="0" applyNumberFormat="1" applyFont="1" applyBorder="1"/>
    <xf numFmtId="0" fontId="36" fillId="37" borderId="1" xfId="0" applyFont="1" applyFill="1" applyBorder="1" applyAlignment="1">
      <alignment wrapText="1"/>
    </xf>
    <xf numFmtId="0" fontId="36" fillId="37" borderId="1" xfId="0" applyFont="1" applyFill="1" applyBorder="1" applyAlignment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7" fillId="35" borderId="1" xfId="28" applyFont="1" applyFill="1" applyBorder="1" applyAlignment="1">
      <alignment wrapText="1" shrinkToFit="1"/>
    </xf>
    <xf numFmtId="166" fontId="37" fillId="35" borderId="1" xfId="0" quotePrefix="1" applyNumberFormat="1" applyFont="1" applyFill="1" applyBorder="1" applyAlignment="1"/>
    <xf numFmtId="166" fontId="37" fillId="35" borderId="1" xfId="0" applyNumberFormat="1" applyFont="1" applyFill="1" applyBorder="1"/>
    <xf numFmtId="166" fontId="35" fillId="0" borderId="1" xfId="0" applyNumberFormat="1" applyFont="1" applyFill="1" applyBorder="1"/>
    <xf numFmtId="0" fontId="35" fillId="37" borderId="1" xfId="28" applyFont="1" applyFill="1" applyBorder="1" applyAlignment="1">
      <alignment wrapText="1" shrinkToFit="1"/>
    </xf>
    <xf numFmtId="166" fontId="35" fillId="0" borderId="1" xfId="0" quotePrefix="1" applyNumberFormat="1" applyFont="1" applyFill="1" applyBorder="1"/>
    <xf numFmtId="3" fontId="43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vertical="center" wrapText="1" shrinkToFit="1"/>
    </xf>
    <xf numFmtId="3" fontId="42" fillId="37" borderId="1" xfId="0" applyNumberFormat="1" applyFont="1" applyFill="1" applyBorder="1" applyAlignment="1">
      <alignment shrinkToFit="1"/>
    </xf>
    <xf numFmtId="49" fontId="45" fillId="37" borderId="1" xfId="0" applyNumberFormat="1" applyFont="1" applyFill="1" applyBorder="1" applyAlignment="1">
      <alignment horizontal="left" wrapText="1"/>
    </xf>
    <xf numFmtId="166" fontId="36" fillId="0" borderId="1" xfId="0" applyNumberFormat="1" applyFont="1" applyFill="1" applyBorder="1"/>
    <xf numFmtId="49" fontId="44" fillId="37" borderId="1" xfId="0" applyNumberFormat="1" applyFont="1" applyFill="1" applyBorder="1" applyAlignment="1">
      <alignment horizontal="left" wrapText="1"/>
    </xf>
    <xf numFmtId="0" fontId="36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5" fillId="35" borderId="1" xfId="0" applyNumberFormat="1" applyFont="1" applyFill="1" applyBorder="1" applyAlignment="1">
      <alignment shrinkToFit="1"/>
    </xf>
    <xf numFmtId="0" fontId="3" fillId="37" borderId="20" xfId="0" applyFont="1" applyFill="1" applyBorder="1" applyAlignment="1">
      <alignment wrapText="1"/>
    </xf>
    <xf numFmtId="3" fontId="25" fillId="0" borderId="0" xfId="0" applyNumberFormat="1" applyFont="1" applyFill="1" applyBorder="1"/>
    <xf numFmtId="0" fontId="42" fillId="37" borderId="1" xfId="28" applyFont="1" applyFill="1" applyBorder="1" applyAlignment="1">
      <alignment shrinkToFit="1"/>
    </xf>
    <xf numFmtId="166" fontId="36" fillId="0" borderId="1" xfId="0" quotePrefix="1" applyNumberFormat="1" applyFont="1" applyFill="1" applyBorder="1"/>
    <xf numFmtId="49" fontId="47" fillId="37" borderId="1" xfId="0" applyNumberFormat="1" applyFont="1" applyFill="1" applyBorder="1" applyAlignment="1">
      <alignment horizontal="left" wrapText="1"/>
    </xf>
    <xf numFmtId="0" fontId="48" fillId="37" borderId="1" xfId="28" applyFont="1" applyFill="1" applyBorder="1" applyAlignment="1">
      <alignment wrapText="1" shrinkToFit="1"/>
    </xf>
    <xf numFmtId="3" fontId="0" fillId="0" borderId="0" xfId="0" applyNumberFormat="1"/>
    <xf numFmtId="3" fontId="25" fillId="0" borderId="0" xfId="0" applyNumberFormat="1" applyFont="1" applyBorder="1"/>
    <xf numFmtId="3" fontId="25" fillId="0" borderId="0" xfId="0" applyNumberFormat="1" applyFont="1" applyFill="1" applyBorder="1"/>
    <xf numFmtId="3" fontId="40" fillId="34" borderId="14" xfId="0" applyNumberFormat="1" applyFont="1" applyFill="1" applyBorder="1" applyAlignment="1">
      <alignment horizontal="right" shrinkToFit="1"/>
    </xf>
    <xf numFmtId="0" fontId="40" fillId="34" borderId="20" xfId="28" applyFont="1" applyFill="1" applyBorder="1" applyAlignment="1">
      <alignment shrinkToFit="1"/>
    </xf>
    <xf numFmtId="3" fontId="40" fillId="34" borderId="1" xfId="0" applyNumberFormat="1" applyFont="1" applyFill="1" applyBorder="1" applyAlignment="1">
      <alignment horizontal="right"/>
    </xf>
    <xf numFmtId="166" fontId="50" fillId="34" borderId="33" xfId="0" applyNumberFormat="1" applyFont="1" applyFill="1" applyBorder="1" applyAlignment="1"/>
    <xf numFmtId="166" fontId="50" fillId="34" borderId="20" xfId="0" applyNumberFormat="1" applyFont="1" applyFill="1" applyBorder="1" applyAlignment="1">
      <alignment horizontal="right"/>
    </xf>
    <xf numFmtId="3" fontId="40" fillId="34" borderId="1" xfId="0" applyNumberFormat="1" applyFont="1" applyFill="1" applyBorder="1"/>
    <xf numFmtId="166" fontId="50" fillId="34" borderId="34" xfId="0" applyNumberFormat="1" applyFont="1" applyFill="1" applyBorder="1" applyAlignment="1"/>
    <xf numFmtId="3" fontId="40" fillId="34" borderId="11" xfId="0" applyNumberFormat="1" applyFont="1" applyFill="1" applyBorder="1"/>
    <xf numFmtId="166" fontId="50" fillId="34" borderId="26" xfId="0" applyNumberFormat="1" applyFont="1" applyFill="1" applyBorder="1"/>
    <xf numFmtId="166" fontId="50" fillId="34" borderId="20" xfId="0" applyNumberFormat="1" applyFont="1" applyFill="1" applyBorder="1"/>
    <xf numFmtId="3" fontId="23" fillId="0" borderId="19" xfId="0" applyNumberFormat="1" applyFont="1" applyBorder="1" applyAlignment="1">
      <alignment horizontal="center" wrapText="1"/>
    </xf>
    <xf numFmtId="49" fontId="51" fillId="37" borderId="26" xfId="0" applyNumberFormat="1" applyFont="1" applyFill="1" applyBorder="1" applyAlignment="1">
      <alignment horizontal="left" wrapText="1"/>
    </xf>
    <xf numFmtId="3" fontId="3" fillId="0" borderId="12" xfId="0" applyNumberFormat="1" applyFont="1" applyBorder="1"/>
    <xf numFmtId="3" fontId="3" fillId="0" borderId="12" xfId="0" applyNumberFormat="1" applyFont="1" applyFill="1" applyBorder="1"/>
    <xf numFmtId="3" fontId="3" fillId="35" borderId="12" xfId="0" applyNumberFormat="1" applyFont="1" applyFill="1" applyBorder="1"/>
    <xf numFmtId="0" fontId="0" fillId="0" borderId="0" xfId="0"/>
    <xf numFmtId="3" fontId="3" fillId="0" borderId="1" xfId="0" applyNumberFormat="1" applyFont="1" applyFill="1" applyBorder="1"/>
    <xf numFmtId="3" fontId="3" fillId="35" borderId="1" xfId="0" applyNumberFormat="1" applyFont="1" applyFill="1" applyBorder="1"/>
    <xf numFmtId="3" fontId="3" fillId="0" borderId="1" xfId="0" applyNumberFormat="1" applyFont="1" applyBorder="1"/>
    <xf numFmtId="3" fontId="3" fillId="0" borderId="30" xfId="0" applyNumberFormat="1" applyFont="1" applyBorder="1"/>
    <xf numFmtId="3" fontId="26" fillId="35" borderId="1" xfId="0" applyNumberFormat="1" applyFont="1" applyFill="1" applyBorder="1"/>
    <xf numFmtId="3" fontId="26" fillId="0" borderId="1" xfId="0" applyNumberFormat="1" applyFont="1" applyBorder="1"/>
    <xf numFmtId="3" fontId="26" fillId="0" borderId="1" xfId="0" applyNumberFormat="1" applyFont="1" applyFill="1" applyBorder="1"/>
    <xf numFmtId="3" fontId="26" fillId="0" borderId="1" xfId="0" quotePrefix="1" applyNumberFormat="1" applyFont="1" applyFill="1" applyBorder="1"/>
    <xf numFmtId="3" fontId="3" fillId="0" borderId="1" xfId="0" quotePrefix="1" applyNumberFormat="1" applyFont="1" applyFill="1" applyBorder="1"/>
    <xf numFmtId="3" fontId="26" fillId="35" borderId="11" xfId="0" applyNumberFormat="1" applyFont="1" applyFill="1" applyBorder="1"/>
    <xf numFmtId="3" fontId="3" fillId="0" borderId="30" xfId="0" applyNumberFormat="1" applyFont="1" applyFill="1" applyBorder="1"/>
    <xf numFmtId="3" fontId="24" fillId="0" borderId="2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0" fillId="34" borderId="15" xfId="0" applyNumberFormat="1" applyFont="1" applyFill="1" applyBorder="1" applyAlignment="1">
      <alignment horizontal="right"/>
    </xf>
    <xf numFmtId="3" fontId="40" fillId="34" borderId="15" xfId="0" applyNumberFormat="1" applyFont="1" applyFill="1" applyBorder="1"/>
    <xf numFmtId="3" fontId="40" fillId="0" borderId="15" xfId="0" applyNumberFormat="1" applyFont="1" applyFill="1" applyBorder="1" applyAlignment="1" applyProtection="1">
      <alignment horizontal="right"/>
    </xf>
    <xf numFmtId="0" fontId="37" fillId="0" borderId="20" xfId="0" applyFont="1" applyFill="1" applyBorder="1" applyAlignment="1" applyProtection="1">
      <alignment wrapText="1"/>
    </xf>
    <xf numFmtId="0" fontId="26" fillId="0" borderId="15" xfId="45" applyFont="1" applyFill="1" applyBorder="1" applyAlignment="1" applyProtection="1">
      <alignment horizontal="right"/>
    </xf>
    <xf numFmtId="0" fontId="26" fillId="0" borderId="20" xfId="0" applyFont="1" applyFill="1" applyBorder="1" applyAlignment="1" applyProtection="1">
      <alignment wrapText="1"/>
    </xf>
    <xf numFmtId="3" fontId="40" fillId="34" borderId="36" xfId="0" applyNumberFormat="1" applyFont="1" applyFill="1" applyBorder="1" applyAlignment="1">
      <alignment horizontal="right" shrinkToFit="1"/>
    </xf>
    <xf numFmtId="0" fontId="40" fillId="34" borderId="21" xfId="28" applyFont="1" applyFill="1" applyBorder="1" applyAlignment="1">
      <alignment shrinkToFit="1"/>
    </xf>
    <xf numFmtId="3" fontId="40" fillId="34" borderId="18" xfId="0" applyNumberFormat="1" applyFont="1" applyFill="1" applyBorder="1"/>
    <xf numFmtId="3" fontId="40" fillId="34" borderId="24" xfId="0" applyNumberFormat="1" applyFont="1" applyFill="1" applyBorder="1"/>
    <xf numFmtId="166" fontId="50" fillId="34" borderId="37" xfId="0" applyNumberFormat="1" applyFont="1" applyFill="1" applyBorder="1" applyAlignment="1"/>
    <xf numFmtId="3" fontId="40" fillId="34" borderId="23" xfId="0" applyNumberFormat="1" applyFont="1" applyFill="1" applyBorder="1"/>
    <xf numFmtId="166" fontId="50" fillId="34" borderId="28" xfId="0" applyNumberFormat="1" applyFont="1" applyFill="1" applyBorder="1"/>
    <xf numFmtId="3" fontId="40" fillId="34" borderId="15" xfId="0" applyNumberFormat="1" applyFont="1" applyFill="1" applyBorder="1" applyAlignment="1">
      <alignment horizontal="right" shrinkToFit="1"/>
    </xf>
    <xf numFmtId="0" fontId="0" fillId="0" borderId="0" xfId="0" applyAlignment="1">
      <alignment horizontal="center"/>
    </xf>
    <xf numFmtId="3" fontId="31" fillId="0" borderId="29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11.179690574640121</c:v>
                </c:pt>
                <c:pt idx="1">
                  <c:v>22.451713133844763</c:v>
                </c:pt>
                <c:pt idx="2">
                  <c:v>14.265686599212973</c:v>
                </c:pt>
                <c:pt idx="3">
                  <c:v>52.102909692302148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</c:dPt>
          <c:dPt>
            <c:idx val="1"/>
            <c:bubble3D val="0"/>
            <c:explosion val="7"/>
          </c:dPt>
          <c:dPt>
            <c:idx val="2"/>
            <c:bubble3D val="0"/>
            <c:explosion val="5"/>
          </c:dPt>
          <c:dPt>
            <c:idx val="3"/>
            <c:bubble3D val="0"/>
            <c:explosion val="3"/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10.149162032601366</c:v>
                </c:pt>
                <c:pt idx="1">
                  <c:v>20.545233475131511</c:v>
                </c:pt>
                <c:pt idx="2">
                  <c:v>16.594449182586558</c:v>
                </c:pt>
                <c:pt idx="3">
                  <c:v>52.711155309680571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topLeftCell="A67" zoomScaleNormal="100" workbookViewId="0">
      <selection activeCell="G85" sqref="G85"/>
    </sheetView>
  </sheetViews>
  <sheetFormatPr defaultColWidth="11.5546875" defaultRowHeight="14.4" x14ac:dyDescent="0.3"/>
  <cols>
    <col min="1" max="1" width="3.109375" customWidth="1"/>
    <col min="2" max="2" width="6.88671875" customWidth="1"/>
    <col min="3" max="3" width="48.33203125" customWidth="1"/>
    <col min="4" max="5" width="17.6640625" customWidth="1"/>
    <col min="6" max="6" width="9.88671875" customWidth="1"/>
    <col min="7" max="8" width="17.6640625" customWidth="1"/>
    <col min="9" max="9" width="10" customWidth="1"/>
    <col min="10" max="10" width="11.5546875" customWidth="1"/>
  </cols>
  <sheetData>
    <row r="1" spans="1:9" x14ac:dyDescent="0.3">
      <c r="B1" s="14" t="s">
        <v>121</v>
      </c>
      <c r="C1" s="14"/>
      <c r="D1" s="14"/>
      <c r="E1" s="14"/>
      <c r="F1" s="14"/>
      <c r="G1" s="13"/>
      <c r="H1" s="13"/>
      <c r="I1" s="13"/>
    </row>
    <row r="2" spans="1:9" x14ac:dyDescent="0.3">
      <c r="B2" s="14" t="s">
        <v>122</v>
      </c>
      <c r="C2" s="14"/>
      <c r="D2" s="14"/>
      <c r="E2" s="14"/>
      <c r="F2" s="14"/>
      <c r="G2" s="15"/>
      <c r="H2" s="13"/>
      <c r="I2" s="13"/>
    </row>
    <row r="3" spans="1:9" x14ac:dyDescent="0.3">
      <c r="B3" s="14" t="s">
        <v>128</v>
      </c>
      <c r="C3" s="14"/>
      <c r="D3" s="14"/>
      <c r="E3" s="14"/>
      <c r="F3" s="14"/>
      <c r="G3" s="13"/>
      <c r="H3" s="13"/>
      <c r="I3" s="13"/>
    </row>
    <row r="4" spans="1:9" x14ac:dyDescent="0.3">
      <c r="B4" s="13"/>
      <c r="C4" s="14"/>
      <c r="D4" s="14"/>
      <c r="E4" s="14"/>
      <c r="F4" s="14"/>
      <c r="G4" s="13"/>
      <c r="H4" s="13"/>
      <c r="I4" s="13"/>
    </row>
    <row r="5" spans="1:9" x14ac:dyDescent="0.3">
      <c r="B5" s="27"/>
      <c r="C5" s="2"/>
      <c r="D5" s="14"/>
      <c r="E5" s="14"/>
      <c r="F5" s="14"/>
      <c r="G5" s="13"/>
      <c r="H5" s="13"/>
      <c r="I5" s="13"/>
    </row>
    <row r="6" spans="1:9" ht="15" thickBot="1" x14ac:dyDescent="0.35">
      <c r="A6" s="187"/>
      <c r="B6" s="188" t="s">
        <v>104</v>
      </c>
      <c r="C6" s="188"/>
      <c r="D6" s="188"/>
      <c r="E6" s="188"/>
      <c r="F6" s="188"/>
      <c r="G6" s="188"/>
      <c r="H6" s="188"/>
      <c r="I6" s="188"/>
    </row>
    <row r="7" spans="1:9" ht="74.25" customHeight="1" x14ac:dyDescent="0.3">
      <c r="A7" s="187"/>
      <c r="B7" s="16"/>
      <c r="C7" s="33"/>
      <c r="D7" s="31" t="s">
        <v>164</v>
      </c>
      <c r="E7" s="17" t="s">
        <v>161</v>
      </c>
      <c r="F7" s="30" t="s">
        <v>152</v>
      </c>
      <c r="G7" s="154" t="s">
        <v>162</v>
      </c>
      <c r="H7" s="154" t="s">
        <v>163</v>
      </c>
      <c r="I7" s="171" t="s">
        <v>152</v>
      </c>
    </row>
    <row r="8" spans="1:9" s="21" customFormat="1" ht="19.2" customHeight="1" x14ac:dyDescent="0.25">
      <c r="A8" s="187"/>
      <c r="B8" s="18" t="s">
        <v>60</v>
      </c>
      <c r="C8" s="34" t="s">
        <v>123</v>
      </c>
      <c r="D8" s="172">
        <v>1</v>
      </c>
      <c r="E8" s="19">
        <v>2</v>
      </c>
      <c r="F8" s="32" t="s">
        <v>125</v>
      </c>
      <c r="G8" s="19">
        <v>1</v>
      </c>
      <c r="H8" s="19">
        <v>2</v>
      </c>
      <c r="I8" s="20" t="s">
        <v>125</v>
      </c>
    </row>
    <row r="9" spans="1:9" s="21" customFormat="1" ht="22.95" customHeight="1" x14ac:dyDescent="0.3">
      <c r="A9" s="187"/>
      <c r="B9" s="144" t="s">
        <v>21</v>
      </c>
      <c r="C9" s="145" t="s">
        <v>96</v>
      </c>
      <c r="D9" s="173">
        <v>1170359083.9900005</v>
      </c>
      <c r="E9" s="146">
        <v>1090490750.7200003</v>
      </c>
      <c r="F9" s="147">
        <v>107.32407250747123</v>
      </c>
      <c r="G9" s="146">
        <v>3715450380.3100004</v>
      </c>
      <c r="H9" s="146">
        <v>3467285239.2300005</v>
      </c>
      <c r="I9" s="148">
        <v>107.15733272452404</v>
      </c>
    </row>
    <row r="10" spans="1:9" s="21" customFormat="1" ht="30" customHeight="1" x14ac:dyDescent="0.25">
      <c r="A10" s="187"/>
      <c r="B10" s="3" t="s">
        <v>22</v>
      </c>
      <c r="C10" s="45" t="s">
        <v>117</v>
      </c>
      <c r="D10" s="60">
        <v>269375227.02999997</v>
      </c>
      <c r="E10" s="164">
        <v>223746575.30999997</v>
      </c>
      <c r="F10" s="47">
        <v>120.39300563898317</v>
      </c>
      <c r="G10" s="164">
        <v>785373747.11000001</v>
      </c>
      <c r="H10" s="164">
        <v>669128714.63000011</v>
      </c>
      <c r="I10" s="22">
        <v>117.3725966228005</v>
      </c>
    </row>
    <row r="11" spans="1:9" s="21" customFormat="1" ht="22.95" customHeight="1" x14ac:dyDescent="0.25">
      <c r="A11" s="187"/>
      <c r="B11" s="7" t="s">
        <v>23</v>
      </c>
      <c r="C11" s="36" t="s">
        <v>61</v>
      </c>
      <c r="D11" s="61">
        <v>199364823.38</v>
      </c>
      <c r="E11" s="165">
        <v>179044470.03999999</v>
      </c>
      <c r="F11" s="48">
        <v>111.34933312124093</v>
      </c>
      <c r="G11" s="165">
        <v>599839635.44000006</v>
      </c>
      <c r="H11" s="165">
        <v>545120739.6400001</v>
      </c>
      <c r="I11" s="23">
        <v>110.03794055535963</v>
      </c>
    </row>
    <row r="12" spans="1:9" s="21" customFormat="1" ht="22.95" customHeight="1" x14ac:dyDescent="0.25">
      <c r="A12" s="187"/>
      <c r="B12" s="8" t="s">
        <v>24</v>
      </c>
      <c r="C12" s="37" t="s">
        <v>62</v>
      </c>
      <c r="D12" s="61">
        <v>1634657.9599999995</v>
      </c>
      <c r="E12" s="165">
        <v>1383386.1700000004</v>
      </c>
      <c r="F12" s="48">
        <v>118.16353202374425</v>
      </c>
      <c r="G12" s="165">
        <v>5464250.0800000001</v>
      </c>
      <c r="H12" s="165">
        <v>4675257.870000001</v>
      </c>
      <c r="I12" s="23">
        <v>116.87590785232985</v>
      </c>
    </row>
    <row r="13" spans="1:9" s="21" customFormat="1" ht="19.2" customHeight="1" x14ac:dyDescent="0.3">
      <c r="A13" s="187"/>
      <c r="B13" s="9" t="s">
        <v>63</v>
      </c>
      <c r="C13" s="38" t="s">
        <v>0</v>
      </c>
      <c r="D13" s="58">
        <v>1803338.0599999996</v>
      </c>
      <c r="E13" s="162">
        <v>1438524.0000000005</v>
      </c>
      <c r="F13" s="48">
        <v>125.36030403385685</v>
      </c>
      <c r="G13" s="162">
        <v>6980429.1200000001</v>
      </c>
      <c r="H13" s="162">
        <v>5610270.9700000007</v>
      </c>
      <c r="I13" s="23">
        <v>124.42231680656238</v>
      </c>
    </row>
    <row r="14" spans="1:9" s="21" customFormat="1" ht="19.2" customHeight="1" x14ac:dyDescent="0.3">
      <c r="A14" s="187"/>
      <c r="B14" s="9" t="s">
        <v>25</v>
      </c>
      <c r="C14" s="38" t="s">
        <v>1</v>
      </c>
      <c r="D14" s="58">
        <v>168680.10000000009</v>
      </c>
      <c r="E14" s="162">
        <v>55137.829999999958</v>
      </c>
      <c r="F14" s="48">
        <v>305.92444425179633</v>
      </c>
      <c r="G14" s="162">
        <v>1516179.04</v>
      </c>
      <c r="H14" s="162">
        <v>935013.1</v>
      </c>
      <c r="I14" s="23">
        <v>162.15591417917034</v>
      </c>
    </row>
    <row r="15" spans="1:9" s="21" customFormat="1" ht="22.95" customHeight="1" x14ac:dyDescent="0.25">
      <c r="A15" s="187"/>
      <c r="B15" s="8" t="s">
        <v>26</v>
      </c>
      <c r="C15" s="39" t="s">
        <v>64</v>
      </c>
      <c r="D15" s="58">
        <v>189153468.13999999</v>
      </c>
      <c r="E15" s="162">
        <v>168300911.91000003</v>
      </c>
      <c r="F15" s="48">
        <v>112.39004351987765</v>
      </c>
      <c r="G15" s="162">
        <v>558183015.5</v>
      </c>
      <c r="H15" s="162">
        <v>509289269.99000001</v>
      </c>
      <c r="I15" s="23">
        <v>109.60038791136519</v>
      </c>
    </row>
    <row r="16" spans="1:9" s="21" customFormat="1" ht="29.25" customHeight="1" x14ac:dyDescent="0.25">
      <c r="A16" s="187"/>
      <c r="B16" s="8" t="s">
        <v>27</v>
      </c>
      <c r="C16" s="135" t="s">
        <v>140</v>
      </c>
      <c r="D16" s="58">
        <v>8535004.5199999996</v>
      </c>
      <c r="E16" s="162">
        <v>8883969.3899999969</v>
      </c>
      <c r="F16" s="48">
        <v>96.071971270040606</v>
      </c>
      <c r="G16" s="162">
        <v>35503437.609999999</v>
      </c>
      <c r="H16" s="162">
        <v>28078697.84</v>
      </c>
      <c r="I16" s="23">
        <v>126.44260717611682</v>
      </c>
    </row>
    <row r="17" spans="1:9" s="21" customFormat="1" ht="22.95" customHeight="1" x14ac:dyDescent="0.25">
      <c r="A17" s="187"/>
      <c r="B17" s="8" t="s">
        <v>28</v>
      </c>
      <c r="C17" s="40" t="s">
        <v>2</v>
      </c>
      <c r="D17" s="58">
        <v>41692.760000000009</v>
      </c>
      <c r="E17" s="162">
        <v>476202.56999999983</v>
      </c>
      <c r="F17" s="48">
        <v>8.7552572427318118</v>
      </c>
      <c r="G17" s="162">
        <v>688932.25</v>
      </c>
      <c r="H17" s="162">
        <v>3077513.94</v>
      </c>
      <c r="I17" s="23">
        <v>22.385999330355595</v>
      </c>
    </row>
    <row r="18" spans="1:9" s="21" customFormat="1" ht="22.95" customHeight="1" x14ac:dyDescent="0.25">
      <c r="A18" s="187"/>
      <c r="B18" s="7" t="s">
        <v>29</v>
      </c>
      <c r="C18" s="35" t="s">
        <v>3</v>
      </c>
      <c r="D18" s="58">
        <v>69991110.899999991</v>
      </c>
      <c r="E18" s="162">
        <v>44713846.189999983</v>
      </c>
      <c r="F18" s="48">
        <v>156.53117963189919</v>
      </c>
      <c r="G18" s="162">
        <v>186108710.06999999</v>
      </c>
      <c r="H18" s="162">
        <v>123947191.64999998</v>
      </c>
      <c r="I18" s="23">
        <v>150.15161504871421</v>
      </c>
    </row>
    <row r="19" spans="1:9" s="21" customFormat="1" ht="22.95" customHeight="1" x14ac:dyDescent="0.25">
      <c r="A19" s="187"/>
      <c r="B19" s="7" t="s">
        <v>30</v>
      </c>
      <c r="C19" s="35" t="s">
        <v>4</v>
      </c>
      <c r="D19" s="58">
        <v>19292.75</v>
      </c>
      <c r="E19" s="162">
        <v>-11740.92000000042</v>
      </c>
      <c r="F19" s="48">
        <v>-164.32059838581057</v>
      </c>
      <c r="G19" s="162">
        <v>-574598.40000000002</v>
      </c>
      <c r="H19" s="162">
        <v>60783.339999999575</v>
      </c>
      <c r="I19" s="23">
        <v>-945.32218861287322</v>
      </c>
    </row>
    <row r="20" spans="1:9" s="21" customFormat="1" ht="28.95" customHeight="1" x14ac:dyDescent="0.25">
      <c r="A20" s="187"/>
      <c r="B20" s="3" t="s">
        <v>31</v>
      </c>
      <c r="C20" s="45" t="s">
        <v>65</v>
      </c>
      <c r="D20" s="60">
        <v>540975198.04000044</v>
      </c>
      <c r="E20" s="164">
        <v>491027740.75000018</v>
      </c>
      <c r="F20" s="47">
        <v>110.172023522278</v>
      </c>
      <c r="G20" s="164">
        <v>1589854112.8600004</v>
      </c>
      <c r="H20" s="164">
        <v>1469825100.7800002</v>
      </c>
      <c r="I20" s="22">
        <v>108.16621052506885</v>
      </c>
    </row>
    <row r="21" spans="1:9" s="21" customFormat="1" ht="22.95" customHeight="1" x14ac:dyDescent="0.25">
      <c r="A21" s="187"/>
      <c r="B21" s="7" t="s">
        <v>32</v>
      </c>
      <c r="C21" s="35" t="s">
        <v>5</v>
      </c>
      <c r="D21" s="58">
        <v>3063022.7599999988</v>
      </c>
      <c r="E21" s="162">
        <v>2791142.5500000007</v>
      </c>
      <c r="F21" s="48">
        <v>109.74082137080379</v>
      </c>
      <c r="G21" s="162">
        <v>9110712.879999999</v>
      </c>
      <c r="H21" s="162">
        <v>8368560.8900000015</v>
      </c>
      <c r="I21" s="23">
        <v>108.86833470838255</v>
      </c>
    </row>
    <row r="22" spans="1:9" s="21" customFormat="1" ht="22.95" customHeight="1" x14ac:dyDescent="0.25">
      <c r="A22" s="187"/>
      <c r="B22" s="7" t="s">
        <v>33</v>
      </c>
      <c r="C22" s="35" t="s">
        <v>6</v>
      </c>
      <c r="D22" s="58">
        <v>2761108.2800000003</v>
      </c>
      <c r="E22" s="162">
        <v>2515065.6099999994</v>
      </c>
      <c r="F22" s="48">
        <v>109.78275354017508</v>
      </c>
      <c r="G22" s="162">
        <v>8179330.0700000003</v>
      </c>
      <c r="H22" s="162">
        <v>7549339.709999999</v>
      </c>
      <c r="I22" s="23">
        <v>108.34497299367128</v>
      </c>
    </row>
    <row r="23" spans="1:9" s="21" customFormat="1" ht="22.95" customHeight="1" x14ac:dyDescent="0.25">
      <c r="A23" s="187"/>
      <c r="B23" s="10" t="s">
        <v>34</v>
      </c>
      <c r="C23" s="41" t="s">
        <v>7</v>
      </c>
      <c r="D23" s="58">
        <v>342137714.88000035</v>
      </c>
      <c r="E23" s="162">
        <v>313035825.54999995</v>
      </c>
      <c r="F23" s="48">
        <v>109.29666413704207</v>
      </c>
      <c r="G23" s="162">
        <v>1013025011.5600003</v>
      </c>
      <c r="H23" s="162">
        <v>936699946.63</v>
      </c>
      <c r="I23" s="23">
        <v>108.14829393388969</v>
      </c>
    </row>
    <row r="24" spans="1:9" s="21" customFormat="1" ht="22.95" customHeight="1" x14ac:dyDescent="0.25">
      <c r="A24" s="187"/>
      <c r="B24" s="7" t="s">
        <v>35</v>
      </c>
      <c r="C24" s="35" t="s">
        <v>8</v>
      </c>
      <c r="D24" s="58">
        <v>193013352.12000006</v>
      </c>
      <c r="E24" s="162">
        <v>172685707.0400002</v>
      </c>
      <c r="F24" s="48">
        <v>111.77146935229054</v>
      </c>
      <c r="G24" s="162">
        <v>559539058.35000002</v>
      </c>
      <c r="H24" s="162">
        <v>517207253.55000007</v>
      </c>
      <c r="I24" s="23">
        <v>108.1846889248833</v>
      </c>
    </row>
    <row r="25" spans="1:9" s="21" customFormat="1" ht="21" customHeight="1" x14ac:dyDescent="0.25">
      <c r="A25" s="187"/>
      <c r="B25" s="3" t="s">
        <v>36</v>
      </c>
      <c r="C25" s="4" t="s">
        <v>66</v>
      </c>
      <c r="D25" s="60">
        <v>1673027.0299999998</v>
      </c>
      <c r="E25" s="164">
        <v>1564821.7899999996</v>
      </c>
      <c r="F25" s="47">
        <v>106.91486025383121</v>
      </c>
      <c r="G25" s="164">
        <v>5000385.21</v>
      </c>
      <c r="H25" s="164">
        <v>5012912.43</v>
      </c>
      <c r="I25" s="22">
        <v>99.750100960770226</v>
      </c>
    </row>
    <row r="26" spans="1:9" s="21" customFormat="1" ht="22.95" customHeight="1" x14ac:dyDescent="0.25">
      <c r="A26" s="187"/>
      <c r="B26" s="7" t="s">
        <v>37</v>
      </c>
      <c r="C26" s="35" t="s">
        <v>9</v>
      </c>
      <c r="D26" s="58">
        <v>1673027.0299999998</v>
      </c>
      <c r="E26" s="162">
        <v>1564821.7899999996</v>
      </c>
      <c r="F26" s="48">
        <v>106.91486025383121</v>
      </c>
      <c r="G26" s="162">
        <v>5000385.21</v>
      </c>
      <c r="H26" s="162">
        <v>5012912.43</v>
      </c>
      <c r="I26" s="23">
        <v>99.750100960770226</v>
      </c>
    </row>
    <row r="27" spans="1:9" s="21" customFormat="1" ht="21" customHeight="1" x14ac:dyDescent="0.25">
      <c r="A27" s="187"/>
      <c r="B27" s="3" t="s">
        <v>38</v>
      </c>
      <c r="C27" s="4" t="s">
        <v>67</v>
      </c>
      <c r="D27" s="60">
        <v>8247161.9900000002</v>
      </c>
      <c r="E27" s="164">
        <v>8821835.2099999934</v>
      </c>
      <c r="F27" s="47">
        <v>93.485786048819278</v>
      </c>
      <c r="G27" s="164">
        <v>28087917.93</v>
      </c>
      <c r="H27" s="164">
        <v>27382196.609999992</v>
      </c>
      <c r="I27" s="22">
        <v>102.57729987864552</v>
      </c>
    </row>
    <row r="28" spans="1:9" s="21" customFormat="1" ht="22.95" customHeight="1" x14ac:dyDescent="0.25">
      <c r="A28" s="187"/>
      <c r="B28" s="7" t="s">
        <v>39</v>
      </c>
      <c r="C28" s="35" t="s">
        <v>10</v>
      </c>
      <c r="D28" s="58">
        <v>3941409.8900000006</v>
      </c>
      <c r="E28" s="162">
        <v>4763337.849999994</v>
      </c>
      <c r="F28" s="48">
        <v>82.744705794908199</v>
      </c>
      <c r="G28" s="162">
        <v>15827569.670000002</v>
      </c>
      <c r="H28" s="162">
        <v>15919364.379999993</v>
      </c>
      <c r="I28" s="23">
        <v>99.423377040635387</v>
      </c>
    </row>
    <row r="29" spans="1:9" s="21" customFormat="1" ht="19.2" customHeight="1" x14ac:dyDescent="0.25">
      <c r="A29" s="187"/>
      <c r="B29" s="8" t="s">
        <v>68</v>
      </c>
      <c r="C29" s="39" t="s">
        <v>69</v>
      </c>
      <c r="D29" s="58">
        <v>1620.1999999999998</v>
      </c>
      <c r="E29" s="162">
        <v>4831.9399999999987</v>
      </c>
      <c r="F29" s="48">
        <v>33.531045501392818</v>
      </c>
      <c r="G29" s="162">
        <v>6191.53</v>
      </c>
      <c r="H29" s="162">
        <v>15451.88</v>
      </c>
      <c r="I29" s="23">
        <v>40.069752030173674</v>
      </c>
    </row>
    <row r="30" spans="1:9" s="21" customFormat="1" ht="22.95" customHeight="1" x14ac:dyDescent="0.25">
      <c r="A30" s="187"/>
      <c r="B30" s="7" t="s">
        <v>40</v>
      </c>
      <c r="C30" s="35" t="s">
        <v>11</v>
      </c>
      <c r="D30" s="58">
        <v>10016.470000000005</v>
      </c>
      <c r="E30" s="162">
        <v>3891.5699999999997</v>
      </c>
      <c r="F30" s="48">
        <v>257.3889201530489</v>
      </c>
      <c r="G30" s="162">
        <v>37046.960000000006</v>
      </c>
      <c r="H30" s="162">
        <v>46127.39</v>
      </c>
      <c r="I30" s="23">
        <v>80.314450915172102</v>
      </c>
    </row>
    <row r="31" spans="1:9" s="21" customFormat="1" ht="19.2" customHeight="1" x14ac:dyDescent="0.25">
      <c r="A31" s="187"/>
      <c r="B31" s="8" t="s">
        <v>70</v>
      </c>
      <c r="C31" s="39" t="s">
        <v>71</v>
      </c>
      <c r="D31" s="58">
        <v>4569.8700000000008</v>
      </c>
      <c r="E31" s="162">
        <v>1451.010000000002</v>
      </c>
      <c r="F31" s="48">
        <v>314.94407343850111</v>
      </c>
      <c r="G31" s="162">
        <v>14497.36</v>
      </c>
      <c r="H31" s="162">
        <v>16017.62</v>
      </c>
      <c r="I31" s="23">
        <v>90.508827154096551</v>
      </c>
    </row>
    <row r="32" spans="1:9" s="21" customFormat="1" ht="22.95" customHeight="1" x14ac:dyDescent="0.25">
      <c r="A32" s="187"/>
      <c r="B32" s="7" t="s">
        <v>41</v>
      </c>
      <c r="C32" s="35" t="s">
        <v>12</v>
      </c>
      <c r="D32" s="58">
        <v>628842.76</v>
      </c>
      <c r="E32" s="162">
        <v>908630.26000000234</v>
      </c>
      <c r="F32" s="48">
        <v>69.20777214705555</v>
      </c>
      <c r="G32" s="162">
        <v>2091789.47</v>
      </c>
      <c r="H32" s="162">
        <v>2468203.7300000023</v>
      </c>
      <c r="I32" s="23">
        <v>84.749465555665367</v>
      </c>
    </row>
    <row r="33" spans="1:9" s="21" customFormat="1" ht="22.95" customHeight="1" x14ac:dyDescent="0.25">
      <c r="A33" s="187"/>
      <c r="B33" s="7" t="s">
        <v>42</v>
      </c>
      <c r="C33" s="35" t="s">
        <v>13</v>
      </c>
      <c r="D33" s="58">
        <v>3666892.8699999992</v>
      </c>
      <c r="E33" s="162">
        <v>3145975.5299999975</v>
      </c>
      <c r="F33" s="48">
        <v>116.55821334376375</v>
      </c>
      <c r="G33" s="162">
        <v>10131511.83</v>
      </c>
      <c r="H33" s="162">
        <v>8948501.1099999975</v>
      </c>
      <c r="I33" s="23">
        <v>113.22021090971293</v>
      </c>
    </row>
    <row r="34" spans="1:9" s="21" customFormat="1" ht="19.2" customHeight="1" x14ac:dyDescent="0.25">
      <c r="A34" s="187"/>
      <c r="B34" s="8" t="s">
        <v>72</v>
      </c>
      <c r="C34" s="39" t="s">
        <v>73</v>
      </c>
      <c r="D34" s="58">
        <v>1095.52</v>
      </c>
      <c r="E34" s="162">
        <v>0</v>
      </c>
      <c r="F34" s="48" t="e">
        <v>#DIV/0!</v>
      </c>
      <c r="G34" s="162">
        <v>1258.26</v>
      </c>
      <c r="H34" s="162">
        <v>9233.239999999998</v>
      </c>
      <c r="I34" s="23">
        <v>13.627502371865132</v>
      </c>
    </row>
    <row r="35" spans="1:9" s="21" customFormat="1" ht="27.6" customHeight="1" x14ac:dyDescent="0.25">
      <c r="A35" s="187"/>
      <c r="B35" s="3" t="s">
        <v>43</v>
      </c>
      <c r="C35" s="45" t="s">
        <v>126</v>
      </c>
      <c r="D35" s="60">
        <v>343732462.07000011</v>
      </c>
      <c r="E35" s="164">
        <v>357198969.9600004</v>
      </c>
      <c r="F35" s="47">
        <v>96.229970122391933</v>
      </c>
      <c r="G35" s="164">
        <v>1284130127.5799999</v>
      </c>
      <c r="H35" s="164">
        <v>1274579395.8400002</v>
      </c>
      <c r="I35" s="22">
        <v>100.74932419048758</v>
      </c>
    </row>
    <row r="36" spans="1:9" s="21" customFormat="1" ht="22.95" customHeight="1" x14ac:dyDescent="0.25">
      <c r="A36" s="187"/>
      <c r="B36" s="7" t="s">
        <v>44</v>
      </c>
      <c r="C36" s="35" t="s">
        <v>109</v>
      </c>
      <c r="D36" s="62">
        <v>196245463.60000011</v>
      </c>
      <c r="E36" s="166">
        <v>212308150.67000034</v>
      </c>
      <c r="F36" s="49">
        <v>92.434257931544437</v>
      </c>
      <c r="G36" s="166">
        <v>808025547.18000007</v>
      </c>
      <c r="H36" s="166">
        <v>803835381.83000016</v>
      </c>
      <c r="I36" s="50">
        <v>100.52127157434407</v>
      </c>
    </row>
    <row r="37" spans="1:9" s="21" customFormat="1" ht="27.6" customHeight="1" x14ac:dyDescent="0.25">
      <c r="A37" s="187"/>
      <c r="B37" s="7" t="s">
        <v>45</v>
      </c>
      <c r="C37" s="46" t="s">
        <v>107</v>
      </c>
      <c r="D37" s="63">
        <v>186634643.49000013</v>
      </c>
      <c r="E37" s="167">
        <v>198041632.71000034</v>
      </c>
      <c r="F37" s="51">
        <v>94.24010544454363</v>
      </c>
      <c r="G37" s="167">
        <v>778743616.3900001</v>
      </c>
      <c r="H37" s="167">
        <v>770132867.02000022</v>
      </c>
      <c r="I37" s="52">
        <v>101.11808620807456</v>
      </c>
    </row>
    <row r="38" spans="1:9" s="21" customFormat="1" ht="19.2" customHeight="1" x14ac:dyDescent="0.3">
      <c r="A38" s="187"/>
      <c r="B38" s="9" t="s">
        <v>105</v>
      </c>
      <c r="C38" s="38" t="s">
        <v>102</v>
      </c>
      <c r="D38" s="64">
        <v>352473432.00000012</v>
      </c>
      <c r="E38" s="168">
        <v>346597240.64000034</v>
      </c>
      <c r="F38" s="51">
        <v>101.69539473226885</v>
      </c>
      <c r="G38" s="168">
        <v>1261608316.9000001</v>
      </c>
      <c r="H38" s="168">
        <v>1230652015.5100002</v>
      </c>
      <c r="I38" s="52">
        <v>102.51543905180793</v>
      </c>
    </row>
    <row r="39" spans="1:9" s="21" customFormat="1" ht="19.2" customHeight="1" x14ac:dyDescent="0.3">
      <c r="A39" s="187"/>
      <c r="B39" s="9" t="s">
        <v>106</v>
      </c>
      <c r="C39" s="38" t="s">
        <v>1</v>
      </c>
      <c r="D39" s="64">
        <v>165838788.50999999</v>
      </c>
      <c r="E39" s="168">
        <v>148555607.93000001</v>
      </c>
      <c r="F39" s="53">
        <v>111.63414886911835</v>
      </c>
      <c r="G39" s="168">
        <v>482864700.50999999</v>
      </c>
      <c r="H39" s="168">
        <v>460519148.49000001</v>
      </c>
      <c r="I39" s="24">
        <v>104.8522525270163</v>
      </c>
    </row>
    <row r="40" spans="1:9" s="21" customFormat="1" ht="22.95" customHeight="1" x14ac:dyDescent="0.25">
      <c r="A40" s="187"/>
      <c r="B40" s="11" t="s">
        <v>46</v>
      </c>
      <c r="C40" s="35" t="s">
        <v>103</v>
      </c>
      <c r="D40" s="63">
        <v>9610820.1099999975</v>
      </c>
      <c r="E40" s="167">
        <v>14266517.959999999</v>
      </c>
      <c r="F40" s="53">
        <v>67.366263701812201</v>
      </c>
      <c r="G40" s="167">
        <v>29281930.790000007</v>
      </c>
      <c r="H40" s="167">
        <v>33702514.810000002</v>
      </c>
      <c r="I40" s="24">
        <v>86.883518796976105</v>
      </c>
    </row>
    <row r="41" spans="1:9" s="21" customFormat="1" ht="22.95" customHeight="1" x14ac:dyDescent="0.25">
      <c r="A41" s="187"/>
      <c r="B41" s="11" t="s">
        <v>47</v>
      </c>
      <c r="C41" s="42" t="s">
        <v>110</v>
      </c>
      <c r="D41" s="64">
        <v>10992840.9</v>
      </c>
      <c r="E41" s="168">
        <v>11145339.720000001</v>
      </c>
      <c r="F41" s="53">
        <v>98.631725691354703</v>
      </c>
      <c r="G41" s="168">
        <v>34652884.649999999</v>
      </c>
      <c r="H41" s="168">
        <v>36858388.079999998</v>
      </c>
      <c r="I41" s="24">
        <v>94.016278125855578</v>
      </c>
    </row>
    <row r="42" spans="1:9" s="21" customFormat="1" ht="22.95" customHeight="1" x14ac:dyDescent="0.25">
      <c r="A42" s="187"/>
      <c r="B42" s="7" t="s">
        <v>48</v>
      </c>
      <c r="C42" s="43" t="s">
        <v>112</v>
      </c>
      <c r="D42" s="62">
        <v>101115681.23999999</v>
      </c>
      <c r="E42" s="166">
        <v>108679252.25000003</v>
      </c>
      <c r="F42" s="49">
        <v>93.040464620973665</v>
      </c>
      <c r="G42" s="166">
        <v>354534771.30000001</v>
      </c>
      <c r="H42" s="166">
        <v>359316782.54000002</v>
      </c>
      <c r="I42" s="50">
        <v>98.669137799187638</v>
      </c>
    </row>
    <row r="43" spans="1:9" s="21" customFormat="1" ht="19.2" customHeight="1" x14ac:dyDescent="0.3">
      <c r="A43" s="187"/>
      <c r="B43" s="9" t="s">
        <v>77</v>
      </c>
      <c r="C43" s="155" t="s">
        <v>102</v>
      </c>
      <c r="D43" s="59">
        <v>111827757.25</v>
      </c>
      <c r="E43" s="160">
        <v>117960073.54000002</v>
      </c>
      <c r="F43" s="53">
        <v>94.801362778126304</v>
      </c>
      <c r="G43" s="160">
        <v>375665670.96000004</v>
      </c>
      <c r="H43" s="157">
        <v>378422927</v>
      </c>
      <c r="I43" s="24">
        <v>99.271382402261281</v>
      </c>
    </row>
    <row r="44" spans="1:9" s="21" customFormat="1" ht="19.2" customHeight="1" x14ac:dyDescent="0.3">
      <c r="A44" s="187"/>
      <c r="B44" s="8" t="s">
        <v>111</v>
      </c>
      <c r="C44" s="155" t="s">
        <v>1</v>
      </c>
      <c r="D44" s="58">
        <v>10712076.010000002</v>
      </c>
      <c r="E44" s="162">
        <v>9280821.2899999991</v>
      </c>
      <c r="F44" s="48">
        <v>115.42163861664017</v>
      </c>
      <c r="G44" s="162">
        <v>21130899.66</v>
      </c>
      <c r="H44" s="156">
        <v>19106144.460000001</v>
      </c>
      <c r="I44" s="23">
        <v>110.59740338632402</v>
      </c>
    </row>
    <row r="45" spans="1:9" s="21" customFormat="1" ht="18" customHeight="1" x14ac:dyDescent="0.25">
      <c r="A45" s="187"/>
      <c r="B45" s="7" t="s">
        <v>49</v>
      </c>
      <c r="C45" s="35" t="s">
        <v>74</v>
      </c>
      <c r="D45" s="59">
        <v>28953218.010000005</v>
      </c>
      <c r="E45" s="162">
        <v>20033393.350000009</v>
      </c>
      <c r="F45" s="53">
        <v>144.52478171901913</v>
      </c>
      <c r="G45" s="162">
        <v>67041099.130000003</v>
      </c>
      <c r="H45" s="156">
        <v>56301333.56000001</v>
      </c>
      <c r="I45" s="24">
        <v>119.07550832442485</v>
      </c>
    </row>
    <row r="46" spans="1:9" s="21" customFormat="1" ht="19.2" customHeight="1" x14ac:dyDescent="0.25">
      <c r="A46" s="187"/>
      <c r="B46" s="8" t="s">
        <v>108</v>
      </c>
      <c r="C46" s="39" t="s">
        <v>75</v>
      </c>
      <c r="D46" s="58">
        <v>28741473.370000005</v>
      </c>
      <c r="E46" s="162">
        <v>19657797.809999995</v>
      </c>
      <c r="F46" s="48">
        <v>146.20901917802365</v>
      </c>
      <c r="G46" s="162">
        <v>66236466.660000004</v>
      </c>
      <c r="H46" s="156">
        <v>55162021.479999997</v>
      </c>
      <c r="I46" s="23">
        <v>120.07621345786839</v>
      </c>
    </row>
    <row r="47" spans="1:9" s="21" customFormat="1" ht="22.95" customHeight="1" x14ac:dyDescent="0.25">
      <c r="A47" s="187"/>
      <c r="B47" s="7" t="s">
        <v>89</v>
      </c>
      <c r="C47" s="35" t="s">
        <v>76</v>
      </c>
      <c r="D47" s="58">
        <v>2824693.1399999997</v>
      </c>
      <c r="E47" s="162">
        <v>2983513.4099999992</v>
      </c>
      <c r="F47" s="48">
        <v>94.676736847648371</v>
      </c>
      <c r="G47" s="162">
        <v>9533616.9100000001</v>
      </c>
      <c r="H47" s="162">
        <v>10171138.289999999</v>
      </c>
      <c r="I47" s="23">
        <v>93.73205474330446</v>
      </c>
    </row>
    <row r="48" spans="1:9" s="21" customFormat="1" ht="19.2" customHeight="1" x14ac:dyDescent="0.25">
      <c r="A48" s="187"/>
      <c r="B48" s="8" t="s">
        <v>97</v>
      </c>
      <c r="C48" s="39" t="s">
        <v>78</v>
      </c>
      <c r="D48" s="58">
        <v>877761.59999999963</v>
      </c>
      <c r="E48" s="162">
        <v>862113.35</v>
      </c>
      <c r="F48" s="48">
        <v>101.8151035475787</v>
      </c>
      <c r="G48" s="162">
        <v>3188056.8899999997</v>
      </c>
      <c r="H48" s="162">
        <v>3167597.23</v>
      </c>
      <c r="I48" s="23">
        <v>100.64590471939513</v>
      </c>
    </row>
    <row r="49" spans="1:9" s="21" customFormat="1" ht="22.95" customHeight="1" x14ac:dyDescent="0.25">
      <c r="A49" s="187"/>
      <c r="B49" s="7" t="s">
        <v>98</v>
      </c>
      <c r="C49" s="35" t="s">
        <v>14</v>
      </c>
      <c r="D49" s="58">
        <v>3600565.1799999988</v>
      </c>
      <c r="E49" s="162">
        <v>2049320.5599999989</v>
      </c>
      <c r="F49" s="48">
        <v>175.69555736072843</v>
      </c>
      <c r="G49" s="162">
        <v>10342208.41</v>
      </c>
      <c r="H49" s="162">
        <v>8096371.5399999982</v>
      </c>
      <c r="I49" s="23">
        <v>127.73880693227181</v>
      </c>
    </row>
    <row r="50" spans="1:9" s="21" customFormat="1" ht="22.95" customHeight="1" x14ac:dyDescent="0.25">
      <c r="A50" s="187"/>
      <c r="B50" s="3" t="s">
        <v>50</v>
      </c>
      <c r="C50" s="4" t="s">
        <v>88</v>
      </c>
      <c r="D50" s="60">
        <v>6359101.1099999994</v>
      </c>
      <c r="E50" s="164">
        <v>8130734.8599999985</v>
      </c>
      <c r="F50" s="47">
        <v>78.210656471953882</v>
      </c>
      <c r="G50" s="164">
        <v>22595356.109999999</v>
      </c>
      <c r="H50" s="164">
        <v>21350562.039999999</v>
      </c>
      <c r="I50" s="22">
        <v>105.83026370766208</v>
      </c>
    </row>
    <row r="51" spans="1:9" s="21" customFormat="1" ht="22.95" customHeight="1" x14ac:dyDescent="0.25">
      <c r="A51" s="187"/>
      <c r="B51" s="7" t="s">
        <v>100</v>
      </c>
      <c r="C51" s="43" t="s">
        <v>101</v>
      </c>
      <c r="D51" s="59">
        <v>6359101.1099999994</v>
      </c>
      <c r="E51" s="160">
        <v>8130734.8599999985</v>
      </c>
      <c r="F51" s="53">
        <v>78.210656471953882</v>
      </c>
      <c r="G51" s="160">
        <v>22595356.109999999</v>
      </c>
      <c r="H51" s="160">
        <v>21350562.039999999</v>
      </c>
      <c r="I51" s="24">
        <v>105.83026370766208</v>
      </c>
    </row>
    <row r="52" spans="1:9" s="21" customFormat="1" ht="21" customHeight="1" x14ac:dyDescent="0.25">
      <c r="A52" s="187"/>
      <c r="B52" s="3" t="s">
        <v>52</v>
      </c>
      <c r="C52" s="5" t="s">
        <v>15</v>
      </c>
      <c r="D52" s="57">
        <v>-3093.2799999999697</v>
      </c>
      <c r="E52" s="161">
        <v>72.839999999991051</v>
      </c>
      <c r="F52" s="47">
        <v>-4246.6776496435341</v>
      </c>
      <c r="G52" s="161">
        <v>408733.51</v>
      </c>
      <c r="H52" s="161">
        <v>6356.8999999999905</v>
      </c>
      <c r="I52" s="22">
        <v>6429.761518979386</v>
      </c>
    </row>
    <row r="53" spans="1:9" s="21" customFormat="1" ht="22.95" customHeight="1" x14ac:dyDescent="0.3">
      <c r="A53" s="187"/>
      <c r="B53" s="144" t="s">
        <v>51</v>
      </c>
      <c r="C53" s="145" t="s">
        <v>115</v>
      </c>
      <c r="D53" s="174">
        <v>7537254.9000000004</v>
      </c>
      <c r="E53" s="149">
        <v>7264538.1999999965</v>
      </c>
      <c r="F53" s="150">
        <v>103.75408171162215</v>
      </c>
      <c r="G53" s="151">
        <v>24123052.259999998</v>
      </c>
      <c r="H53" s="149">
        <v>22729615.209999997</v>
      </c>
      <c r="I53" s="152">
        <v>106.13049115493584</v>
      </c>
    </row>
    <row r="54" spans="1:9" s="21" customFormat="1" ht="21" customHeight="1" x14ac:dyDescent="0.25">
      <c r="A54" s="187"/>
      <c r="B54" s="3" t="s">
        <v>53</v>
      </c>
      <c r="C54" s="5" t="s">
        <v>99</v>
      </c>
      <c r="D54" s="60">
        <v>4893560.46</v>
      </c>
      <c r="E54" s="164">
        <v>4843179.1699999962</v>
      </c>
      <c r="F54" s="54">
        <v>101.04025245054073</v>
      </c>
      <c r="G54" s="164">
        <v>16462446.49</v>
      </c>
      <c r="H54" s="164">
        <v>15970354.959999997</v>
      </c>
      <c r="I54" s="22">
        <v>103.08128110635309</v>
      </c>
    </row>
    <row r="55" spans="1:9" s="21" customFormat="1" ht="22.95" customHeight="1" x14ac:dyDescent="0.25">
      <c r="A55" s="187"/>
      <c r="B55" s="8" t="s">
        <v>90</v>
      </c>
      <c r="C55" s="35" t="s">
        <v>79</v>
      </c>
      <c r="D55" s="58">
        <v>2844056</v>
      </c>
      <c r="E55" s="162">
        <v>2894217.9299999978</v>
      </c>
      <c r="F55" s="48">
        <v>98.266822636953336</v>
      </c>
      <c r="G55" s="162">
        <v>9872885.7400000002</v>
      </c>
      <c r="H55" s="162">
        <v>9619603.3299999982</v>
      </c>
      <c r="I55" s="23">
        <v>102.63298185290144</v>
      </c>
    </row>
    <row r="56" spans="1:9" s="21" customFormat="1" ht="22.95" customHeight="1" x14ac:dyDescent="0.25">
      <c r="A56" s="187"/>
      <c r="B56" s="8" t="s">
        <v>91</v>
      </c>
      <c r="C56" s="44" t="s">
        <v>118</v>
      </c>
      <c r="D56" s="58">
        <v>1688017.1500000004</v>
      </c>
      <c r="E56" s="162">
        <v>1642885.5499999993</v>
      </c>
      <c r="F56" s="53">
        <v>102.74709336873778</v>
      </c>
      <c r="G56" s="162">
        <v>5526450.1500000004</v>
      </c>
      <c r="H56" s="162">
        <v>5446816.6499999994</v>
      </c>
      <c r="I56" s="56">
        <v>101.46201910431483</v>
      </c>
    </row>
    <row r="57" spans="1:9" s="21" customFormat="1" ht="22.95" customHeight="1" x14ac:dyDescent="0.25">
      <c r="A57" s="187"/>
      <c r="B57" s="8" t="s">
        <v>92</v>
      </c>
      <c r="C57" s="44" t="s">
        <v>80</v>
      </c>
      <c r="D57" s="58">
        <v>361487.30999999982</v>
      </c>
      <c r="E57" s="162">
        <v>306075.68999999983</v>
      </c>
      <c r="F57" s="53">
        <v>118.10389449746891</v>
      </c>
      <c r="G57" s="162">
        <v>1063110.5999999999</v>
      </c>
      <c r="H57" s="162">
        <v>903934.97999999986</v>
      </c>
      <c r="I57" s="24">
        <v>117.6091891034021</v>
      </c>
    </row>
    <row r="58" spans="1:9" s="21" customFormat="1" ht="21" customHeight="1" x14ac:dyDescent="0.25">
      <c r="A58" s="187"/>
      <c r="B58" s="3" t="s">
        <v>54</v>
      </c>
      <c r="C58" s="5" t="s">
        <v>81</v>
      </c>
      <c r="D58" s="57">
        <v>-1527.7499999999982</v>
      </c>
      <c r="E58" s="161">
        <v>4709.3500000000004</v>
      </c>
      <c r="F58" s="47">
        <v>-32.440782698249187</v>
      </c>
      <c r="G58" s="161">
        <v>10426.16</v>
      </c>
      <c r="H58" s="158">
        <v>18310.080000000002</v>
      </c>
      <c r="I58" s="22">
        <v>56.942187035774829</v>
      </c>
    </row>
    <row r="59" spans="1:9" s="21" customFormat="1" ht="21" customHeight="1" x14ac:dyDescent="0.25">
      <c r="A59" s="187"/>
      <c r="B59" s="3" t="s">
        <v>55</v>
      </c>
      <c r="C59" s="5" t="s">
        <v>119</v>
      </c>
      <c r="D59" s="57">
        <v>2336053.2600000002</v>
      </c>
      <c r="E59" s="161">
        <v>2041828.7900000005</v>
      </c>
      <c r="F59" s="54">
        <v>114.40985020100534</v>
      </c>
      <c r="G59" s="161">
        <v>6706258.7100000009</v>
      </c>
      <c r="H59" s="158">
        <v>5608285.790000001</v>
      </c>
      <c r="I59" s="22">
        <v>119.57769202770959</v>
      </c>
    </row>
    <row r="60" spans="1:9" s="21" customFormat="1" ht="21" customHeight="1" x14ac:dyDescent="0.25">
      <c r="A60" s="187"/>
      <c r="B60" s="3" t="s">
        <v>57</v>
      </c>
      <c r="C60" s="5" t="s">
        <v>154</v>
      </c>
      <c r="D60" s="57">
        <v>309168.92999999993</v>
      </c>
      <c r="E60" s="161">
        <v>374820.89</v>
      </c>
      <c r="F60" s="54">
        <v>82.484444770407521</v>
      </c>
      <c r="G60" s="161">
        <v>943920.89999999991</v>
      </c>
      <c r="H60" s="161">
        <v>1132664.3799999999</v>
      </c>
      <c r="I60" s="55">
        <v>83.336327747854128</v>
      </c>
    </row>
    <row r="61" spans="1:9" s="21" customFormat="1" ht="22.95" customHeight="1" x14ac:dyDescent="0.25">
      <c r="A61" s="187"/>
      <c r="B61" s="7" t="s">
        <v>58</v>
      </c>
      <c r="C61" s="36" t="s">
        <v>16</v>
      </c>
      <c r="D61" s="58">
        <v>309168.92999999993</v>
      </c>
      <c r="E61" s="163">
        <v>374820.89</v>
      </c>
      <c r="F61" s="53">
        <v>82.484444770407521</v>
      </c>
      <c r="G61" s="163">
        <v>943920.89999999991</v>
      </c>
      <c r="H61" s="163">
        <v>1132664.3799999999</v>
      </c>
      <c r="I61" s="23">
        <v>83.336327747854128</v>
      </c>
    </row>
    <row r="62" spans="1:9" s="21" customFormat="1" ht="19.2" customHeight="1" x14ac:dyDescent="0.25">
      <c r="A62" s="187"/>
      <c r="B62" s="8" t="s">
        <v>153</v>
      </c>
      <c r="C62" s="39" t="s">
        <v>82</v>
      </c>
      <c r="D62" s="58">
        <v>309168.92999999993</v>
      </c>
      <c r="E62" s="163">
        <v>374785.10000000021</v>
      </c>
      <c r="F62" s="53">
        <v>82.492321599764708</v>
      </c>
      <c r="G62" s="163">
        <v>943920.89999999991</v>
      </c>
      <c r="H62" s="163">
        <v>1132581.98</v>
      </c>
      <c r="I62" s="26">
        <v>83.342390808654741</v>
      </c>
    </row>
    <row r="63" spans="1:9" s="21" customFormat="1" ht="22.95" customHeight="1" x14ac:dyDescent="0.3">
      <c r="A63" s="187"/>
      <c r="B63" s="144" t="s">
        <v>56</v>
      </c>
      <c r="C63" s="145" t="s">
        <v>116</v>
      </c>
      <c r="D63" s="174">
        <v>41667832.720000021</v>
      </c>
      <c r="E63" s="149">
        <v>8824326.3899999931</v>
      </c>
      <c r="F63" s="147">
        <v>472.19278705759723</v>
      </c>
      <c r="G63" s="149">
        <v>124239401.11</v>
      </c>
      <c r="H63" s="149">
        <v>90023686.060000002</v>
      </c>
      <c r="I63" s="153">
        <v>138.00745842288165</v>
      </c>
    </row>
    <row r="64" spans="1:9" s="21" customFormat="1" ht="44.25" customHeight="1" x14ac:dyDescent="0.25">
      <c r="A64" s="187"/>
      <c r="B64" s="3" t="s">
        <v>93</v>
      </c>
      <c r="C64" s="6" t="s">
        <v>120</v>
      </c>
      <c r="D64" s="60">
        <v>41667832.720000021</v>
      </c>
      <c r="E64" s="164">
        <v>8824326.3899999931</v>
      </c>
      <c r="F64" s="54">
        <v>472.19278705759723</v>
      </c>
      <c r="G64" s="169">
        <v>124239401.11</v>
      </c>
      <c r="H64" s="164">
        <v>90023686.060000002</v>
      </c>
      <c r="I64" s="55">
        <v>138.00745842288165</v>
      </c>
    </row>
    <row r="65" spans="1:10" ht="22.95" customHeight="1" x14ac:dyDescent="0.3">
      <c r="A65" s="187"/>
      <c r="B65" s="7" t="s">
        <v>94</v>
      </c>
      <c r="C65" s="35" t="s">
        <v>17</v>
      </c>
      <c r="D65" s="59">
        <v>27443.980000000003</v>
      </c>
      <c r="E65" s="160">
        <v>27684.860000000022</v>
      </c>
      <c r="F65" s="53">
        <v>99.129921552790876</v>
      </c>
      <c r="G65" s="160">
        <v>79453.83</v>
      </c>
      <c r="H65" s="160">
        <v>79799.910000000018</v>
      </c>
      <c r="I65" s="24">
        <v>99.566315300355583</v>
      </c>
    </row>
    <row r="66" spans="1:10" ht="22.95" customHeight="1" x14ac:dyDescent="0.3">
      <c r="A66" s="187"/>
      <c r="B66" s="7" t="s">
        <v>95</v>
      </c>
      <c r="C66" s="35" t="s">
        <v>18</v>
      </c>
      <c r="D66" s="59">
        <v>46051.649999999994</v>
      </c>
      <c r="E66" s="160">
        <v>46998.12000000001</v>
      </c>
      <c r="F66" s="53">
        <v>97.986153488692707</v>
      </c>
      <c r="G66" s="160">
        <v>133311.5</v>
      </c>
      <c r="H66" s="160">
        <v>133192.48000000001</v>
      </c>
      <c r="I66" s="24">
        <v>100.08935939926937</v>
      </c>
    </row>
    <row r="67" spans="1:10" ht="22.95" customHeight="1" x14ac:dyDescent="0.3">
      <c r="A67" s="187"/>
      <c r="B67" s="7" t="s">
        <v>113</v>
      </c>
      <c r="C67" s="35" t="s">
        <v>19</v>
      </c>
      <c r="D67" s="59">
        <v>37516595.290000021</v>
      </c>
      <c r="E67" s="160">
        <v>4591630.3999999911</v>
      </c>
      <c r="F67" s="53">
        <v>817.06479010157466</v>
      </c>
      <c r="G67" s="160">
        <v>112249032.51000001</v>
      </c>
      <c r="H67" s="160">
        <v>77897145.959999993</v>
      </c>
      <c r="I67" s="24">
        <v>144.09903100639866</v>
      </c>
    </row>
    <row r="68" spans="1:10" ht="22.95" customHeight="1" x14ac:dyDescent="0.3">
      <c r="A68" s="29"/>
      <c r="B68" s="12" t="s">
        <v>114</v>
      </c>
      <c r="C68" s="35" t="s">
        <v>20</v>
      </c>
      <c r="D68" s="65">
        <v>4077741.7999999989</v>
      </c>
      <c r="E68" s="170">
        <v>4158013.0100000007</v>
      </c>
      <c r="F68" s="53">
        <v>98.069481509390428</v>
      </c>
      <c r="G68" s="170">
        <v>11777603.27</v>
      </c>
      <c r="H68" s="170">
        <v>11913547.710000001</v>
      </c>
      <c r="I68" s="25">
        <v>98.858908837995486</v>
      </c>
    </row>
    <row r="69" spans="1:10" ht="22.95" customHeight="1" x14ac:dyDescent="0.3">
      <c r="B69" s="186" t="s">
        <v>83</v>
      </c>
      <c r="C69" s="145" t="s">
        <v>155</v>
      </c>
      <c r="D69" s="174">
        <v>-29623131.679999996</v>
      </c>
      <c r="E69" s="149">
        <v>46182389.250000037</v>
      </c>
      <c r="F69" s="150">
        <v>-64.143783292892266</v>
      </c>
      <c r="G69" s="151">
        <v>10685580.280000011</v>
      </c>
      <c r="H69" s="149">
        <v>58902311.000000037</v>
      </c>
      <c r="I69" s="152">
        <v>18.141190215779485</v>
      </c>
    </row>
    <row r="70" spans="1:10" ht="22.95" customHeight="1" x14ac:dyDescent="0.3">
      <c r="B70" s="144" t="s">
        <v>59</v>
      </c>
      <c r="C70" s="145" t="s">
        <v>156</v>
      </c>
      <c r="D70" s="174">
        <v>1189941039.9300005</v>
      </c>
      <c r="E70" s="149">
        <v>1152762004.5600004</v>
      </c>
      <c r="F70" s="147">
        <v>103.22521346322402</v>
      </c>
      <c r="G70" s="149">
        <v>3874498413.960001</v>
      </c>
      <c r="H70" s="149">
        <v>3638940851.5000005</v>
      </c>
      <c r="I70" s="153">
        <v>106.47324515766454</v>
      </c>
    </row>
    <row r="71" spans="1:10" ht="28.95" customHeight="1" x14ac:dyDescent="0.3">
      <c r="B71" s="175" t="s">
        <v>84</v>
      </c>
      <c r="C71" s="176" t="s">
        <v>157</v>
      </c>
      <c r="D71" s="59">
        <v>605016.52</v>
      </c>
      <c r="E71" s="160">
        <v>815372.31000000017</v>
      </c>
      <c r="F71" s="53">
        <v>74.201259054284037</v>
      </c>
      <c r="G71" s="160">
        <v>1740028.96</v>
      </c>
      <c r="H71" s="160">
        <v>1838563.4000000004</v>
      </c>
      <c r="I71" s="25">
        <v>94.640683046339319</v>
      </c>
    </row>
    <row r="72" spans="1:10" ht="18.600000000000001" customHeight="1" x14ac:dyDescent="0.3">
      <c r="B72" s="177" t="s">
        <v>85</v>
      </c>
      <c r="C72" s="178" t="s">
        <v>158</v>
      </c>
      <c r="D72" s="59">
        <v>0</v>
      </c>
      <c r="E72" s="160">
        <v>0</v>
      </c>
      <c r="F72" s="53" t="e">
        <v>#DIV/0!</v>
      </c>
      <c r="G72" s="160">
        <v>0</v>
      </c>
      <c r="H72" s="160">
        <v>0</v>
      </c>
      <c r="I72" s="25" t="e">
        <v>#DIV/0!</v>
      </c>
    </row>
    <row r="73" spans="1:10" ht="22.95" customHeight="1" x14ac:dyDescent="0.3">
      <c r="B73" s="144" t="s">
        <v>86</v>
      </c>
      <c r="C73" s="145" t="s">
        <v>159</v>
      </c>
      <c r="D73" s="174">
        <v>605016.52</v>
      </c>
      <c r="E73" s="149">
        <v>815372.31000000017</v>
      </c>
      <c r="F73" s="150">
        <v>74.201259054284037</v>
      </c>
      <c r="G73" s="151">
        <v>1740028.96</v>
      </c>
      <c r="H73" s="149">
        <v>1838563.4000000004</v>
      </c>
      <c r="I73" s="152">
        <v>94.640683046339319</v>
      </c>
    </row>
    <row r="74" spans="1:10" ht="32.4" customHeight="1" thickBot="1" x14ac:dyDescent="0.35">
      <c r="B74" s="179" t="s">
        <v>87</v>
      </c>
      <c r="C74" s="180" t="s">
        <v>160</v>
      </c>
      <c r="D74" s="181">
        <v>1190546056.4500005</v>
      </c>
      <c r="E74" s="182">
        <v>1153577376.8700004</v>
      </c>
      <c r="F74" s="183">
        <v>103.20469873293693</v>
      </c>
      <c r="G74" s="184">
        <v>3876238442.920001</v>
      </c>
      <c r="H74" s="182">
        <v>3640779414.9000006</v>
      </c>
      <c r="I74" s="185">
        <v>106.46726981196326</v>
      </c>
    </row>
    <row r="75" spans="1:10" x14ac:dyDescent="0.3">
      <c r="A75" s="187"/>
      <c r="B75" s="187"/>
      <c r="C75" s="187"/>
      <c r="D75" s="187"/>
      <c r="E75" s="187"/>
      <c r="F75" s="187"/>
      <c r="G75" s="187"/>
      <c r="H75" s="187"/>
      <c r="I75" s="187"/>
    </row>
    <row r="76" spans="1:10" x14ac:dyDescent="0.3">
      <c r="B76" s="142" t="s">
        <v>142</v>
      </c>
      <c r="C76" s="142"/>
      <c r="D76" s="141"/>
      <c r="E76" s="141"/>
      <c r="F76" s="141"/>
      <c r="G76" s="141"/>
      <c r="H76" s="1"/>
      <c r="I76" s="1"/>
    </row>
    <row r="77" spans="1:10" x14ac:dyDescent="0.3">
      <c r="A77" s="159"/>
      <c r="B77" s="143" t="s">
        <v>143</v>
      </c>
      <c r="C77" s="159"/>
      <c r="D77" s="159"/>
      <c r="E77" s="159"/>
      <c r="F77" s="159"/>
      <c r="G77" s="159"/>
      <c r="H77" s="159"/>
      <c r="I77" s="159"/>
      <c r="J77" s="159"/>
    </row>
    <row r="78" spans="1:10" x14ac:dyDescent="0.3">
      <c r="B78" s="13"/>
      <c r="C78" s="13"/>
    </row>
    <row r="79" spans="1:10" x14ac:dyDescent="0.3">
      <c r="B79" s="136"/>
    </row>
    <row r="80" spans="1:10" x14ac:dyDescent="0.3">
      <c r="B80" s="28"/>
      <c r="C80" s="28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6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68" t="s">
        <v>145</v>
      </c>
    </row>
    <row r="4" spans="2:5" ht="15" thickBot="1" x14ac:dyDescent="0.35">
      <c r="B4" s="189" t="s">
        <v>104</v>
      </c>
      <c r="C4" s="189"/>
      <c r="D4" s="189"/>
      <c r="E4" s="189"/>
    </row>
    <row r="5" spans="2:5" ht="27" x14ac:dyDescent="0.3">
      <c r="B5" s="78" t="s">
        <v>60</v>
      </c>
      <c r="C5" s="79" t="s">
        <v>129</v>
      </c>
      <c r="D5" s="87" t="s">
        <v>124</v>
      </c>
      <c r="E5" s="88" t="s">
        <v>144</v>
      </c>
    </row>
    <row r="6" spans="2:5" x14ac:dyDescent="0.3">
      <c r="B6" s="99">
        <v>1</v>
      </c>
      <c r="C6" s="97">
        <v>2</v>
      </c>
      <c r="D6" s="97">
        <v>3</v>
      </c>
      <c r="E6" s="98">
        <v>4</v>
      </c>
    </row>
    <row r="7" spans="2:5" x14ac:dyDescent="0.3">
      <c r="B7" s="80" t="s">
        <v>22</v>
      </c>
      <c r="C7" s="67" t="s">
        <v>134</v>
      </c>
      <c r="D7" s="96">
        <f>+E7/E$11*100</f>
        <v>11.179690574640121</v>
      </c>
      <c r="E7" s="84">
        <f>FURS!D10</f>
        <v>269375227.02999997</v>
      </c>
    </row>
    <row r="8" spans="2:5" x14ac:dyDescent="0.3">
      <c r="B8" s="80" t="s">
        <v>31</v>
      </c>
      <c r="C8" s="67" t="s">
        <v>131</v>
      </c>
      <c r="D8" s="96">
        <f t="shared" ref="D8:D10" si="0">+E8/E$11*100</f>
        <v>22.451713133844763</v>
      </c>
      <c r="E8" s="84">
        <f>FURS!D20</f>
        <v>540975198.04000044</v>
      </c>
    </row>
    <row r="9" spans="2:5" x14ac:dyDescent="0.3">
      <c r="B9" s="80" t="s">
        <v>43</v>
      </c>
      <c r="C9" s="67" t="s">
        <v>132</v>
      </c>
      <c r="D9" s="96">
        <f t="shared" si="0"/>
        <v>14.265686599212973</v>
      </c>
      <c r="E9" s="84">
        <f>FURS!D35</f>
        <v>343732462.07000011</v>
      </c>
    </row>
    <row r="10" spans="2:5" x14ac:dyDescent="0.3">
      <c r="B10" s="80"/>
      <c r="C10" s="67" t="s">
        <v>133</v>
      </c>
      <c r="D10" s="96">
        <f t="shared" si="0"/>
        <v>52.102909692302148</v>
      </c>
      <c r="E10" s="84">
        <f>FURS!D25+FURS!D27+FURS!D50+FURS!D52+FURS!D53+FURS!D63+FURS!D70</f>
        <v>1255422324.4000006</v>
      </c>
    </row>
    <row r="11" spans="2:5" ht="15" thickBot="1" x14ac:dyDescent="0.35">
      <c r="B11" s="82"/>
      <c r="C11" s="81" t="s">
        <v>127</v>
      </c>
      <c r="D11" s="89">
        <f>SUM(D7:D10)</f>
        <v>100</v>
      </c>
      <c r="E11" s="85">
        <f>SUM(E7:E10)</f>
        <v>2409505211.5400009</v>
      </c>
    </row>
    <row r="33" spans="2:5" x14ac:dyDescent="0.3">
      <c r="B33" s="68" t="s">
        <v>146</v>
      </c>
    </row>
    <row r="35" spans="2:5" ht="15" thickBot="1" x14ac:dyDescent="0.35">
      <c r="B35" s="189" t="s">
        <v>104</v>
      </c>
      <c r="C35" s="189"/>
      <c r="D35" s="189"/>
      <c r="E35" s="189"/>
    </row>
    <row r="36" spans="2:5" ht="40.200000000000003" x14ac:dyDescent="0.3">
      <c r="B36" s="78" t="s">
        <v>60</v>
      </c>
      <c r="C36" s="79" t="s">
        <v>129</v>
      </c>
      <c r="D36" s="87" t="s">
        <v>124</v>
      </c>
      <c r="E36" s="88" t="s">
        <v>147</v>
      </c>
    </row>
    <row r="37" spans="2:5" x14ac:dyDescent="0.3">
      <c r="B37" s="99">
        <v>1</v>
      </c>
      <c r="C37" s="97">
        <v>2</v>
      </c>
      <c r="D37" s="97">
        <v>3</v>
      </c>
      <c r="E37" s="98">
        <v>4</v>
      </c>
    </row>
    <row r="38" spans="2:5" x14ac:dyDescent="0.3">
      <c r="B38" s="80" t="s">
        <v>22</v>
      </c>
      <c r="C38" s="67" t="s">
        <v>130</v>
      </c>
      <c r="D38" s="86">
        <f>+E38/E$42*100</f>
        <v>10.149162032601366</v>
      </c>
      <c r="E38" s="94">
        <f>FURS!G10</f>
        <v>785373747.11000001</v>
      </c>
    </row>
    <row r="39" spans="2:5" x14ac:dyDescent="0.3">
      <c r="B39" s="80" t="s">
        <v>31</v>
      </c>
      <c r="C39" s="67" t="s">
        <v>131</v>
      </c>
      <c r="D39" s="86">
        <f t="shared" ref="D39:D41" si="1">+E39/E$42*100</f>
        <v>20.545233475131511</v>
      </c>
      <c r="E39" s="94">
        <f>FURS!G20</f>
        <v>1589854112.8600004</v>
      </c>
    </row>
    <row r="40" spans="2:5" x14ac:dyDescent="0.3">
      <c r="B40" s="80" t="s">
        <v>43</v>
      </c>
      <c r="C40" s="67" t="s">
        <v>132</v>
      </c>
      <c r="D40" s="86">
        <f t="shared" si="1"/>
        <v>16.594449182586558</v>
      </c>
      <c r="E40" s="94">
        <f>FURS!G35</f>
        <v>1284130127.5799999</v>
      </c>
    </row>
    <row r="41" spans="2:5" x14ac:dyDescent="0.3">
      <c r="B41" s="80"/>
      <c r="C41" s="67" t="s">
        <v>133</v>
      </c>
      <c r="D41" s="86">
        <f t="shared" si="1"/>
        <v>52.711155309680571</v>
      </c>
      <c r="E41" s="94">
        <f>FURS!G25+FURS!G27+FURS!G50+FURS!G52+FURS!G53+FURS!G63+FURS!G70</f>
        <v>4078953260.0900011</v>
      </c>
    </row>
    <row r="42" spans="2:5" ht="15" thickBot="1" x14ac:dyDescent="0.35">
      <c r="B42" s="82"/>
      <c r="C42" s="81" t="s">
        <v>127</v>
      </c>
      <c r="D42" s="83">
        <f>SUM(D38:D41)</f>
        <v>100</v>
      </c>
      <c r="E42" s="95">
        <f>SUM(E38:E41)</f>
        <v>7738311247.6400013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100" t="s">
        <v>135</v>
      </c>
    </row>
    <row r="4" spans="2:9" ht="50.25" customHeight="1" x14ac:dyDescent="0.3">
      <c r="B4" s="101"/>
      <c r="C4" s="102" t="s">
        <v>138</v>
      </c>
      <c r="D4" s="102" t="s">
        <v>148</v>
      </c>
      <c r="E4" s="102" t="s">
        <v>149</v>
      </c>
      <c r="F4" s="102" t="s">
        <v>141</v>
      </c>
      <c r="G4" s="102" t="s">
        <v>150</v>
      </c>
      <c r="H4" s="102" t="s">
        <v>151</v>
      </c>
      <c r="I4" s="102" t="s">
        <v>141</v>
      </c>
    </row>
    <row r="5" spans="2:9" x14ac:dyDescent="0.3">
      <c r="B5" s="103" t="s">
        <v>23</v>
      </c>
      <c r="C5" s="104" t="s">
        <v>61</v>
      </c>
      <c r="D5" s="91">
        <f>+D6+D9+D10+D11</f>
        <v>199364823.38</v>
      </c>
      <c r="E5" s="91">
        <f>+E6+E9+E10+E11</f>
        <v>179044470.03999999</v>
      </c>
      <c r="F5" s="92">
        <f t="shared" ref="F5:F11" si="0">D5/E5*100</f>
        <v>111.34933312124093</v>
      </c>
      <c r="G5" s="91">
        <f>+G6+G9+G10+G11</f>
        <v>599839635.44000006</v>
      </c>
      <c r="H5" s="91">
        <f>+H6+H9+H10+H11</f>
        <v>545120739.6400001</v>
      </c>
      <c r="I5" s="105">
        <f t="shared" ref="I5:I11" si="1">G5/H5*100</f>
        <v>110.03794055535963</v>
      </c>
    </row>
    <row r="6" spans="2:9" x14ac:dyDescent="0.3">
      <c r="B6" s="106" t="s">
        <v>24</v>
      </c>
      <c r="C6" s="107" t="s">
        <v>62</v>
      </c>
      <c r="D6" s="77">
        <f>+D7-D8</f>
        <v>1634657.9599999995</v>
      </c>
      <c r="E6" s="77">
        <f>+E7-E8</f>
        <v>1383386.1700000004</v>
      </c>
      <c r="F6" s="76">
        <f t="shared" si="0"/>
        <v>118.16353202374425</v>
      </c>
      <c r="G6" s="77">
        <f>+G7-G8</f>
        <v>5464250.0800000001</v>
      </c>
      <c r="H6" s="77">
        <f>+H7-H8</f>
        <v>4675257.870000001</v>
      </c>
      <c r="I6" s="108">
        <f t="shared" si="1"/>
        <v>116.87590785232985</v>
      </c>
    </row>
    <row r="7" spans="2:9" x14ac:dyDescent="0.3">
      <c r="B7" s="128" t="s">
        <v>63</v>
      </c>
      <c r="C7" s="137" t="s">
        <v>0</v>
      </c>
      <c r="D7" s="75">
        <f>FURS!D13</f>
        <v>1803338.0599999996</v>
      </c>
      <c r="E7" s="75">
        <f>FURS!E13</f>
        <v>1438524.0000000005</v>
      </c>
      <c r="F7" s="76">
        <f t="shared" si="0"/>
        <v>125.36030403385685</v>
      </c>
      <c r="G7" s="75">
        <f>FURS!G13</f>
        <v>6980429.1200000001</v>
      </c>
      <c r="H7" s="75">
        <f>FURS!H13</f>
        <v>5610270.9700000007</v>
      </c>
      <c r="I7" s="108">
        <f t="shared" si="1"/>
        <v>124.42231680656238</v>
      </c>
    </row>
    <row r="8" spans="2:9" x14ac:dyDescent="0.3">
      <c r="B8" s="128" t="s">
        <v>25</v>
      </c>
      <c r="C8" s="137" t="s">
        <v>1</v>
      </c>
      <c r="D8" s="75">
        <f>FURS!D14</f>
        <v>168680.10000000009</v>
      </c>
      <c r="E8" s="75">
        <f>FURS!E14</f>
        <v>55137.829999999958</v>
      </c>
      <c r="F8" s="76">
        <f t="shared" si="0"/>
        <v>305.92444425179633</v>
      </c>
      <c r="G8" s="75">
        <f>FURS!G14</f>
        <v>1516179.04</v>
      </c>
      <c r="H8" s="75">
        <f>FURS!H14</f>
        <v>935013.1</v>
      </c>
      <c r="I8" s="108">
        <f t="shared" si="1"/>
        <v>162.15591417917034</v>
      </c>
    </row>
    <row r="9" spans="2:9" x14ac:dyDescent="0.3">
      <c r="B9" s="109" t="s">
        <v>26</v>
      </c>
      <c r="C9" s="110" t="s">
        <v>64</v>
      </c>
      <c r="D9" s="77">
        <f>FURS!D15</f>
        <v>189153468.13999999</v>
      </c>
      <c r="E9" s="77">
        <f>FURS!E15</f>
        <v>168300911.91000003</v>
      </c>
      <c r="F9" s="90">
        <f t="shared" si="0"/>
        <v>112.39004351987765</v>
      </c>
      <c r="G9" s="77">
        <f>FURS!G15</f>
        <v>558183015.5</v>
      </c>
      <c r="H9" s="77">
        <f>FURS!H15</f>
        <v>509289269.99000001</v>
      </c>
      <c r="I9" s="111">
        <f t="shared" si="1"/>
        <v>109.60038791136519</v>
      </c>
    </row>
    <row r="10" spans="2:9" ht="24" x14ac:dyDescent="0.3">
      <c r="B10" s="106" t="s">
        <v>27</v>
      </c>
      <c r="C10" s="112" t="s">
        <v>140</v>
      </c>
      <c r="D10" s="75">
        <f>FURS!D16</f>
        <v>8535004.5199999996</v>
      </c>
      <c r="E10" s="75">
        <f>FURS!E16</f>
        <v>8883969.3899999969</v>
      </c>
      <c r="F10" s="76">
        <f t="shared" si="0"/>
        <v>96.071971270040606</v>
      </c>
      <c r="G10" s="75">
        <f>FURS!G16</f>
        <v>35503437.609999999</v>
      </c>
      <c r="H10" s="75">
        <f>FURS!H16</f>
        <v>28078697.84</v>
      </c>
      <c r="I10" s="108">
        <f t="shared" si="1"/>
        <v>126.44260717611682</v>
      </c>
    </row>
    <row r="11" spans="2:9" x14ac:dyDescent="0.3">
      <c r="B11" s="106" t="s">
        <v>28</v>
      </c>
      <c r="C11" s="113" t="s">
        <v>2</v>
      </c>
      <c r="D11" s="75">
        <f>FURS!D17</f>
        <v>41692.760000000009</v>
      </c>
      <c r="E11" s="75">
        <f>FURS!E17</f>
        <v>476202.56999999983</v>
      </c>
      <c r="F11" s="76">
        <f t="shared" si="0"/>
        <v>8.7552572427318118</v>
      </c>
      <c r="G11" s="75">
        <f>FURS!G17</f>
        <v>688932.25</v>
      </c>
      <c r="H11" s="75">
        <f>FURS!H17</f>
        <v>3077513.94</v>
      </c>
      <c r="I11" s="108">
        <f t="shared" si="1"/>
        <v>22.385999330355595</v>
      </c>
    </row>
    <row r="14" spans="2:9" x14ac:dyDescent="0.3">
      <c r="B14" s="100" t="s">
        <v>136</v>
      </c>
    </row>
    <row r="16" spans="2:9" ht="53.25" customHeight="1" x14ac:dyDescent="0.3">
      <c r="B16" s="101"/>
      <c r="C16" s="102" t="s">
        <v>138</v>
      </c>
      <c r="D16" s="102" t="s">
        <v>148</v>
      </c>
      <c r="E16" s="102" t="s">
        <v>149</v>
      </c>
      <c r="F16" s="102" t="s">
        <v>141</v>
      </c>
      <c r="G16" s="102" t="s">
        <v>150</v>
      </c>
      <c r="H16" s="102" t="s">
        <v>151</v>
      </c>
      <c r="I16" s="102" t="s">
        <v>141</v>
      </c>
    </row>
    <row r="17" spans="2:9" ht="21.75" customHeight="1" x14ac:dyDescent="0.3">
      <c r="B17" s="114" t="s">
        <v>29</v>
      </c>
      <c r="C17" s="115" t="s">
        <v>3</v>
      </c>
      <c r="D17" s="116">
        <f>FURS!D18</f>
        <v>69991110.899999991</v>
      </c>
      <c r="E17" s="116">
        <f>FURS!E18</f>
        <v>44713846.189999983</v>
      </c>
      <c r="F17" s="117">
        <f t="shared" ref="F17" si="2">D17/E17*100</f>
        <v>156.53117963189919</v>
      </c>
      <c r="G17" s="116">
        <f>FURS!G18</f>
        <v>186108710.06999999</v>
      </c>
      <c r="H17" s="116">
        <f>FURS!H18</f>
        <v>123947191.64999998</v>
      </c>
      <c r="I17" s="119">
        <f>G17/H17*100</f>
        <v>150.15161504871421</v>
      </c>
    </row>
    <row r="20" spans="2:9" x14ac:dyDescent="0.3">
      <c r="B20" s="100" t="s">
        <v>137</v>
      </c>
    </row>
    <row r="22" spans="2:9" ht="54" customHeight="1" x14ac:dyDescent="0.3">
      <c r="B22" s="101"/>
      <c r="C22" s="102" t="s">
        <v>138</v>
      </c>
      <c r="D22" s="102" t="s">
        <v>148</v>
      </c>
      <c r="E22" s="102" t="s">
        <v>149</v>
      </c>
      <c r="F22" s="102" t="s">
        <v>141</v>
      </c>
      <c r="G22" s="102" t="s">
        <v>150</v>
      </c>
      <c r="H22" s="102" t="s">
        <v>151</v>
      </c>
      <c r="I22" s="102" t="s">
        <v>141</v>
      </c>
    </row>
    <row r="23" spans="2:9" ht="30" customHeight="1" x14ac:dyDescent="0.3">
      <c r="B23" s="103" t="s">
        <v>43</v>
      </c>
      <c r="C23" s="120" t="s">
        <v>126</v>
      </c>
      <c r="D23" s="93">
        <f>+D24+D33+D35+D37+D29+D30</f>
        <v>343732462.07000011</v>
      </c>
      <c r="E23" s="93">
        <f>+E24+E33+E35+E37+E29+E30</f>
        <v>357198969.9600004</v>
      </c>
      <c r="F23" s="121">
        <f t="shared" ref="F23:F37" si="3">D23/E23*100</f>
        <v>96.229970122391933</v>
      </c>
      <c r="G23" s="91">
        <f>+G24+G33+G35+G37+G29+G30</f>
        <v>1284130127.5799999</v>
      </c>
      <c r="H23" s="91">
        <f>+H24+H33+H35+H37+H29+H30</f>
        <v>1274579395.8400002</v>
      </c>
      <c r="I23" s="122">
        <f t="shared" ref="I23:I37" si="4">G23/H23*100</f>
        <v>100.74932419048758</v>
      </c>
    </row>
    <row r="24" spans="2:9" x14ac:dyDescent="0.3">
      <c r="B24" s="109" t="s">
        <v>44</v>
      </c>
      <c r="C24" s="110" t="s">
        <v>109</v>
      </c>
      <c r="D24" s="69">
        <f>D25+D28</f>
        <v>196245463.60000011</v>
      </c>
      <c r="E24" s="69">
        <f>E25+E28</f>
        <v>212308150.67000034</v>
      </c>
      <c r="F24" s="71">
        <f t="shared" si="3"/>
        <v>92.434257931544437</v>
      </c>
      <c r="G24" s="70">
        <f>G25+G28</f>
        <v>808025547.18000007</v>
      </c>
      <c r="H24" s="70">
        <f>H25+H28</f>
        <v>803835381.83000016</v>
      </c>
      <c r="I24" s="123">
        <f t="shared" si="4"/>
        <v>100.52127157434407</v>
      </c>
    </row>
    <row r="25" spans="2:9" ht="24.6" x14ac:dyDescent="0.3">
      <c r="B25" s="109" t="s">
        <v>45</v>
      </c>
      <c r="C25" s="124" t="s">
        <v>107</v>
      </c>
      <c r="D25" s="69">
        <f>D26-D27</f>
        <v>186634643.49000013</v>
      </c>
      <c r="E25" s="69">
        <f>E26-E27</f>
        <v>198041632.71000034</v>
      </c>
      <c r="F25" s="71">
        <f t="shared" si="3"/>
        <v>94.24010544454363</v>
      </c>
      <c r="G25" s="69">
        <f>G26-G27</f>
        <v>778743616.3900001</v>
      </c>
      <c r="H25" s="69">
        <f>H26-H27</f>
        <v>770132867.02000022</v>
      </c>
      <c r="I25" s="125">
        <f t="shared" si="4"/>
        <v>101.11808620807456</v>
      </c>
    </row>
    <row r="26" spans="2:9" x14ac:dyDescent="0.3">
      <c r="B26" s="128" t="s">
        <v>105</v>
      </c>
      <c r="C26" s="137" t="s">
        <v>102</v>
      </c>
      <c r="D26" s="72">
        <f>FURS!D38</f>
        <v>352473432.00000012</v>
      </c>
      <c r="E26" s="72">
        <f>FURS!E38</f>
        <v>346597240.64000034</v>
      </c>
      <c r="F26" s="73">
        <f t="shared" si="3"/>
        <v>101.69539473226885</v>
      </c>
      <c r="G26" s="72">
        <f>FURS!G38</f>
        <v>1261608316.9000001</v>
      </c>
      <c r="H26" s="72">
        <f>FURS!H38</f>
        <v>1230652015.5100002</v>
      </c>
      <c r="I26" s="138">
        <f t="shared" si="4"/>
        <v>102.51543905180793</v>
      </c>
    </row>
    <row r="27" spans="2:9" x14ac:dyDescent="0.3">
      <c r="B27" s="128" t="s">
        <v>106</v>
      </c>
      <c r="C27" s="137" t="s">
        <v>1</v>
      </c>
      <c r="D27" s="72">
        <f>FURS!D39</f>
        <v>165838788.50999999</v>
      </c>
      <c r="E27" s="72">
        <f>FURS!E39</f>
        <v>148555607.93000001</v>
      </c>
      <c r="F27" s="73">
        <f t="shared" si="3"/>
        <v>111.63414886911835</v>
      </c>
      <c r="G27" s="72">
        <f>FURS!G39</f>
        <v>482864700.50999999</v>
      </c>
      <c r="H27" s="72">
        <f>FURS!H39</f>
        <v>460519148.49000001</v>
      </c>
      <c r="I27" s="130">
        <f t="shared" si="4"/>
        <v>104.8522525270163</v>
      </c>
    </row>
    <row r="28" spans="2:9" x14ac:dyDescent="0.3">
      <c r="B28" s="126" t="s">
        <v>46</v>
      </c>
      <c r="C28" s="127" t="s">
        <v>103</v>
      </c>
      <c r="D28" s="69">
        <f>FURS!D40</f>
        <v>9610820.1099999975</v>
      </c>
      <c r="E28" s="69">
        <f>FURS!E40</f>
        <v>14266517.959999999</v>
      </c>
      <c r="F28" s="71">
        <f t="shared" si="3"/>
        <v>67.366263701812201</v>
      </c>
      <c r="G28" s="69">
        <f>FURS!G40</f>
        <v>29281930.790000007</v>
      </c>
      <c r="H28" s="69">
        <f>FURS!H40</f>
        <v>33702514.810000002</v>
      </c>
      <c r="I28" s="123">
        <f t="shared" si="4"/>
        <v>86.883518796976105</v>
      </c>
    </row>
    <row r="29" spans="2:9" x14ac:dyDescent="0.3">
      <c r="B29" s="128" t="s">
        <v>47</v>
      </c>
      <c r="C29" s="129" t="s">
        <v>110</v>
      </c>
      <c r="D29" s="72">
        <f>FURS!D41</f>
        <v>10992840.9</v>
      </c>
      <c r="E29" s="72">
        <f>FURS!E41</f>
        <v>11145339.720000001</v>
      </c>
      <c r="F29" s="73">
        <f t="shared" si="3"/>
        <v>98.631725691354703</v>
      </c>
      <c r="G29" s="72">
        <f>FURS!G41</f>
        <v>34652884.649999999</v>
      </c>
      <c r="H29" s="72">
        <f>FURS!H41</f>
        <v>36858388.079999998</v>
      </c>
      <c r="I29" s="130">
        <f t="shared" si="4"/>
        <v>94.016278125855578</v>
      </c>
    </row>
    <row r="30" spans="2:9" x14ac:dyDescent="0.3">
      <c r="B30" s="109" t="s">
        <v>48</v>
      </c>
      <c r="C30" s="131" t="s">
        <v>112</v>
      </c>
      <c r="D30" s="70">
        <f>D31-D32</f>
        <v>101115681.23999999</v>
      </c>
      <c r="E30" s="70">
        <f>E31-E32</f>
        <v>108679252.25000003</v>
      </c>
      <c r="F30" s="71">
        <f t="shared" si="3"/>
        <v>93.040464620973665</v>
      </c>
      <c r="G30" s="70">
        <f>G31-G32</f>
        <v>354534771.30000001</v>
      </c>
      <c r="H30" s="70">
        <f>H31-H32</f>
        <v>359316782.54000002</v>
      </c>
      <c r="I30" s="123">
        <f t="shared" si="4"/>
        <v>98.669137799187638</v>
      </c>
    </row>
    <row r="31" spans="2:9" x14ac:dyDescent="0.3">
      <c r="B31" s="128" t="s">
        <v>77</v>
      </c>
      <c r="C31" s="139" t="s">
        <v>102</v>
      </c>
      <c r="D31" s="74">
        <f>FURS!D43</f>
        <v>111827757.25</v>
      </c>
      <c r="E31" s="74">
        <f>FURS!E43</f>
        <v>117960073.54000002</v>
      </c>
      <c r="F31" s="73">
        <f t="shared" si="3"/>
        <v>94.801362778126304</v>
      </c>
      <c r="G31" s="74">
        <f>FURS!G43</f>
        <v>375665670.96000004</v>
      </c>
      <c r="H31" s="74">
        <f>FURS!H43</f>
        <v>378422927</v>
      </c>
      <c r="I31" s="130">
        <f t="shared" si="4"/>
        <v>99.271382402261281</v>
      </c>
    </row>
    <row r="32" spans="2:9" x14ac:dyDescent="0.3">
      <c r="B32" s="106" t="s">
        <v>111</v>
      </c>
      <c r="C32" s="139" t="s">
        <v>1</v>
      </c>
      <c r="D32" s="74">
        <f>FURS!D44</f>
        <v>10712076.010000002</v>
      </c>
      <c r="E32" s="74">
        <f>FURS!E44</f>
        <v>9280821.2899999991</v>
      </c>
      <c r="F32" s="76">
        <f t="shared" si="3"/>
        <v>115.42163861664017</v>
      </c>
      <c r="G32" s="74">
        <f>FURS!G44</f>
        <v>21130899.66</v>
      </c>
      <c r="H32" s="74">
        <f>FURS!H44</f>
        <v>19106144.460000001</v>
      </c>
      <c r="I32" s="108">
        <f t="shared" si="4"/>
        <v>110.59740338632402</v>
      </c>
    </row>
    <row r="33" spans="2:9" x14ac:dyDescent="0.3">
      <c r="B33" s="106" t="s">
        <v>49</v>
      </c>
      <c r="C33" s="132" t="s">
        <v>74</v>
      </c>
      <c r="D33" s="74">
        <f>FURS!D45</f>
        <v>28953218.010000005</v>
      </c>
      <c r="E33" s="74">
        <f>FURS!E45</f>
        <v>20033393.350000009</v>
      </c>
      <c r="F33" s="73">
        <f t="shared" si="3"/>
        <v>144.52478171901913</v>
      </c>
      <c r="G33" s="74">
        <f>FURS!G45</f>
        <v>67041099.130000003</v>
      </c>
      <c r="H33" s="74">
        <f>FURS!H45</f>
        <v>56301333.56000001</v>
      </c>
      <c r="I33" s="130">
        <f t="shared" si="4"/>
        <v>119.07550832442485</v>
      </c>
    </row>
    <row r="34" spans="2:9" hidden="1" x14ac:dyDescent="0.3">
      <c r="B34" s="106" t="s">
        <v>108</v>
      </c>
      <c r="C34" s="132" t="s">
        <v>75</v>
      </c>
      <c r="D34" s="74">
        <f>FURS!D46</f>
        <v>28741473.370000005</v>
      </c>
      <c r="E34" s="74">
        <f>FURS!E46</f>
        <v>19657797.809999995</v>
      </c>
      <c r="F34" s="76">
        <f t="shared" si="3"/>
        <v>146.20901917802365</v>
      </c>
      <c r="G34" s="74">
        <f>FURS!G46</f>
        <v>66236466.660000004</v>
      </c>
      <c r="H34" s="74">
        <f>FURS!H46</f>
        <v>55162021.479999997</v>
      </c>
      <c r="I34" s="108">
        <f t="shared" si="4"/>
        <v>120.07621345786839</v>
      </c>
    </row>
    <row r="35" spans="2:9" x14ac:dyDescent="0.3">
      <c r="B35" s="106" t="s">
        <v>89</v>
      </c>
      <c r="C35" s="132" t="s">
        <v>76</v>
      </c>
      <c r="D35" s="74">
        <f>FURS!D47</f>
        <v>2824693.1399999997</v>
      </c>
      <c r="E35" s="74">
        <f>FURS!E47</f>
        <v>2983513.4099999992</v>
      </c>
      <c r="F35" s="76">
        <f t="shared" si="3"/>
        <v>94.676736847648371</v>
      </c>
      <c r="G35" s="74">
        <f>FURS!G47</f>
        <v>9533616.9100000001</v>
      </c>
      <c r="H35" s="74">
        <f>FURS!H47</f>
        <v>10171138.289999999</v>
      </c>
      <c r="I35" s="108">
        <f t="shared" si="4"/>
        <v>93.73205474330446</v>
      </c>
    </row>
    <row r="36" spans="2:9" hidden="1" x14ac:dyDescent="0.3">
      <c r="B36" s="106" t="s">
        <v>97</v>
      </c>
      <c r="C36" s="132" t="s">
        <v>78</v>
      </c>
      <c r="D36" s="74">
        <f>FURS!D48</f>
        <v>877761.59999999963</v>
      </c>
      <c r="E36" s="74">
        <f>FURS!E48</f>
        <v>862113.35</v>
      </c>
      <c r="F36" s="76">
        <f t="shared" si="3"/>
        <v>101.8151035475787</v>
      </c>
      <c r="G36" s="74">
        <f>FURS!G48</f>
        <v>3188056.8899999997</v>
      </c>
      <c r="H36" s="74">
        <f>FURS!H48</f>
        <v>3167597.23</v>
      </c>
      <c r="I36" s="108">
        <f t="shared" si="4"/>
        <v>100.64590471939513</v>
      </c>
    </row>
    <row r="37" spans="2:9" x14ac:dyDescent="0.3">
      <c r="B37" s="106" t="s">
        <v>98</v>
      </c>
      <c r="C37" s="132" t="s">
        <v>14</v>
      </c>
      <c r="D37" s="74">
        <f>FURS!D49</f>
        <v>3600565.1799999988</v>
      </c>
      <c r="E37" s="74">
        <f>FURS!E49</f>
        <v>2049320.5599999989</v>
      </c>
      <c r="F37" s="76">
        <f t="shared" si="3"/>
        <v>175.69555736072843</v>
      </c>
      <c r="G37" s="74">
        <f>FURS!G49</f>
        <v>10342208.41</v>
      </c>
      <c r="H37" s="74">
        <f>FURS!H49</f>
        <v>8096371.5399999982</v>
      </c>
      <c r="I37" s="108">
        <f t="shared" si="4"/>
        <v>127.73880693227181</v>
      </c>
    </row>
    <row r="39" spans="2:9" x14ac:dyDescent="0.3">
      <c r="B39" s="100" t="s">
        <v>139</v>
      </c>
    </row>
    <row r="41" spans="2:9" ht="52.5" customHeight="1" x14ac:dyDescent="0.3">
      <c r="B41" s="101"/>
      <c r="C41" s="102" t="s">
        <v>138</v>
      </c>
      <c r="D41" s="102" t="s">
        <v>148</v>
      </c>
      <c r="E41" s="102" t="s">
        <v>149</v>
      </c>
      <c r="F41" s="102" t="s">
        <v>141</v>
      </c>
      <c r="G41" s="102" t="s">
        <v>150</v>
      </c>
      <c r="H41" s="102" t="s">
        <v>151</v>
      </c>
      <c r="I41" s="102" t="s">
        <v>141</v>
      </c>
    </row>
    <row r="42" spans="2:9" ht="30" customHeight="1" x14ac:dyDescent="0.3">
      <c r="B42" s="103" t="s">
        <v>31</v>
      </c>
      <c r="C42" s="120" t="s">
        <v>65</v>
      </c>
      <c r="D42" s="93">
        <f>+D43+D44+D45+D46</f>
        <v>540975198.04000044</v>
      </c>
      <c r="E42" s="93">
        <f>+E43+E44+E45+E46</f>
        <v>491027740.75000018</v>
      </c>
      <c r="F42" s="121">
        <f t="shared" ref="F42:F46" si="5">D42/E42*100</f>
        <v>110.172023522278</v>
      </c>
      <c r="G42" s="91">
        <f>+G43+G44+G45+G46</f>
        <v>1589854112.8600004</v>
      </c>
      <c r="H42" s="91">
        <f>+H43+H44+H45+H46</f>
        <v>1469825100.7800002</v>
      </c>
      <c r="I42" s="122">
        <f>G42/H42*100</f>
        <v>108.16621052506885</v>
      </c>
    </row>
    <row r="43" spans="2:9" x14ac:dyDescent="0.3">
      <c r="B43" s="109" t="s">
        <v>32</v>
      </c>
      <c r="C43" s="110" t="s">
        <v>5</v>
      </c>
      <c r="D43" s="75">
        <f>FURS!D21</f>
        <v>3063022.7599999988</v>
      </c>
      <c r="E43" s="75">
        <f>FURS!E21</f>
        <v>2791142.5500000007</v>
      </c>
      <c r="F43" s="76">
        <f t="shared" si="5"/>
        <v>109.74082137080379</v>
      </c>
      <c r="G43" s="75">
        <f>FURS!G21</f>
        <v>9110712.879999999</v>
      </c>
      <c r="H43" s="75">
        <f>FURS!H21</f>
        <v>8368560.8900000015</v>
      </c>
      <c r="I43" s="108">
        <f>G43/H43*100</f>
        <v>108.86833470838255</v>
      </c>
    </row>
    <row r="44" spans="2:9" x14ac:dyDescent="0.3">
      <c r="B44" s="109" t="s">
        <v>33</v>
      </c>
      <c r="C44" s="110" t="s">
        <v>6</v>
      </c>
      <c r="D44" s="75">
        <f>FURS!D22</f>
        <v>2761108.2800000003</v>
      </c>
      <c r="E44" s="75">
        <f>FURS!E22</f>
        <v>2515065.6099999994</v>
      </c>
      <c r="F44" s="76">
        <f t="shared" si="5"/>
        <v>109.78275354017508</v>
      </c>
      <c r="G44" s="75">
        <f>FURS!G22</f>
        <v>8179330.0700000003</v>
      </c>
      <c r="H44" s="75">
        <f>FURS!H22</f>
        <v>7549339.709999999</v>
      </c>
      <c r="I44" s="108">
        <f>G44/H44*100</f>
        <v>108.34497299367128</v>
      </c>
    </row>
    <row r="45" spans="2:9" x14ac:dyDescent="0.3">
      <c r="B45" s="109" t="s">
        <v>34</v>
      </c>
      <c r="C45" s="109" t="s">
        <v>7</v>
      </c>
      <c r="D45" s="75">
        <f>FURS!D23</f>
        <v>342137714.88000035</v>
      </c>
      <c r="E45" s="75">
        <f>FURS!E23</f>
        <v>313035825.54999995</v>
      </c>
      <c r="F45" s="76">
        <f t="shared" si="5"/>
        <v>109.29666413704207</v>
      </c>
      <c r="G45" s="75">
        <f>FURS!G23</f>
        <v>1013025011.5600003</v>
      </c>
      <c r="H45" s="75">
        <f>FURS!H23</f>
        <v>936699946.63</v>
      </c>
      <c r="I45" s="108">
        <f>G45/H45*100</f>
        <v>108.14829393388969</v>
      </c>
    </row>
    <row r="46" spans="2:9" x14ac:dyDescent="0.3">
      <c r="B46" s="109" t="s">
        <v>35</v>
      </c>
      <c r="C46" s="110" t="s">
        <v>8</v>
      </c>
      <c r="D46" s="75">
        <f>FURS!D24</f>
        <v>193013352.12000006</v>
      </c>
      <c r="E46" s="75">
        <f>FURS!E24</f>
        <v>172685707.0400002</v>
      </c>
      <c r="F46" s="76">
        <f t="shared" si="5"/>
        <v>111.77146935229054</v>
      </c>
      <c r="G46" s="75">
        <f>FURS!G24</f>
        <v>559539058.35000002</v>
      </c>
      <c r="H46" s="75">
        <f>FURS!H24</f>
        <v>517207253.55000007</v>
      </c>
      <c r="I46" s="108">
        <f>G46/H46*100</f>
        <v>108.1846889248833</v>
      </c>
    </row>
    <row r="49" spans="2:9" ht="52.8" x14ac:dyDescent="0.3">
      <c r="B49" s="101"/>
      <c r="C49" s="102" t="s">
        <v>138</v>
      </c>
      <c r="D49" s="102" t="s">
        <v>148</v>
      </c>
      <c r="E49" s="102" t="s">
        <v>149</v>
      </c>
      <c r="F49" s="102" t="s">
        <v>141</v>
      </c>
      <c r="G49" s="102" t="s">
        <v>150</v>
      </c>
      <c r="H49" s="102" t="s">
        <v>151</v>
      </c>
      <c r="I49" s="102" t="s">
        <v>141</v>
      </c>
    </row>
    <row r="50" spans="2:9" ht="49.5" customHeight="1" x14ac:dyDescent="0.3">
      <c r="B50" s="134" t="s">
        <v>93</v>
      </c>
      <c r="C50" s="133" t="s">
        <v>120</v>
      </c>
      <c r="D50" s="91">
        <f>SUM(D51:D54)</f>
        <v>41667832.720000021</v>
      </c>
      <c r="E50" s="91">
        <f>SUM(E51:E54)</f>
        <v>8824326.3899999931</v>
      </c>
      <c r="F50" s="121">
        <f t="shared" ref="F50:F54" si="6">D50/E50*100</f>
        <v>472.19278705759723</v>
      </c>
      <c r="G50" s="91">
        <f>SUM(G51:G54)</f>
        <v>124239401.11</v>
      </c>
      <c r="H50" s="91">
        <f>SUM(H51:H54)</f>
        <v>90023686.060000002</v>
      </c>
      <c r="I50" s="122">
        <f>G50/H50*100</f>
        <v>138.00745842288165</v>
      </c>
    </row>
    <row r="51" spans="2:9" ht="16.5" customHeight="1" x14ac:dyDescent="0.3">
      <c r="B51" s="109" t="s">
        <v>94</v>
      </c>
      <c r="C51" s="140" t="s">
        <v>17</v>
      </c>
      <c r="D51" s="66">
        <f>FURS!D65</f>
        <v>27443.980000000003</v>
      </c>
      <c r="E51" s="66">
        <f>FURS!E65</f>
        <v>27684.860000000022</v>
      </c>
      <c r="F51" s="76">
        <f t="shared" si="6"/>
        <v>99.129921552790876</v>
      </c>
      <c r="G51" s="118">
        <f>FURS!G65</f>
        <v>79453.83</v>
      </c>
      <c r="H51" s="118">
        <f>FURS!H65</f>
        <v>79799.910000000018</v>
      </c>
      <c r="I51" s="108">
        <f>G51/H51*100</f>
        <v>99.566315300355583</v>
      </c>
    </row>
    <row r="52" spans="2:9" ht="14.25" customHeight="1" x14ac:dyDescent="0.3">
      <c r="B52" s="109" t="s">
        <v>95</v>
      </c>
      <c r="C52" s="140" t="s">
        <v>18</v>
      </c>
      <c r="D52" s="66">
        <f>FURS!D66</f>
        <v>46051.649999999994</v>
      </c>
      <c r="E52" s="66">
        <f>FURS!E66</f>
        <v>46998.12000000001</v>
      </c>
      <c r="F52" s="76">
        <f t="shared" si="6"/>
        <v>97.986153488692707</v>
      </c>
      <c r="G52" s="118">
        <f>FURS!G66</f>
        <v>133311.5</v>
      </c>
      <c r="H52" s="118">
        <f>FURS!H66</f>
        <v>133192.48000000001</v>
      </c>
      <c r="I52" s="108">
        <f>G52/H52*100</f>
        <v>100.08935939926937</v>
      </c>
    </row>
    <row r="53" spans="2:9" ht="21.75" customHeight="1" x14ac:dyDescent="0.3">
      <c r="B53" s="109" t="s">
        <v>113</v>
      </c>
      <c r="C53" s="140" t="s">
        <v>19</v>
      </c>
      <c r="D53" s="66">
        <f>FURS!D67</f>
        <v>37516595.290000021</v>
      </c>
      <c r="E53" s="66">
        <f>FURS!E67</f>
        <v>4591630.3999999911</v>
      </c>
      <c r="F53" s="76">
        <f t="shared" si="6"/>
        <v>817.06479010157466</v>
      </c>
      <c r="G53" s="118">
        <f>FURS!G67</f>
        <v>112249032.51000001</v>
      </c>
      <c r="H53" s="118">
        <f>FURS!H67</f>
        <v>77897145.959999993</v>
      </c>
      <c r="I53" s="108">
        <f>G53/H53*100</f>
        <v>144.09903100639866</v>
      </c>
    </row>
    <row r="54" spans="2:9" ht="20.25" customHeight="1" x14ac:dyDescent="0.3">
      <c r="B54" s="109" t="s">
        <v>114</v>
      </c>
      <c r="C54" s="140" t="s">
        <v>20</v>
      </c>
      <c r="D54" s="66">
        <f>FURS!D68</f>
        <v>4077741.7999999989</v>
      </c>
      <c r="E54" s="66">
        <f>FURS!E68</f>
        <v>4158013.0100000007</v>
      </c>
      <c r="F54" s="76">
        <f t="shared" si="6"/>
        <v>98.069481509390428</v>
      </c>
      <c r="G54" s="118">
        <f>FURS!G68</f>
        <v>11777603.27</v>
      </c>
      <c r="H54" s="118">
        <f>FURS!H68</f>
        <v>11913547.710000001</v>
      </c>
      <c r="I54" s="108">
        <f>G54/H54*100</f>
        <v>98.858908837995486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0c1b31452ea64c93c24301d1690800b5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008f3766cb417dc8fff66de0f52d9920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marec</Mesec>
    <Leto xmlns="31846968-95d7-4ba5-b9d7-02992289841a">2018</Leto>
  </documentManagement>
</p:properties>
</file>

<file path=customXml/itemProps1.xml><?xml version="1.0" encoding="utf-8"?>
<ds:datastoreItem xmlns:ds="http://schemas.openxmlformats.org/officeDocument/2006/customXml" ds:itemID="{D3553A56-54B8-4424-9E10-2EF0FEC03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31846968-95d7-4ba5-b9d7-02992289841a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TratnikT</dc:creator>
  <cp:lastModifiedBy>Darja Ravnikar</cp:lastModifiedBy>
  <cp:lastPrinted>2018-04-17T08:17:53Z</cp:lastPrinted>
  <dcterms:created xsi:type="dcterms:W3CDTF">2013-10-09T08:57:38Z</dcterms:created>
  <dcterms:modified xsi:type="dcterms:W3CDTF">2018-04-17T08:18:19Z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Poročilo o prihodkih FURS 2018 03.xlsx</vt:lpwstr>
  </property>
</Properties>
</file>