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0" yWindow="0" windowWidth="23040" windowHeight="7668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FURS!$A$1:$I$80</definedName>
  </definedNames>
  <calcPr calcId="152511"/>
</workbook>
</file>

<file path=xl/calcChain.xml><?xml version="1.0" encoding="utf-8"?>
<calcChain xmlns="http://schemas.openxmlformats.org/spreadsheetml/2006/main"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H11" i="24"/>
  <c r="I11" i="24" s="1"/>
  <c r="H10" i="24"/>
  <c r="I10" i="24" s="1"/>
  <c r="H9" i="24"/>
  <c r="I9" i="24" s="1"/>
  <c r="E53" i="24"/>
  <c r="F53" i="24" s="1"/>
  <c r="E51" i="24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F51" i="24"/>
  <c r="G30" i="24"/>
  <c r="E8" i="22"/>
  <c r="G25" i="24"/>
  <c r="G24" i="24" s="1"/>
  <c r="D6" i="24"/>
  <c r="D5" i="24" s="1"/>
  <c r="E39" i="22"/>
  <c r="D25" i="24"/>
  <c r="G42" i="24"/>
  <c r="D42" i="24"/>
  <c r="H6" i="24" l="1"/>
  <c r="I6" i="24" s="1"/>
  <c r="I7" i="24"/>
  <c r="I54" i="24"/>
  <c r="E6" i="24"/>
  <c r="F6" i="24" s="1"/>
  <c r="H50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G23" i="24"/>
  <c r="E40" i="22"/>
  <c r="E7" i="22"/>
  <c r="H5" i="24" l="1"/>
  <c r="I5" i="24" s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<sst xmlns="http://schemas.openxmlformats.org/spreadsheetml/2006/main" count="283" uniqueCount="166">
  <si>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</si>
  <si>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</si>
  <si>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</si>
  <si>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</si>
  <si>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</si>
  <si>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</si>
  <si>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</si>
  <si>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</si>
  <si>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</si>
  <si>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</si>
  <si>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</si>
  <si>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</si>
  <si>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</si>
  <si>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</si>
  <si>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</si>
  <si>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</si>
  <si>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</si>
  <si>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</si>
  <si>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</si>
  <si>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</si>
  <si>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</si>
  <si>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</si>
  <si>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</si>
  <si>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</si>
  <si>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</si>
  <si>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</si>
  <si>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</si>
  <si>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</si>
  <si>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</si>
  <si>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</si>
  <si>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</si>
  <si>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</si>
  <si>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</si>
  <si>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</si>
  <si>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</si>
  <si>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</si>
  <si>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</si>
  <si>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</si>
  <si>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</si>
  <si>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</si>
  <si>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</si>
  <si>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</si>
  <si>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</si>
  <si>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</si>
  <si>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</si>
  <si>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</si>
  <si>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</si>
  <si>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</si>
  <si>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</si>
  <si>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</si>
  <si>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</si>
  <si>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</si>
  <si>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</si>
  <si>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</si>
  <si>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</si>
  <si>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</si>
  <si>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</si>
  <si>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</si>
  <si>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</si>
  <si>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</si>
  <si>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</si>
  <si>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</si>
  <si>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</si>
  <si>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</si>
  <si>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</si>
  <si>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</si>
  <si>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</si>
  <si>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</si>
  <si>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</si>
  <si>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</si>
  <si>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</si>
  <si>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</si>
  <si>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</si>
  <si>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</si>
  <si>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</si>
  <si>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</si>
  <si>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</si>
  <si>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</si>
  <si>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</si>
  <si>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</si>
  <si>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</si>
  <si>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</si>
  <si>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 xml:space="preserve">Drugi prostovoljni prispevki za socialno varnost 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</si>
  <si>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</si>
  <si>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</si>
  <si>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</si>
  <si>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</si>
  <si>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</si>
  <si>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</si>
  <si>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</si>
  <si>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</si>
  <si>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</si>
  <si>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</si>
  <si>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</si>
  <si>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</si>
  <si>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</si>
  <si>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</si>
  <si>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</si>
  <si>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</si>
  <si>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</si>
  <si>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</si>
  <si>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</si>
  <si>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</si>
  <si>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</si>
  <si>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</si>
  <si>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</si>
  <si>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</si>
  <si>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</si>
  <si>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</si>
  <si>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</si>
  <si>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</si>
  <si>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</si>
  <si>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</si>
  <si>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</si>
  <si>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</si>
  <si>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</si>
  <si>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</si>
  <si>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</si>
  <si>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</si>
  <si>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</si>
  <si>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</si>
  <si>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</si>
  <si>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</si>
  <si>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</si>
  <si>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</si>
  <si>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</si>
  <si>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</si>
  <si>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</si>
  <si>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</si>
  <si>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</si>
  <si>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</si>
  <si>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</si>
  <si>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</si>
  <si>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</si>
  <si>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</si>
  <si>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</si>
  <si>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</si>
  <si>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</si>
  <si>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</si>
  <si>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</si>
  <si>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</si>
  <si>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</si>
  <si>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</si>
  <si>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</si>
  <si>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Opomba: točka G za eDIS CDK zajema podatke po izteku trimesečja za celotno kumulativno obdobje 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</si>
  <si>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</si>
  <si>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</si>
  <si>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</si>
  <si>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</si>
  <si>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</si>
  <si>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</si>
  <si>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</si>
  <si>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</si>
  <si>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</si>
  <si>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</si>
  <si>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</si>
  <si>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</si>
  <si>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</si>
  <si>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</si>
  <si>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</si>
  <si>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</si>
  <si>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</si>
  <si>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REALIZACIJA  APRIL 2017</t>
  </si>
  <si>
    <t>REALIZACIJA JANUAR - APRIL 2018</t>
  </si>
  <si>
    <t>REALIZACIJA JANUAR - APRIL 2017</t>
  </si>
  <si>
    <t xml:space="preserve"> REALIZACIJA   APRIL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</si>
</sst>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6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6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195">
    <xf numFmtId="0" fontId="0" fillId="0" borderId="0" xfId="0"/>
    <xf numFmtId="3" fontId="0" fillId="0" borderId="0" xfId="0" applyNumberFormat="1"/>
    <xf numFmtId="3" fontId="22" fillId="0" borderId="0" xfId="0" applyNumberFormat="1" applyFont="1"/>
    <xf numFmtId="3" fontId="26" fillId="35" borderId="14" xfId="0" applyNumberFormat="1" applyFont="1" applyFill="1" applyBorder="1" applyAlignment="1">
      <alignment shrinkToFit="1"/>
    </xf>
    <xf numFmtId="0" fontId="26" fillId="35" borderId="25" xfId="28" applyFont="1" applyFill="1" applyBorder="1" applyAlignment="1">
      <alignment shrinkToFit="1"/>
    </xf>
    <xf numFmtId="0" fontId="26" fillId="35" borderId="20" xfId="28" applyFont="1" applyFill="1" applyBorder="1" applyAlignment="1">
      <alignment shrinkToFit="1"/>
    </xf>
    <xf numFmtId="0" fontId="26" fillId="35" borderId="20" xfId="28" applyFont="1" applyFill="1" applyBorder="1" applyAlignment="1">
      <alignment wrapText="1" shrinkToFit="1"/>
    </xf>
    <xf numFmtId="3" fontId="26" fillId="37" borderId="14" xfId="0" applyNumberFormat="1" applyFont="1" applyFill="1" applyBorder="1" applyAlignment="1">
      <alignment shrinkToFit="1"/>
    </xf>
    <xf numFmtId="3" fontId="3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5" xfId="0" applyNumberFormat="1" applyFont="1" applyFill="1" applyBorder="1" applyAlignment="1">
      <alignment shrinkToFit="1"/>
    </xf>
    <xf numFmtId="3" fontId="29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3" fontId="25" fillId="0" borderId="0" xfId="0" applyNumberFormat="1" applyFont="1" applyBorder="1"/>
    <xf numFmtId="0" fontId="24" fillId="0" borderId="0" xfId="0" applyNumberFormat="1" applyFont="1"/>
    <xf numFmtId="165" fontId="25" fillId="0" borderId="0" xfId="0" applyNumberFormat="1" applyFont="1" applyBorder="1"/>
    <xf numFmtId="3" fontId="32" fillId="0" borderId="13" xfId="0" applyNumberFormat="1" applyFont="1" applyBorder="1"/>
    <xf numFmtId="3" fontId="24" fillId="0" borderId="19" xfId="0" applyNumberFormat="1" applyFont="1" applyBorder="1" applyAlignment="1">
      <alignment horizontal="center" wrapText="1"/>
    </xf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0" fontId="3" fillId="0" borderId="0" xfId="0" applyFont="1"/>
    <xf numFmtId="166" fontId="3" fillId="35" borderId="20" xfId="0" applyNumberFormat="1" applyFont="1" applyFill="1" applyBorder="1"/>
    <xf numFmtId="166" fontId="3" fillId="0" borderId="20" xfId="0" applyNumberFormat="1" applyFont="1" applyBorder="1"/>
    <xf numFmtId="166" fontId="3" fillId="0" borderId="20" xfId="0" applyNumberFormat="1" applyFont="1" applyFill="1" applyBorder="1"/>
    <xf numFmtId="166" fontId="3" fillId="0" borderId="27" xfId="0" applyNumberFormat="1" applyFont="1" applyBorder="1"/>
    <xf numFmtId="166" fontId="3" fillId="0" borderId="27" xfId="0" applyNumberFormat="1" applyFont="1" applyFill="1" applyBorder="1"/>
    <xf numFmtId="166" fontId="3" fillId="0" borderId="25" xfId="0" applyNumberFormat="1" applyFont="1" applyFill="1" applyBorder="1"/>
    <xf numFmtId="3" fontId="33" fillId="0" borderId="0" xfId="44" applyNumberFormat="1" applyFont="1"/>
    <xf numFmtId="0" fontId="0" fillId="0" borderId="0" xfId="0" applyFill="1"/>
    <xf numFmtId="0" fontId="0" fillId="0" borderId="0" xfId="0" applyAlignment="1">
      <alignment horizontal="center"/>
    </xf>
    <xf numFmtId="3" fontId="24" fillId="0" borderId="32" xfId="0" applyNumberFormat="1" applyFont="1" applyBorder="1" applyAlignment="1">
      <alignment horizontal="center" vertical="center" wrapText="1"/>
    </xf>
    <xf numFmtId="3" fontId="24" fillId="0" borderId="31" xfId="0" applyNumberFormat="1" applyFont="1" applyBorder="1" applyAlignment="1">
      <alignment horizontal="center" wrapText="1"/>
    </xf>
    <xf numFmtId="3" fontId="3" fillId="0" borderId="33" xfId="0" applyNumberFormat="1" applyFont="1" applyBorder="1" applyAlignment="1">
      <alignment horizontal="center"/>
    </xf>
    <xf numFmtId="3" fontId="32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0" fontId="26" fillId="37" borderId="20" xfId="28" applyFont="1" applyFill="1" applyBorder="1" applyAlignment="1">
      <alignment shrinkToFit="1"/>
    </xf>
    <xf numFmtId="0" fontId="26" fillId="37" borderId="20" xfId="0" applyFont="1" applyFill="1" applyBorder="1" applyAlignment="1">
      <alignment shrinkToFit="1"/>
    </xf>
    <xf numFmtId="0" fontId="3" fillId="37" borderId="20" xfId="0" applyFont="1" applyFill="1" applyBorder="1" applyAlignment="1">
      <alignment shrinkToFit="1"/>
    </xf>
    <xf numFmtId="0" fontId="28" fillId="37" borderId="20" xfId="28" applyFont="1" applyFill="1" applyBorder="1" applyAlignment="1">
      <alignment shrinkToFit="1"/>
    </xf>
    <xf numFmtId="0" fontId="3" fillId="37" borderId="20" xfId="28" applyFont="1" applyFill="1" applyBorder="1" applyAlignment="1">
      <alignment shrinkToFit="1"/>
    </xf>
    <xf numFmtId="0" fontId="3" fillId="37" borderId="20" xfId="0" applyFont="1" applyFill="1" applyBorder="1" applyAlignment="1"/>
    <xf numFmtId="3" fontId="26" fillId="37" borderId="20" xfId="0" applyNumberFormat="1" applyFont="1" applyFill="1" applyBorder="1" applyAlignment="1">
      <alignment shrinkToFit="1"/>
    </xf>
    <xf numFmtId="49" fontId="30" fillId="37" borderId="20" xfId="0" applyNumberFormat="1" applyFont="1" applyFill="1" applyBorder="1" applyAlignment="1">
      <alignment horizontal="left" wrapText="1"/>
    </xf>
    <xf numFmtId="49" fontId="30" fillId="37" borderId="26" xfId="0" applyNumberFormat="1" applyFont="1" applyFill="1" applyBorder="1" applyAlignment="1">
      <alignment horizontal="left" wrapText="1"/>
    </xf>
    <xf numFmtId="0" fontId="23" fillId="37" borderId="20" xfId="28" applyFont="1" applyFill="1" applyBorder="1" applyAlignment="1">
      <alignment shrinkToFit="1"/>
    </xf>
    <xf numFmtId="0" fontId="37" fillId="35" borderId="25" xfId="28" applyFont="1" applyFill="1" applyBorder="1" applyAlignment="1">
      <alignment wrapText="1" shrinkToFit="1"/>
    </xf>
    <xf numFmtId="0" fontId="37" fillId="37" borderId="20" xfId="28" applyFont="1" applyFill="1" applyBorder="1" applyAlignment="1">
      <alignment wrapText="1" shrinkToFit="1"/>
    </xf>
    <xf numFmtId="166" fontId="3" fillId="35" borderId="33" xfId="0" applyNumberFormat="1" applyFont="1" applyFill="1" applyBorder="1" applyAlignment="1"/>
    <xf numFmtId="166" fontId="3" fillId="0" borderId="33" xfId="0" applyNumberFormat="1" applyFont="1" applyBorder="1" applyAlignment="1"/>
    <xf numFmtId="166" fontId="3" fillId="0" borderId="35" xfId="0" applyNumberFormat="1" applyFont="1" applyFill="1" applyBorder="1" applyAlignment="1"/>
    <xf numFmtId="166" fontId="3" fillId="0" borderId="26" xfId="0" applyNumberFormat="1" applyFont="1" applyFill="1" applyBorder="1"/>
    <xf numFmtId="166" fontId="3" fillId="0" borderId="33" xfId="0" quotePrefix="1" applyNumberFormat="1" applyFont="1" applyFill="1" applyBorder="1" applyAlignment="1"/>
    <xf numFmtId="166" fontId="3" fillId="0" borderId="20" xfId="0" quotePrefix="1" applyNumberFormat="1" applyFont="1" applyFill="1" applyBorder="1"/>
    <xf numFmtId="166" fontId="3" fillId="0" borderId="33" xfId="0" applyNumberFormat="1" applyFont="1" applyFill="1" applyBorder="1" applyAlignment="1"/>
    <xf numFmtId="166" fontId="3" fillId="35" borderId="35" xfId="0" applyNumberFormat="1" applyFont="1" applyFill="1" applyBorder="1" applyAlignment="1"/>
    <xf numFmtId="166" fontId="3" fillId="35" borderId="26" xfId="0" applyNumberFormat="1" applyFont="1" applyFill="1" applyBorder="1"/>
    <xf numFmtId="166" fontId="3" fillId="0" borderId="34" xfId="0" applyNumberFormat="1" applyFont="1" applyBorder="1" applyAlignment="1"/>
    <xf numFmtId="166" fontId="3" fillId="0" borderId="20" xfId="0" applyNumberFormat="1" applyFont="1" applyFill="1" applyBorder="1" applyAlignment="1">
      <alignment horizontal="right"/>
    </xf>
    <xf numFmtId="3" fontId="3" fillId="35" borderId="15" xfId="0" applyNumberFormat="1" applyFont="1" applyFill="1" applyBorder="1"/>
    <xf numFmtId="3" fontId="3" fillId="0" borderId="15" xfId="0" applyNumberFormat="1" applyFont="1" applyBorder="1"/>
    <xf numFmtId="3" fontId="3" fillId="0" borderId="15" xfId="0" applyNumberFormat="1" applyFont="1" applyFill="1" applyBorder="1"/>
    <xf numFmtId="3" fontId="26" fillId="35" borderId="15" xfId="0" applyNumberFormat="1" applyFont="1" applyFill="1" applyBorder="1"/>
    <xf numFmtId="3" fontId="26" fillId="0" borderId="15" xfId="0" applyNumberFormat="1" applyFont="1" applyBorder="1"/>
    <xf numFmtId="3" fontId="26" fillId="0" borderId="15" xfId="0" applyNumberFormat="1" applyFont="1" applyFill="1" applyBorder="1"/>
    <xf numFmtId="3" fontId="26" fillId="0" borderId="15" xfId="0" quotePrefix="1" applyNumberFormat="1" applyFont="1" applyFill="1" applyBorder="1"/>
    <xf numFmtId="3" fontId="3" fillId="0" borderId="15" xfId="0" quotePrefix="1" applyNumberFormat="1" applyFont="1" applyFill="1" applyBorder="1"/>
    <xf numFmtId="3" fontId="3" fillId="0" borderId="17" xfId="0" applyNumberFormat="1" applyFont="1" applyBorder="1"/>
    <xf numFmtId="3" fontId="3" fillId="0" borderId="17" xfId="0" applyNumberFormat="1" applyFont="1" applyFill="1" applyBorder="1"/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5" fillId="0" borderId="1" xfId="0" quotePrefix="1" applyNumberFormat="1" applyFont="1" applyFill="1" applyBorder="1"/>
    <xf numFmtId="3" fontId="35" fillId="0" borderId="1" xfId="0" applyNumberFormat="1" applyFont="1" applyFill="1" applyBorder="1"/>
    <xf numFmtId="166" fontId="35" fillId="0" borderId="1" xfId="0" applyNumberFormat="1" applyFont="1" applyFill="1" applyBorder="1" applyAlignment="1"/>
    <xf numFmtId="3" fontId="36" fillId="0" borderId="1" xfId="0" quotePrefix="1" applyNumberFormat="1" applyFont="1" applyFill="1" applyBorder="1"/>
    <xf numFmtId="166" fontId="36" fillId="0" borderId="1" xfId="0" applyNumberFormat="1" applyFont="1" applyFill="1" applyBorder="1" applyAlignment="1"/>
    <xf numFmtId="3" fontId="36" fillId="0" borderId="1" xfId="0" applyNumberFormat="1" applyFont="1" applyFill="1" applyBorder="1"/>
    <xf numFmtId="3" fontId="36" fillId="0" borderId="1" xfId="0" applyNumberFormat="1" applyFont="1" applyBorder="1"/>
    <xf numFmtId="166" fontId="36" fillId="0" borderId="1" xfId="0" applyNumberFormat="1" applyFont="1" applyBorder="1" applyAlignment="1"/>
    <xf numFmtId="3" fontId="35" fillId="0" borderId="1" xfId="0" applyNumberFormat="1" applyFont="1" applyBorder="1"/>
    <xf numFmtId="0" fontId="41" fillId="33" borderId="13" xfId="28" applyFont="1" applyFill="1" applyBorder="1" applyAlignment="1">
      <alignment vertical="center" shrinkToFit="1"/>
    </xf>
    <xf numFmtId="0" fontId="35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8" fillId="35" borderId="1" xfId="0" applyNumberFormat="1" applyFont="1" applyFill="1" applyBorder="1" applyAlignment="1">
      <alignment horizontal="center"/>
    </xf>
    <xf numFmtId="0" fontId="41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5" fillId="0" borderId="1" xfId="0" applyNumberFormat="1" applyFont="1" applyBorder="1" applyAlignment="1"/>
    <xf numFmtId="3" fontId="37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7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8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4" fillId="0" borderId="0" xfId="0" applyFont="1"/>
    <xf numFmtId="3" fontId="32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7" fillId="35" borderId="1" xfId="0" applyNumberFormat="1" applyFont="1" applyFill="1" applyBorder="1" applyAlignment="1">
      <alignment shrinkToFit="1"/>
    </xf>
    <xf numFmtId="0" fontId="37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6" fillId="37" borderId="1" xfId="0" applyNumberFormat="1" applyFont="1" applyFill="1" applyBorder="1" applyAlignment="1">
      <alignment shrinkToFit="1"/>
    </xf>
    <xf numFmtId="0" fontId="36" fillId="37" borderId="1" xfId="0" applyFont="1" applyFill="1" applyBorder="1" applyAlignment="1">
      <alignment shrinkToFit="1"/>
    </xf>
    <xf numFmtId="166" fontId="36" fillId="0" borderId="1" xfId="0" applyNumberFormat="1" applyFont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shrinkToFit="1"/>
    </xf>
    <xf numFmtId="166" fontId="35" fillId="0" borderId="1" xfId="0" applyNumberFormat="1" applyFont="1" applyBorder="1"/>
    <xf numFmtId="0" fontId="36" fillId="37" borderId="1" xfId="0" applyFont="1" applyFill="1" applyBorder="1" applyAlignment="1">
      <alignment wrapText="1"/>
    </xf>
    <xf numFmtId="0" fontId="36" fillId="37" borderId="1" xfId="0" applyFont="1" applyFill="1" applyBorder="1" applyAlignment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7" fillId="35" borderId="1" xfId="28" applyFont="1" applyFill="1" applyBorder="1" applyAlignment="1">
      <alignment wrapText="1" shrinkToFit="1"/>
    </xf>
    <xf numFmtId="166" fontId="37" fillId="35" borderId="1" xfId="0" quotePrefix="1" applyNumberFormat="1" applyFont="1" applyFill="1" applyBorder="1" applyAlignment="1"/>
    <xf numFmtId="166" fontId="37" fillId="35" borderId="1" xfId="0" applyNumberFormat="1" applyFont="1" applyFill="1" applyBorder="1"/>
    <xf numFmtId="166" fontId="35" fillId="0" borderId="1" xfId="0" applyNumberFormat="1" applyFont="1" applyFill="1" applyBorder="1"/>
    <xf numFmtId="0" fontId="35" fillId="37" borderId="1" xfId="28" applyFont="1" applyFill="1" applyBorder="1" applyAlignment="1">
      <alignment wrapText="1" shrinkToFit="1"/>
    </xf>
    <xf numFmtId="166" fontId="35" fillId="0" borderId="1" xfId="0" quotePrefix="1" applyNumberFormat="1" applyFont="1" applyFill="1" applyBorder="1"/>
    <xf numFmtId="3" fontId="43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vertical="center" wrapText="1" shrinkToFit="1"/>
    </xf>
    <xf numFmtId="3" fontId="42" fillId="37" borderId="1" xfId="0" applyNumberFormat="1" applyFont="1" applyFill="1" applyBorder="1" applyAlignment="1">
      <alignment shrinkToFit="1"/>
    </xf>
    <xf numFmtId="49" fontId="45" fillId="37" borderId="1" xfId="0" applyNumberFormat="1" applyFont="1" applyFill="1" applyBorder="1" applyAlignment="1">
      <alignment horizontal="left" wrapText="1"/>
    </xf>
    <xf numFmtId="166" fontId="36" fillId="0" borderId="1" xfId="0" applyNumberFormat="1" applyFont="1" applyFill="1" applyBorder="1"/>
    <xf numFmtId="49" fontId="44" fillId="37" borderId="1" xfId="0" applyNumberFormat="1" applyFont="1" applyFill="1" applyBorder="1" applyAlignment="1">
      <alignment horizontal="left" wrapText="1"/>
    </xf>
    <xf numFmtId="0" fontId="36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5" fillId="35" borderId="1" xfId="0" applyNumberFormat="1" applyFont="1" applyFill="1" applyBorder="1" applyAlignment="1">
      <alignment shrinkToFit="1"/>
    </xf>
    <xf numFmtId="0" fontId="3" fillId="37" borderId="20" xfId="0" applyFont="1" applyFill="1" applyBorder="1" applyAlignment="1">
      <alignment wrapText="1"/>
    </xf>
    <xf numFmtId="3" fontId="25" fillId="0" borderId="0" xfId="0" applyNumberFormat="1" applyFont="1" applyFill="1" applyBorder="1"/>
    <xf numFmtId="0" fontId="42" fillId="37" borderId="1" xfId="28" applyFont="1" applyFill="1" applyBorder="1" applyAlignment="1">
      <alignment shrinkToFit="1"/>
    </xf>
    <xf numFmtId="166" fontId="36" fillId="0" borderId="1" xfId="0" quotePrefix="1" applyNumberFormat="1" applyFont="1" applyFill="1" applyBorder="1"/>
    <xf numFmtId="49" fontId="47" fillId="37" borderId="1" xfId="0" applyNumberFormat="1" applyFont="1" applyFill="1" applyBorder="1" applyAlignment="1">
      <alignment horizontal="left" wrapText="1"/>
    </xf>
    <xf numFmtId="0" fontId="48" fillId="37" borderId="1" xfId="28" applyFont="1" applyFill="1" applyBorder="1" applyAlignment="1">
      <alignment wrapText="1" shrinkToFit="1"/>
    </xf>
    <xf numFmtId="0" fontId="0" fillId="0" borderId="0" xfId="0"/>
    <xf numFmtId="3" fontId="0" fillId="0" borderId="0" xfId="0" applyNumberFormat="1"/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40" fillId="34" borderId="14" xfId="0" applyNumberFormat="1" applyFont="1" applyFill="1" applyBorder="1" applyAlignment="1">
      <alignment horizontal="right" shrinkToFit="1"/>
    </xf>
    <xf numFmtId="0" fontId="40" fillId="34" borderId="20" xfId="28" applyFont="1" applyFill="1" applyBorder="1" applyAlignment="1">
      <alignment shrinkToFit="1"/>
    </xf>
    <xf numFmtId="3" fontId="40" fillId="34" borderId="1" xfId="0" applyNumberFormat="1" applyFont="1" applyFill="1" applyBorder="1" applyAlignment="1">
      <alignment horizontal="right"/>
    </xf>
    <xf numFmtId="166" fontId="50" fillId="34" borderId="33" xfId="0" applyNumberFormat="1" applyFont="1" applyFill="1" applyBorder="1" applyAlignment="1"/>
    <xf numFmtId="166" fontId="50" fillId="34" borderId="20" xfId="0" applyNumberFormat="1" applyFont="1" applyFill="1" applyBorder="1" applyAlignment="1">
      <alignment horizontal="right"/>
    </xf>
    <xf numFmtId="3" fontId="40" fillId="34" borderId="1" xfId="0" applyNumberFormat="1" applyFont="1" applyFill="1" applyBorder="1"/>
    <xf numFmtId="166" fontId="50" fillId="34" borderId="35" xfId="0" applyNumberFormat="1" applyFont="1" applyFill="1" applyBorder="1" applyAlignment="1"/>
    <xf numFmtId="3" fontId="40" fillId="34" borderId="11" xfId="0" applyNumberFormat="1" applyFont="1" applyFill="1" applyBorder="1"/>
    <xf numFmtId="166" fontId="50" fillId="34" borderId="26" xfId="0" applyNumberFormat="1" applyFont="1" applyFill="1" applyBorder="1"/>
    <xf numFmtId="166" fontId="50" fillId="34" borderId="20" xfId="0" applyNumberFormat="1" applyFont="1" applyFill="1" applyBorder="1"/>
    <xf numFmtId="3" fontId="23" fillId="0" borderId="19" xfId="0" applyNumberFormat="1" applyFont="1" applyBorder="1" applyAlignment="1">
      <alignment horizontal="center" wrapText="1"/>
    </xf>
    <xf numFmtId="49" fontId="51" fillId="37" borderId="26" xfId="0" applyNumberFormat="1" applyFont="1" applyFill="1" applyBorder="1" applyAlignment="1">
      <alignment horizontal="left" wrapText="1"/>
    </xf>
    <xf numFmtId="3" fontId="3" fillId="0" borderId="12" xfId="0" applyNumberFormat="1" applyFont="1" applyBorder="1"/>
    <xf numFmtId="3" fontId="3" fillId="0" borderId="12" xfId="0" applyNumberFormat="1" applyFont="1" applyFill="1" applyBorder="1"/>
    <xf numFmtId="3" fontId="3" fillId="35" borderId="12" xfId="0" applyNumberFormat="1" applyFont="1" applyFill="1" applyBorder="1"/>
    <xf numFmtId="0" fontId="0" fillId="0" borderId="0" xfId="0"/>
    <xf numFmtId="3" fontId="3" fillId="0" borderId="1" xfId="0" applyNumberFormat="1" applyFont="1" applyFill="1" applyBorder="1"/>
    <xf numFmtId="3" fontId="3" fillId="35" borderId="1" xfId="0" applyNumberFormat="1" applyFont="1" applyFill="1" applyBorder="1"/>
    <xf numFmtId="3" fontId="3" fillId="0" borderId="1" xfId="0" applyNumberFormat="1" applyFont="1" applyBorder="1"/>
    <xf numFmtId="3" fontId="3" fillId="0" borderId="30" xfId="0" applyNumberFormat="1" applyFont="1" applyBorder="1"/>
    <xf numFmtId="3" fontId="26" fillId="35" borderId="1" xfId="0" applyNumberFormat="1" applyFont="1" applyFill="1" applyBorder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quotePrefix="1" applyNumberFormat="1" applyFont="1" applyFill="1" applyBorder="1"/>
    <xf numFmtId="3" fontId="3" fillId="0" borderId="1" xfId="0" quotePrefix="1" applyNumberFormat="1" applyFont="1" applyFill="1" applyBorder="1"/>
    <xf numFmtId="3" fontId="26" fillId="35" borderId="11" xfId="0" applyNumberFormat="1" applyFont="1" applyFill="1" applyBorder="1"/>
    <xf numFmtId="3" fontId="3" fillId="0" borderId="30" xfId="0" applyNumberFormat="1" applyFont="1" applyFill="1" applyBorder="1"/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0" fillId="34" borderId="15" xfId="0" applyNumberFormat="1" applyFont="1" applyFill="1" applyBorder="1" applyAlignment="1">
      <alignment horizontal="right"/>
    </xf>
    <xf numFmtId="3" fontId="40" fillId="34" borderId="15" xfId="0" applyNumberFormat="1" applyFont="1" applyFill="1" applyBorder="1"/>
    <xf numFmtId="3" fontId="40" fillId="0" borderId="15" xfId="0" applyNumberFormat="1" applyFont="1" applyFill="1" applyBorder="1" applyAlignment="1" applyProtection="1">
      <alignment horizontal="right"/>
    </xf>
    <xf numFmtId="0" fontId="37" fillId="0" borderId="20" xfId="0" applyFont="1" applyFill="1" applyBorder="1" applyAlignment="1" applyProtection="1">
      <alignment wrapText="1"/>
    </xf>
    <xf numFmtId="0" fontId="26" fillId="0" borderId="15" xfId="45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40" fillId="34" borderId="37" xfId="0" applyNumberFormat="1" applyFont="1" applyFill="1" applyBorder="1" applyAlignment="1">
      <alignment horizontal="right" shrinkToFit="1"/>
    </xf>
    <xf numFmtId="0" fontId="40" fillId="34" borderId="21" xfId="28" applyFont="1" applyFill="1" applyBorder="1" applyAlignment="1">
      <alignment shrinkToFit="1"/>
    </xf>
    <xf numFmtId="3" fontId="40" fillId="34" borderId="18" xfId="0" applyNumberFormat="1" applyFont="1" applyFill="1" applyBorder="1"/>
    <xf numFmtId="3" fontId="40" fillId="34" borderId="24" xfId="0" applyNumberFormat="1" applyFont="1" applyFill="1" applyBorder="1"/>
    <xf numFmtId="166" fontId="50" fillId="34" borderId="38" xfId="0" applyNumberFormat="1" applyFont="1" applyFill="1" applyBorder="1" applyAlignment="1"/>
    <xf numFmtId="3" fontId="40" fillId="34" borderId="23" xfId="0" applyNumberFormat="1" applyFont="1" applyFill="1" applyBorder="1"/>
    <xf numFmtId="166" fontId="50" fillId="34" borderId="28" xfId="0" applyNumberFormat="1" applyFont="1" applyFill="1" applyBorder="1"/>
    <xf numFmtId="3" fontId="40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31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11.277270438797764</c:v>
                </c:pt>
                <c:pt idx="1">
                  <c:v>17.61267760458141</c:v>
                </c:pt>
                <c:pt idx="2">
                  <c:v>18.498381539280562</c:v>
                </c:pt>
                <c:pt idx="3">
                  <c:v>52.611670417340264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10.470437287294773</c:v>
                </c:pt>
                <c:pt idx="1">
                  <c:v>19.710067608944698</c:v>
                </c:pt>
                <c:pt idx="2">
                  <c:v>17.136672207834895</c:v>
                </c:pt>
                <c:pt idx="3">
                  <c:v>52.682822895925618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72</xdr:row>
      <xdr:rowOff>0</xdr:rowOff>
    </xdr:from>
    <xdr:to>
      <xdr:col>10</xdr:col>
      <xdr:colOff>76200</xdr:colOff>
      <xdr:row>72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72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topLeftCell="A56" zoomScaleNormal="100" workbookViewId="0">
      <selection activeCell="J2" sqref="J2"/>
    </sheetView>
  </sheetViews>
  <sheetFormatPr defaultColWidth="11.5546875" defaultRowHeight="14.4" x14ac:dyDescent="0.3"/>
  <cols>
    <col min="1" max="1" width="3.109375" customWidth="1"/>
    <col min="2" max="2" width="6.88671875" customWidth="1"/>
    <col min="3" max="3" width="48.33203125" customWidth="1"/>
    <col min="4" max="5" width="17.6640625" customWidth="1"/>
    <col min="6" max="6" width="9.88671875" customWidth="1"/>
    <col min="7" max="8" width="17.6640625" customWidth="1"/>
    <col min="9" max="9" width="10" customWidth="1"/>
    <col min="11" max="11" width="17.6640625" customWidth="1"/>
  </cols>
  <sheetData>
    <row r="1" spans="1:9" x14ac:dyDescent="0.3">
      <c r="B1" s="14" t="s">
        <v>122</v>
      </c>
      <c r="C1" s="14"/>
      <c r="D1" s="14"/>
      <c r="E1" s="14"/>
      <c r="F1" s="14"/>
      <c r="G1" s="13"/>
      <c r="H1" s="13"/>
      <c r="I1" s="13"/>
    </row>
    <row r="2" spans="1:9" x14ac:dyDescent="0.3">
      <c r="B2" s="14" t="s">
        <v>123</v>
      </c>
      <c r="C2" s="14"/>
      <c r="D2" s="14"/>
      <c r="E2" s="14"/>
      <c r="F2" s="14"/>
      <c r="G2" s="15"/>
      <c r="H2" s="13"/>
      <c r="I2" s="13"/>
    </row>
    <row r="3" spans="1:9" x14ac:dyDescent="0.3">
      <c r="B3" s="14" t="s">
        <v>129</v>
      </c>
      <c r="C3" s="14"/>
      <c r="D3" s="14"/>
      <c r="E3" s="14"/>
      <c r="F3" s="14"/>
      <c r="G3" s="13"/>
      <c r="H3" s="13"/>
      <c r="I3" s="13"/>
    </row>
    <row r="4" spans="1:9" x14ac:dyDescent="0.3">
      <c r="B4" s="13"/>
      <c r="C4" s="14"/>
      <c r="D4" s="14"/>
      <c r="E4" s="14"/>
      <c r="F4" s="14"/>
      <c r="G4" s="13"/>
      <c r="H4" s="13"/>
      <c r="I4" s="13"/>
    </row>
    <row r="5" spans="1:9" x14ac:dyDescent="0.3">
      <c r="B5" s="28"/>
      <c r="C5" s="2"/>
      <c r="D5" s="14"/>
      <c r="E5" s="14"/>
      <c r="F5" s="14"/>
      <c r="G5" s="13"/>
      <c r="H5" s="13"/>
      <c r="I5" s="13"/>
    </row>
    <row r="6" spans="1:9" ht="15" thickBot="1" x14ac:dyDescent="0.35">
      <c r="A6" s="192"/>
      <c r="B6" s="193" t="s">
        <v>105</v>
      </c>
      <c r="C6" s="193"/>
      <c r="D6" s="193"/>
      <c r="E6" s="193"/>
      <c r="F6" s="193"/>
      <c r="G6" s="193"/>
      <c r="H6" s="193"/>
      <c r="I6" s="193"/>
    </row>
    <row r="7" spans="1:9" ht="74.25" customHeight="1" x14ac:dyDescent="0.3">
      <c r="A7" s="192"/>
      <c r="B7" s="16"/>
      <c r="C7" s="34"/>
      <c r="D7" s="32" t="s">
        <v>165</v>
      </c>
      <c r="E7" s="17" t="s">
        <v>162</v>
      </c>
      <c r="F7" s="31" t="s">
        <v>153</v>
      </c>
      <c r="G7" s="158" t="s">
        <v>163</v>
      </c>
      <c r="H7" s="158" t="s">
        <v>164</v>
      </c>
      <c r="I7" s="175" t="s">
        <v>153</v>
      </c>
    </row>
    <row r="8" spans="1:9" s="21" customFormat="1" ht="19.2" customHeight="1" x14ac:dyDescent="0.25">
      <c r="A8" s="192"/>
      <c r="B8" s="18" t="s">
        <v>60</v>
      </c>
      <c r="C8" s="35" t="s">
        <v>124</v>
      </c>
      <c r="D8" s="176">
        <v>1</v>
      </c>
      <c r="E8" s="19">
        <v>2</v>
      </c>
      <c r="F8" s="33" t="s">
        <v>126</v>
      </c>
      <c r="G8" s="19">
        <v>1</v>
      </c>
      <c r="H8" s="19">
        <v>2</v>
      </c>
      <c r="I8" s="20" t="s">
        <v>126</v>
      </c>
    </row>
    <row r="9" spans="1:9" s="21" customFormat="1" ht="22.95" customHeight="1" x14ac:dyDescent="0.3">
      <c r="A9" s="192"/>
      <c r="B9" s="148" t="s">
        <v>21</v>
      </c>
      <c r="C9" s="149" t="s">
        <v>97</v>
      </c>
      <c r="D9" s="177">
        <v>1488600404.3599997</v>
      </c>
      <c r="E9" s="150">
        <v>1356303391.2899992</v>
      </c>
      <c r="F9" s="151">
        <v>109.75423448172394</v>
      </c>
      <c r="G9" s="150">
        <v>5204050784.6700001</v>
      </c>
      <c r="H9" s="150">
        <v>4823588630.5200005</v>
      </c>
      <c r="I9" s="152">
        <v>107.88753318935045</v>
      </c>
    </row>
    <row r="10" spans="1:9" s="21" customFormat="1" ht="30" customHeight="1" x14ac:dyDescent="0.25">
      <c r="A10" s="192"/>
      <c r="B10" s="3" t="s">
        <v>22</v>
      </c>
      <c r="C10" s="46" t="s">
        <v>118</v>
      </c>
      <c r="D10" s="62">
        <v>347491136.34000009</v>
      </c>
      <c r="E10" s="168">
        <v>330626806.85000002</v>
      </c>
      <c r="F10" s="48">
        <v>105.10071450366429</v>
      </c>
      <c r="G10" s="168">
        <v>1132864883.45</v>
      </c>
      <c r="H10" s="168">
        <v>999755521.48000002</v>
      </c>
      <c r="I10" s="22">
        <v>113.31419123076709</v>
      </c>
    </row>
    <row r="11" spans="1:9" s="21" customFormat="1" ht="22.95" customHeight="1" x14ac:dyDescent="0.25">
      <c r="A11" s="192"/>
      <c r="B11" s="7" t="s">
        <v>23</v>
      </c>
      <c r="C11" s="37" t="s">
        <v>61</v>
      </c>
      <c r="D11" s="63">
        <v>232461361.61000004</v>
      </c>
      <c r="E11" s="169">
        <v>210755394.86000001</v>
      </c>
      <c r="F11" s="49">
        <v>110.29912746215527</v>
      </c>
      <c r="G11" s="169">
        <v>832300997.04999995</v>
      </c>
      <c r="H11" s="169">
        <v>755876134.5</v>
      </c>
      <c r="I11" s="23">
        <v>110.1107653836106</v>
      </c>
    </row>
    <row r="12" spans="1:9" s="21" customFormat="1" ht="22.95" customHeight="1" x14ac:dyDescent="0.25">
      <c r="A12" s="192"/>
      <c r="B12" s="8" t="s">
        <v>24</v>
      </c>
      <c r="C12" s="38" t="s">
        <v>62</v>
      </c>
      <c r="D12" s="63">
        <v>8453658.0899999999</v>
      </c>
      <c r="E12" s="169">
        <v>3603209.7499999991</v>
      </c>
      <c r="F12" s="49">
        <v>234.61465405948135</v>
      </c>
      <c r="G12" s="169">
        <v>13917908.17</v>
      </c>
      <c r="H12" s="169">
        <v>8278467.6199999992</v>
      </c>
      <c r="I12" s="23">
        <v>168.12179268993748</v>
      </c>
    </row>
    <row r="13" spans="1:9" s="21" customFormat="1" ht="19.2" customHeight="1" x14ac:dyDescent="0.3">
      <c r="A13" s="192"/>
      <c r="B13" s="9" t="s">
        <v>63</v>
      </c>
      <c r="C13" s="39" t="s">
        <v>0</v>
      </c>
      <c r="D13" s="60">
        <v>8984691.25</v>
      </c>
      <c r="E13" s="166">
        <v>3920677.0499999989</v>
      </c>
      <c r="F13" s="49">
        <v>229.16172730931774</v>
      </c>
      <c r="G13" s="166">
        <v>15965120.369999999</v>
      </c>
      <c r="H13" s="166">
        <v>9530948.0199999996</v>
      </c>
      <c r="I13" s="23">
        <v>167.50820942993664</v>
      </c>
    </row>
    <row r="14" spans="1:9" s="21" customFormat="1" ht="19.2" customHeight="1" x14ac:dyDescent="0.3">
      <c r="A14" s="192"/>
      <c r="B14" s="9" t="s">
        <v>25</v>
      </c>
      <c r="C14" s="39" t="s">
        <v>1</v>
      </c>
      <c r="D14" s="60">
        <v>531033.15999999992</v>
      </c>
      <c r="E14" s="166">
        <v>317467.29999999993</v>
      </c>
      <c r="F14" s="49">
        <v>167.27176625750118</v>
      </c>
      <c r="G14" s="166">
        <v>2047212.2</v>
      </c>
      <c r="H14" s="166">
        <v>1252480.3999999999</v>
      </c>
      <c r="I14" s="23">
        <v>163.45263366995604</v>
      </c>
    </row>
    <row r="15" spans="1:9" s="21" customFormat="1" ht="22.95" customHeight="1" x14ac:dyDescent="0.25">
      <c r="A15" s="192"/>
      <c r="B15" s="8" t="s">
        <v>26</v>
      </c>
      <c r="C15" s="40" t="s">
        <v>64</v>
      </c>
      <c r="D15" s="60">
        <v>211739988.95000005</v>
      </c>
      <c r="E15" s="166">
        <v>195377392.63</v>
      </c>
      <c r="F15" s="49">
        <v>108.37486676413329</v>
      </c>
      <c r="G15" s="166">
        <v>769923004.45000005</v>
      </c>
      <c r="H15" s="166">
        <v>704666662.62</v>
      </c>
      <c r="I15" s="23">
        <v>109.26059728544166</v>
      </c>
    </row>
    <row r="16" spans="1:9" s="21" customFormat="1" ht="29.25" customHeight="1" x14ac:dyDescent="0.25">
      <c r="A16" s="192"/>
      <c r="B16" s="8" t="s">
        <v>27</v>
      </c>
      <c r="C16" s="138" t="s">
        <v>141</v>
      </c>
      <c r="D16" s="60">
        <v>12111046.420000002</v>
      </c>
      <c r="E16" s="166">
        <v>11668719.830000002</v>
      </c>
      <c r="F16" s="49">
        <v>103.79070366281988</v>
      </c>
      <c r="G16" s="166">
        <v>47614484.030000001</v>
      </c>
      <c r="H16" s="166">
        <v>39747417.670000002</v>
      </c>
      <c r="I16" s="23">
        <v>119.79264772699383</v>
      </c>
    </row>
    <row r="17" spans="1:11" s="21" customFormat="1" ht="22.95" customHeight="1" x14ac:dyDescent="0.25">
      <c r="A17" s="192"/>
      <c r="B17" s="8" t="s">
        <v>28</v>
      </c>
      <c r="C17" s="41" t="s">
        <v>2</v>
      </c>
      <c r="D17" s="60">
        <v>156668.15000000002</v>
      </c>
      <c r="E17" s="166">
        <v>106072.64999999991</v>
      </c>
      <c r="F17" s="49">
        <v>147.69891201926242</v>
      </c>
      <c r="G17" s="166">
        <v>845600.4</v>
      </c>
      <c r="H17" s="166">
        <v>3183586.59</v>
      </c>
      <c r="I17" s="23">
        <v>26.561250215594107</v>
      </c>
    </row>
    <row r="18" spans="1:11" s="21" customFormat="1" ht="22.95" customHeight="1" x14ac:dyDescent="0.25">
      <c r="A18" s="192"/>
      <c r="B18" s="7" t="s">
        <v>29</v>
      </c>
      <c r="C18" s="36" t="s">
        <v>3</v>
      </c>
      <c r="D18" s="60">
        <v>115013242.06999999</v>
      </c>
      <c r="E18" s="166">
        <v>119828749.23000002</v>
      </c>
      <c r="F18" s="49">
        <v>95.981342381570627</v>
      </c>
      <c r="G18" s="166">
        <v>301121952.13999999</v>
      </c>
      <c r="H18" s="166">
        <v>243775940.88</v>
      </c>
      <c r="I18" s="23">
        <v>123.5240651940418</v>
      </c>
    </row>
    <row r="19" spans="1:11" s="21" customFormat="1" ht="22.95" customHeight="1" x14ac:dyDescent="0.25">
      <c r="A19" s="192"/>
      <c r="B19" s="7" t="s">
        <v>30</v>
      </c>
      <c r="C19" s="36" t="s">
        <v>4</v>
      </c>
      <c r="D19" s="60">
        <v>16532.660000000033</v>
      </c>
      <c r="E19" s="166">
        <v>42662.760000000431</v>
      </c>
      <c r="F19" s="49">
        <v>38.75197010226217</v>
      </c>
      <c r="G19" s="166">
        <v>-558065.74</v>
      </c>
      <c r="H19" s="166">
        <v>103446.1</v>
      </c>
      <c r="I19" s="23">
        <v>-539.4748956219712</v>
      </c>
    </row>
    <row r="20" spans="1:11" s="21" customFormat="1" ht="28.95" customHeight="1" x14ac:dyDescent="0.25">
      <c r="A20" s="192"/>
      <c r="B20" s="3" t="s">
        <v>31</v>
      </c>
      <c r="C20" s="46" t="s">
        <v>65</v>
      </c>
      <c r="D20" s="62">
        <v>542706622.84999943</v>
      </c>
      <c r="E20" s="168">
        <v>506683867.06999952</v>
      </c>
      <c r="F20" s="48">
        <v>107.10951307534393</v>
      </c>
      <c r="G20" s="168">
        <v>2132560735.7099996</v>
      </c>
      <c r="H20" s="168">
        <v>1976508967.8499997</v>
      </c>
      <c r="I20" s="22">
        <v>107.89532303664421</v>
      </c>
    </row>
    <row r="21" spans="1:11" s="21" customFormat="1" ht="22.95" customHeight="1" x14ac:dyDescent="0.25">
      <c r="A21" s="192"/>
      <c r="B21" s="7" t="s">
        <v>32</v>
      </c>
      <c r="C21" s="36" t="s">
        <v>5</v>
      </c>
      <c r="D21" s="60">
        <v>3115474.160000002</v>
      </c>
      <c r="E21" s="166">
        <v>2883888.0599999977</v>
      </c>
      <c r="F21" s="49">
        <v>108.03034289756741</v>
      </c>
      <c r="G21" s="166">
        <v>12226187.040000001</v>
      </c>
      <c r="H21" s="166">
        <v>11252448.949999999</v>
      </c>
      <c r="I21" s="23">
        <v>108.65356594219431</v>
      </c>
    </row>
    <row r="22" spans="1:11" s="21" customFormat="1" ht="22.95" customHeight="1" x14ac:dyDescent="0.25">
      <c r="A22" s="192"/>
      <c r="B22" s="7" t="s">
        <v>33</v>
      </c>
      <c r="C22" s="36" t="s">
        <v>6</v>
      </c>
      <c r="D22" s="60">
        <v>2800656.1799999997</v>
      </c>
      <c r="E22" s="166">
        <v>2600420.6100000031</v>
      </c>
      <c r="F22" s="49">
        <v>107.70012240442888</v>
      </c>
      <c r="G22" s="166">
        <v>10979986.25</v>
      </c>
      <c r="H22" s="166">
        <v>10149760.320000002</v>
      </c>
      <c r="I22" s="23">
        <v>108.17975896794377</v>
      </c>
    </row>
    <row r="23" spans="1:11" s="21" customFormat="1" ht="22.95" customHeight="1" x14ac:dyDescent="0.25">
      <c r="A23" s="192"/>
      <c r="B23" s="10" t="s">
        <v>34</v>
      </c>
      <c r="C23" s="42" t="s">
        <v>7</v>
      </c>
      <c r="D23" s="60">
        <v>346130458.52999938</v>
      </c>
      <c r="E23" s="166">
        <v>323169981.85999966</v>
      </c>
      <c r="F23" s="49">
        <v>107.10476775653824</v>
      </c>
      <c r="G23" s="166">
        <v>1359155470.0899997</v>
      </c>
      <c r="H23" s="166">
        <v>1259869928.4899998</v>
      </c>
      <c r="I23" s="23">
        <v>107.88061841582308</v>
      </c>
      <c r="K23" s="191"/>
    </row>
    <row r="24" spans="1:11" s="21" customFormat="1" ht="22.95" customHeight="1" x14ac:dyDescent="0.25">
      <c r="A24" s="192"/>
      <c r="B24" s="7" t="s">
        <v>35</v>
      </c>
      <c r="C24" s="36" t="s">
        <v>8</v>
      </c>
      <c r="D24" s="60">
        <v>190660033.98000002</v>
      </c>
      <c r="E24" s="166">
        <v>178029576.53999984</v>
      </c>
      <c r="F24" s="49">
        <v>107.09458376831131</v>
      </c>
      <c r="G24" s="166">
        <v>750199092.33000004</v>
      </c>
      <c r="H24" s="166">
        <v>695236830.08999991</v>
      </c>
      <c r="I24" s="23">
        <v>107.90554525612303</v>
      </c>
    </row>
    <row r="25" spans="1:11" s="21" customFormat="1" ht="21" customHeight="1" x14ac:dyDescent="0.25">
      <c r="A25" s="192"/>
      <c r="B25" s="3" t="s">
        <v>36</v>
      </c>
      <c r="C25" s="4" t="s">
        <v>66</v>
      </c>
      <c r="D25" s="62">
        <v>1886106.7800000003</v>
      </c>
      <c r="E25" s="168">
        <v>1944862.08</v>
      </c>
      <c r="F25" s="48">
        <v>96.97894773083344</v>
      </c>
      <c r="G25" s="168">
        <v>6886491.9900000002</v>
      </c>
      <c r="H25" s="168">
        <v>6957774.5099999998</v>
      </c>
      <c r="I25" s="22">
        <v>98.975498273225881</v>
      </c>
    </row>
    <row r="26" spans="1:11" s="21" customFormat="1" ht="22.95" customHeight="1" x14ac:dyDescent="0.25">
      <c r="A26" s="192"/>
      <c r="B26" s="7" t="s">
        <v>37</v>
      </c>
      <c r="C26" s="36" t="s">
        <v>9</v>
      </c>
      <c r="D26" s="60">
        <v>1886106.7800000003</v>
      </c>
      <c r="E26" s="166">
        <v>1944862.08</v>
      </c>
      <c r="F26" s="49">
        <v>96.97894773083344</v>
      </c>
      <c r="G26" s="166">
        <v>6886491.9900000002</v>
      </c>
      <c r="H26" s="166">
        <v>6957774.5099999998</v>
      </c>
      <c r="I26" s="23">
        <v>98.975498273225881</v>
      </c>
    </row>
    <row r="27" spans="1:11" s="21" customFormat="1" ht="21" customHeight="1" x14ac:dyDescent="0.25">
      <c r="A27" s="192"/>
      <c r="B27" s="3" t="s">
        <v>38</v>
      </c>
      <c r="C27" s="4" t="s">
        <v>67</v>
      </c>
      <c r="D27" s="62">
        <v>18248970.27</v>
      </c>
      <c r="E27" s="168">
        <v>15129912.860000007</v>
      </c>
      <c r="F27" s="48">
        <v>120.6151710116326</v>
      </c>
      <c r="G27" s="168">
        <v>46336888.200000003</v>
      </c>
      <c r="H27" s="168">
        <v>42512109.469999999</v>
      </c>
      <c r="I27" s="22">
        <v>108.99691588510582</v>
      </c>
    </row>
    <row r="28" spans="1:11" s="21" customFormat="1" ht="22.95" customHeight="1" x14ac:dyDescent="0.25">
      <c r="A28" s="192"/>
      <c r="B28" s="7" t="s">
        <v>39</v>
      </c>
      <c r="C28" s="36" t="s">
        <v>10</v>
      </c>
      <c r="D28" s="60">
        <v>13732578.199999999</v>
      </c>
      <c r="E28" s="166">
        <v>11530148.440000007</v>
      </c>
      <c r="F28" s="49">
        <v>119.1014866067066</v>
      </c>
      <c r="G28" s="166">
        <v>29560147.870000001</v>
      </c>
      <c r="H28" s="166">
        <v>27449512.82</v>
      </c>
      <c r="I28" s="23">
        <v>107.68915304195188</v>
      </c>
    </row>
    <row r="29" spans="1:11" s="21" customFormat="1" ht="19.2" customHeight="1" x14ac:dyDescent="0.25">
      <c r="A29" s="192"/>
      <c r="B29" s="8" t="s">
        <v>68</v>
      </c>
      <c r="C29" s="40" t="s">
        <v>69</v>
      </c>
      <c r="D29" s="60">
        <v>1761.4900000000007</v>
      </c>
      <c r="E29" s="166">
        <v>2345.7300000000014</v>
      </c>
      <c r="F29" s="49">
        <v>75.093467705149337</v>
      </c>
      <c r="G29" s="166">
        <v>7953.02</v>
      </c>
      <c r="H29" s="166">
        <v>17797.61</v>
      </c>
      <c r="I29" s="23">
        <v>44.685887599514764</v>
      </c>
    </row>
    <row r="30" spans="1:11" s="21" customFormat="1" ht="22.95" customHeight="1" x14ac:dyDescent="0.25">
      <c r="A30" s="192"/>
      <c r="B30" s="7" t="s">
        <v>40</v>
      </c>
      <c r="C30" s="36" t="s">
        <v>11</v>
      </c>
      <c r="D30" s="60">
        <v>153084.22999999998</v>
      </c>
      <c r="E30" s="166">
        <v>4153.0900000000038</v>
      </c>
      <c r="F30" s="49">
        <v>3686.0320869521211</v>
      </c>
      <c r="G30" s="166">
        <v>190131.19</v>
      </c>
      <c r="H30" s="166">
        <v>50280.480000000003</v>
      </c>
      <c r="I30" s="23">
        <v>378.14115935249623</v>
      </c>
    </row>
    <row r="31" spans="1:11" s="21" customFormat="1" ht="19.2" customHeight="1" x14ac:dyDescent="0.25">
      <c r="A31" s="192"/>
      <c r="B31" s="8" t="s">
        <v>70</v>
      </c>
      <c r="C31" s="40" t="s">
        <v>71</v>
      </c>
      <c r="D31" s="60">
        <v>53290.680000000008</v>
      </c>
      <c r="E31" s="166">
        <v>1638.7499999999982</v>
      </c>
      <c r="F31" s="49">
        <v>3251.9102974828415</v>
      </c>
      <c r="G31" s="166">
        <v>67788.040000000008</v>
      </c>
      <c r="H31" s="166">
        <v>17656.37</v>
      </c>
      <c r="I31" s="23">
        <v>383.92965258430814</v>
      </c>
    </row>
    <row r="32" spans="1:11" s="21" customFormat="1" ht="22.95" customHeight="1" x14ac:dyDescent="0.25">
      <c r="A32" s="192"/>
      <c r="B32" s="7" t="s">
        <v>41</v>
      </c>
      <c r="C32" s="36" t="s">
        <v>12</v>
      </c>
      <c r="D32" s="60">
        <v>821140.32999999984</v>
      </c>
      <c r="E32" s="166">
        <v>693051.78999999771</v>
      </c>
      <c r="F32" s="49">
        <v>118.48181360299243</v>
      </c>
      <c r="G32" s="166">
        <v>2912929.8</v>
      </c>
      <c r="H32" s="166">
        <v>3161255.52</v>
      </c>
      <c r="I32" s="23">
        <v>92.144712174357863</v>
      </c>
    </row>
    <row r="33" spans="1:9" s="21" customFormat="1" ht="22.95" customHeight="1" x14ac:dyDescent="0.25">
      <c r="A33" s="192"/>
      <c r="B33" s="7" t="s">
        <v>42</v>
      </c>
      <c r="C33" s="36" t="s">
        <v>13</v>
      </c>
      <c r="D33" s="60">
        <v>3542167.51</v>
      </c>
      <c r="E33" s="166">
        <v>2902559.5400000028</v>
      </c>
      <c r="F33" s="49">
        <v>122.03599826930669</v>
      </c>
      <c r="G33" s="166">
        <v>13673679.34</v>
      </c>
      <c r="H33" s="166">
        <v>11851060.65</v>
      </c>
      <c r="I33" s="23">
        <v>115.37937188769682</v>
      </c>
    </row>
    <row r="34" spans="1:9" s="21" customFormat="1" ht="19.2" customHeight="1" x14ac:dyDescent="0.25">
      <c r="A34" s="192"/>
      <c r="B34" s="8" t="s">
        <v>72</v>
      </c>
      <c r="C34" s="40" t="s">
        <v>73</v>
      </c>
      <c r="D34" s="60">
        <v>65.549999999999955</v>
      </c>
      <c r="E34" s="166">
        <v>4191.8700000000026</v>
      </c>
      <c r="F34" s="49">
        <v>1.5637412419755363</v>
      </c>
      <c r="G34" s="166">
        <v>1323.81</v>
      </c>
      <c r="H34" s="166">
        <v>13425.11</v>
      </c>
      <c r="I34" s="23">
        <v>9.8607013275868862</v>
      </c>
    </row>
    <row r="35" spans="1:9" s="21" customFormat="1" ht="27.6" customHeight="1" x14ac:dyDescent="0.25">
      <c r="A35" s="192"/>
      <c r="B35" s="3" t="s">
        <v>43</v>
      </c>
      <c r="C35" s="46" t="s">
        <v>127</v>
      </c>
      <c r="D35" s="62">
        <v>569998179.6500001</v>
      </c>
      <c r="E35" s="168">
        <v>495512220.46999949</v>
      </c>
      <c r="F35" s="48">
        <v>115.0321134581403</v>
      </c>
      <c r="G35" s="168">
        <v>1854128307.2300003</v>
      </c>
      <c r="H35" s="168">
        <v>1770091616.3099999</v>
      </c>
      <c r="I35" s="22">
        <v>104.74758990696687</v>
      </c>
    </row>
    <row r="36" spans="1:9" s="21" customFormat="1" ht="22.95" customHeight="1" x14ac:dyDescent="0.25">
      <c r="A36" s="192"/>
      <c r="B36" s="7" t="s">
        <v>44</v>
      </c>
      <c r="C36" s="36" t="s">
        <v>110</v>
      </c>
      <c r="D36" s="64">
        <v>399497690.20000011</v>
      </c>
      <c r="E36" s="170">
        <v>334871835.97999948</v>
      </c>
      <c r="F36" s="50">
        <v>119.29868304119205</v>
      </c>
      <c r="G36" s="170">
        <v>1207523237.3800004</v>
      </c>
      <c r="H36" s="170">
        <v>1138707217.8099999</v>
      </c>
      <c r="I36" s="51">
        <v>106.04334621698013</v>
      </c>
    </row>
    <row r="37" spans="1:9" s="21" customFormat="1" ht="27.6" customHeight="1" x14ac:dyDescent="0.25">
      <c r="A37" s="192"/>
      <c r="B37" s="7" t="s">
        <v>45</v>
      </c>
      <c r="C37" s="47" t="s">
        <v>108</v>
      </c>
      <c r="D37" s="65">
        <v>387469310.0200001</v>
      </c>
      <c r="E37" s="171">
        <v>323899439.90999949</v>
      </c>
      <c r="F37" s="52">
        <v>119.62642174610258</v>
      </c>
      <c r="G37" s="171">
        <v>1166212926.4100003</v>
      </c>
      <c r="H37" s="171">
        <v>1094032306.9299998</v>
      </c>
      <c r="I37" s="53">
        <v>106.59766800512034</v>
      </c>
    </row>
    <row r="38" spans="1:9" s="21" customFormat="1" ht="19.2" customHeight="1" x14ac:dyDescent="0.3">
      <c r="A38" s="192"/>
      <c r="B38" s="9" t="s">
        <v>106</v>
      </c>
      <c r="C38" s="39" t="s">
        <v>103</v>
      </c>
      <c r="D38" s="66">
        <v>537893288.34000015</v>
      </c>
      <c r="E38" s="172">
        <v>462267822.78999949</v>
      </c>
      <c r="F38" s="52">
        <v>116.35966464063323</v>
      </c>
      <c r="G38" s="172">
        <v>1799501605.2400002</v>
      </c>
      <c r="H38" s="172">
        <v>1692919838.2999997</v>
      </c>
      <c r="I38" s="53">
        <v>106.29573619073589</v>
      </c>
    </row>
    <row r="39" spans="1:9" s="21" customFormat="1" ht="19.2" customHeight="1" x14ac:dyDescent="0.3">
      <c r="A39" s="192"/>
      <c r="B39" s="9" t="s">
        <v>107</v>
      </c>
      <c r="C39" s="39" t="s">
        <v>1</v>
      </c>
      <c r="D39" s="66">
        <v>150423978.32000005</v>
      </c>
      <c r="E39" s="172">
        <v>138368382.88</v>
      </c>
      <c r="F39" s="54">
        <v>108.71268073607196</v>
      </c>
      <c r="G39" s="172">
        <v>633288678.83000004</v>
      </c>
      <c r="H39" s="172">
        <v>598887531.37</v>
      </c>
      <c r="I39" s="24">
        <v>105.74417493403226</v>
      </c>
    </row>
    <row r="40" spans="1:9" s="21" customFormat="1" ht="22.95" customHeight="1" x14ac:dyDescent="0.25">
      <c r="A40" s="192"/>
      <c r="B40" s="11" t="s">
        <v>46</v>
      </c>
      <c r="C40" s="36" t="s">
        <v>104</v>
      </c>
      <c r="D40" s="65">
        <v>12028380.180000002</v>
      </c>
      <c r="E40" s="171">
        <v>10972396.070000002</v>
      </c>
      <c r="F40" s="54">
        <v>109.62400649104529</v>
      </c>
      <c r="G40" s="171">
        <v>41310310.970000006</v>
      </c>
      <c r="H40" s="171">
        <v>44674910.880000003</v>
      </c>
      <c r="I40" s="24">
        <v>92.468703700299372</v>
      </c>
    </row>
    <row r="41" spans="1:9" s="21" customFormat="1" ht="22.95" customHeight="1" x14ac:dyDescent="0.25">
      <c r="A41" s="192"/>
      <c r="B41" s="11" t="s">
        <v>47</v>
      </c>
      <c r="C41" s="43" t="s">
        <v>111</v>
      </c>
      <c r="D41" s="66">
        <v>12601866.710000001</v>
      </c>
      <c r="E41" s="172">
        <v>11615490.200000003</v>
      </c>
      <c r="F41" s="54">
        <v>108.4919060066875</v>
      </c>
      <c r="G41" s="172">
        <v>47254751.359999999</v>
      </c>
      <c r="H41" s="172">
        <v>48473878.280000001</v>
      </c>
      <c r="I41" s="24">
        <v>97.484981678259885</v>
      </c>
    </row>
    <row r="42" spans="1:9" s="21" customFormat="1" ht="22.95" customHeight="1" x14ac:dyDescent="0.25">
      <c r="A42" s="192"/>
      <c r="B42" s="7" t="s">
        <v>48</v>
      </c>
      <c r="C42" s="44" t="s">
        <v>113</v>
      </c>
      <c r="D42" s="64">
        <v>127360997.41000003</v>
      </c>
      <c r="E42" s="170">
        <v>126068136.79000001</v>
      </c>
      <c r="F42" s="50">
        <v>101.02552528570612</v>
      </c>
      <c r="G42" s="170">
        <v>481895768.71000004</v>
      </c>
      <c r="H42" s="170">
        <v>485384919.32999998</v>
      </c>
      <c r="I42" s="51">
        <v>99.281158008613829</v>
      </c>
    </row>
    <row r="43" spans="1:9" s="21" customFormat="1" ht="19.2" customHeight="1" x14ac:dyDescent="0.3">
      <c r="A43" s="192"/>
      <c r="B43" s="9" t="s">
        <v>77</v>
      </c>
      <c r="C43" s="159" t="s">
        <v>103</v>
      </c>
      <c r="D43" s="61">
        <v>140584112.54000002</v>
      </c>
      <c r="E43" s="164">
        <v>137817223.99000001</v>
      </c>
      <c r="F43" s="54">
        <v>102.00765076373966</v>
      </c>
      <c r="G43" s="164">
        <v>516249783.50000006</v>
      </c>
      <c r="H43" s="161">
        <v>516240150.99000001</v>
      </c>
      <c r="I43" s="24">
        <v>100.00186589709878</v>
      </c>
    </row>
    <row r="44" spans="1:9" s="21" customFormat="1" ht="19.2" customHeight="1" x14ac:dyDescent="0.3">
      <c r="A44" s="192"/>
      <c r="B44" s="8" t="s">
        <v>112</v>
      </c>
      <c r="C44" s="159" t="s">
        <v>1</v>
      </c>
      <c r="D44" s="60">
        <v>13223115.129999999</v>
      </c>
      <c r="E44" s="166">
        <v>11749087.199999999</v>
      </c>
      <c r="F44" s="49">
        <v>112.54589318223802</v>
      </c>
      <c r="G44" s="166">
        <v>34354014.789999999</v>
      </c>
      <c r="H44" s="160">
        <v>30855231.66</v>
      </c>
      <c r="I44" s="23">
        <v>111.33935135718245</v>
      </c>
    </row>
    <row r="45" spans="1:9" s="21" customFormat="1" ht="18" customHeight="1" x14ac:dyDescent="0.25">
      <c r="A45" s="192"/>
      <c r="B45" s="7" t="s">
        <v>49</v>
      </c>
      <c r="C45" s="36" t="s">
        <v>74</v>
      </c>
      <c r="D45" s="61">
        <v>21872882.960000016</v>
      </c>
      <c r="E45" s="166">
        <v>18116723.669999994</v>
      </c>
      <c r="F45" s="54">
        <v>120.73310471815581</v>
      </c>
      <c r="G45" s="166">
        <v>88913982.090000018</v>
      </c>
      <c r="H45" s="160">
        <v>74418057.230000004</v>
      </c>
      <c r="I45" s="24">
        <v>119.47904231791246</v>
      </c>
    </row>
    <row r="46" spans="1:9" s="21" customFormat="1" ht="19.2" customHeight="1" x14ac:dyDescent="0.25">
      <c r="A46" s="192"/>
      <c r="B46" s="8" t="s">
        <v>109</v>
      </c>
      <c r="C46" s="40" t="s">
        <v>75</v>
      </c>
      <c r="D46" s="60">
        <v>21820775.010000013</v>
      </c>
      <c r="E46" s="166">
        <v>17990609.520000003</v>
      </c>
      <c r="F46" s="49">
        <v>121.28980391543737</v>
      </c>
      <c r="G46" s="166">
        <v>88057241.670000017</v>
      </c>
      <c r="H46" s="160">
        <v>73152631</v>
      </c>
      <c r="I46" s="23">
        <v>120.37467479467692</v>
      </c>
    </row>
    <row r="47" spans="1:9" s="21" customFormat="1" ht="22.95" customHeight="1" x14ac:dyDescent="0.25">
      <c r="A47" s="192"/>
      <c r="B47" s="7" t="s">
        <v>90</v>
      </c>
      <c r="C47" s="36" t="s">
        <v>76</v>
      </c>
      <c r="D47" s="60">
        <v>3407284.05</v>
      </c>
      <c r="E47" s="166">
        <v>3351352.15</v>
      </c>
      <c r="F47" s="49">
        <v>101.66893532808838</v>
      </c>
      <c r="G47" s="166">
        <v>12940900.959999999</v>
      </c>
      <c r="H47" s="166">
        <v>13522490.439999999</v>
      </c>
      <c r="I47" s="23">
        <v>95.699094907254377</v>
      </c>
    </row>
    <row r="48" spans="1:9" s="21" customFormat="1" ht="19.2" customHeight="1" x14ac:dyDescent="0.25">
      <c r="A48" s="192"/>
      <c r="B48" s="8" t="s">
        <v>98</v>
      </c>
      <c r="C48" s="40" t="s">
        <v>78</v>
      </c>
      <c r="D48" s="60">
        <v>1191147.1300000004</v>
      </c>
      <c r="E48" s="166">
        <v>1293146.8400000001</v>
      </c>
      <c r="F48" s="49">
        <v>92.112287108863853</v>
      </c>
      <c r="G48" s="166">
        <v>4379204.0200000005</v>
      </c>
      <c r="H48" s="166">
        <v>4460744.07</v>
      </c>
      <c r="I48" s="23">
        <v>98.172052717653443</v>
      </c>
    </row>
    <row r="49" spans="1:9" s="21" customFormat="1" ht="22.95" customHeight="1" x14ac:dyDescent="0.25">
      <c r="A49" s="192"/>
      <c r="B49" s="7" t="s">
        <v>99</v>
      </c>
      <c r="C49" s="36" t="s">
        <v>14</v>
      </c>
      <c r="D49" s="60">
        <v>5257458.3200000012</v>
      </c>
      <c r="E49" s="166">
        <v>1488681.6800000023</v>
      </c>
      <c r="F49" s="49">
        <v>353.16202185009712</v>
      </c>
      <c r="G49" s="166">
        <v>15599666.73</v>
      </c>
      <c r="H49" s="166">
        <v>9585053.2200000007</v>
      </c>
      <c r="I49" s="23">
        <v>162.74992294721969</v>
      </c>
    </row>
    <row r="50" spans="1:9" s="21" customFormat="1" ht="22.95" customHeight="1" x14ac:dyDescent="0.25">
      <c r="A50" s="192"/>
      <c r="B50" s="3" t="s">
        <v>50</v>
      </c>
      <c r="C50" s="4" t="s">
        <v>89</v>
      </c>
      <c r="D50" s="62">
        <v>8269388.4700000007</v>
      </c>
      <c r="E50" s="168">
        <v>6405282.7699999996</v>
      </c>
      <c r="F50" s="48">
        <v>129.10262929734796</v>
      </c>
      <c r="G50" s="168">
        <v>30864744.579999998</v>
      </c>
      <c r="H50" s="168">
        <v>27755844.809999999</v>
      </c>
      <c r="I50" s="22">
        <v>111.20088324200425</v>
      </c>
    </row>
    <row r="51" spans="1:9" s="21" customFormat="1" ht="22.95" customHeight="1" x14ac:dyDescent="0.25">
      <c r="A51" s="192"/>
      <c r="B51" s="7" t="s">
        <v>101</v>
      </c>
      <c r="C51" s="44" t="s">
        <v>102</v>
      </c>
      <c r="D51" s="61">
        <v>8269388.4700000007</v>
      </c>
      <c r="E51" s="164">
        <v>6405282.7699999996</v>
      </c>
      <c r="F51" s="54">
        <v>129.10262929734796</v>
      </c>
      <c r="G51" s="164">
        <v>30864744.579999998</v>
      </c>
      <c r="H51" s="164">
        <v>27755844.809999999</v>
      </c>
      <c r="I51" s="24">
        <v>111.20088324200425</v>
      </c>
    </row>
    <row r="52" spans="1:9" s="21" customFormat="1" ht="21" customHeight="1" x14ac:dyDescent="0.25">
      <c r="A52" s="192"/>
      <c r="B52" s="3" t="s">
        <v>52</v>
      </c>
      <c r="C52" s="5" t="s">
        <v>15</v>
      </c>
      <c r="D52" s="59">
        <v>0</v>
      </c>
      <c r="E52" s="165">
        <v>439.1900000000096</v>
      </c>
      <c r="F52" s="48">
        <v>0</v>
      </c>
      <c r="G52" s="165">
        <v>408733.51</v>
      </c>
      <c r="H52" s="165">
        <v>6796.09</v>
      </c>
      <c r="I52" s="22">
        <v>6014.2451026987583</v>
      </c>
    </row>
    <row r="53" spans="1:9" s="21" customFormat="1" ht="22.95" customHeight="1" x14ac:dyDescent="0.3">
      <c r="A53" s="192"/>
      <c r="B53" s="148" t="s">
        <v>51</v>
      </c>
      <c r="C53" s="149" t="s">
        <v>116</v>
      </c>
      <c r="D53" s="178">
        <v>8012301.1199999992</v>
      </c>
      <c r="E53" s="153">
        <v>7364917.0700000031</v>
      </c>
      <c r="F53" s="154">
        <v>108.79010644447074</v>
      </c>
      <c r="G53" s="155">
        <v>32135353.379999999</v>
      </c>
      <c r="H53" s="153">
        <v>30094532.279999997</v>
      </c>
      <c r="I53" s="156">
        <v>106.78136839281026</v>
      </c>
    </row>
    <row r="54" spans="1:9" s="21" customFormat="1" ht="21" customHeight="1" x14ac:dyDescent="0.25">
      <c r="A54" s="192"/>
      <c r="B54" s="3" t="s">
        <v>53</v>
      </c>
      <c r="C54" s="5" t="s">
        <v>100</v>
      </c>
      <c r="D54" s="62">
        <v>5331476.68</v>
      </c>
      <c r="E54" s="168">
        <v>5241420.740000003</v>
      </c>
      <c r="F54" s="55">
        <v>101.71815895855742</v>
      </c>
      <c r="G54" s="168">
        <v>21793923.170000002</v>
      </c>
      <c r="H54" s="168">
        <v>21211775.699999999</v>
      </c>
      <c r="I54" s="22">
        <v>102.74445420427485</v>
      </c>
    </row>
    <row r="55" spans="1:9" s="21" customFormat="1" ht="22.95" customHeight="1" x14ac:dyDescent="0.25">
      <c r="A55" s="192"/>
      <c r="B55" s="8" t="s">
        <v>91</v>
      </c>
      <c r="C55" s="36" t="s">
        <v>79</v>
      </c>
      <c r="D55" s="60">
        <v>3150602.92</v>
      </c>
      <c r="E55" s="166">
        <v>3157602.3100000024</v>
      </c>
      <c r="F55" s="49">
        <v>99.778332123148132</v>
      </c>
      <c r="G55" s="166">
        <v>13023488.66</v>
      </c>
      <c r="H55" s="166">
        <v>12777205.640000001</v>
      </c>
      <c r="I55" s="23">
        <v>101.92751863700926</v>
      </c>
    </row>
    <row r="56" spans="1:9" s="21" customFormat="1" ht="22.95" customHeight="1" x14ac:dyDescent="0.25">
      <c r="A56" s="192"/>
      <c r="B56" s="8" t="s">
        <v>92</v>
      </c>
      <c r="C56" s="45" t="s">
        <v>119</v>
      </c>
      <c r="D56" s="60">
        <v>1791895.1499999994</v>
      </c>
      <c r="E56" s="166">
        <v>1760838.2800000003</v>
      </c>
      <c r="F56" s="54">
        <v>101.76375481796087</v>
      </c>
      <c r="G56" s="166">
        <v>7318345.2999999998</v>
      </c>
      <c r="H56" s="166">
        <v>7207654.9299999997</v>
      </c>
      <c r="I56" s="58">
        <v>101.53573348162493</v>
      </c>
    </row>
    <row r="57" spans="1:9" s="21" customFormat="1" ht="22.95" customHeight="1" x14ac:dyDescent="0.25">
      <c r="A57" s="192"/>
      <c r="B57" s="8" t="s">
        <v>93</v>
      </c>
      <c r="C57" s="45" t="s">
        <v>80</v>
      </c>
      <c r="D57" s="60">
        <v>388978.6100000001</v>
      </c>
      <c r="E57" s="166">
        <v>322980.15000000002</v>
      </c>
      <c r="F57" s="54">
        <v>120.43421553925219</v>
      </c>
      <c r="G57" s="166">
        <v>1452089.21</v>
      </c>
      <c r="H57" s="166">
        <v>1226915.1299999999</v>
      </c>
      <c r="I57" s="24">
        <v>118.35286520592506</v>
      </c>
    </row>
    <row r="58" spans="1:9" s="21" customFormat="1" ht="21" customHeight="1" x14ac:dyDescent="0.25">
      <c r="A58" s="192"/>
      <c r="B58" s="3" t="s">
        <v>54</v>
      </c>
      <c r="C58" s="5" t="s">
        <v>81</v>
      </c>
      <c r="D58" s="59">
        <v>4696.17</v>
      </c>
      <c r="E58" s="165">
        <v>3625.7799999999988</v>
      </c>
      <c r="F58" s="48">
        <v>129.52164775579328</v>
      </c>
      <c r="G58" s="165">
        <v>15122.330000000002</v>
      </c>
      <c r="H58" s="162">
        <v>21935.86</v>
      </c>
      <c r="I58" s="22">
        <v>68.938851724983664</v>
      </c>
    </row>
    <row r="59" spans="1:9" s="21" customFormat="1" ht="21" customHeight="1" x14ac:dyDescent="0.25">
      <c r="A59" s="192"/>
      <c r="B59" s="3" t="s">
        <v>55</v>
      </c>
      <c r="C59" s="5" t="s">
        <v>120</v>
      </c>
      <c r="D59" s="59">
        <v>2371121.7399999993</v>
      </c>
      <c r="E59" s="165">
        <v>1801335.1399999997</v>
      </c>
      <c r="F59" s="55">
        <v>131.63134873391741</v>
      </c>
      <c r="G59" s="165">
        <v>9077380.4499999993</v>
      </c>
      <c r="H59" s="162">
        <v>7409620.9299999997</v>
      </c>
      <c r="I59" s="22">
        <v>122.50802754628907</v>
      </c>
    </row>
    <row r="60" spans="1:9" s="21" customFormat="1" ht="21" customHeight="1" x14ac:dyDescent="0.25">
      <c r="A60" s="192"/>
      <c r="B60" s="3" t="s">
        <v>57</v>
      </c>
      <c r="C60" s="5" t="s">
        <v>155</v>
      </c>
      <c r="D60" s="59">
        <v>305006.53000000003</v>
      </c>
      <c r="E60" s="165">
        <v>318535.40999999992</v>
      </c>
      <c r="F60" s="55">
        <v>95.75278616590856</v>
      </c>
      <c r="G60" s="165">
        <v>1248927.43</v>
      </c>
      <c r="H60" s="165">
        <v>1451199.79</v>
      </c>
      <c r="I60" s="56">
        <v>86.061715182580059</v>
      </c>
    </row>
    <row r="61" spans="1:9" s="21" customFormat="1" ht="22.95" hidden="1" customHeight="1" x14ac:dyDescent="0.25">
      <c r="A61" s="192"/>
      <c r="B61" s="7" t="s">
        <v>58</v>
      </c>
      <c r="C61" s="37" t="s">
        <v>82</v>
      </c>
      <c r="D61" s="67">
        <v>0</v>
      </c>
      <c r="E61" s="167">
        <v>0</v>
      </c>
      <c r="F61" s="57" t="e">
        <v>#DIV/0!</v>
      </c>
      <c r="G61" s="167">
        <v>0</v>
      </c>
      <c r="H61" s="167">
        <v>0</v>
      </c>
      <c r="I61" s="25" t="e">
        <v>#DIV/0!</v>
      </c>
    </row>
    <row r="62" spans="1:9" s="21" customFormat="1" ht="22.95" customHeight="1" x14ac:dyDescent="0.25">
      <c r="A62" s="192"/>
      <c r="B62" s="7" t="s">
        <v>58</v>
      </c>
      <c r="C62" s="37" t="s">
        <v>16</v>
      </c>
      <c r="D62" s="60">
        <v>305006.53000000003</v>
      </c>
      <c r="E62" s="167">
        <v>318535.40999999992</v>
      </c>
      <c r="F62" s="54">
        <v>95.75278616590856</v>
      </c>
      <c r="G62" s="167">
        <v>1248927.43</v>
      </c>
      <c r="H62" s="167">
        <v>1451199.79</v>
      </c>
      <c r="I62" s="23">
        <v>86.061715182580059</v>
      </c>
    </row>
    <row r="63" spans="1:9" s="21" customFormat="1" ht="19.2" customHeight="1" x14ac:dyDescent="0.25">
      <c r="A63" s="192"/>
      <c r="B63" s="8" t="s">
        <v>154</v>
      </c>
      <c r="C63" s="40" t="s">
        <v>83</v>
      </c>
      <c r="D63" s="60">
        <v>305006.53000000003</v>
      </c>
      <c r="E63" s="167">
        <v>318499.61999999988</v>
      </c>
      <c r="F63" s="54">
        <v>95.763545965926156</v>
      </c>
      <c r="G63" s="167">
        <v>1248927.43</v>
      </c>
      <c r="H63" s="167">
        <v>1451081.6</v>
      </c>
      <c r="I63" s="27">
        <v>86.068724873914732</v>
      </c>
    </row>
    <row r="64" spans="1:9" s="21" customFormat="1" ht="22.95" customHeight="1" x14ac:dyDescent="0.3">
      <c r="A64" s="192"/>
      <c r="B64" s="148" t="s">
        <v>56</v>
      </c>
      <c r="C64" s="149" t="s">
        <v>117</v>
      </c>
      <c r="D64" s="178">
        <v>41443175.179999985</v>
      </c>
      <c r="E64" s="153">
        <v>72713055.829999983</v>
      </c>
      <c r="F64" s="151">
        <v>56.995507487530652</v>
      </c>
      <c r="G64" s="153">
        <v>165682576.28999999</v>
      </c>
      <c r="H64" s="153">
        <v>162736741.88999999</v>
      </c>
      <c r="I64" s="157">
        <v>101.81018396078694</v>
      </c>
    </row>
    <row r="65" spans="1:11" s="21" customFormat="1" ht="44.25" customHeight="1" x14ac:dyDescent="0.25">
      <c r="A65" s="192"/>
      <c r="B65" s="3" t="s">
        <v>94</v>
      </c>
      <c r="C65" s="6" t="s">
        <v>121</v>
      </c>
      <c r="D65" s="62">
        <v>41443175.179999985</v>
      </c>
      <c r="E65" s="168">
        <v>72713055.829999983</v>
      </c>
      <c r="F65" s="55">
        <v>56.995507487530652</v>
      </c>
      <c r="G65" s="173">
        <v>165682576.28999999</v>
      </c>
      <c r="H65" s="168">
        <v>162736741.88999999</v>
      </c>
      <c r="I65" s="56">
        <v>101.81018396078694</v>
      </c>
    </row>
    <row r="66" spans="1:11" ht="22.95" customHeight="1" x14ac:dyDescent="0.3">
      <c r="A66" s="192"/>
      <c r="B66" s="7" t="s">
        <v>95</v>
      </c>
      <c r="C66" s="36" t="s">
        <v>17</v>
      </c>
      <c r="D66" s="61">
        <v>26021.699999999997</v>
      </c>
      <c r="E66" s="164">
        <v>26100.909999999989</v>
      </c>
      <c r="F66" s="54">
        <v>99.696523990926025</v>
      </c>
      <c r="G66" s="164">
        <v>105475.53</v>
      </c>
      <c r="H66" s="164">
        <v>105900.82</v>
      </c>
      <c r="I66" s="24">
        <v>99.598407264457435</v>
      </c>
    </row>
    <row r="67" spans="1:11" ht="22.95" customHeight="1" x14ac:dyDescent="0.3">
      <c r="A67" s="192"/>
      <c r="B67" s="7" t="s">
        <v>96</v>
      </c>
      <c r="C67" s="36" t="s">
        <v>18</v>
      </c>
      <c r="D67" s="61">
        <v>43696.98000000001</v>
      </c>
      <c r="E67" s="164">
        <v>43789.129999999976</v>
      </c>
      <c r="F67" s="54">
        <v>99.78955964642374</v>
      </c>
      <c r="G67" s="164">
        <v>177008.48</v>
      </c>
      <c r="H67" s="164">
        <v>176981.61</v>
      </c>
      <c r="I67" s="24">
        <v>100.01518236838281</v>
      </c>
    </row>
    <row r="68" spans="1:11" ht="22.95" customHeight="1" x14ac:dyDescent="0.3">
      <c r="A68" s="192"/>
      <c r="B68" s="7" t="s">
        <v>114</v>
      </c>
      <c r="C68" s="36" t="s">
        <v>19</v>
      </c>
      <c r="D68" s="61">
        <v>37506918.029999986</v>
      </c>
      <c r="E68" s="164">
        <v>68770702.819999978</v>
      </c>
      <c r="F68" s="54">
        <v>54.539093672156248</v>
      </c>
      <c r="G68" s="164">
        <v>149755950.53999999</v>
      </c>
      <c r="H68" s="164">
        <v>146667848.77999997</v>
      </c>
      <c r="I68" s="24">
        <v>102.10550695717377</v>
      </c>
    </row>
    <row r="69" spans="1:11" ht="22.95" customHeight="1" x14ac:dyDescent="0.3">
      <c r="A69" s="30"/>
      <c r="B69" s="12" t="s">
        <v>115</v>
      </c>
      <c r="C69" s="36" t="s">
        <v>20</v>
      </c>
      <c r="D69" s="68">
        <v>3866538.4700000007</v>
      </c>
      <c r="E69" s="174">
        <v>3872462.9699999988</v>
      </c>
      <c r="F69" s="54">
        <v>99.847009511881836</v>
      </c>
      <c r="G69" s="174">
        <v>15644141.74</v>
      </c>
      <c r="H69" s="174">
        <v>15786010.68</v>
      </c>
      <c r="I69" s="26">
        <v>99.101299607127842</v>
      </c>
    </row>
    <row r="70" spans="1:11" ht="22.95" customHeight="1" x14ac:dyDescent="0.3">
      <c r="B70" s="190" t="s">
        <v>84</v>
      </c>
      <c r="C70" s="149" t="s">
        <v>156</v>
      </c>
      <c r="D70" s="178">
        <v>5229049.1699999971</v>
      </c>
      <c r="E70" s="153">
        <v>-30747119.960000038</v>
      </c>
      <c r="F70" s="154">
        <v>-17.006630789493922</v>
      </c>
      <c r="G70" s="155">
        <v>15914629.450000009</v>
      </c>
      <c r="H70" s="153">
        <v>28155191.039999999</v>
      </c>
      <c r="I70" s="156">
        <v>56.524672226127471</v>
      </c>
      <c r="K70" s="163"/>
    </row>
    <row r="71" spans="1:11" ht="22.95" customHeight="1" x14ac:dyDescent="0.3">
      <c r="B71" s="148" t="s">
        <v>59</v>
      </c>
      <c r="C71" s="149" t="s">
        <v>157</v>
      </c>
      <c r="D71" s="178">
        <v>1543284929.8299997</v>
      </c>
      <c r="E71" s="153">
        <v>1405634244.2299991</v>
      </c>
      <c r="F71" s="151">
        <v>109.79278117085182</v>
      </c>
      <c r="G71" s="153">
        <v>5417783343.79</v>
      </c>
      <c r="H71" s="153">
        <v>5044575095.7300005</v>
      </c>
      <c r="I71" s="157">
        <v>107.39820977937077</v>
      </c>
      <c r="K71" s="163"/>
    </row>
    <row r="72" spans="1:11" ht="28.95" customHeight="1" x14ac:dyDescent="0.3">
      <c r="B72" s="179" t="s">
        <v>85</v>
      </c>
      <c r="C72" s="180" t="s">
        <v>158</v>
      </c>
      <c r="D72" s="61">
        <v>1067389.2799999998</v>
      </c>
      <c r="E72" s="164">
        <v>661174.41</v>
      </c>
      <c r="F72" s="54">
        <v>161.4383835575245</v>
      </c>
      <c r="G72" s="164">
        <v>2807418.2399999998</v>
      </c>
      <c r="H72" s="164">
        <v>2499737.8100000005</v>
      </c>
      <c r="I72" s="26">
        <v>112.30850806709201</v>
      </c>
      <c r="K72" s="163"/>
    </row>
    <row r="73" spans="1:11" ht="18.600000000000001" customHeight="1" x14ac:dyDescent="0.3">
      <c r="B73" s="181" t="s">
        <v>86</v>
      </c>
      <c r="C73" s="182" t="s">
        <v>159</v>
      </c>
      <c r="D73" s="61">
        <v>0</v>
      </c>
      <c r="E73" s="164">
        <v>0</v>
      </c>
      <c r="F73" s="54" t="e">
        <v>#DIV/0!</v>
      </c>
      <c r="G73" s="164">
        <v>0</v>
      </c>
      <c r="H73" s="164">
        <v>0</v>
      </c>
      <c r="I73" s="26" t="e">
        <v>#DIV/0!</v>
      </c>
      <c r="K73" s="163"/>
    </row>
    <row r="74" spans="1:11" ht="22.95" customHeight="1" x14ac:dyDescent="0.3">
      <c r="B74" s="148" t="s">
        <v>87</v>
      </c>
      <c r="C74" s="149" t="s">
        <v>160</v>
      </c>
      <c r="D74" s="178">
        <v>1067389.2799999998</v>
      </c>
      <c r="E74" s="153">
        <v>661174.41</v>
      </c>
      <c r="F74" s="154">
        <v>161.4383835575245</v>
      </c>
      <c r="G74" s="155">
        <v>2807418.2399999998</v>
      </c>
      <c r="H74" s="153">
        <v>2499737.8100000005</v>
      </c>
      <c r="I74" s="156">
        <v>112.30850806709201</v>
      </c>
      <c r="K74" s="163"/>
    </row>
    <row r="75" spans="1:11" ht="32.4" customHeight="1" thickBot="1" x14ac:dyDescent="0.35">
      <c r="B75" s="183" t="s">
        <v>88</v>
      </c>
      <c r="C75" s="184" t="s">
        <v>161</v>
      </c>
      <c r="D75" s="185">
        <v>1544352319.1099997</v>
      </c>
      <c r="E75" s="186">
        <v>1406295418.6399992</v>
      </c>
      <c r="F75" s="187">
        <v>109.81706252044201</v>
      </c>
      <c r="G75" s="188">
        <v>5420590762.0299997</v>
      </c>
      <c r="H75" s="186">
        <v>5047074833.5400009</v>
      </c>
      <c r="I75" s="189">
        <v>107.40064177388105</v>
      </c>
      <c r="K75" s="163"/>
    </row>
    <row r="76" spans="1:11" x14ac:dyDescent="0.3">
      <c r="A76" s="192"/>
      <c r="B76" s="192"/>
      <c r="C76" s="192"/>
      <c r="D76" s="192"/>
      <c r="E76" s="192"/>
      <c r="F76" s="192"/>
      <c r="G76" s="192"/>
      <c r="H76" s="192"/>
      <c r="I76" s="192"/>
    </row>
    <row r="77" spans="1:11" x14ac:dyDescent="0.3">
      <c r="B77" s="146" t="s">
        <v>143</v>
      </c>
      <c r="C77" s="146"/>
      <c r="D77" s="145"/>
      <c r="E77" s="145"/>
      <c r="F77" s="145"/>
      <c r="G77" s="145"/>
      <c r="H77" s="1"/>
      <c r="I77" s="1"/>
    </row>
    <row r="78" spans="1:11" x14ac:dyDescent="0.3">
      <c r="B78" s="147" t="s">
        <v>144</v>
      </c>
      <c r="C78" s="144"/>
      <c r="D78" s="144"/>
      <c r="E78" s="144"/>
      <c r="F78" s="144"/>
      <c r="G78" s="144"/>
    </row>
    <row r="79" spans="1:11" x14ac:dyDescent="0.3">
      <c r="B79" s="13"/>
      <c r="C79" s="13"/>
    </row>
    <row r="80" spans="1:11" x14ac:dyDescent="0.3">
      <c r="B80" s="139"/>
    </row>
    <row r="81" spans="2:3" x14ac:dyDescent="0.3">
      <c r="B81" s="29"/>
      <c r="C81" s="29"/>
    </row>
  </sheetData>
  <mergeCells count="3">
    <mergeCell ref="A6:A68"/>
    <mergeCell ref="B6:I6"/>
    <mergeCell ref="A76:I76"/>
  </mergeCells>
  <pageMargins left="0.31496062992125984" right="0.31496062992125984" top="0.15748031496062992" bottom="0.15748031496062992" header="0.31496062992125984" footer="0.31496062992125984"/>
  <pageSetup paperSize="9" scale="46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71" t="s">
        <v>146</v>
      </c>
    </row>
    <row r="4" spans="2:5" ht="15" thickBot="1" x14ac:dyDescent="0.35">
      <c r="B4" s="194" t="s">
        <v>105</v>
      </c>
      <c r="C4" s="194"/>
      <c r="D4" s="194"/>
      <c r="E4" s="194"/>
    </row>
    <row r="5" spans="2:5" ht="27" x14ac:dyDescent="0.3">
      <c r="B5" s="81" t="s">
        <v>60</v>
      </c>
      <c r="C5" s="82" t="s">
        <v>130</v>
      </c>
      <c r="D5" s="90" t="s">
        <v>125</v>
      </c>
      <c r="E5" s="91" t="s">
        <v>145</v>
      </c>
    </row>
    <row r="6" spans="2:5" x14ac:dyDescent="0.3">
      <c r="B6" s="102">
        <v>1</v>
      </c>
      <c r="C6" s="100">
        <v>2</v>
      </c>
      <c r="D6" s="100">
        <v>3</v>
      </c>
      <c r="E6" s="101">
        <v>4</v>
      </c>
    </row>
    <row r="7" spans="2:5" x14ac:dyDescent="0.3">
      <c r="B7" s="83" t="s">
        <v>22</v>
      </c>
      <c r="C7" s="70" t="s">
        <v>135</v>
      </c>
      <c r="D7" s="99">
        <f>+E7/E$11*100</f>
        <v>11.277270438797764</v>
      </c>
      <c r="E7" s="87">
        <f>FURS!D10</f>
        <v>347491136.34000009</v>
      </c>
    </row>
    <row r="8" spans="2:5" x14ac:dyDescent="0.3">
      <c r="B8" s="83" t="s">
        <v>31</v>
      </c>
      <c r="C8" s="70" t="s">
        <v>132</v>
      </c>
      <c r="D8" s="99">
        <f t="shared" ref="D8:D10" si="0">+E8/E$11*100</f>
        <v>17.61267760458141</v>
      </c>
      <c r="E8" s="87">
        <f>FURS!D20</f>
        <v>542706622.84999943</v>
      </c>
    </row>
    <row r="9" spans="2:5" x14ac:dyDescent="0.3">
      <c r="B9" s="83" t="s">
        <v>43</v>
      </c>
      <c r="C9" s="70" t="s">
        <v>133</v>
      </c>
      <c r="D9" s="99">
        <f t="shared" si="0"/>
        <v>18.498381539280562</v>
      </c>
      <c r="E9" s="87">
        <f>FURS!D35</f>
        <v>569998179.6500001</v>
      </c>
    </row>
    <row r="10" spans="2:5" x14ac:dyDescent="0.3">
      <c r="B10" s="83"/>
      <c r="C10" s="70" t="s">
        <v>134</v>
      </c>
      <c r="D10" s="99">
        <f t="shared" si="0"/>
        <v>52.611670417340264</v>
      </c>
      <c r="E10" s="87">
        <f>FURS!D25+FURS!D27+FURS!D50+FURS!D52+FURS!D53+FURS!D64+FURS!D71</f>
        <v>1621144871.6499996</v>
      </c>
    </row>
    <row r="11" spans="2:5" ht="15" thickBot="1" x14ac:dyDescent="0.35">
      <c r="B11" s="85"/>
      <c r="C11" s="84" t="s">
        <v>128</v>
      </c>
      <c r="D11" s="92">
        <f>SUM(D7:D10)</f>
        <v>100</v>
      </c>
      <c r="E11" s="88">
        <f>SUM(E7:E10)</f>
        <v>3081340810.4899993</v>
      </c>
    </row>
    <row r="33" spans="2:5" x14ac:dyDescent="0.3">
      <c r="B33" s="71" t="s">
        <v>147</v>
      </c>
    </row>
    <row r="35" spans="2:5" ht="15" thickBot="1" x14ac:dyDescent="0.35">
      <c r="B35" s="194" t="s">
        <v>105</v>
      </c>
      <c r="C35" s="194"/>
      <c r="D35" s="194"/>
      <c r="E35" s="194"/>
    </row>
    <row r="36" spans="2:5" ht="40.200000000000003" x14ac:dyDescent="0.3">
      <c r="B36" s="81" t="s">
        <v>60</v>
      </c>
      <c r="C36" s="82" t="s">
        <v>130</v>
      </c>
      <c r="D36" s="90" t="s">
        <v>125</v>
      </c>
      <c r="E36" s="91" t="s">
        <v>148</v>
      </c>
    </row>
    <row r="37" spans="2:5" x14ac:dyDescent="0.3">
      <c r="B37" s="102">
        <v>1</v>
      </c>
      <c r="C37" s="100">
        <v>2</v>
      </c>
      <c r="D37" s="100">
        <v>3</v>
      </c>
      <c r="E37" s="101">
        <v>4</v>
      </c>
    </row>
    <row r="38" spans="2:5" x14ac:dyDescent="0.3">
      <c r="B38" s="83" t="s">
        <v>22</v>
      </c>
      <c r="C38" s="70" t="s">
        <v>131</v>
      </c>
      <c r="D38" s="89">
        <f>+E38/E$42*100</f>
        <v>10.470437287294773</v>
      </c>
      <c r="E38" s="97">
        <f>FURS!G10</f>
        <v>1132864883.45</v>
      </c>
    </row>
    <row r="39" spans="2:5" x14ac:dyDescent="0.3">
      <c r="B39" s="83" t="s">
        <v>31</v>
      </c>
      <c r="C39" s="70" t="s">
        <v>132</v>
      </c>
      <c r="D39" s="89">
        <f t="shared" ref="D39:D41" si="1">+E39/E$42*100</f>
        <v>19.710067608944698</v>
      </c>
      <c r="E39" s="97">
        <f>FURS!G20</f>
        <v>2132560735.7099996</v>
      </c>
    </row>
    <row r="40" spans="2:5" x14ac:dyDescent="0.3">
      <c r="B40" s="83" t="s">
        <v>43</v>
      </c>
      <c r="C40" s="70" t="s">
        <v>133</v>
      </c>
      <c r="D40" s="89">
        <f t="shared" si="1"/>
        <v>17.136672207834895</v>
      </c>
      <c r="E40" s="97">
        <f>FURS!G35</f>
        <v>1854128307.2300003</v>
      </c>
    </row>
    <row r="41" spans="2:5" x14ac:dyDescent="0.3">
      <c r="B41" s="83"/>
      <c r="C41" s="70" t="s">
        <v>134</v>
      </c>
      <c r="D41" s="89">
        <f t="shared" si="1"/>
        <v>52.682822895925618</v>
      </c>
      <c r="E41" s="97">
        <f>FURS!G25+FURS!G27+FURS!G50+FURS!G52+FURS!G53+FURS!G64+FURS!G71</f>
        <v>5700098131.7399998</v>
      </c>
    </row>
    <row r="42" spans="2:5" ht="15" thickBot="1" x14ac:dyDescent="0.35">
      <c r="B42" s="85"/>
      <c r="C42" s="84" t="s">
        <v>128</v>
      </c>
      <c r="D42" s="86">
        <f>SUM(D38:D41)</f>
        <v>99.999999999999972</v>
      </c>
      <c r="E42" s="98">
        <f>SUM(E38:E41)</f>
        <v>10819652058.130001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103" t="s">
        <v>136</v>
      </c>
    </row>
    <row r="4" spans="2:9" ht="50.25" customHeight="1" x14ac:dyDescent="0.3">
      <c r="B4" s="104"/>
      <c r="C4" s="105" t="s">
        <v>139</v>
      </c>
      <c r="D4" s="105" t="s">
        <v>149</v>
      </c>
      <c r="E4" s="105" t="s">
        <v>150</v>
      </c>
      <c r="F4" s="105" t="s">
        <v>142</v>
      </c>
      <c r="G4" s="105" t="s">
        <v>151</v>
      </c>
      <c r="H4" s="105" t="s">
        <v>152</v>
      </c>
      <c r="I4" s="105" t="s">
        <v>142</v>
      </c>
    </row>
    <row r="5" spans="2:9" x14ac:dyDescent="0.3">
      <c r="B5" s="106" t="s">
        <v>23</v>
      </c>
      <c r="C5" s="107" t="s">
        <v>61</v>
      </c>
      <c r="D5" s="94">
        <f>+D6+D9+D10+D11</f>
        <v>232461361.61000004</v>
      </c>
      <c r="E5" s="94">
        <f>+E6+E9+E10+E11</f>
        <v>210755394.86000001</v>
      </c>
      <c r="F5" s="95">
        <f t="shared" ref="F5:F11" si="0">D5/E5*100</f>
        <v>110.29912746215527</v>
      </c>
      <c r="G5" s="94">
        <f>+G6+G9+G10+G11</f>
        <v>832300997.04999995</v>
      </c>
      <c r="H5" s="94">
        <f>+H6+H9+H10+H11</f>
        <v>755876134.5</v>
      </c>
      <c r="I5" s="108">
        <f t="shared" ref="I5:I11" si="1">G5/H5*100</f>
        <v>110.1107653836106</v>
      </c>
    </row>
    <row r="6" spans="2:9" x14ac:dyDescent="0.3">
      <c r="B6" s="109" t="s">
        <v>24</v>
      </c>
      <c r="C6" s="110" t="s">
        <v>62</v>
      </c>
      <c r="D6" s="80">
        <f>+D7-D8</f>
        <v>8453658.0899999999</v>
      </c>
      <c r="E6" s="80">
        <f>+E7-E8</f>
        <v>3603209.7499999991</v>
      </c>
      <c r="F6" s="79">
        <f t="shared" si="0"/>
        <v>234.61465405948135</v>
      </c>
      <c r="G6" s="80">
        <f>+G7-G8</f>
        <v>13917908.17</v>
      </c>
      <c r="H6" s="80">
        <f>+H7-H8</f>
        <v>8278467.6199999992</v>
      </c>
      <c r="I6" s="111">
        <f t="shared" si="1"/>
        <v>168.12179268993748</v>
      </c>
    </row>
    <row r="7" spans="2:9" x14ac:dyDescent="0.3">
      <c r="B7" s="131" t="s">
        <v>63</v>
      </c>
      <c r="C7" s="140" t="s">
        <v>0</v>
      </c>
      <c r="D7" s="78">
        <f>FURS!D13</f>
        <v>8984691.25</v>
      </c>
      <c r="E7" s="78">
        <f>FURS!E13</f>
        <v>3920677.0499999989</v>
      </c>
      <c r="F7" s="79">
        <f t="shared" si="0"/>
        <v>229.16172730931774</v>
      </c>
      <c r="G7" s="78">
        <f>FURS!G13</f>
        <v>15965120.369999999</v>
      </c>
      <c r="H7" s="78">
        <f>FURS!H13</f>
        <v>9530948.0199999996</v>
      </c>
      <c r="I7" s="111">
        <f t="shared" si="1"/>
        <v>167.50820942993664</v>
      </c>
    </row>
    <row r="8" spans="2:9" x14ac:dyDescent="0.3">
      <c r="B8" s="131" t="s">
        <v>25</v>
      </c>
      <c r="C8" s="140" t="s">
        <v>1</v>
      </c>
      <c r="D8" s="78">
        <f>FURS!D14</f>
        <v>531033.15999999992</v>
      </c>
      <c r="E8" s="78">
        <f>FURS!E14</f>
        <v>317467.29999999993</v>
      </c>
      <c r="F8" s="79">
        <f t="shared" si="0"/>
        <v>167.27176625750118</v>
      </c>
      <c r="G8" s="78">
        <f>FURS!G14</f>
        <v>2047212.2</v>
      </c>
      <c r="H8" s="78">
        <f>FURS!H14</f>
        <v>1252480.3999999999</v>
      </c>
      <c r="I8" s="111">
        <f t="shared" si="1"/>
        <v>163.45263366995604</v>
      </c>
    </row>
    <row r="9" spans="2:9" x14ac:dyDescent="0.3">
      <c r="B9" s="112" t="s">
        <v>26</v>
      </c>
      <c r="C9" s="113" t="s">
        <v>64</v>
      </c>
      <c r="D9" s="80">
        <f>FURS!D15</f>
        <v>211739988.95000005</v>
      </c>
      <c r="E9" s="80">
        <f>FURS!E15</f>
        <v>195377392.63</v>
      </c>
      <c r="F9" s="93">
        <f t="shared" si="0"/>
        <v>108.37486676413329</v>
      </c>
      <c r="G9" s="80">
        <f>FURS!G15</f>
        <v>769923004.45000005</v>
      </c>
      <c r="H9" s="80">
        <f>FURS!H15</f>
        <v>704666662.62</v>
      </c>
      <c r="I9" s="114">
        <f t="shared" si="1"/>
        <v>109.26059728544166</v>
      </c>
    </row>
    <row r="10" spans="2:9" ht="24" x14ac:dyDescent="0.3">
      <c r="B10" s="109" t="s">
        <v>27</v>
      </c>
      <c r="C10" s="115" t="s">
        <v>141</v>
      </c>
      <c r="D10" s="78">
        <f>FURS!D16</f>
        <v>12111046.420000002</v>
      </c>
      <c r="E10" s="78">
        <f>FURS!E16</f>
        <v>11668719.830000002</v>
      </c>
      <c r="F10" s="79">
        <f t="shared" si="0"/>
        <v>103.79070366281988</v>
      </c>
      <c r="G10" s="78">
        <f>FURS!G16</f>
        <v>47614484.030000001</v>
      </c>
      <c r="H10" s="78">
        <f>FURS!H16</f>
        <v>39747417.670000002</v>
      </c>
      <c r="I10" s="111">
        <f t="shared" si="1"/>
        <v>119.79264772699383</v>
      </c>
    </row>
    <row r="11" spans="2:9" x14ac:dyDescent="0.3">
      <c r="B11" s="109" t="s">
        <v>28</v>
      </c>
      <c r="C11" s="116" t="s">
        <v>2</v>
      </c>
      <c r="D11" s="78">
        <f>FURS!D17</f>
        <v>156668.15000000002</v>
      </c>
      <c r="E11" s="78">
        <f>FURS!E17</f>
        <v>106072.64999999991</v>
      </c>
      <c r="F11" s="79">
        <f t="shared" si="0"/>
        <v>147.69891201926242</v>
      </c>
      <c r="G11" s="78">
        <f>FURS!G17</f>
        <v>845600.4</v>
      </c>
      <c r="H11" s="78">
        <f>FURS!H17</f>
        <v>3183586.59</v>
      </c>
      <c r="I11" s="111">
        <f t="shared" si="1"/>
        <v>26.561250215594107</v>
      </c>
    </row>
    <row r="14" spans="2:9" x14ac:dyDescent="0.3">
      <c r="B14" s="103" t="s">
        <v>137</v>
      </c>
    </row>
    <row r="16" spans="2:9" ht="53.25" customHeight="1" x14ac:dyDescent="0.3">
      <c r="B16" s="104"/>
      <c r="C16" s="105" t="s">
        <v>139</v>
      </c>
      <c r="D16" s="105" t="s">
        <v>149</v>
      </c>
      <c r="E16" s="105" t="s">
        <v>150</v>
      </c>
      <c r="F16" s="105" t="s">
        <v>142</v>
      </c>
      <c r="G16" s="105" t="s">
        <v>151</v>
      </c>
      <c r="H16" s="105" t="s">
        <v>152</v>
      </c>
      <c r="I16" s="105" t="s">
        <v>142</v>
      </c>
    </row>
    <row r="17" spans="2:9" ht="21.75" customHeight="1" x14ac:dyDescent="0.3">
      <c r="B17" s="117" t="s">
        <v>29</v>
      </c>
      <c r="C17" s="118" t="s">
        <v>3</v>
      </c>
      <c r="D17" s="119">
        <f>FURS!D18</f>
        <v>115013242.06999999</v>
      </c>
      <c r="E17" s="119">
        <f>FURS!E18</f>
        <v>119828749.23000002</v>
      </c>
      <c r="F17" s="120">
        <f t="shared" ref="F17" si="2">D17/E17*100</f>
        <v>95.981342381570627</v>
      </c>
      <c r="G17" s="119">
        <f>FURS!G18</f>
        <v>301121952.13999999</v>
      </c>
      <c r="H17" s="119">
        <f>FURS!H18</f>
        <v>243775940.88</v>
      </c>
      <c r="I17" s="122">
        <f>G17/H17*100</f>
        <v>123.5240651940418</v>
      </c>
    </row>
    <row r="20" spans="2:9" x14ac:dyDescent="0.3">
      <c r="B20" s="103" t="s">
        <v>138</v>
      </c>
    </row>
    <row r="22" spans="2:9" ht="54" customHeight="1" x14ac:dyDescent="0.3">
      <c r="B22" s="104"/>
      <c r="C22" s="105" t="s">
        <v>139</v>
      </c>
      <c r="D22" s="105" t="s">
        <v>149</v>
      </c>
      <c r="E22" s="105" t="s">
        <v>150</v>
      </c>
      <c r="F22" s="105" t="s">
        <v>142</v>
      </c>
      <c r="G22" s="105" t="s">
        <v>151</v>
      </c>
      <c r="H22" s="105" t="s">
        <v>152</v>
      </c>
      <c r="I22" s="105" t="s">
        <v>142</v>
      </c>
    </row>
    <row r="23" spans="2:9" ht="30" customHeight="1" x14ac:dyDescent="0.3">
      <c r="B23" s="106" t="s">
        <v>43</v>
      </c>
      <c r="C23" s="123" t="s">
        <v>127</v>
      </c>
      <c r="D23" s="96">
        <f>+D24+D33+D35+D37+D29+D30</f>
        <v>569998179.6500001</v>
      </c>
      <c r="E23" s="96">
        <f>+E24+E33+E35+E37+E29+E30</f>
        <v>495512220.46999949</v>
      </c>
      <c r="F23" s="124">
        <f t="shared" ref="F23:F37" si="3">D23/E23*100</f>
        <v>115.0321134581403</v>
      </c>
      <c r="G23" s="94">
        <f>+G24+G33+G35+G37+G29+G30</f>
        <v>1854128307.2300003</v>
      </c>
      <c r="H23" s="94">
        <f>+H24+H33+H35+H37+H29+H30</f>
        <v>1770091616.3099999</v>
      </c>
      <c r="I23" s="125">
        <f t="shared" ref="I23:I37" si="4">G23/H23*100</f>
        <v>104.74758990696687</v>
      </c>
    </row>
    <row r="24" spans="2:9" x14ac:dyDescent="0.3">
      <c r="B24" s="112" t="s">
        <v>44</v>
      </c>
      <c r="C24" s="113" t="s">
        <v>110</v>
      </c>
      <c r="D24" s="72">
        <f>D25+D28</f>
        <v>399497690.20000011</v>
      </c>
      <c r="E24" s="72">
        <f>E25+E28</f>
        <v>334871835.97999948</v>
      </c>
      <c r="F24" s="74">
        <f t="shared" si="3"/>
        <v>119.29868304119205</v>
      </c>
      <c r="G24" s="73">
        <f>G25+G28</f>
        <v>1207523237.3800004</v>
      </c>
      <c r="H24" s="73">
        <f>H25+H28</f>
        <v>1138707217.8099999</v>
      </c>
      <c r="I24" s="126">
        <f t="shared" si="4"/>
        <v>106.04334621698013</v>
      </c>
    </row>
    <row r="25" spans="2:9" ht="24.6" x14ac:dyDescent="0.3">
      <c r="B25" s="112" t="s">
        <v>45</v>
      </c>
      <c r="C25" s="127" t="s">
        <v>108</v>
      </c>
      <c r="D25" s="72">
        <f>D26-D27</f>
        <v>387469310.0200001</v>
      </c>
      <c r="E25" s="72">
        <f>E26-E27</f>
        <v>323899439.90999949</v>
      </c>
      <c r="F25" s="74">
        <f t="shared" si="3"/>
        <v>119.62642174610258</v>
      </c>
      <c r="G25" s="72">
        <f>G26-G27</f>
        <v>1166212926.4100003</v>
      </c>
      <c r="H25" s="72">
        <f>H26-H27</f>
        <v>1094032306.9299998</v>
      </c>
      <c r="I25" s="128">
        <f t="shared" si="4"/>
        <v>106.59766800512034</v>
      </c>
    </row>
    <row r="26" spans="2:9" x14ac:dyDescent="0.3">
      <c r="B26" s="131" t="s">
        <v>106</v>
      </c>
      <c r="C26" s="140" t="s">
        <v>103</v>
      </c>
      <c r="D26" s="75">
        <f>FURS!D38</f>
        <v>537893288.34000015</v>
      </c>
      <c r="E26" s="75">
        <f>FURS!E38</f>
        <v>462267822.78999949</v>
      </c>
      <c r="F26" s="76">
        <f t="shared" si="3"/>
        <v>116.35966464063323</v>
      </c>
      <c r="G26" s="75">
        <f>FURS!G38</f>
        <v>1799501605.2400002</v>
      </c>
      <c r="H26" s="75">
        <f>FURS!H38</f>
        <v>1692919838.2999997</v>
      </c>
      <c r="I26" s="141">
        <f t="shared" si="4"/>
        <v>106.29573619073589</v>
      </c>
    </row>
    <row r="27" spans="2:9" x14ac:dyDescent="0.3">
      <c r="B27" s="131" t="s">
        <v>107</v>
      </c>
      <c r="C27" s="140" t="s">
        <v>1</v>
      </c>
      <c r="D27" s="75">
        <f>FURS!D39</f>
        <v>150423978.32000005</v>
      </c>
      <c r="E27" s="75">
        <f>FURS!E39</f>
        <v>138368382.88</v>
      </c>
      <c r="F27" s="76">
        <f t="shared" si="3"/>
        <v>108.71268073607196</v>
      </c>
      <c r="G27" s="75">
        <f>FURS!G39</f>
        <v>633288678.83000004</v>
      </c>
      <c r="H27" s="75">
        <f>FURS!H39</f>
        <v>598887531.37</v>
      </c>
      <c r="I27" s="133">
        <f t="shared" si="4"/>
        <v>105.74417493403226</v>
      </c>
    </row>
    <row r="28" spans="2:9" x14ac:dyDescent="0.3">
      <c r="B28" s="129" t="s">
        <v>46</v>
      </c>
      <c r="C28" s="130" t="s">
        <v>104</v>
      </c>
      <c r="D28" s="72">
        <f>FURS!D40</f>
        <v>12028380.180000002</v>
      </c>
      <c r="E28" s="72">
        <f>FURS!E40</f>
        <v>10972396.070000002</v>
      </c>
      <c r="F28" s="74">
        <f t="shared" si="3"/>
        <v>109.62400649104529</v>
      </c>
      <c r="G28" s="72">
        <f>FURS!G40</f>
        <v>41310310.970000006</v>
      </c>
      <c r="H28" s="72">
        <f>FURS!H40</f>
        <v>44674910.880000003</v>
      </c>
      <c r="I28" s="126">
        <f t="shared" si="4"/>
        <v>92.468703700299372</v>
      </c>
    </row>
    <row r="29" spans="2:9" x14ac:dyDescent="0.3">
      <c r="B29" s="131" t="s">
        <v>47</v>
      </c>
      <c r="C29" s="132" t="s">
        <v>111</v>
      </c>
      <c r="D29" s="75">
        <f>FURS!D41</f>
        <v>12601866.710000001</v>
      </c>
      <c r="E29" s="75">
        <f>FURS!E41</f>
        <v>11615490.200000003</v>
      </c>
      <c r="F29" s="76">
        <f t="shared" si="3"/>
        <v>108.4919060066875</v>
      </c>
      <c r="G29" s="75">
        <f>FURS!G41</f>
        <v>47254751.359999999</v>
      </c>
      <c r="H29" s="75">
        <f>FURS!H41</f>
        <v>48473878.280000001</v>
      </c>
      <c r="I29" s="133">
        <f t="shared" si="4"/>
        <v>97.484981678259885</v>
      </c>
    </row>
    <row r="30" spans="2:9" x14ac:dyDescent="0.3">
      <c r="B30" s="112" t="s">
        <v>48</v>
      </c>
      <c r="C30" s="134" t="s">
        <v>113</v>
      </c>
      <c r="D30" s="73">
        <f>D31-D32</f>
        <v>127360997.41000003</v>
      </c>
      <c r="E30" s="73">
        <f>E31-E32</f>
        <v>126068136.79000001</v>
      </c>
      <c r="F30" s="74">
        <f t="shared" si="3"/>
        <v>101.02552528570612</v>
      </c>
      <c r="G30" s="73">
        <f>G31-G32</f>
        <v>481895768.71000004</v>
      </c>
      <c r="H30" s="73">
        <f>H31-H32</f>
        <v>485384919.32999998</v>
      </c>
      <c r="I30" s="126">
        <f t="shared" si="4"/>
        <v>99.281158008613829</v>
      </c>
    </row>
    <row r="31" spans="2:9" x14ac:dyDescent="0.3">
      <c r="B31" s="131" t="s">
        <v>77</v>
      </c>
      <c r="C31" s="142" t="s">
        <v>103</v>
      </c>
      <c r="D31" s="77">
        <f>FURS!D43</f>
        <v>140584112.54000002</v>
      </c>
      <c r="E31" s="77">
        <f>FURS!E43</f>
        <v>137817223.99000001</v>
      </c>
      <c r="F31" s="76">
        <f t="shared" si="3"/>
        <v>102.00765076373966</v>
      </c>
      <c r="G31" s="77">
        <f>FURS!G43</f>
        <v>516249783.50000006</v>
      </c>
      <c r="H31" s="77">
        <f>FURS!H43</f>
        <v>516240150.99000001</v>
      </c>
      <c r="I31" s="133">
        <f t="shared" si="4"/>
        <v>100.00186589709878</v>
      </c>
    </row>
    <row r="32" spans="2:9" x14ac:dyDescent="0.3">
      <c r="B32" s="109" t="s">
        <v>112</v>
      </c>
      <c r="C32" s="142" t="s">
        <v>1</v>
      </c>
      <c r="D32" s="77">
        <f>FURS!D44</f>
        <v>13223115.129999999</v>
      </c>
      <c r="E32" s="77">
        <f>FURS!E44</f>
        <v>11749087.199999999</v>
      </c>
      <c r="F32" s="79">
        <f t="shared" si="3"/>
        <v>112.54589318223802</v>
      </c>
      <c r="G32" s="77">
        <f>FURS!G44</f>
        <v>34354014.789999999</v>
      </c>
      <c r="H32" s="77">
        <f>FURS!H44</f>
        <v>30855231.66</v>
      </c>
      <c r="I32" s="111">
        <f t="shared" si="4"/>
        <v>111.33935135718245</v>
      </c>
    </row>
    <row r="33" spans="2:9" x14ac:dyDescent="0.3">
      <c r="B33" s="109" t="s">
        <v>49</v>
      </c>
      <c r="C33" s="135" t="s">
        <v>74</v>
      </c>
      <c r="D33" s="77">
        <f>FURS!D45</f>
        <v>21872882.960000016</v>
      </c>
      <c r="E33" s="77">
        <f>FURS!E45</f>
        <v>18116723.669999994</v>
      </c>
      <c r="F33" s="76">
        <f t="shared" si="3"/>
        <v>120.73310471815581</v>
      </c>
      <c r="G33" s="77">
        <f>FURS!G45</f>
        <v>88913982.090000018</v>
      </c>
      <c r="H33" s="77">
        <f>FURS!H45</f>
        <v>74418057.230000004</v>
      </c>
      <c r="I33" s="133">
        <f t="shared" si="4"/>
        <v>119.47904231791246</v>
      </c>
    </row>
    <row r="34" spans="2:9" hidden="1" x14ac:dyDescent="0.3">
      <c r="B34" s="109" t="s">
        <v>109</v>
      </c>
      <c r="C34" s="135" t="s">
        <v>75</v>
      </c>
      <c r="D34" s="77">
        <f>FURS!D46</f>
        <v>21820775.010000013</v>
      </c>
      <c r="E34" s="77">
        <f>FURS!E46</f>
        <v>17990609.520000003</v>
      </c>
      <c r="F34" s="79">
        <f t="shared" si="3"/>
        <v>121.28980391543737</v>
      </c>
      <c r="G34" s="77">
        <f>FURS!G46</f>
        <v>88057241.670000017</v>
      </c>
      <c r="H34" s="77">
        <f>FURS!H46</f>
        <v>73152631</v>
      </c>
      <c r="I34" s="111">
        <f t="shared" si="4"/>
        <v>120.37467479467692</v>
      </c>
    </row>
    <row r="35" spans="2:9" x14ac:dyDescent="0.3">
      <c r="B35" s="109" t="s">
        <v>90</v>
      </c>
      <c r="C35" s="135" t="s">
        <v>76</v>
      </c>
      <c r="D35" s="77">
        <f>FURS!D47</f>
        <v>3407284.05</v>
      </c>
      <c r="E35" s="77">
        <f>FURS!E47</f>
        <v>3351352.15</v>
      </c>
      <c r="F35" s="79">
        <f t="shared" si="3"/>
        <v>101.66893532808838</v>
      </c>
      <c r="G35" s="77">
        <f>FURS!G47</f>
        <v>12940900.959999999</v>
      </c>
      <c r="H35" s="77">
        <f>FURS!H47</f>
        <v>13522490.439999999</v>
      </c>
      <c r="I35" s="111">
        <f t="shared" si="4"/>
        <v>95.699094907254377</v>
      </c>
    </row>
    <row r="36" spans="2:9" hidden="1" x14ac:dyDescent="0.3">
      <c r="B36" s="109" t="s">
        <v>98</v>
      </c>
      <c r="C36" s="135" t="s">
        <v>78</v>
      </c>
      <c r="D36" s="77">
        <f>FURS!D48</f>
        <v>1191147.1300000004</v>
      </c>
      <c r="E36" s="77">
        <f>FURS!E48</f>
        <v>1293146.8400000001</v>
      </c>
      <c r="F36" s="79">
        <f t="shared" si="3"/>
        <v>92.112287108863853</v>
      </c>
      <c r="G36" s="77">
        <f>FURS!G48</f>
        <v>4379204.0200000005</v>
      </c>
      <c r="H36" s="77">
        <f>FURS!H48</f>
        <v>4460744.07</v>
      </c>
      <c r="I36" s="111">
        <f t="shared" si="4"/>
        <v>98.172052717653443</v>
      </c>
    </row>
    <row r="37" spans="2:9" x14ac:dyDescent="0.3">
      <c r="B37" s="109" t="s">
        <v>99</v>
      </c>
      <c r="C37" s="135" t="s">
        <v>14</v>
      </c>
      <c r="D37" s="77">
        <f>FURS!D49</f>
        <v>5257458.3200000012</v>
      </c>
      <c r="E37" s="77">
        <f>FURS!E49</f>
        <v>1488681.6800000023</v>
      </c>
      <c r="F37" s="79">
        <f t="shared" si="3"/>
        <v>353.16202185009712</v>
      </c>
      <c r="G37" s="77">
        <f>FURS!G49</f>
        <v>15599666.73</v>
      </c>
      <c r="H37" s="77">
        <f>FURS!H49</f>
        <v>9585053.2200000007</v>
      </c>
      <c r="I37" s="111">
        <f t="shared" si="4"/>
        <v>162.74992294721969</v>
      </c>
    </row>
    <row r="39" spans="2:9" x14ac:dyDescent="0.3">
      <c r="B39" s="103" t="s">
        <v>140</v>
      </c>
    </row>
    <row r="41" spans="2:9" ht="52.5" customHeight="1" x14ac:dyDescent="0.3">
      <c r="B41" s="104"/>
      <c r="C41" s="105" t="s">
        <v>139</v>
      </c>
      <c r="D41" s="105" t="s">
        <v>149</v>
      </c>
      <c r="E41" s="105" t="s">
        <v>150</v>
      </c>
      <c r="F41" s="105" t="s">
        <v>142</v>
      </c>
      <c r="G41" s="105" t="s">
        <v>151</v>
      </c>
      <c r="H41" s="105" t="s">
        <v>152</v>
      </c>
      <c r="I41" s="105" t="s">
        <v>142</v>
      </c>
    </row>
    <row r="42" spans="2:9" ht="30" customHeight="1" x14ac:dyDescent="0.3">
      <c r="B42" s="106" t="s">
        <v>31</v>
      </c>
      <c r="C42" s="123" t="s">
        <v>65</v>
      </c>
      <c r="D42" s="96">
        <f>+D43+D44+D45+D46</f>
        <v>542706622.84999943</v>
      </c>
      <c r="E42" s="96">
        <f>+E43+E44+E45+E46</f>
        <v>506683867.06999952</v>
      </c>
      <c r="F42" s="124">
        <f t="shared" ref="F42:F46" si="5">D42/E42*100</f>
        <v>107.10951307534393</v>
      </c>
      <c r="G42" s="94">
        <f>+G43+G44+G45+G46</f>
        <v>2132560735.7099996</v>
      </c>
      <c r="H42" s="94">
        <f>+H43+H44+H45+H46</f>
        <v>1976508967.8499997</v>
      </c>
      <c r="I42" s="125">
        <f>G42/H42*100</f>
        <v>107.89532303664421</v>
      </c>
    </row>
    <row r="43" spans="2:9" x14ac:dyDescent="0.3">
      <c r="B43" s="112" t="s">
        <v>32</v>
      </c>
      <c r="C43" s="113" t="s">
        <v>5</v>
      </c>
      <c r="D43" s="78">
        <f>FURS!D21</f>
        <v>3115474.160000002</v>
      </c>
      <c r="E43" s="78">
        <f>FURS!E21</f>
        <v>2883888.0599999977</v>
      </c>
      <c r="F43" s="79">
        <f t="shared" si="5"/>
        <v>108.03034289756741</v>
      </c>
      <c r="G43" s="78">
        <f>FURS!G21</f>
        <v>12226187.040000001</v>
      </c>
      <c r="H43" s="78">
        <f>FURS!H21</f>
        <v>11252448.949999999</v>
      </c>
      <c r="I43" s="111">
        <f>G43/H43*100</f>
        <v>108.65356594219431</v>
      </c>
    </row>
    <row r="44" spans="2:9" x14ac:dyDescent="0.3">
      <c r="B44" s="112" t="s">
        <v>33</v>
      </c>
      <c r="C44" s="113" t="s">
        <v>6</v>
      </c>
      <c r="D44" s="78">
        <f>FURS!D22</f>
        <v>2800656.1799999997</v>
      </c>
      <c r="E44" s="78">
        <f>FURS!E22</f>
        <v>2600420.6100000031</v>
      </c>
      <c r="F44" s="79">
        <f t="shared" si="5"/>
        <v>107.70012240442888</v>
      </c>
      <c r="G44" s="78">
        <f>FURS!G22</f>
        <v>10979986.25</v>
      </c>
      <c r="H44" s="78">
        <f>FURS!H22</f>
        <v>10149760.320000002</v>
      </c>
      <c r="I44" s="111">
        <f>G44/H44*100</f>
        <v>108.17975896794377</v>
      </c>
    </row>
    <row r="45" spans="2:9" x14ac:dyDescent="0.3">
      <c r="B45" s="112" t="s">
        <v>34</v>
      </c>
      <c r="C45" s="112" t="s">
        <v>7</v>
      </c>
      <c r="D45" s="78">
        <f>FURS!D23</f>
        <v>346130458.52999938</v>
      </c>
      <c r="E45" s="78">
        <f>FURS!E23</f>
        <v>323169981.85999966</v>
      </c>
      <c r="F45" s="79">
        <f t="shared" si="5"/>
        <v>107.10476775653824</v>
      </c>
      <c r="G45" s="78">
        <f>FURS!G23</f>
        <v>1359155470.0899997</v>
      </c>
      <c r="H45" s="78">
        <f>FURS!H23</f>
        <v>1259869928.4899998</v>
      </c>
      <c r="I45" s="111">
        <f>G45/H45*100</f>
        <v>107.88061841582308</v>
      </c>
    </row>
    <row r="46" spans="2:9" x14ac:dyDescent="0.3">
      <c r="B46" s="112" t="s">
        <v>35</v>
      </c>
      <c r="C46" s="113" t="s">
        <v>8</v>
      </c>
      <c r="D46" s="78">
        <f>FURS!D24</f>
        <v>190660033.98000002</v>
      </c>
      <c r="E46" s="78">
        <f>FURS!E24</f>
        <v>178029576.53999984</v>
      </c>
      <c r="F46" s="79">
        <f t="shared" si="5"/>
        <v>107.09458376831131</v>
      </c>
      <c r="G46" s="78">
        <f>FURS!G24</f>
        <v>750199092.33000004</v>
      </c>
      <c r="H46" s="78">
        <f>FURS!H24</f>
        <v>695236830.08999991</v>
      </c>
      <c r="I46" s="111">
        <f>G46/H46*100</f>
        <v>107.90554525612303</v>
      </c>
    </row>
    <row r="49" spans="2:9" ht="52.8" x14ac:dyDescent="0.3">
      <c r="B49" s="104"/>
      <c r="C49" s="105" t="s">
        <v>139</v>
      </c>
      <c r="D49" s="105" t="s">
        <v>149</v>
      </c>
      <c r="E49" s="105" t="s">
        <v>150</v>
      </c>
      <c r="F49" s="105" t="s">
        <v>142</v>
      </c>
      <c r="G49" s="105" t="s">
        <v>151</v>
      </c>
      <c r="H49" s="105" t="s">
        <v>152</v>
      </c>
      <c r="I49" s="105" t="s">
        <v>142</v>
      </c>
    </row>
    <row r="50" spans="2:9" ht="49.5" customHeight="1" x14ac:dyDescent="0.3">
      <c r="B50" s="137" t="s">
        <v>94</v>
      </c>
      <c r="C50" s="136" t="s">
        <v>121</v>
      </c>
      <c r="D50" s="94">
        <f>SUM(D51:D54)</f>
        <v>41443175.179999985</v>
      </c>
      <c r="E50" s="94">
        <f>SUM(E51:E54)</f>
        <v>72713055.829999983</v>
      </c>
      <c r="F50" s="124">
        <f t="shared" ref="F50:F54" si="6">D50/E50*100</f>
        <v>56.995507487530652</v>
      </c>
      <c r="G50" s="94">
        <f>SUM(G51:G54)</f>
        <v>165682576.28999999</v>
      </c>
      <c r="H50" s="94">
        <f>SUM(H51:H54)</f>
        <v>162736741.88999999</v>
      </c>
      <c r="I50" s="125">
        <f>G50/H50*100</f>
        <v>101.81018396078694</v>
      </c>
    </row>
    <row r="51" spans="2:9" ht="16.5" customHeight="1" x14ac:dyDescent="0.3">
      <c r="B51" s="112" t="s">
        <v>95</v>
      </c>
      <c r="C51" s="143" t="s">
        <v>17</v>
      </c>
      <c r="D51" s="69">
        <f>FURS!D66</f>
        <v>26021.699999999997</v>
      </c>
      <c r="E51" s="69">
        <f>FURS!E66</f>
        <v>26100.909999999989</v>
      </c>
      <c r="F51" s="79">
        <f t="shared" si="6"/>
        <v>99.696523990926025</v>
      </c>
      <c r="G51" s="121">
        <f>FURS!G66</f>
        <v>105475.53</v>
      </c>
      <c r="H51" s="121">
        <f>FURS!H66</f>
        <v>105900.82</v>
      </c>
      <c r="I51" s="111">
        <f>G51/H51*100</f>
        <v>99.598407264457435</v>
      </c>
    </row>
    <row r="52" spans="2:9" ht="14.25" customHeight="1" x14ac:dyDescent="0.3">
      <c r="B52" s="112" t="s">
        <v>96</v>
      </c>
      <c r="C52" s="143" t="s">
        <v>18</v>
      </c>
      <c r="D52" s="69">
        <f>FURS!D67</f>
        <v>43696.98000000001</v>
      </c>
      <c r="E52" s="69">
        <f>FURS!E67</f>
        <v>43789.129999999976</v>
      </c>
      <c r="F52" s="79">
        <f t="shared" si="6"/>
        <v>99.78955964642374</v>
      </c>
      <c r="G52" s="121">
        <f>FURS!G67</f>
        <v>177008.48</v>
      </c>
      <c r="H52" s="121">
        <f>FURS!H67</f>
        <v>176981.61</v>
      </c>
      <c r="I52" s="111">
        <f>G52/H52*100</f>
        <v>100.01518236838281</v>
      </c>
    </row>
    <row r="53" spans="2:9" ht="21.75" customHeight="1" x14ac:dyDescent="0.3">
      <c r="B53" s="112" t="s">
        <v>114</v>
      </c>
      <c r="C53" s="143" t="s">
        <v>19</v>
      </c>
      <c r="D53" s="69">
        <f>FURS!D68</f>
        <v>37506918.029999986</v>
      </c>
      <c r="E53" s="69">
        <f>FURS!E68</f>
        <v>68770702.819999978</v>
      </c>
      <c r="F53" s="79">
        <f t="shared" si="6"/>
        <v>54.539093672156248</v>
      </c>
      <c r="G53" s="121">
        <f>FURS!G68</f>
        <v>149755950.53999999</v>
      </c>
      <c r="H53" s="121">
        <f>FURS!H68</f>
        <v>146667848.77999997</v>
      </c>
      <c r="I53" s="111">
        <f>G53/H53*100</f>
        <v>102.10550695717377</v>
      </c>
    </row>
    <row r="54" spans="2:9" ht="20.25" customHeight="1" x14ac:dyDescent="0.3">
      <c r="B54" s="112" t="s">
        <v>115</v>
      </c>
      <c r="C54" s="143" t="s">
        <v>20</v>
      </c>
      <c r="D54" s="69">
        <f>FURS!D69</f>
        <v>3866538.4700000007</v>
      </c>
      <c r="E54" s="69">
        <f>FURS!E69</f>
        <v>3872462.9699999988</v>
      </c>
      <c r="F54" s="79">
        <f t="shared" si="6"/>
        <v>99.847009511881836</v>
      </c>
      <c r="G54" s="121">
        <f>FURS!G69</f>
        <v>15644141.74</v>
      </c>
      <c r="H54" s="121">
        <f>FURS!H69</f>
        <v>15786010.68</v>
      </c>
      <c r="I54" s="111">
        <f>G54/H54*100</f>
        <v>99.101299607127842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april</Mesec>
    <Leto xmlns="31846968-95d7-4ba5-b9d7-02992289841a">2018</Let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1846968-95d7-4ba5-b9d7-02992289841a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TratnikT</dc:creator>
  <cp:lastModifiedBy>Darja Ravnikar</cp:lastModifiedBy>
  <cp:lastPrinted>2018-05-17T06:23:29Z</cp:lastPrinted>
  <dcterms:created xsi:type="dcterms:W3CDTF">2013-10-09T08:57:38Z</dcterms:created>
  <dcterms:modified xsi:type="dcterms:W3CDTF">2018-05-17T06:23:32Z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JAN 2018_delovna.xlsx</vt:lpwstr>
  </property>
</Properties>
</file>