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96" yWindow="12" windowWidth="15456" windowHeight="5952"/>
  </bookViews>
  <sheets>
    <sheet name="FURS" sheetId="19" r:id="rId1"/>
    <sheet name="GRAF_2_3" sheetId="22" state="hidden" r:id="rId2"/>
    <sheet name="tabele za tekst" sheetId="24" state="hidden" r:id="rId3"/>
  </sheets>
  <definedNames>
    <definedName name="_xlnm.Print_Area" localSheetId="0">FURS!$A$1:$I$79</definedName>
  </definedNames>
  <calcPr calcId="152511"/>
</workbook>
</file>

<file path=xl/calcChain.xml><?xml version="1.0" encoding="utf-8"?>
<calcChain xmlns="http://schemas.openxmlformats.org/spreadsheetml/2006/main">
  <c r="F52" i="19" l="1"/>
  <c r="G32" i="24" l="1"/>
  <c r="G31" i="24"/>
  <c r="D51" i="24"/>
  <c r="D34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26" i="24"/>
  <c r="D31" i="24"/>
  <c r="E29" i="24" l="1"/>
  <c r="E31" i="24"/>
  <c r="F31" i="24" s="1"/>
  <c r="H32" i="24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4" i="24"/>
  <c r="D52" i="24"/>
  <c r="D50" i="24" s="1"/>
  <c r="G30" i="24"/>
  <c r="I32" i="24"/>
  <c r="E8" i="22"/>
  <c r="G25" i="24"/>
  <c r="G24" i="24" s="1"/>
  <c r="D6" i="24"/>
  <c r="D5" i="24" s="1"/>
  <c r="E39" i="22"/>
  <c r="D25" i="24"/>
  <c r="G42" i="24"/>
  <c r="F46" i="24"/>
  <c r="D42" i="24"/>
  <c r="G5" i="24"/>
  <c r="E6" i="24" l="1"/>
  <c r="F6" i="24" s="1"/>
  <c r="H6" i="24"/>
  <c r="I6" i="24" s="1"/>
  <c r="I54" i="24"/>
  <c r="H50" i="24"/>
  <c r="E42" i="24"/>
  <c r="F42" i="24" s="1"/>
  <c r="H5" i="24"/>
  <c r="I5" i="24" s="1"/>
  <c r="E25" i="24"/>
  <c r="F2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G23" i="24"/>
  <c r="E40" i="22"/>
  <c r="E7" i="22"/>
  <c r="E5" i="24" l="1"/>
  <c r="F5" i="24" s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<sst xmlns="http://schemas.openxmlformats.org/spreadsheetml/2006/main" count="281" uniqueCount="165">
  <si>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</si>
  <si>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</si>
  <si>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</si>
  <si>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</si>
  <si>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</si>
  <si>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</si>
  <si>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</si>
  <si>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</si>
  <si>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</si>
  <si>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</si>
  <si>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</si>
  <si>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</si>
  <si>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</si>
  <si>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</si>
  <si>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</si>
  <si>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</si>
  <si>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</si>
  <si>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</si>
  <si>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</si>
  <si>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</si>
  <si>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</si>
  <si>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</si>
  <si>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</si>
  <si>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</si>
  <si>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</si>
  <si>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</si>
  <si>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</si>
  <si>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</si>
  <si>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</si>
  <si>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</si>
  <si>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</si>
  <si>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</si>
  <si>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</si>
  <si>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</si>
  <si>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</si>
  <si>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</si>
  <si>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</si>
  <si>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</si>
  <si>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</si>
  <si>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</si>
  <si>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</si>
  <si>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</si>
  <si>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</si>
  <si>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</si>
  <si>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</si>
  <si>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</si>
  <si>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</si>
  <si>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</si>
  <si>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</si>
  <si>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</si>
  <si>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</si>
  <si>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</si>
  <si>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</si>
  <si>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</si>
  <si>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</si>
  <si>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</si>
  <si>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</si>
  <si>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</si>
  <si>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</si>
  <si>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</si>
  <si>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</si>
  <si>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</si>
  <si>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</si>
  <si>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</si>
  <si>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</si>
  <si>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</si>
  <si>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</si>
  <si>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</si>
  <si>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</si>
  <si>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</si>
  <si>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</si>
  <si>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</si>
  <si>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</si>
  <si>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</si>
  <si>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</si>
  <si>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</si>
  <si>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</si>
  <si>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</si>
  <si>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</si>
  <si>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</si>
  <si>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</si>
  <si>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</si>
  <si>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</si>
  <si>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</si>
  <si>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</si>
  <si>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</si>
  <si>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</si>
  <si>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</si>
  <si>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</si>
  <si>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</si>
  <si>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</si>
  <si>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</si>
  <si>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</si>
  <si>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</si>
  <si>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</si>
  <si>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</si>
  <si>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</si>
  <si>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</si>
  <si>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</si>
  <si>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</si>
  <si>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</si>
  <si>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</si>
  <si>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</si>
  <si>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</si>
  <si>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</si>
  <si>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</si>
  <si>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</si>
  <si>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</si>
  <si>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</si>
  <si>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</si>
  <si>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</si>
  <si>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</si>
  <si>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</si>
  <si>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</si>
  <si>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</si>
  <si>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</si>
  <si>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</si>
  <si>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</si>
  <si>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</si>
  <si>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</si>
  <si>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</si>
  <si>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</si>
  <si>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</si>
  <si>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</si>
  <si>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</si>
  <si>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</si>
  <si>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</si>
  <si>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</si>
  <si>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</si>
  <si>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</si>
  <si>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</si>
  <si>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</si>
  <si>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</si>
  <si>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</si>
  <si>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</si>
  <si>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</si>
  <si>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</si>
  <si>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</si>
  <si>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</si>
  <si>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</si>
  <si>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</si>
  <si>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indeks 2017/2016</t>
  </si>
  <si>
    <t>Vir: eDIS CDK - tabela STA in knjigovodski sistem CUKOD</t>
  </si>
  <si>
    <t xml:space="preserve">Opomba: točka G za eDIS CDK zajema podatke po izteku trimesečja za celotno kumulativno obdobje 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</si>
  <si>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</si>
  <si>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</si>
  <si>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</si>
  <si>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</si>
  <si>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</si>
  <si>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</si>
  <si>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</si>
  <si>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</si>
  <si>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indeks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</si>
  <si>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</si>
  <si>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</si>
  <si>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</si>
  <si>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</si>
  <si>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</si>
  <si>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</si>
  <si>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</si>
  <si>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</si>
  <si>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REALIZACIJA  FEBRUAR 2017</t>
  </si>
  <si>
    <t>REALIZACIJA JANUAR - FEBRUAR 2018</t>
  </si>
  <si>
    <t>REALIZACIJA JANUAR - FEBRUAR 2017</t>
  </si>
  <si>
    <t xml:space="preserve"> REALIZACIJA   FEBRUAR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</si>
</sst>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3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6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5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3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</cellStyleXfs>
  <cellXfs count="189">
    <xf numFmtId="0" fontId="0" fillId="0" borderId="0" xfId="0"/>
    <xf numFmtId="3" fontId="0" fillId="0" borderId="0" xfId="0" applyNumberFormat="1"/>
    <xf numFmtId="3" fontId="22" fillId="0" borderId="0" xfId="0" applyNumberFormat="1" applyFont="1"/>
    <xf numFmtId="3" fontId="26" fillId="35" borderId="14" xfId="0" applyNumberFormat="1" applyFont="1" applyFill="1" applyBorder="1" applyAlignment="1">
      <alignment shrinkToFit="1"/>
    </xf>
    <xf numFmtId="0" fontId="26" fillId="35" borderId="25" xfId="28" applyFont="1" applyFill="1" applyBorder="1" applyAlignment="1">
      <alignment shrinkToFit="1"/>
    </xf>
    <xf numFmtId="0" fontId="26" fillId="35" borderId="20" xfId="28" applyFont="1" applyFill="1" applyBorder="1" applyAlignment="1">
      <alignment shrinkToFit="1"/>
    </xf>
    <xf numFmtId="0" fontId="26" fillId="35" borderId="20" xfId="28" applyFont="1" applyFill="1" applyBorder="1" applyAlignment="1">
      <alignment wrapText="1" shrinkToFit="1"/>
    </xf>
    <xf numFmtId="3" fontId="26" fillId="37" borderId="14" xfId="0" applyNumberFormat="1" applyFont="1" applyFill="1" applyBorder="1" applyAlignment="1">
      <alignment shrinkToFit="1"/>
    </xf>
    <xf numFmtId="3" fontId="3" fillId="37" borderId="14" xfId="0" applyNumberFormat="1" applyFont="1" applyFill="1" applyBorder="1" applyAlignment="1">
      <alignment shrinkToFit="1"/>
    </xf>
    <xf numFmtId="3" fontId="28" fillId="37" borderId="14" xfId="0" applyNumberFormat="1" applyFont="1" applyFill="1" applyBorder="1" applyAlignment="1">
      <alignment shrinkToFit="1"/>
    </xf>
    <xf numFmtId="3" fontId="26" fillId="37" borderId="15" xfId="0" applyNumberFormat="1" applyFont="1" applyFill="1" applyBorder="1" applyAlignment="1">
      <alignment shrinkToFit="1"/>
    </xf>
    <xf numFmtId="3" fontId="29" fillId="37" borderId="14" xfId="0" applyNumberFormat="1" applyFont="1" applyFill="1" applyBorder="1" applyAlignment="1">
      <alignment shrinkToFit="1"/>
    </xf>
    <xf numFmtId="3" fontId="26" fillId="37" borderId="16" xfId="0" applyNumberFormat="1" applyFont="1" applyFill="1" applyBorder="1" applyAlignment="1">
      <alignment shrinkToFit="1"/>
    </xf>
    <xf numFmtId="3" fontId="25" fillId="0" borderId="0" xfId="0" applyNumberFormat="1" applyFont="1" applyBorder="1"/>
    <xf numFmtId="0" fontId="24" fillId="0" borderId="0" xfId="0" applyNumberFormat="1" applyFont="1"/>
    <xf numFmtId="165" fontId="25" fillId="0" borderId="0" xfId="0" applyNumberFormat="1" applyFont="1" applyBorder="1"/>
    <xf numFmtId="3" fontId="32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0" fontId="3" fillId="0" borderId="0" xfId="0" applyFont="1"/>
    <xf numFmtId="166" fontId="3" fillId="35" borderId="20" xfId="0" applyNumberFormat="1" applyFont="1" applyFill="1" applyBorder="1"/>
    <xf numFmtId="166" fontId="3" fillId="0" borderId="20" xfId="0" applyNumberFormat="1" applyFont="1" applyBorder="1"/>
    <xf numFmtId="166" fontId="3" fillId="0" borderId="20" xfId="0" applyNumberFormat="1" applyFont="1" applyFill="1" applyBorder="1"/>
    <xf numFmtId="166" fontId="3" fillId="0" borderId="27" xfId="0" applyNumberFormat="1" applyFont="1" applyFill="1" applyBorder="1"/>
    <xf numFmtId="166" fontId="3" fillId="0" borderId="25" xfId="0" applyNumberFormat="1" applyFont="1" applyFill="1" applyBorder="1"/>
    <xf numFmtId="3" fontId="33" fillId="0" borderId="0" xfId="44" applyNumberFormat="1" applyFont="1"/>
    <xf numFmtId="0" fontId="0" fillId="0" borderId="0" xfId="0" applyFill="1"/>
    <xf numFmtId="0" fontId="0" fillId="0" borderId="0" xfId="0" applyAlignment="1">
      <alignment horizontal="center"/>
    </xf>
    <xf numFmtId="3" fontId="24" fillId="0" borderId="32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horizontal="center"/>
    </xf>
    <xf numFmtId="3" fontId="32" fillId="0" borderId="22" xfId="0" applyNumberFormat="1" applyFont="1" applyBorder="1"/>
    <xf numFmtId="3" fontId="26" fillId="0" borderId="20" xfId="0" applyNumberFormat="1" applyFont="1" applyBorder="1" applyAlignment="1">
      <alignment horizontal="center"/>
    </xf>
    <xf numFmtId="0" fontId="26" fillId="37" borderId="20" xfId="28" applyFont="1" applyFill="1" applyBorder="1" applyAlignment="1">
      <alignment shrinkToFit="1"/>
    </xf>
    <xf numFmtId="0" fontId="26" fillId="37" borderId="20" xfId="0" applyFont="1" applyFill="1" applyBorder="1" applyAlignment="1">
      <alignment shrinkToFit="1"/>
    </xf>
    <xf numFmtId="0" fontId="3" fillId="37" borderId="20" xfId="0" applyFont="1" applyFill="1" applyBorder="1" applyAlignment="1">
      <alignment shrinkToFit="1"/>
    </xf>
    <xf numFmtId="0" fontId="28" fillId="37" borderId="20" xfId="28" applyFont="1" applyFill="1" applyBorder="1" applyAlignment="1">
      <alignment shrinkToFit="1"/>
    </xf>
    <xf numFmtId="0" fontId="3" fillId="37" borderId="20" xfId="28" applyFont="1" applyFill="1" applyBorder="1" applyAlignment="1">
      <alignment shrinkToFit="1"/>
    </xf>
    <xf numFmtId="0" fontId="3" fillId="37" borderId="20" xfId="0" applyFont="1" applyFill="1" applyBorder="1" applyAlignment="1"/>
    <xf numFmtId="3" fontId="26" fillId="37" borderId="20" xfId="0" applyNumberFormat="1" applyFont="1" applyFill="1" applyBorder="1" applyAlignment="1">
      <alignment shrinkToFit="1"/>
    </xf>
    <xf numFmtId="49" fontId="30" fillId="37" borderId="20" xfId="0" applyNumberFormat="1" applyFont="1" applyFill="1" applyBorder="1" applyAlignment="1">
      <alignment horizontal="left" wrapText="1"/>
    </xf>
    <xf numFmtId="49" fontId="30" fillId="37" borderId="26" xfId="0" applyNumberFormat="1" applyFont="1" applyFill="1" applyBorder="1" applyAlignment="1">
      <alignment horizontal="left" wrapText="1"/>
    </xf>
    <xf numFmtId="0" fontId="23" fillId="37" borderId="20" xfId="28" applyFont="1" applyFill="1" applyBorder="1" applyAlignment="1">
      <alignment shrinkToFit="1"/>
    </xf>
    <xf numFmtId="0" fontId="37" fillId="35" borderId="25" xfId="28" applyFont="1" applyFill="1" applyBorder="1" applyAlignment="1">
      <alignment wrapText="1" shrinkToFit="1"/>
    </xf>
    <xf numFmtId="0" fontId="37" fillId="37" borderId="20" xfId="28" applyFont="1" applyFill="1" applyBorder="1" applyAlignment="1">
      <alignment wrapText="1" shrinkToFit="1"/>
    </xf>
    <xf numFmtId="166" fontId="3" fillId="35" borderId="33" xfId="0" applyNumberFormat="1" applyFont="1" applyFill="1" applyBorder="1" applyAlignment="1"/>
    <xf numFmtId="166" fontId="3" fillId="0" borderId="33" xfId="0" applyNumberFormat="1" applyFont="1" applyBorder="1" applyAlignment="1"/>
    <xf numFmtId="166" fontId="3" fillId="0" borderId="34" xfId="0" applyNumberFormat="1" applyFont="1" applyFill="1" applyBorder="1" applyAlignment="1"/>
    <xf numFmtId="166" fontId="3" fillId="0" borderId="26" xfId="0" applyNumberFormat="1" applyFont="1" applyFill="1" applyBorder="1"/>
    <xf numFmtId="166" fontId="3" fillId="0" borderId="33" xfId="0" quotePrefix="1" applyNumberFormat="1" applyFont="1" applyFill="1" applyBorder="1" applyAlignment="1"/>
    <xf numFmtId="166" fontId="3" fillId="0" borderId="20" xfId="0" quotePrefix="1" applyNumberFormat="1" applyFont="1" applyFill="1" applyBorder="1"/>
    <xf numFmtId="166" fontId="3" fillId="0" borderId="33" xfId="0" applyNumberFormat="1" applyFont="1" applyFill="1" applyBorder="1" applyAlignment="1"/>
    <xf numFmtId="166" fontId="3" fillId="35" borderId="34" xfId="0" applyNumberFormat="1" applyFont="1" applyFill="1" applyBorder="1" applyAlignment="1"/>
    <xf numFmtId="166" fontId="3" fillId="35" borderId="26" xfId="0" applyNumberFormat="1" applyFont="1" applyFill="1" applyBorder="1"/>
    <xf numFmtId="166" fontId="3" fillId="0" borderId="20" xfId="0" applyNumberFormat="1" applyFont="1" applyFill="1" applyBorder="1" applyAlignment="1">
      <alignment horizontal="right"/>
    </xf>
    <xf numFmtId="3" fontId="3" fillId="35" borderId="15" xfId="0" applyNumberFormat="1" applyFont="1" applyFill="1" applyBorder="1"/>
    <xf numFmtId="3" fontId="3" fillId="0" borderId="15" xfId="0" applyNumberFormat="1" applyFont="1" applyBorder="1"/>
    <xf numFmtId="3" fontId="3" fillId="0" borderId="15" xfId="0" applyNumberFormat="1" applyFont="1" applyFill="1" applyBorder="1"/>
    <xf numFmtId="3" fontId="26" fillId="35" borderId="15" xfId="0" applyNumberFormat="1" applyFont="1" applyFill="1" applyBorder="1"/>
    <xf numFmtId="3" fontId="26" fillId="0" borderId="15" xfId="0" applyNumberFormat="1" applyFont="1" applyBorder="1"/>
    <xf numFmtId="3" fontId="26" fillId="0" borderId="15" xfId="0" applyNumberFormat="1" applyFont="1" applyFill="1" applyBorder="1"/>
    <xf numFmtId="3" fontId="26" fillId="0" borderId="15" xfId="0" quotePrefix="1" applyNumberFormat="1" applyFont="1" applyFill="1" applyBorder="1"/>
    <xf numFmtId="3" fontId="3" fillId="0" borderId="15" xfId="0" quotePrefix="1" applyNumberFormat="1" applyFont="1" applyFill="1" applyBorder="1"/>
    <xf numFmtId="3" fontId="3" fillId="0" borderId="17" xfId="0" applyNumberFormat="1" applyFont="1" applyFill="1" applyBorder="1"/>
    <xf numFmtId="3" fontId="0" fillId="0" borderId="1" xfId="0" applyNumberFormat="1" applyBorder="1"/>
    <xf numFmtId="0" fontId="26" fillId="35" borderId="1" xfId="28" applyFont="1" applyFill="1" applyBorder="1" applyAlignment="1">
      <alignment shrinkToFit="1"/>
    </xf>
    <xf numFmtId="0" fontId="21" fillId="0" borderId="0" xfId="0" applyFont="1"/>
    <xf numFmtId="3" fontId="35" fillId="0" borderId="1" xfId="0" quotePrefix="1" applyNumberFormat="1" applyFont="1" applyFill="1" applyBorder="1"/>
    <xf numFmtId="3" fontId="35" fillId="0" borderId="1" xfId="0" applyNumberFormat="1" applyFont="1" applyFill="1" applyBorder="1"/>
    <xf numFmtId="166" fontId="35" fillId="0" borderId="1" xfId="0" applyNumberFormat="1" applyFont="1" applyFill="1" applyBorder="1" applyAlignment="1"/>
    <xf numFmtId="3" fontId="36" fillId="0" borderId="1" xfId="0" quotePrefix="1" applyNumberFormat="1" applyFont="1" applyFill="1" applyBorder="1"/>
    <xf numFmtId="166" fontId="36" fillId="0" borderId="1" xfId="0" applyNumberFormat="1" applyFont="1" applyFill="1" applyBorder="1" applyAlignment="1"/>
    <xf numFmtId="3" fontId="36" fillId="0" borderId="1" xfId="0" applyNumberFormat="1" applyFont="1" applyFill="1" applyBorder="1"/>
    <xf numFmtId="3" fontId="36" fillId="0" borderId="1" xfId="0" applyNumberFormat="1" applyFont="1" applyBorder="1"/>
    <xf numFmtId="166" fontId="36" fillId="0" borderId="1" xfId="0" applyNumberFormat="1" applyFont="1" applyBorder="1" applyAlignment="1"/>
    <xf numFmtId="3" fontId="35" fillId="0" borderId="1" xfId="0" applyNumberFormat="1" applyFont="1" applyBorder="1"/>
    <xf numFmtId="0" fontId="41" fillId="33" borderId="13" xfId="28" applyFont="1" applyFill="1" applyBorder="1" applyAlignment="1">
      <alignment vertical="center" shrinkToFit="1"/>
    </xf>
    <xf numFmtId="0" fontId="35" fillId="0" borderId="19" xfId="28" applyFont="1" applyFill="1" applyBorder="1" applyAlignment="1">
      <alignment horizontal="left" vertical="center" shrinkToFit="1"/>
    </xf>
    <xf numFmtId="3" fontId="26" fillId="35" borderId="15" xfId="0" applyNumberFormat="1" applyFont="1" applyFill="1" applyBorder="1" applyAlignment="1" applyProtection="1">
      <alignment shrinkToFit="1"/>
    </xf>
    <xf numFmtId="0" fontId="26" fillId="35" borderId="24" xfId="28" applyFont="1" applyFill="1" applyBorder="1" applyAlignment="1">
      <alignment shrinkToFit="1"/>
    </xf>
    <xf numFmtId="0" fontId="0" fillId="35" borderId="18" xfId="0" applyFill="1" applyBorder="1"/>
    <xf numFmtId="3" fontId="26" fillId="35" borderId="24" xfId="28" applyNumberFormat="1" applyFont="1" applyFill="1" applyBorder="1" applyAlignment="1">
      <alignment horizontal="center" shrinkToFit="1"/>
    </xf>
    <xf numFmtId="3" fontId="26" fillId="35" borderId="20" xfId="28" applyNumberFormat="1" applyFont="1" applyFill="1" applyBorder="1" applyAlignment="1">
      <alignment shrinkToFit="1"/>
    </xf>
    <xf numFmtId="3" fontId="26" fillId="35" borderId="21" xfId="28" applyNumberFormat="1" applyFont="1" applyFill="1" applyBorder="1" applyAlignment="1">
      <alignment shrinkToFit="1"/>
    </xf>
    <xf numFmtId="166" fontId="38" fillId="35" borderId="1" xfId="0" applyNumberFormat="1" applyFont="1" applyFill="1" applyBorder="1" applyAlignment="1">
      <alignment horizontal="center"/>
    </xf>
    <xf numFmtId="0" fontId="41" fillId="36" borderId="19" xfId="28" applyFont="1" applyFill="1" applyBorder="1" applyAlignment="1">
      <alignment horizontal="center" vertical="center" wrapText="1"/>
    </xf>
    <xf numFmtId="3" fontId="24" fillId="0" borderId="22" xfId="0" applyNumberFormat="1" applyFont="1" applyBorder="1" applyAlignment="1">
      <alignment horizontal="center" wrapText="1"/>
    </xf>
    <xf numFmtId="166" fontId="23" fillId="35" borderId="24" xfId="0" applyNumberFormat="1" applyFont="1" applyFill="1" applyBorder="1" applyAlignment="1">
      <alignment horizontal="center"/>
    </xf>
    <xf numFmtId="166" fontId="35" fillId="0" borderId="1" xfId="0" applyNumberFormat="1" applyFont="1" applyBorder="1" applyAlignment="1"/>
    <xf numFmtId="3" fontId="37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7" fillId="35" borderId="1" xfId="0" quotePrefix="1" applyNumberFormat="1" applyFont="1" applyFill="1" applyBorder="1"/>
    <xf numFmtId="3" fontId="23" fillId="35" borderId="20" xfId="0" applyNumberFormat="1" applyFont="1" applyFill="1" applyBorder="1" applyAlignment="1">
      <alignment horizontal="right"/>
    </xf>
    <xf numFmtId="3" fontId="21" fillId="35" borderId="21" xfId="0" applyNumberFormat="1" applyFont="1" applyFill="1" applyBorder="1" applyAlignment="1">
      <alignment horizontal="right"/>
    </xf>
    <xf numFmtId="167" fontId="38" fillId="35" borderId="1" xfId="0" applyNumberFormat="1" applyFont="1" applyFill="1" applyBorder="1" applyAlignment="1">
      <alignment horizontal="center"/>
    </xf>
    <xf numFmtId="0" fontId="27" fillId="0" borderId="1" xfId="28" applyFont="1" applyFill="1" applyBorder="1" applyAlignment="1">
      <alignment horizontal="center" vertical="center" shrinkToFit="1"/>
    </xf>
    <xf numFmtId="0" fontId="27" fillId="0" borderId="20" xfId="28" applyFont="1" applyFill="1" applyBorder="1" applyAlignment="1">
      <alignment horizontal="center" vertical="center" shrinkToFit="1"/>
    </xf>
    <xf numFmtId="0" fontId="27" fillId="33" borderId="15" xfId="28" applyFont="1" applyFill="1" applyBorder="1" applyAlignment="1">
      <alignment horizontal="center" vertical="center" shrinkToFit="1"/>
    </xf>
    <xf numFmtId="0" fontId="34" fillId="0" borderId="0" xfId="0" applyFont="1"/>
    <xf numFmtId="3" fontId="32" fillId="34" borderId="1" xfId="0" applyNumberFormat="1" applyFont="1" applyFill="1" applyBorder="1"/>
    <xf numFmtId="3" fontId="24" fillId="34" borderId="1" xfId="0" applyNumberFormat="1" applyFont="1" applyFill="1" applyBorder="1" applyAlignment="1">
      <alignment horizontal="center" vertical="center" wrapText="1"/>
    </xf>
    <xf numFmtId="3" fontId="37" fillId="35" borderId="1" xfId="0" applyNumberFormat="1" applyFont="1" applyFill="1" applyBorder="1" applyAlignment="1">
      <alignment shrinkToFit="1"/>
    </xf>
    <xf numFmtId="0" fontId="37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6" fillId="37" borderId="1" xfId="0" applyNumberFormat="1" applyFont="1" applyFill="1" applyBorder="1" applyAlignment="1">
      <alignment shrinkToFit="1"/>
    </xf>
    <xf numFmtId="0" fontId="36" fillId="37" borderId="1" xfId="0" applyFont="1" applyFill="1" applyBorder="1" applyAlignment="1">
      <alignment shrinkToFit="1"/>
    </xf>
    <xf numFmtId="166" fontId="36" fillId="0" borderId="1" xfId="0" applyNumberFormat="1" applyFont="1" applyBorder="1"/>
    <xf numFmtId="3" fontId="35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shrinkToFit="1"/>
    </xf>
    <xf numFmtId="166" fontId="35" fillId="0" borderId="1" xfId="0" applyNumberFormat="1" applyFont="1" applyBorder="1"/>
    <xf numFmtId="0" fontId="36" fillId="37" borderId="1" xfId="0" applyFont="1" applyFill="1" applyBorder="1" applyAlignment="1">
      <alignment wrapText="1"/>
    </xf>
    <xf numFmtId="0" fontId="36" fillId="37" borderId="1" xfId="0" applyFont="1" applyFill="1" applyBorder="1" applyAlignment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7" fillId="35" borderId="1" xfId="28" applyFont="1" applyFill="1" applyBorder="1" applyAlignment="1">
      <alignment wrapText="1" shrinkToFit="1"/>
    </xf>
    <xf numFmtId="166" fontId="37" fillId="35" borderId="1" xfId="0" quotePrefix="1" applyNumberFormat="1" applyFont="1" applyFill="1" applyBorder="1" applyAlignment="1"/>
    <xf numFmtId="166" fontId="37" fillId="35" borderId="1" xfId="0" applyNumberFormat="1" applyFont="1" applyFill="1" applyBorder="1"/>
    <xf numFmtId="166" fontId="35" fillId="0" borderId="1" xfId="0" applyNumberFormat="1" applyFont="1" applyFill="1" applyBorder="1"/>
    <xf numFmtId="0" fontId="35" fillId="37" borderId="1" xfId="28" applyFont="1" applyFill="1" applyBorder="1" applyAlignment="1">
      <alignment wrapText="1" shrinkToFit="1"/>
    </xf>
    <xf numFmtId="166" fontId="35" fillId="0" borderId="1" xfId="0" quotePrefix="1" applyNumberFormat="1" applyFont="1" applyFill="1" applyBorder="1"/>
    <xf numFmtId="3" fontId="43" fillId="37" borderId="1" xfId="0" applyNumberFormat="1" applyFont="1" applyFill="1" applyBorder="1" applyAlignment="1">
      <alignment shrinkToFit="1"/>
    </xf>
    <xf numFmtId="0" fontId="35" fillId="37" borderId="1" xfId="28" applyFont="1" applyFill="1" applyBorder="1" applyAlignment="1">
      <alignment vertical="center" wrapText="1" shrinkToFit="1"/>
    </xf>
    <xf numFmtId="3" fontId="42" fillId="37" borderId="1" xfId="0" applyNumberFormat="1" applyFont="1" applyFill="1" applyBorder="1" applyAlignment="1">
      <alignment shrinkToFit="1"/>
    </xf>
    <xf numFmtId="49" fontId="45" fillId="37" borderId="1" xfId="0" applyNumberFormat="1" applyFont="1" applyFill="1" applyBorder="1" applyAlignment="1">
      <alignment horizontal="left" wrapText="1"/>
    </xf>
    <xf numFmtId="166" fontId="36" fillId="0" borderId="1" xfId="0" applyNumberFormat="1" applyFont="1" applyFill="1" applyBorder="1"/>
    <xf numFmtId="49" fontId="44" fillId="37" borderId="1" xfId="0" applyNumberFormat="1" applyFont="1" applyFill="1" applyBorder="1" applyAlignment="1">
      <alignment horizontal="left" wrapText="1"/>
    </xf>
    <xf numFmtId="0" fontId="36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5" fillId="35" borderId="1" xfId="0" applyNumberFormat="1" applyFont="1" applyFill="1" applyBorder="1" applyAlignment="1">
      <alignment shrinkToFit="1"/>
    </xf>
    <xf numFmtId="0" fontId="3" fillId="37" borderId="20" xfId="0" applyFont="1" applyFill="1" applyBorder="1" applyAlignment="1">
      <alignment wrapText="1"/>
    </xf>
    <xf numFmtId="3" fontId="25" fillId="0" borderId="0" xfId="0" applyNumberFormat="1" applyFont="1" applyFill="1" applyBorder="1"/>
    <xf numFmtId="0" fontId="42" fillId="37" borderId="1" xfId="28" applyFont="1" applyFill="1" applyBorder="1" applyAlignment="1">
      <alignment shrinkToFit="1"/>
    </xf>
    <xf numFmtId="166" fontId="36" fillId="0" borderId="1" xfId="0" quotePrefix="1" applyNumberFormat="1" applyFont="1" applyFill="1" applyBorder="1"/>
    <xf numFmtId="49" fontId="47" fillId="37" borderId="1" xfId="0" applyNumberFormat="1" applyFont="1" applyFill="1" applyBorder="1" applyAlignment="1">
      <alignment horizontal="left" wrapText="1"/>
    </xf>
    <xf numFmtId="0" fontId="48" fillId="37" borderId="1" xfId="28" applyFont="1" applyFill="1" applyBorder="1" applyAlignment="1">
      <alignment wrapText="1" shrinkToFit="1"/>
    </xf>
    <xf numFmtId="0" fontId="0" fillId="0" borderId="0" xfId="0"/>
    <xf numFmtId="3" fontId="0" fillId="0" borderId="0" xfId="0" applyNumberFormat="1"/>
    <xf numFmtId="3" fontId="25" fillId="0" borderId="0" xfId="0" applyNumberFormat="1" applyFont="1" applyBorder="1"/>
    <xf numFmtId="3" fontId="25" fillId="0" borderId="0" xfId="0" applyNumberFormat="1" applyFont="1" applyFill="1" applyBorder="1"/>
    <xf numFmtId="3" fontId="40" fillId="34" borderId="14" xfId="0" applyNumberFormat="1" applyFont="1" applyFill="1" applyBorder="1" applyAlignment="1">
      <alignment horizontal="right" shrinkToFit="1"/>
    </xf>
    <xf numFmtId="0" fontId="40" fillId="34" borderId="20" xfId="28" applyFont="1" applyFill="1" applyBorder="1" applyAlignment="1">
      <alignment shrinkToFit="1"/>
    </xf>
    <xf numFmtId="3" fontId="40" fillId="34" borderId="1" xfId="0" applyNumberFormat="1" applyFont="1" applyFill="1" applyBorder="1" applyAlignment="1">
      <alignment horizontal="right"/>
    </xf>
    <xf numFmtId="166" fontId="50" fillId="34" borderId="33" xfId="0" applyNumberFormat="1" applyFont="1" applyFill="1" applyBorder="1" applyAlignment="1"/>
    <xf numFmtId="166" fontId="50" fillId="34" borderId="20" xfId="0" applyNumberFormat="1" applyFont="1" applyFill="1" applyBorder="1" applyAlignment="1">
      <alignment horizontal="right"/>
    </xf>
    <xf numFmtId="3" fontId="40" fillId="34" borderId="1" xfId="0" applyNumberFormat="1" applyFont="1" applyFill="1" applyBorder="1"/>
    <xf numFmtId="166" fontId="50" fillId="34" borderId="34" xfId="0" applyNumberFormat="1" applyFont="1" applyFill="1" applyBorder="1" applyAlignment="1"/>
    <xf numFmtId="3" fontId="40" fillId="34" borderId="11" xfId="0" applyNumberFormat="1" applyFont="1" applyFill="1" applyBorder="1"/>
    <xf numFmtId="166" fontId="50" fillId="34" borderId="26" xfId="0" applyNumberFormat="1" applyFont="1" applyFill="1" applyBorder="1"/>
    <xf numFmtId="166" fontId="50" fillId="34" borderId="20" xfId="0" applyNumberFormat="1" applyFont="1" applyFill="1" applyBorder="1"/>
    <xf numFmtId="3" fontId="23" fillId="0" borderId="31" xfId="0" applyNumberFormat="1" applyFont="1" applyBorder="1" applyAlignment="1">
      <alignment horizontal="center" wrapText="1"/>
    </xf>
    <xf numFmtId="3" fontId="23" fillId="0" borderId="19" xfId="0" applyNumberFormat="1" applyFont="1" applyBorder="1" applyAlignment="1">
      <alignment horizontal="center" wrapText="1"/>
    </xf>
    <xf numFmtId="49" fontId="51" fillId="37" borderId="26" xfId="0" applyNumberFormat="1" applyFont="1" applyFill="1" applyBorder="1" applyAlignment="1">
      <alignment horizontal="left" wrapText="1"/>
    </xf>
    <xf numFmtId="3" fontId="3" fillId="0" borderId="12" xfId="0" applyNumberFormat="1" applyFont="1" applyBorder="1"/>
    <xf numFmtId="3" fontId="3" fillId="0" borderId="12" xfId="0" applyNumberFormat="1" applyFont="1" applyFill="1" applyBorder="1"/>
    <xf numFmtId="3" fontId="3" fillId="35" borderId="12" xfId="0" applyNumberFormat="1" applyFont="1" applyFill="1" applyBorder="1"/>
    <xf numFmtId="3" fontId="3" fillId="0" borderId="1" xfId="0" applyNumberFormat="1" applyFont="1" applyFill="1" applyBorder="1"/>
    <xf numFmtId="3" fontId="3" fillId="35" borderId="1" xfId="0" applyNumberFormat="1" applyFont="1" applyFill="1" applyBorder="1"/>
    <xf numFmtId="3" fontId="3" fillId="0" borderId="1" xfId="0" applyNumberFormat="1" applyFont="1" applyBorder="1"/>
    <xf numFmtId="3" fontId="3" fillId="0" borderId="30" xfId="0" applyNumberFormat="1" applyFont="1" applyBorder="1"/>
    <xf numFmtId="3" fontId="26" fillId="35" borderId="1" xfId="0" applyNumberFormat="1" applyFont="1" applyFill="1" applyBorder="1"/>
    <xf numFmtId="3" fontId="26" fillId="0" borderId="1" xfId="0" applyNumberFormat="1" applyFont="1" applyBorder="1"/>
    <xf numFmtId="3" fontId="26" fillId="0" borderId="1" xfId="0" applyNumberFormat="1" applyFont="1" applyFill="1" applyBorder="1"/>
    <xf numFmtId="3" fontId="26" fillId="0" borderId="1" xfId="0" quotePrefix="1" applyNumberFormat="1" applyFont="1" applyFill="1" applyBorder="1"/>
    <xf numFmtId="3" fontId="3" fillId="0" borderId="1" xfId="0" quotePrefix="1" applyNumberFormat="1" applyFont="1" applyFill="1" applyBorder="1"/>
    <xf numFmtId="3" fontId="26" fillId="35" borderId="11" xfId="0" applyNumberFormat="1" applyFont="1" applyFill="1" applyBorder="1"/>
    <xf numFmtId="3" fontId="3" fillId="0" borderId="30" xfId="0" applyNumberFormat="1" applyFont="1" applyFill="1" applyBorder="1"/>
    <xf numFmtId="3" fontId="24" fillId="0" borderId="2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0" fillId="34" borderId="15" xfId="0" applyNumberFormat="1" applyFont="1" applyFill="1" applyBorder="1" applyAlignment="1">
      <alignment horizontal="right"/>
    </xf>
    <xf numFmtId="3" fontId="40" fillId="34" borderId="15" xfId="0" applyNumberFormat="1" applyFont="1" applyFill="1" applyBorder="1"/>
    <xf numFmtId="3" fontId="40" fillId="0" borderId="15" xfId="0" applyNumberFormat="1" applyFont="1" applyFill="1" applyBorder="1" applyAlignment="1" applyProtection="1">
      <alignment horizontal="right"/>
    </xf>
    <xf numFmtId="0" fontId="37" fillId="0" borderId="20" xfId="0" applyFont="1" applyFill="1" applyBorder="1" applyAlignment="1" applyProtection="1">
      <alignment wrapText="1"/>
    </xf>
    <xf numFmtId="0" fontId="26" fillId="0" borderId="15" xfId="45" applyFont="1" applyFill="1" applyBorder="1" applyAlignment="1" applyProtection="1">
      <alignment horizontal="right"/>
    </xf>
    <xf numFmtId="0" fontId="26" fillId="0" borderId="20" xfId="0" applyFont="1" applyFill="1" applyBorder="1" applyAlignment="1" applyProtection="1">
      <alignment wrapText="1"/>
    </xf>
    <xf numFmtId="3" fontId="40" fillId="34" borderId="36" xfId="0" applyNumberFormat="1" applyFont="1" applyFill="1" applyBorder="1" applyAlignment="1">
      <alignment horizontal="right" shrinkToFit="1"/>
    </xf>
    <xf numFmtId="0" fontId="40" fillId="34" borderId="21" xfId="28" applyFont="1" applyFill="1" applyBorder="1" applyAlignment="1">
      <alignment shrinkToFit="1"/>
    </xf>
    <xf numFmtId="3" fontId="40" fillId="34" borderId="18" xfId="0" applyNumberFormat="1" applyFont="1" applyFill="1" applyBorder="1"/>
    <xf numFmtId="3" fontId="40" fillId="34" borderId="24" xfId="0" applyNumberFormat="1" applyFont="1" applyFill="1" applyBorder="1"/>
    <xf numFmtId="166" fontId="50" fillId="34" borderId="37" xfId="0" applyNumberFormat="1" applyFont="1" applyFill="1" applyBorder="1" applyAlignment="1"/>
    <xf numFmtId="3" fontId="40" fillId="34" borderId="23" xfId="0" applyNumberFormat="1" applyFont="1" applyFill="1" applyBorder="1"/>
    <xf numFmtId="166" fontId="50" fillId="34" borderId="28" xfId="0" applyNumberFormat="1" applyFont="1" applyFill="1" applyBorder="1"/>
    <xf numFmtId="3" fontId="40" fillId="34" borderId="15" xfId="0" applyNumberFormat="1" applyFont="1" applyFill="1" applyBorder="1" applyAlignment="1">
      <alignment horizontal="right" shrinkToFit="1"/>
    </xf>
    <xf numFmtId="0" fontId="0" fillId="0" borderId="0" xfId="0" applyAlignment="1">
      <alignment horizontal="center"/>
    </xf>
    <xf numFmtId="3" fontId="31" fillId="0" borderId="29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</cellXfs>
  <cellStyles count="1831">
    <cellStyle name="20 % – Poudarek1" xfId="1" builtinId="30" customBuiltin="1"/>
    <cellStyle name="20 % – Poudarek1 2" xfId="267"/>
    <cellStyle name="20 % – Poudarek1 2 2" xfId="543"/>
    <cellStyle name="20 % – Poudarek1 2 2 2" xfId="1114"/>
    <cellStyle name="20 % – Poudarek1 2 2 3" xfId="1678"/>
    <cellStyle name="20 % – Poudarek1 2 3" xfId="838"/>
    <cellStyle name="20 % – Poudarek1 2 4" xfId="1402"/>
    <cellStyle name="20 % – Poudarek1 3" xfId="359"/>
    <cellStyle name="20 % – Poudarek1 3 2" xfId="635"/>
    <cellStyle name="20 % – Poudarek1 3 2 2" xfId="1206"/>
    <cellStyle name="20 % – Poudarek1 3 2 3" xfId="1770"/>
    <cellStyle name="20 % – Poudarek1 3 3" xfId="930"/>
    <cellStyle name="20 % – Poudarek1 3 4" xfId="1494"/>
    <cellStyle name="20 % – Poudarek1 4" xfId="451"/>
    <cellStyle name="20 % – Poudarek1 4 2" xfId="1022"/>
    <cellStyle name="20 % – Poudarek1 4 3" xfId="1586"/>
    <cellStyle name="20 % – Poudarek1 5" xfId="746"/>
    <cellStyle name="20 % – Poudarek1 6" xfId="1270"/>
    <cellStyle name="20 % – Poudarek2" xfId="2" builtinId="34" customBuiltin="1"/>
    <cellStyle name="20 % – Poudarek2 2" xfId="269"/>
    <cellStyle name="20 % – Poudarek2 2 2" xfId="545"/>
    <cellStyle name="20 % – Poudarek2 2 2 2" xfId="1116"/>
    <cellStyle name="20 % – Poudarek2 2 2 3" xfId="1680"/>
    <cellStyle name="20 % – Poudarek2 2 3" xfId="840"/>
    <cellStyle name="20 % – Poudarek2 2 4" xfId="1404"/>
    <cellStyle name="20 % – Poudarek2 3" xfId="361"/>
    <cellStyle name="20 % – Poudarek2 3 2" xfId="637"/>
    <cellStyle name="20 % – Poudarek2 3 2 2" xfId="1208"/>
    <cellStyle name="20 % – Poudarek2 3 2 3" xfId="1772"/>
    <cellStyle name="20 % – Poudarek2 3 3" xfId="932"/>
    <cellStyle name="20 % – Poudarek2 3 4" xfId="1496"/>
    <cellStyle name="20 % – Poudarek2 4" xfId="453"/>
    <cellStyle name="20 % – Poudarek2 4 2" xfId="1024"/>
    <cellStyle name="20 % – Poudarek2 4 3" xfId="1588"/>
    <cellStyle name="20 % – Poudarek2 5" xfId="748"/>
    <cellStyle name="20 % – Poudarek2 6" xfId="1272"/>
    <cellStyle name="20 % – Poudarek3" xfId="3" builtinId="38" customBuiltin="1"/>
    <cellStyle name="20 % – Poudarek3 2" xfId="271"/>
    <cellStyle name="20 % – Poudarek3 2 2" xfId="547"/>
    <cellStyle name="20 % – Poudarek3 2 2 2" xfId="1118"/>
    <cellStyle name="20 % – Poudarek3 2 2 3" xfId="1682"/>
    <cellStyle name="20 % – Poudarek3 2 3" xfId="842"/>
    <cellStyle name="20 % – Poudarek3 2 4" xfId="1406"/>
    <cellStyle name="20 % – Poudarek3 3" xfId="363"/>
    <cellStyle name="20 % – Poudarek3 3 2" xfId="639"/>
    <cellStyle name="20 % – Poudarek3 3 2 2" xfId="1210"/>
    <cellStyle name="20 % – Poudarek3 3 2 3" xfId="1774"/>
    <cellStyle name="20 % – Poudarek3 3 3" xfId="934"/>
    <cellStyle name="20 % – Poudarek3 3 4" xfId="1498"/>
    <cellStyle name="20 % – Poudarek3 4" xfId="455"/>
    <cellStyle name="20 % – Poudarek3 4 2" xfId="1026"/>
    <cellStyle name="20 % – Poudarek3 4 3" xfId="1590"/>
    <cellStyle name="20 % – Poudarek3 5" xfId="750"/>
    <cellStyle name="20 % – Poudarek3 6" xfId="1274"/>
    <cellStyle name="20 % – Poudarek4" xfId="4" builtinId="42" customBuiltin="1"/>
    <cellStyle name="20 % – Poudarek4 2" xfId="273"/>
    <cellStyle name="20 % – Poudarek4 2 2" xfId="549"/>
    <cellStyle name="20 % – Poudarek4 2 2 2" xfId="1120"/>
    <cellStyle name="20 % – Poudarek4 2 2 3" xfId="1684"/>
    <cellStyle name="20 % – Poudarek4 2 3" xfId="844"/>
    <cellStyle name="20 % – Poudarek4 2 4" xfId="1408"/>
    <cellStyle name="20 % – Poudarek4 3" xfId="365"/>
    <cellStyle name="20 % – Poudarek4 3 2" xfId="641"/>
    <cellStyle name="20 % – Poudarek4 3 2 2" xfId="1212"/>
    <cellStyle name="20 % – Poudarek4 3 2 3" xfId="1776"/>
    <cellStyle name="20 % – Poudarek4 3 3" xfId="936"/>
    <cellStyle name="20 % – Poudarek4 3 4" xfId="1500"/>
    <cellStyle name="20 % – Poudarek4 4" xfId="457"/>
    <cellStyle name="20 % – Poudarek4 4 2" xfId="1028"/>
    <cellStyle name="20 % – Poudarek4 4 3" xfId="1592"/>
    <cellStyle name="20 % – Poudarek4 5" xfId="752"/>
    <cellStyle name="20 % – Poudarek4 6" xfId="1276"/>
    <cellStyle name="20 % – Poudarek5" xfId="5" builtinId="46" customBuiltin="1"/>
    <cellStyle name="20 % – Poudarek5 2" xfId="275"/>
    <cellStyle name="20 % – Poudarek5 2 2" xfId="551"/>
    <cellStyle name="20 % – Poudarek5 2 2 2" xfId="1122"/>
    <cellStyle name="20 % – Poudarek5 2 2 3" xfId="1686"/>
    <cellStyle name="20 % – Poudarek5 2 3" xfId="846"/>
    <cellStyle name="20 % – Poudarek5 2 4" xfId="1410"/>
    <cellStyle name="20 % – Poudarek5 3" xfId="367"/>
    <cellStyle name="20 % – Poudarek5 3 2" xfId="643"/>
    <cellStyle name="20 % – Poudarek5 3 2 2" xfId="1214"/>
    <cellStyle name="20 % – Poudarek5 3 2 3" xfId="1778"/>
    <cellStyle name="20 % – Poudarek5 3 3" xfId="938"/>
    <cellStyle name="20 % – Poudarek5 3 4" xfId="1502"/>
    <cellStyle name="20 % – Poudarek5 4" xfId="459"/>
    <cellStyle name="20 % – Poudarek5 4 2" xfId="1030"/>
    <cellStyle name="20 % – Poudarek5 4 3" xfId="1594"/>
    <cellStyle name="20 % – Poudarek5 5" xfId="754"/>
    <cellStyle name="20 % – Poudarek5 6" xfId="1278"/>
    <cellStyle name="20 % – Poudarek6" xfId="6" builtinId="50" customBuiltin="1"/>
    <cellStyle name="20 % – Poudarek6 2" xfId="277"/>
    <cellStyle name="20 % – Poudarek6 2 2" xfId="553"/>
    <cellStyle name="20 % – Poudarek6 2 2 2" xfId="1124"/>
    <cellStyle name="20 % – Poudarek6 2 2 3" xfId="1688"/>
    <cellStyle name="20 % – Poudarek6 2 3" xfId="848"/>
    <cellStyle name="20 % – Poudarek6 2 4" xfId="1412"/>
    <cellStyle name="20 % – Poudarek6 3" xfId="369"/>
    <cellStyle name="20 % – Poudarek6 3 2" xfId="645"/>
    <cellStyle name="20 % – Poudarek6 3 2 2" xfId="1216"/>
    <cellStyle name="20 % – Poudarek6 3 2 3" xfId="1780"/>
    <cellStyle name="20 % – Poudarek6 3 3" xfId="940"/>
    <cellStyle name="20 % – Poudarek6 3 4" xfId="1504"/>
    <cellStyle name="20 % – Poudarek6 4" xfId="461"/>
    <cellStyle name="20 % – Poudarek6 4 2" xfId="1032"/>
    <cellStyle name="20 % – Poudarek6 4 3" xfId="1596"/>
    <cellStyle name="20 % – Poudarek6 5" xfId="756"/>
    <cellStyle name="20 % – Poudarek6 6" xfId="1280"/>
    <cellStyle name="40 % – Poudarek1" xfId="7" builtinId="31" customBuiltin="1"/>
    <cellStyle name="40 % – Poudarek1 2" xfId="268"/>
    <cellStyle name="40 % – Poudarek1 2 2" xfId="544"/>
    <cellStyle name="40 % – Poudarek1 2 2 2" xfId="1115"/>
    <cellStyle name="40 % – Poudarek1 2 2 3" xfId="1679"/>
    <cellStyle name="40 % – Poudarek1 2 3" xfId="839"/>
    <cellStyle name="40 % – Poudarek1 2 4" xfId="1403"/>
    <cellStyle name="40 % – Poudarek1 3" xfId="360"/>
    <cellStyle name="40 % – Poudarek1 3 2" xfId="636"/>
    <cellStyle name="40 % – Poudarek1 3 2 2" xfId="1207"/>
    <cellStyle name="40 % – Poudarek1 3 2 3" xfId="1771"/>
    <cellStyle name="40 % – Poudarek1 3 3" xfId="931"/>
    <cellStyle name="40 % – Poudarek1 3 4" xfId="1495"/>
    <cellStyle name="40 % – Poudarek1 4" xfId="452"/>
    <cellStyle name="40 % – Poudarek1 4 2" xfId="1023"/>
    <cellStyle name="40 % – Poudarek1 4 3" xfId="1587"/>
    <cellStyle name="40 % – Poudarek1 5" xfId="747"/>
    <cellStyle name="40 % – Poudarek1 6" xfId="1271"/>
    <cellStyle name="40 % – Poudarek2" xfId="8" builtinId="35" customBuiltin="1"/>
    <cellStyle name="40 % – Poudarek2 2" xfId="270"/>
    <cellStyle name="40 % – Poudarek2 2 2" xfId="546"/>
    <cellStyle name="40 % – Poudarek2 2 2 2" xfId="1117"/>
    <cellStyle name="40 % – Poudarek2 2 2 3" xfId="1681"/>
    <cellStyle name="40 % – Poudarek2 2 3" xfId="841"/>
    <cellStyle name="40 % – Poudarek2 2 4" xfId="1405"/>
    <cellStyle name="40 % – Poudarek2 3" xfId="362"/>
    <cellStyle name="40 % – Poudarek2 3 2" xfId="638"/>
    <cellStyle name="40 % – Poudarek2 3 2 2" xfId="1209"/>
    <cellStyle name="40 % – Poudarek2 3 2 3" xfId="1773"/>
    <cellStyle name="40 % – Poudarek2 3 3" xfId="933"/>
    <cellStyle name="40 % – Poudarek2 3 4" xfId="1497"/>
    <cellStyle name="40 % – Poudarek2 4" xfId="454"/>
    <cellStyle name="40 % – Poudarek2 4 2" xfId="1025"/>
    <cellStyle name="40 % – Poudarek2 4 3" xfId="1589"/>
    <cellStyle name="40 % – Poudarek2 5" xfId="749"/>
    <cellStyle name="40 % – Poudarek2 6" xfId="1273"/>
    <cellStyle name="40 % – Poudarek3" xfId="9" builtinId="39" customBuiltin="1"/>
    <cellStyle name="40 % – Poudarek3 2" xfId="272"/>
    <cellStyle name="40 % – Poudarek3 2 2" xfId="548"/>
    <cellStyle name="40 % – Poudarek3 2 2 2" xfId="1119"/>
    <cellStyle name="40 % – Poudarek3 2 2 3" xfId="1683"/>
    <cellStyle name="40 % – Poudarek3 2 3" xfId="843"/>
    <cellStyle name="40 % – Poudarek3 2 4" xfId="1407"/>
    <cellStyle name="40 % – Poudarek3 3" xfId="364"/>
    <cellStyle name="40 % – Poudarek3 3 2" xfId="640"/>
    <cellStyle name="40 % – Poudarek3 3 2 2" xfId="1211"/>
    <cellStyle name="40 % – Poudarek3 3 2 3" xfId="1775"/>
    <cellStyle name="40 % – Poudarek3 3 3" xfId="935"/>
    <cellStyle name="40 % – Poudarek3 3 4" xfId="1499"/>
    <cellStyle name="40 % – Poudarek3 4" xfId="456"/>
    <cellStyle name="40 % – Poudarek3 4 2" xfId="1027"/>
    <cellStyle name="40 % – Poudarek3 4 3" xfId="1591"/>
    <cellStyle name="40 % – Poudarek3 5" xfId="751"/>
    <cellStyle name="40 % – Poudarek3 6" xfId="1275"/>
    <cellStyle name="40 % – Poudarek4" xfId="10" builtinId="43" customBuiltin="1"/>
    <cellStyle name="40 % – Poudarek4 2" xfId="274"/>
    <cellStyle name="40 % – Poudarek4 2 2" xfId="550"/>
    <cellStyle name="40 % – Poudarek4 2 2 2" xfId="1121"/>
    <cellStyle name="40 % – Poudarek4 2 2 3" xfId="1685"/>
    <cellStyle name="40 % – Poudarek4 2 3" xfId="845"/>
    <cellStyle name="40 % – Poudarek4 2 4" xfId="1409"/>
    <cellStyle name="40 % – Poudarek4 3" xfId="366"/>
    <cellStyle name="40 % – Poudarek4 3 2" xfId="642"/>
    <cellStyle name="40 % – Poudarek4 3 2 2" xfId="1213"/>
    <cellStyle name="40 % – Poudarek4 3 2 3" xfId="1777"/>
    <cellStyle name="40 % – Poudarek4 3 3" xfId="937"/>
    <cellStyle name="40 % – Poudarek4 3 4" xfId="1501"/>
    <cellStyle name="40 % – Poudarek4 4" xfId="458"/>
    <cellStyle name="40 % – Poudarek4 4 2" xfId="1029"/>
    <cellStyle name="40 % – Poudarek4 4 3" xfId="1593"/>
    <cellStyle name="40 % – Poudarek4 5" xfId="753"/>
    <cellStyle name="40 % – Poudarek4 6" xfId="1277"/>
    <cellStyle name="40 % – Poudarek5" xfId="11" builtinId="47" customBuiltin="1"/>
    <cellStyle name="40 % – Poudarek5 2" xfId="276"/>
    <cellStyle name="40 % – Poudarek5 2 2" xfId="552"/>
    <cellStyle name="40 % – Poudarek5 2 2 2" xfId="1123"/>
    <cellStyle name="40 % – Poudarek5 2 2 3" xfId="1687"/>
    <cellStyle name="40 % – Poudarek5 2 3" xfId="847"/>
    <cellStyle name="40 % – Poudarek5 2 4" xfId="1411"/>
    <cellStyle name="40 % – Poudarek5 3" xfId="368"/>
    <cellStyle name="40 % – Poudarek5 3 2" xfId="644"/>
    <cellStyle name="40 % – Poudarek5 3 2 2" xfId="1215"/>
    <cellStyle name="40 % – Poudarek5 3 2 3" xfId="1779"/>
    <cellStyle name="40 % – Poudarek5 3 3" xfId="939"/>
    <cellStyle name="40 % – Poudarek5 3 4" xfId="1503"/>
    <cellStyle name="40 % – Poudarek5 4" xfId="460"/>
    <cellStyle name="40 % – Poudarek5 4 2" xfId="1031"/>
    <cellStyle name="40 % – Poudarek5 4 3" xfId="1595"/>
    <cellStyle name="40 % – Poudarek5 5" xfId="755"/>
    <cellStyle name="40 % – Poudarek5 6" xfId="1279"/>
    <cellStyle name="40 % – Poudarek6" xfId="12" builtinId="51" customBuiltin="1"/>
    <cellStyle name="40 % – Poudarek6 2" xfId="278"/>
    <cellStyle name="40 % – Poudarek6 2 2" xfId="554"/>
    <cellStyle name="40 % – Poudarek6 2 2 2" xfId="1125"/>
    <cellStyle name="40 % – Poudarek6 2 2 3" xfId="1689"/>
    <cellStyle name="40 % – Poudarek6 2 3" xfId="849"/>
    <cellStyle name="40 % – Poudarek6 2 4" xfId="1413"/>
    <cellStyle name="40 % – Poudarek6 3" xfId="370"/>
    <cellStyle name="40 % – Poudarek6 3 2" xfId="646"/>
    <cellStyle name="40 % – Poudarek6 3 2 2" xfId="1217"/>
    <cellStyle name="40 % – Poudarek6 3 2 3" xfId="1781"/>
    <cellStyle name="40 % – Poudarek6 3 3" xfId="941"/>
    <cellStyle name="40 % – Poudarek6 3 4" xfId="1505"/>
    <cellStyle name="40 % – Poudarek6 4" xfId="462"/>
    <cellStyle name="40 % – Poudarek6 4 2" xfId="1033"/>
    <cellStyle name="40 % – Poudarek6 4 3" xfId="1597"/>
    <cellStyle name="40 % – Poudarek6 5" xfId="757"/>
    <cellStyle name="40 % – Poudarek6 6" xfId="1281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2 2 2" xfId="1164"/>
    <cellStyle name="Navadno 10 2 2 2 3" xfId="1728"/>
    <cellStyle name="Navadno 10 2 2 3" xfId="888"/>
    <cellStyle name="Navadno 10 2 2 4" xfId="1452"/>
    <cellStyle name="Navadno 10 2 3" xfId="409"/>
    <cellStyle name="Navadno 10 2 3 2" xfId="685"/>
    <cellStyle name="Navadno 10 2 3 2 2" xfId="1256"/>
    <cellStyle name="Navadno 10 2 3 2 3" xfId="1820"/>
    <cellStyle name="Navadno 10 2 3 3" xfId="980"/>
    <cellStyle name="Navadno 10 2 3 4" xfId="1544"/>
    <cellStyle name="Navadno 10 2 4" xfId="501"/>
    <cellStyle name="Navadno 10 2 4 2" xfId="1072"/>
    <cellStyle name="Navadno 10 2 4 3" xfId="1636"/>
    <cellStyle name="Navadno 10 2 5" xfId="796"/>
    <cellStyle name="Navadno 10 2 6" xfId="1360"/>
    <cellStyle name="Navadno 10 3" xfId="279"/>
    <cellStyle name="Navadno 10 3 2" xfId="555"/>
    <cellStyle name="Navadno 10 3 2 2" xfId="1126"/>
    <cellStyle name="Navadno 10 3 2 3" xfId="1690"/>
    <cellStyle name="Navadno 10 3 3" xfId="850"/>
    <cellStyle name="Navadno 10 3 4" xfId="1414"/>
    <cellStyle name="Navadno 10 4" xfId="371"/>
    <cellStyle name="Navadno 10 4 2" xfId="647"/>
    <cellStyle name="Navadno 10 4 2 2" xfId="1218"/>
    <cellStyle name="Navadno 10 4 2 3" xfId="1782"/>
    <cellStyle name="Navadno 10 4 3" xfId="942"/>
    <cellStyle name="Navadno 10 4 4" xfId="1506"/>
    <cellStyle name="Navadno 10 5" xfId="463"/>
    <cellStyle name="Navadno 10 5 2" xfId="1034"/>
    <cellStyle name="Navadno 10 5 3" xfId="1598"/>
    <cellStyle name="Navadno 10 6" xfId="758"/>
    <cellStyle name="Navadno 10 7" xfId="1286"/>
    <cellStyle name="Navadno 11" xfId="225"/>
    <cellStyle name="Navadno 11 2" xfId="319"/>
    <cellStyle name="Navadno 11 2 2" xfId="595"/>
    <cellStyle name="Navadno 11 2 2 2" xfId="1166"/>
    <cellStyle name="Navadno 11 2 2 3" xfId="1730"/>
    <cellStyle name="Navadno 11 2 3" xfId="890"/>
    <cellStyle name="Navadno 11 2 4" xfId="1454"/>
    <cellStyle name="Navadno 11 3" xfId="411"/>
    <cellStyle name="Navadno 11 3 2" xfId="687"/>
    <cellStyle name="Navadno 11 3 2 2" xfId="1258"/>
    <cellStyle name="Navadno 11 3 2 3" xfId="1822"/>
    <cellStyle name="Navadno 11 3 3" xfId="982"/>
    <cellStyle name="Navadno 11 3 4" xfId="1546"/>
    <cellStyle name="Navadno 11 4" xfId="503"/>
    <cellStyle name="Navadno 11 4 2" xfId="1074"/>
    <cellStyle name="Navadno 11 4 3" xfId="1638"/>
    <cellStyle name="Navadno 11 5" xfId="798"/>
    <cellStyle name="Navadno 11 6" xfId="1363"/>
    <cellStyle name="Navadno 12" xfId="50"/>
    <cellStyle name="Navadno 13" xfId="226"/>
    <cellStyle name="Navadno 13 2" xfId="320"/>
    <cellStyle name="Navadno 13 2 2" xfId="596"/>
    <cellStyle name="Navadno 13 2 2 2" xfId="1167"/>
    <cellStyle name="Navadno 13 2 2 3" xfId="1731"/>
    <cellStyle name="Navadno 13 2 3" xfId="891"/>
    <cellStyle name="Navadno 13 2 4" xfId="1455"/>
    <cellStyle name="Navadno 13 3" xfId="412"/>
    <cellStyle name="Navadno 13 3 2" xfId="688"/>
    <cellStyle name="Navadno 13 3 2 2" xfId="1259"/>
    <cellStyle name="Navadno 13 3 2 3" xfId="1823"/>
    <cellStyle name="Navadno 13 3 3" xfId="983"/>
    <cellStyle name="Navadno 13 3 4" xfId="1547"/>
    <cellStyle name="Navadno 13 4" xfId="504"/>
    <cellStyle name="Navadno 13 4 2" xfId="1075"/>
    <cellStyle name="Navadno 13 4 3" xfId="1639"/>
    <cellStyle name="Navadno 13 5" xfId="799"/>
    <cellStyle name="Navadno 13 6" xfId="1364"/>
    <cellStyle name="Navadno 14" xfId="220"/>
    <cellStyle name="Navadno 15" xfId="228"/>
    <cellStyle name="Navadno 15 2" xfId="321"/>
    <cellStyle name="Navadno 15 2 2" xfId="597"/>
    <cellStyle name="Navadno 15 2 2 2" xfId="1168"/>
    <cellStyle name="Navadno 15 2 2 3" xfId="1732"/>
    <cellStyle name="Navadno 15 2 3" xfId="892"/>
    <cellStyle name="Navadno 15 2 4" xfId="1456"/>
    <cellStyle name="Navadno 15 3" xfId="413"/>
    <cellStyle name="Navadno 15 3 2" xfId="689"/>
    <cellStyle name="Navadno 15 3 2 2" xfId="1260"/>
    <cellStyle name="Navadno 15 3 2 3" xfId="1824"/>
    <cellStyle name="Navadno 15 3 3" xfId="984"/>
    <cellStyle name="Navadno 15 3 4" xfId="1548"/>
    <cellStyle name="Navadno 15 4" xfId="505"/>
    <cellStyle name="Navadno 15 4 2" xfId="1076"/>
    <cellStyle name="Navadno 15 4 3" xfId="1640"/>
    <cellStyle name="Navadno 15 5" xfId="800"/>
    <cellStyle name="Navadno 15 6" xfId="1365"/>
    <cellStyle name="Navadno 16" xfId="231"/>
    <cellStyle name="Navadno 16 2" xfId="322"/>
    <cellStyle name="Navadno 16 2 2" xfId="598"/>
    <cellStyle name="Navadno 16 2 2 2" xfId="1169"/>
    <cellStyle name="Navadno 16 2 2 3" xfId="1733"/>
    <cellStyle name="Navadno 16 2 3" xfId="893"/>
    <cellStyle name="Navadno 16 2 4" xfId="1457"/>
    <cellStyle name="Navadno 16 3" xfId="414"/>
    <cellStyle name="Navadno 16 3 2" xfId="690"/>
    <cellStyle name="Navadno 16 3 2 2" xfId="1261"/>
    <cellStyle name="Navadno 16 3 2 3" xfId="1825"/>
    <cellStyle name="Navadno 16 3 3" xfId="985"/>
    <cellStyle name="Navadno 16 3 4" xfId="1549"/>
    <cellStyle name="Navadno 16 4" xfId="506"/>
    <cellStyle name="Navadno 16 4 2" xfId="1077"/>
    <cellStyle name="Navadno 16 4 3" xfId="1641"/>
    <cellStyle name="Navadno 16 5" xfId="801"/>
    <cellStyle name="Navadno 16 6" xfId="1366"/>
    <cellStyle name="Navadno 17" xfId="49"/>
    <cellStyle name="Navadno 17 2" xfId="323"/>
    <cellStyle name="Navadno 17 2 2" xfId="599"/>
    <cellStyle name="Navadno 17 2 2 2" xfId="1170"/>
    <cellStyle name="Navadno 17 2 2 3" xfId="1734"/>
    <cellStyle name="Navadno 17 2 3" xfId="894"/>
    <cellStyle name="Navadno 17 2 4" xfId="1458"/>
    <cellStyle name="Navadno 17 3" xfId="415"/>
    <cellStyle name="Navadno 17 3 2" xfId="691"/>
    <cellStyle name="Navadno 17 3 2 2" xfId="1262"/>
    <cellStyle name="Navadno 17 3 2 3" xfId="1826"/>
    <cellStyle name="Navadno 17 3 3" xfId="986"/>
    <cellStyle name="Navadno 17 3 4" xfId="1550"/>
    <cellStyle name="Navadno 17 4" xfId="507"/>
    <cellStyle name="Navadno 17 4 2" xfId="1078"/>
    <cellStyle name="Navadno 17 4 3" xfId="1642"/>
    <cellStyle name="Navadno 17 5" xfId="802"/>
    <cellStyle name="Navadno 17 6" xfId="1287"/>
    <cellStyle name="Navadno 18" xfId="692"/>
    <cellStyle name="Navadno 18 2" xfId="1263"/>
    <cellStyle name="Navadno 18 3" xfId="1827"/>
    <cellStyle name="Navadno 19" xfId="694"/>
    <cellStyle name="Navadno 19 2" xfId="1264"/>
    <cellStyle name="Navadno 19 3" xfId="1828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10" xfId="713"/>
    <cellStyle name="Navadno 2 4 2 11" xfId="12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2 2 2" xfId="1131"/>
    <cellStyle name="Navadno 2 4 2 6 2 2 3" xfId="1695"/>
    <cellStyle name="Navadno 2 4 2 6 2 3" xfId="855"/>
    <cellStyle name="Navadno 2 4 2 6 2 4" xfId="1419"/>
    <cellStyle name="Navadno 2 4 2 6 3" xfId="376"/>
    <cellStyle name="Navadno 2 4 2 6 3 2" xfId="652"/>
    <cellStyle name="Navadno 2 4 2 6 3 2 2" xfId="1223"/>
    <cellStyle name="Navadno 2 4 2 6 3 2 3" xfId="1787"/>
    <cellStyle name="Navadno 2 4 2 6 3 3" xfId="947"/>
    <cellStyle name="Navadno 2 4 2 6 3 4" xfId="1511"/>
    <cellStyle name="Navadno 2 4 2 6 4" xfId="468"/>
    <cellStyle name="Navadno 2 4 2 6 4 2" xfId="1039"/>
    <cellStyle name="Navadno 2 4 2 6 4 3" xfId="1603"/>
    <cellStyle name="Navadno 2 4 2 6 5" xfId="763"/>
    <cellStyle name="Navadno 2 4 2 6 6" xfId="1327"/>
    <cellStyle name="Navadno 2 4 2 7" xfId="234"/>
    <cellStyle name="Navadno 2 4 2 7 2" xfId="510"/>
    <cellStyle name="Navadno 2 4 2 7 2 2" xfId="1081"/>
    <cellStyle name="Navadno 2 4 2 7 2 3" xfId="1645"/>
    <cellStyle name="Navadno 2 4 2 7 3" xfId="805"/>
    <cellStyle name="Navadno 2 4 2 7 4" xfId="1369"/>
    <cellStyle name="Navadno 2 4 2 8" xfId="326"/>
    <cellStyle name="Navadno 2 4 2 8 2" xfId="602"/>
    <cellStyle name="Navadno 2 4 2 8 2 2" xfId="1173"/>
    <cellStyle name="Navadno 2 4 2 8 2 3" xfId="1737"/>
    <cellStyle name="Navadno 2 4 2 8 3" xfId="897"/>
    <cellStyle name="Navadno 2 4 2 8 4" xfId="1461"/>
    <cellStyle name="Navadno 2 4 2 9" xfId="418"/>
    <cellStyle name="Navadno 2 4 2 9 2" xfId="989"/>
    <cellStyle name="Navadno 2 4 2 9 3" xfId="1553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2 2 2" xfId="1132"/>
    <cellStyle name="Navadno 2 4 4 2 2 2 3" xfId="1696"/>
    <cellStyle name="Navadno 2 4 4 2 2 3" xfId="856"/>
    <cellStyle name="Navadno 2 4 4 2 2 4" xfId="1420"/>
    <cellStyle name="Navadno 2 4 4 2 3" xfId="377"/>
    <cellStyle name="Navadno 2 4 4 2 3 2" xfId="653"/>
    <cellStyle name="Navadno 2 4 4 2 3 2 2" xfId="1224"/>
    <cellStyle name="Navadno 2 4 4 2 3 2 3" xfId="1788"/>
    <cellStyle name="Navadno 2 4 4 2 3 3" xfId="948"/>
    <cellStyle name="Navadno 2 4 4 2 3 4" xfId="1512"/>
    <cellStyle name="Navadno 2 4 4 2 4" xfId="469"/>
    <cellStyle name="Navadno 2 4 4 2 4 2" xfId="1040"/>
    <cellStyle name="Navadno 2 4 4 2 4 3" xfId="1604"/>
    <cellStyle name="Navadno 2 4 4 2 5" xfId="764"/>
    <cellStyle name="Navadno 2 4 4 2 6" xfId="1328"/>
    <cellStyle name="Navadno 2 4 4 3" xfId="235"/>
    <cellStyle name="Navadno 2 4 4 3 2" xfId="511"/>
    <cellStyle name="Navadno 2 4 4 3 2 2" xfId="1082"/>
    <cellStyle name="Navadno 2 4 4 3 2 3" xfId="1646"/>
    <cellStyle name="Navadno 2 4 4 3 3" xfId="806"/>
    <cellStyle name="Navadno 2 4 4 3 4" xfId="1370"/>
    <cellStyle name="Navadno 2 4 4 4" xfId="327"/>
    <cellStyle name="Navadno 2 4 4 4 2" xfId="603"/>
    <cellStyle name="Navadno 2 4 4 4 2 2" xfId="1174"/>
    <cellStyle name="Navadno 2 4 4 4 2 3" xfId="1738"/>
    <cellStyle name="Navadno 2 4 4 4 3" xfId="898"/>
    <cellStyle name="Navadno 2 4 4 4 4" xfId="1462"/>
    <cellStyle name="Navadno 2 4 4 5" xfId="419"/>
    <cellStyle name="Navadno 2 4 4 5 2" xfId="990"/>
    <cellStyle name="Navadno 2 4 4 5 3" xfId="1554"/>
    <cellStyle name="Navadno 2 4 4 6" xfId="714"/>
    <cellStyle name="Navadno 2 4 4 7" xfId="1291"/>
    <cellStyle name="Navadno 2 4 5" xfId="97"/>
    <cellStyle name="Navadno 2 4 5 2" xfId="171"/>
    <cellStyle name="Navadno 2 4 5 2 2" xfId="286"/>
    <cellStyle name="Navadno 2 4 5 2 2 2" xfId="562"/>
    <cellStyle name="Navadno 2 4 5 2 2 2 2" xfId="1133"/>
    <cellStyle name="Navadno 2 4 5 2 2 2 3" xfId="1697"/>
    <cellStyle name="Navadno 2 4 5 2 2 3" xfId="857"/>
    <cellStyle name="Navadno 2 4 5 2 2 4" xfId="1421"/>
    <cellStyle name="Navadno 2 4 5 2 3" xfId="378"/>
    <cellStyle name="Navadno 2 4 5 2 3 2" xfId="654"/>
    <cellStyle name="Navadno 2 4 5 2 3 2 2" xfId="1225"/>
    <cellStyle name="Navadno 2 4 5 2 3 2 3" xfId="1789"/>
    <cellStyle name="Navadno 2 4 5 2 3 3" xfId="949"/>
    <cellStyle name="Navadno 2 4 5 2 3 4" xfId="1513"/>
    <cellStyle name="Navadno 2 4 5 2 4" xfId="470"/>
    <cellStyle name="Navadno 2 4 5 2 4 2" xfId="1041"/>
    <cellStyle name="Navadno 2 4 5 2 4 3" xfId="1605"/>
    <cellStyle name="Navadno 2 4 5 2 5" xfId="765"/>
    <cellStyle name="Navadno 2 4 5 2 6" xfId="1329"/>
    <cellStyle name="Navadno 2 4 5 3" xfId="236"/>
    <cellStyle name="Navadno 2 4 5 3 2" xfId="512"/>
    <cellStyle name="Navadno 2 4 5 3 2 2" xfId="1083"/>
    <cellStyle name="Navadno 2 4 5 3 2 3" xfId="1647"/>
    <cellStyle name="Navadno 2 4 5 3 3" xfId="807"/>
    <cellStyle name="Navadno 2 4 5 3 4" xfId="1371"/>
    <cellStyle name="Navadno 2 4 5 4" xfId="328"/>
    <cellStyle name="Navadno 2 4 5 4 2" xfId="604"/>
    <cellStyle name="Navadno 2 4 5 4 2 2" xfId="1175"/>
    <cellStyle name="Navadno 2 4 5 4 2 3" xfId="1739"/>
    <cellStyle name="Navadno 2 4 5 4 3" xfId="899"/>
    <cellStyle name="Navadno 2 4 5 4 4" xfId="1463"/>
    <cellStyle name="Navadno 2 4 5 5" xfId="420"/>
    <cellStyle name="Navadno 2 4 5 5 2" xfId="991"/>
    <cellStyle name="Navadno 2 4 5 5 3" xfId="1555"/>
    <cellStyle name="Navadno 2 4 5 6" xfId="715"/>
    <cellStyle name="Navadno 2 4 5 7" xfId="1292"/>
    <cellStyle name="Navadno 2 4 6" xfId="98"/>
    <cellStyle name="Navadno 2 4 6 2" xfId="172"/>
    <cellStyle name="Navadno 2 4 6 2 2" xfId="287"/>
    <cellStyle name="Navadno 2 4 6 2 2 2" xfId="563"/>
    <cellStyle name="Navadno 2 4 6 2 2 2 2" xfId="1134"/>
    <cellStyle name="Navadno 2 4 6 2 2 2 3" xfId="1698"/>
    <cellStyle name="Navadno 2 4 6 2 2 3" xfId="858"/>
    <cellStyle name="Navadno 2 4 6 2 2 4" xfId="1422"/>
    <cellStyle name="Navadno 2 4 6 2 3" xfId="379"/>
    <cellStyle name="Navadno 2 4 6 2 3 2" xfId="655"/>
    <cellStyle name="Navadno 2 4 6 2 3 2 2" xfId="1226"/>
    <cellStyle name="Navadno 2 4 6 2 3 2 3" xfId="1790"/>
    <cellStyle name="Navadno 2 4 6 2 3 3" xfId="950"/>
    <cellStyle name="Navadno 2 4 6 2 3 4" xfId="1514"/>
    <cellStyle name="Navadno 2 4 6 2 4" xfId="471"/>
    <cellStyle name="Navadno 2 4 6 2 4 2" xfId="1042"/>
    <cellStyle name="Navadno 2 4 6 2 4 3" xfId="1606"/>
    <cellStyle name="Navadno 2 4 6 2 5" xfId="766"/>
    <cellStyle name="Navadno 2 4 6 2 6" xfId="1330"/>
    <cellStyle name="Navadno 2 4 6 3" xfId="237"/>
    <cellStyle name="Navadno 2 4 6 3 2" xfId="513"/>
    <cellStyle name="Navadno 2 4 6 3 2 2" xfId="1084"/>
    <cellStyle name="Navadno 2 4 6 3 2 3" xfId="1648"/>
    <cellStyle name="Navadno 2 4 6 3 3" xfId="808"/>
    <cellStyle name="Navadno 2 4 6 3 4" xfId="1372"/>
    <cellStyle name="Navadno 2 4 6 4" xfId="329"/>
    <cellStyle name="Navadno 2 4 6 4 2" xfId="605"/>
    <cellStyle name="Navadno 2 4 6 4 2 2" xfId="1176"/>
    <cellStyle name="Navadno 2 4 6 4 2 3" xfId="1740"/>
    <cellStyle name="Navadno 2 4 6 4 3" xfId="900"/>
    <cellStyle name="Navadno 2 4 6 4 4" xfId="1464"/>
    <cellStyle name="Navadno 2 4 6 5" xfId="421"/>
    <cellStyle name="Navadno 2 4 6 5 2" xfId="992"/>
    <cellStyle name="Navadno 2 4 6 5 3" xfId="1556"/>
    <cellStyle name="Navadno 2 4 6 6" xfId="716"/>
    <cellStyle name="Navadno 2 4 6 7" xfId="1293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2 2 2" xfId="1135"/>
    <cellStyle name="Navadno 2 7 2 2 2 2 3" xfId="1699"/>
    <cellStyle name="Navadno 2 7 2 2 2 3" xfId="859"/>
    <cellStyle name="Navadno 2 7 2 2 2 4" xfId="1423"/>
    <cellStyle name="Navadno 2 7 2 2 3" xfId="380"/>
    <cellStyle name="Navadno 2 7 2 2 3 2" xfId="656"/>
    <cellStyle name="Navadno 2 7 2 2 3 2 2" xfId="1227"/>
    <cellStyle name="Navadno 2 7 2 2 3 2 3" xfId="1791"/>
    <cellStyle name="Navadno 2 7 2 2 3 3" xfId="951"/>
    <cellStyle name="Navadno 2 7 2 2 3 4" xfId="1515"/>
    <cellStyle name="Navadno 2 7 2 2 4" xfId="472"/>
    <cellStyle name="Navadno 2 7 2 2 4 2" xfId="1043"/>
    <cellStyle name="Navadno 2 7 2 2 4 3" xfId="1607"/>
    <cellStyle name="Navadno 2 7 2 2 5" xfId="767"/>
    <cellStyle name="Navadno 2 7 2 2 6" xfId="1331"/>
    <cellStyle name="Navadno 2 7 2 3" xfId="238"/>
    <cellStyle name="Navadno 2 7 2 3 2" xfId="514"/>
    <cellStyle name="Navadno 2 7 2 3 2 2" xfId="1085"/>
    <cellStyle name="Navadno 2 7 2 3 2 3" xfId="1649"/>
    <cellStyle name="Navadno 2 7 2 3 3" xfId="809"/>
    <cellStyle name="Navadno 2 7 2 3 4" xfId="1373"/>
    <cellStyle name="Navadno 2 7 2 4" xfId="330"/>
    <cellStyle name="Navadno 2 7 2 4 2" xfId="606"/>
    <cellStyle name="Navadno 2 7 2 4 2 2" xfId="1177"/>
    <cellStyle name="Navadno 2 7 2 4 2 3" xfId="1741"/>
    <cellStyle name="Navadno 2 7 2 4 3" xfId="901"/>
    <cellStyle name="Navadno 2 7 2 4 4" xfId="1465"/>
    <cellStyle name="Navadno 2 7 2 5" xfId="422"/>
    <cellStyle name="Navadno 2 7 2 5 2" xfId="993"/>
    <cellStyle name="Navadno 2 7 2 5 3" xfId="1557"/>
    <cellStyle name="Navadno 2 7 2 6" xfId="717"/>
    <cellStyle name="Navadno 2 7 2 7" xfId="1294"/>
    <cellStyle name="Navadno 2 7 3" xfId="103"/>
    <cellStyle name="Navadno 2 7 3 2" xfId="174"/>
    <cellStyle name="Navadno 2 7 3 2 2" xfId="289"/>
    <cellStyle name="Navadno 2 7 3 2 2 2" xfId="565"/>
    <cellStyle name="Navadno 2 7 3 2 2 2 2" xfId="1136"/>
    <cellStyle name="Navadno 2 7 3 2 2 2 3" xfId="1700"/>
    <cellStyle name="Navadno 2 7 3 2 2 3" xfId="860"/>
    <cellStyle name="Navadno 2 7 3 2 2 4" xfId="1424"/>
    <cellStyle name="Navadno 2 7 3 2 3" xfId="381"/>
    <cellStyle name="Navadno 2 7 3 2 3 2" xfId="657"/>
    <cellStyle name="Navadno 2 7 3 2 3 2 2" xfId="1228"/>
    <cellStyle name="Navadno 2 7 3 2 3 2 3" xfId="1792"/>
    <cellStyle name="Navadno 2 7 3 2 3 3" xfId="952"/>
    <cellStyle name="Navadno 2 7 3 2 3 4" xfId="1516"/>
    <cellStyle name="Navadno 2 7 3 2 4" xfId="473"/>
    <cellStyle name="Navadno 2 7 3 2 4 2" xfId="1044"/>
    <cellStyle name="Navadno 2 7 3 2 4 3" xfId="1608"/>
    <cellStyle name="Navadno 2 7 3 2 5" xfId="768"/>
    <cellStyle name="Navadno 2 7 3 2 6" xfId="1332"/>
    <cellStyle name="Navadno 2 7 3 3" xfId="239"/>
    <cellStyle name="Navadno 2 7 3 3 2" xfId="515"/>
    <cellStyle name="Navadno 2 7 3 3 2 2" xfId="1086"/>
    <cellStyle name="Navadno 2 7 3 3 2 3" xfId="1650"/>
    <cellStyle name="Navadno 2 7 3 3 3" xfId="810"/>
    <cellStyle name="Navadno 2 7 3 3 4" xfId="1374"/>
    <cellStyle name="Navadno 2 7 3 4" xfId="331"/>
    <cellStyle name="Navadno 2 7 3 4 2" xfId="607"/>
    <cellStyle name="Navadno 2 7 3 4 2 2" xfId="1178"/>
    <cellStyle name="Navadno 2 7 3 4 2 3" xfId="1742"/>
    <cellStyle name="Navadno 2 7 3 4 3" xfId="902"/>
    <cellStyle name="Navadno 2 7 3 4 4" xfId="1466"/>
    <cellStyle name="Navadno 2 7 3 5" xfId="423"/>
    <cellStyle name="Navadno 2 7 3 5 2" xfId="994"/>
    <cellStyle name="Navadno 2 7 3 5 3" xfId="1558"/>
    <cellStyle name="Navadno 2 7 3 6" xfId="718"/>
    <cellStyle name="Navadno 2 7 3 7" xfId="1295"/>
    <cellStyle name="Navadno 2 7 4" xfId="104"/>
    <cellStyle name="Navadno 2 7 4 2" xfId="175"/>
    <cellStyle name="Navadno 2 7 4 2 2" xfId="290"/>
    <cellStyle name="Navadno 2 7 4 2 2 2" xfId="566"/>
    <cellStyle name="Navadno 2 7 4 2 2 2 2" xfId="1137"/>
    <cellStyle name="Navadno 2 7 4 2 2 2 3" xfId="1701"/>
    <cellStyle name="Navadno 2 7 4 2 2 3" xfId="861"/>
    <cellStyle name="Navadno 2 7 4 2 2 4" xfId="1425"/>
    <cellStyle name="Navadno 2 7 4 2 3" xfId="382"/>
    <cellStyle name="Navadno 2 7 4 2 3 2" xfId="658"/>
    <cellStyle name="Navadno 2 7 4 2 3 2 2" xfId="1229"/>
    <cellStyle name="Navadno 2 7 4 2 3 2 3" xfId="1793"/>
    <cellStyle name="Navadno 2 7 4 2 3 3" xfId="953"/>
    <cellStyle name="Navadno 2 7 4 2 3 4" xfId="1517"/>
    <cellStyle name="Navadno 2 7 4 2 4" xfId="474"/>
    <cellStyle name="Navadno 2 7 4 2 4 2" xfId="1045"/>
    <cellStyle name="Navadno 2 7 4 2 4 3" xfId="1609"/>
    <cellStyle name="Navadno 2 7 4 2 5" xfId="769"/>
    <cellStyle name="Navadno 2 7 4 2 6" xfId="1333"/>
    <cellStyle name="Navadno 2 7 4 3" xfId="240"/>
    <cellStyle name="Navadno 2 7 4 3 2" xfId="516"/>
    <cellStyle name="Navadno 2 7 4 3 2 2" xfId="1087"/>
    <cellStyle name="Navadno 2 7 4 3 2 3" xfId="1651"/>
    <cellStyle name="Navadno 2 7 4 3 3" xfId="811"/>
    <cellStyle name="Navadno 2 7 4 3 4" xfId="1375"/>
    <cellStyle name="Navadno 2 7 4 4" xfId="332"/>
    <cellStyle name="Navadno 2 7 4 4 2" xfId="608"/>
    <cellStyle name="Navadno 2 7 4 4 2 2" xfId="1179"/>
    <cellStyle name="Navadno 2 7 4 4 2 3" xfId="1743"/>
    <cellStyle name="Navadno 2 7 4 4 3" xfId="903"/>
    <cellStyle name="Navadno 2 7 4 4 4" xfId="1467"/>
    <cellStyle name="Navadno 2 7 4 5" xfId="424"/>
    <cellStyle name="Navadno 2 7 4 5 2" xfId="995"/>
    <cellStyle name="Navadno 2 7 4 5 3" xfId="1559"/>
    <cellStyle name="Navadno 2 7 4 6" xfId="719"/>
    <cellStyle name="Navadno 2 7 4 7" xfId="1296"/>
    <cellStyle name="Navadno 2 7 5" xfId="105"/>
    <cellStyle name="Navadno 2 7 5 2" xfId="176"/>
    <cellStyle name="Navadno 2 7 5 2 2" xfId="291"/>
    <cellStyle name="Navadno 2 7 5 2 2 2" xfId="567"/>
    <cellStyle name="Navadno 2 7 5 2 2 2 2" xfId="1138"/>
    <cellStyle name="Navadno 2 7 5 2 2 2 3" xfId="1702"/>
    <cellStyle name="Navadno 2 7 5 2 2 3" xfId="862"/>
    <cellStyle name="Navadno 2 7 5 2 2 4" xfId="1426"/>
    <cellStyle name="Navadno 2 7 5 2 3" xfId="383"/>
    <cellStyle name="Navadno 2 7 5 2 3 2" xfId="659"/>
    <cellStyle name="Navadno 2 7 5 2 3 2 2" xfId="1230"/>
    <cellStyle name="Navadno 2 7 5 2 3 2 3" xfId="1794"/>
    <cellStyle name="Navadno 2 7 5 2 3 3" xfId="954"/>
    <cellStyle name="Navadno 2 7 5 2 3 4" xfId="1518"/>
    <cellStyle name="Navadno 2 7 5 2 4" xfId="475"/>
    <cellStyle name="Navadno 2 7 5 2 4 2" xfId="1046"/>
    <cellStyle name="Navadno 2 7 5 2 4 3" xfId="1610"/>
    <cellStyle name="Navadno 2 7 5 2 5" xfId="770"/>
    <cellStyle name="Navadno 2 7 5 2 6" xfId="1334"/>
    <cellStyle name="Navadno 2 7 5 3" xfId="241"/>
    <cellStyle name="Navadno 2 7 5 3 2" xfId="517"/>
    <cellStyle name="Navadno 2 7 5 3 2 2" xfId="1088"/>
    <cellStyle name="Navadno 2 7 5 3 2 3" xfId="1652"/>
    <cellStyle name="Navadno 2 7 5 3 3" xfId="812"/>
    <cellStyle name="Navadno 2 7 5 3 4" xfId="1376"/>
    <cellStyle name="Navadno 2 7 5 4" xfId="333"/>
    <cellStyle name="Navadno 2 7 5 4 2" xfId="609"/>
    <cellStyle name="Navadno 2 7 5 4 2 2" xfId="1180"/>
    <cellStyle name="Navadno 2 7 5 4 2 3" xfId="1744"/>
    <cellStyle name="Navadno 2 7 5 4 3" xfId="904"/>
    <cellStyle name="Navadno 2 7 5 4 4" xfId="1468"/>
    <cellStyle name="Navadno 2 7 5 5" xfId="425"/>
    <cellStyle name="Navadno 2 7 5 5 2" xfId="996"/>
    <cellStyle name="Navadno 2 7 5 5 3" xfId="1560"/>
    <cellStyle name="Navadno 2 7 5 6" xfId="720"/>
    <cellStyle name="Navadno 2 7 5 7" xfId="1297"/>
    <cellStyle name="Navadno 2 8" xfId="106"/>
    <cellStyle name="Navadno 2 9" xfId="107"/>
    <cellStyle name="Navadno 20" xfId="696"/>
    <cellStyle name="Navadno 20 2" xfId="1265"/>
    <cellStyle name="Navadno 20 3" xfId="1829"/>
    <cellStyle name="Navadno 21" xfId="1266"/>
    <cellStyle name="Navadno 21 2" xfId="1282"/>
    <cellStyle name="Navadno 22" xfId="1830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2 2 2" xfId="1161"/>
    <cellStyle name="Navadno 3 10 2 2 2 3" xfId="1725"/>
    <cellStyle name="Navadno 3 10 2 2 3" xfId="885"/>
    <cellStyle name="Navadno 3 10 2 2 4" xfId="1449"/>
    <cellStyle name="Navadno 3 10 2 3" xfId="406"/>
    <cellStyle name="Navadno 3 10 2 3 2" xfId="682"/>
    <cellStyle name="Navadno 3 10 2 3 2 2" xfId="1253"/>
    <cellStyle name="Navadno 3 10 2 3 2 3" xfId="1817"/>
    <cellStyle name="Navadno 3 10 2 3 3" xfId="977"/>
    <cellStyle name="Navadno 3 10 2 3 4" xfId="1541"/>
    <cellStyle name="Navadno 3 10 2 4" xfId="498"/>
    <cellStyle name="Navadno 3 10 2 4 2" xfId="1069"/>
    <cellStyle name="Navadno 3 10 2 4 3" xfId="1633"/>
    <cellStyle name="Navadno 3 10 2 5" xfId="793"/>
    <cellStyle name="Navadno 3 10 2 6" xfId="1357"/>
    <cellStyle name="Navadno 3 10 3" xfId="264"/>
    <cellStyle name="Navadno 3 10 3 2" xfId="540"/>
    <cellStyle name="Navadno 3 10 3 2 2" xfId="1111"/>
    <cellStyle name="Navadno 3 10 3 2 3" xfId="1675"/>
    <cellStyle name="Navadno 3 10 3 3" xfId="835"/>
    <cellStyle name="Navadno 3 10 3 4" xfId="1399"/>
    <cellStyle name="Navadno 3 10 4" xfId="356"/>
    <cellStyle name="Navadno 3 10 4 2" xfId="632"/>
    <cellStyle name="Navadno 3 10 4 2 2" xfId="1203"/>
    <cellStyle name="Navadno 3 10 4 2 3" xfId="1767"/>
    <cellStyle name="Navadno 3 10 4 3" xfId="927"/>
    <cellStyle name="Navadno 3 10 4 4" xfId="1491"/>
    <cellStyle name="Navadno 3 10 5" xfId="448"/>
    <cellStyle name="Navadno 3 10 5 2" xfId="1019"/>
    <cellStyle name="Navadno 3 10 5 3" xfId="1583"/>
    <cellStyle name="Navadno 3 10 6" xfId="743"/>
    <cellStyle name="Navadno 3 10 7" xfId="1320"/>
    <cellStyle name="Navadno 3 11" xfId="163"/>
    <cellStyle name="Navadno 3 11 2" xfId="282"/>
    <cellStyle name="Navadno 3 11 2 2" xfId="558"/>
    <cellStyle name="Navadno 3 11 2 2 2" xfId="1129"/>
    <cellStyle name="Navadno 3 11 2 2 3" xfId="1693"/>
    <cellStyle name="Navadno 3 11 2 3" xfId="853"/>
    <cellStyle name="Navadno 3 11 2 4" xfId="1417"/>
    <cellStyle name="Navadno 3 11 3" xfId="374"/>
    <cellStyle name="Navadno 3 11 3 2" xfId="650"/>
    <cellStyle name="Navadno 3 11 3 2 2" xfId="1221"/>
    <cellStyle name="Navadno 3 11 3 2 3" xfId="1785"/>
    <cellStyle name="Navadno 3 11 3 3" xfId="945"/>
    <cellStyle name="Navadno 3 11 3 4" xfId="1509"/>
    <cellStyle name="Navadno 3 11 4" xfId="466"/>
    <cellStyle name="Navadno 3 11 4 2" xfId="1037"/>
    <cellStyle name="Navadno 3 11 4 3" xfId="1601"/>
    <cellStyle name="Navadno 3 11 5" xfId="761"/>
    <cellStyle name="Navadno 3 11 6" xfId="1325"/>
    <cellStyle name="Navadno 3 12" xfId="232"/>
    <cellStyle name="Navadno 3 12 2" xfId="508"/>
    <cellStyle name="Navadno 3 12 2 2" xfId="1079"/>
    <cellStyle name="Navadno 3 12 2 3" xfId="1643"/>
    <cellStyle name="Navadno 3 12 3" xfId="803"/>
    <cellStyle name="Navadno 3 12 4" xfId="1367"/>
    <cellStyle name="Navadno 3 13" xfId="324"/>
    <cellStyle name="Navadno 3 13 2" xfId="600"/>
    <cellStyle name="Navadno 3 13 2 2" xfId="1171"/>
    <cellStyle name="Navadno 3 13 2 3" xfId="1735"/>
    <cellStyle name="Navadno 3 13 3" xfId="895"/>
    <cellStyle name="Navadno 3 13 4" xfId="1459"/>
    <cellStyle name="Navadno 3 14" xfId="416"/>
    <cellStyle name="Navadno 3 14 2" xfId="987"/>
    <cellStyle name="Navadno 3 14 3" xfId="1551"/>
    <cellStyle name="Navadno 3 15" xfId="695"/>
    <cellStyle name="Navadno 3 16" xfId="711"/>
    <cellStyle name="Navadno 3 16 2" xfId="1289"/>
    <cellStyle name="Navadno 3 17" xfId="1269"/>
    <cellStyle name="Navadno 3 2" xfId="108"/>
    <cellStyle name="Navadno 3 2 2" xfId="177"/>
    <cellStyle name="Navadno 3 2 2 2" xfId="292"/>
    <cellStyle name="Navadno 3 2 2 2 2" xfId="568"/>
    <cellStyle name="Navadno 3 2 2 2 2 2" xfId="1139"/>
    <cellStyle name="Navadno 3 2 2 2 2 3" xfId="1703"/>
    <cellStyle name="Navadno 3 2 2 2 3" xfId="863"/>
    <cellStyle name="Navadno 3 2 2 2 4" xfId="1427"/>
    <cellStyle name="Navadno 3 2 2 3" xfId="384"/>
    <cellStyle name="Navadno 3 2 2 3 2" xfId="660"/>
    <cellStyle name="Navadno 3 2 2 3 2 2" xfId="1231"/>
    <cellStyle name="Navadno 3 2 2 3 2 3" xfId="1795"/>
    <cellStyle name="Navadno 3 2 2 3 3" xfId="955"/>
    <cellStyle name="Navadno 3 2 2 3 4" xfId="1519"/>
    <cellStyle name="Navadno 3 2 2 4" xfId="476"/>
    <cellStyle name="Navadno 3 2 2 4 2" xfId="1047"/>
    <cellStyle name="Navadno 3 2 2 4 3" xfId="1611"/>
    <cellStyle name="Navadno 3 2 2 5" xfId="771"/>
    <cellStyle name="Navadno 3 2 2 6" xfId="1335"/>
    <cellStyle name="Navadno 3 2 3" xfId="242"/>
    <cellStyle name="Navadno 3 2 3 2" xfId="518"/>
    <cellStyle name="Navadno 3 2 3 2 2" xfId="1089"/>
    <cellStyle name="Navadno 3 2 3 2 3" xfId="1653"/>
    <cellStyle name="Navadno 3 2 3 3" xfId="813"/>
    <cellStyle name="Navadno 3 2 3 4" xfId="1377"/>
    <cellStyle name="Navadno 3 2 4" xfId="334"/>
    <cellStyle name="Navadno 3 2 4 2" xfId="610"/>
    <cellStyle name="Navadno 3 2 4 2 2" xfId="1181"/>
    <cellStyle name="Navadno 3 2 4 2 3" xfId="1745"/>
    <cellStyle name="Navadno 3 2 4 3" xfId="905"/>
    <cellStyle name="Navadno 3 2 4 4" xfId="1469"/>
    <cellStyle name="Navadno 3 2 5" xfId="426"/>
    <cellStyle name="Navadno 3 2 5 2" xfId="997"/>
    <cellStyle name="Navadno 3 2 5 3" xfId="1561"/>
    <cellStyle name="Navadno 3 2 6" xfId="721"/>
    <cellStyle name="Navadno 3 2 7" xfId="1298"/>
    <cellStyle name="Navadno 3 3" xfId="110"/>
    <cellStyle name="Navadno 3 3 2" xfId="178"/>
    <cellStyle name="Navadno 3 3 2 2" xfId="293"/>
    <cellStyle name="Navadno 3 3 2 2 2" xfId="569"/>
    <cellStyle name="Navadno 3 3 2 2 2 2" xfId="1140"/>
    <cellStyle name="Navadno 3 3 2 2 2 3" xfId="1704"/>
    <cellStyle name="Navadno 3 3 2 2 3" xfId="864"/>
    <cellStyle name="Navadno 3 3 2 2 4" xfId="1428"/>
    <cellStyle name="Navadno 3 3 2 3" xfId="385"/>
    <cellStyle name="Navadno 3 3 2 3 2" xfId="661"/>
    <cellStyle name="Navadno 3 3 2 3 2 2" xfId="1232"/>
    <cellStyle name="Navadno 3 3 2 3 2 3" xfId="1796"/>
    <cellStyle name="Navadno 3 3 2 3 3" xfId="956"/>
    <cellStyle name="Navadno 3 3 2 3 4" xfId="1520"/>
    <cellStyle name="Navadno 3 3 2 4" xfId="477"/>
    <cellStyle name="Navadno 3 3 2 4 2" xfId="1048"/>
    <cellStyle name="Navadno 3 3 2 4 3" xfId="1612"/>
    <cellStyle name="Navadno 3 3 2 5" xfId="772"/>
    <cellStyle name="Navadno 3 3 2 6" xfId="1336"/>
    <cellStyle name="Navadno 3 3 3" xfId="243"/>
    <cellStyle name="Navadno 3 3 3 2" xfId="519"/>
    <cellStyle name="Navadno 3 3 3 2 2" xfId="1090"/>
    <cellStyle name="Navadno 3 3 3 2 3" xfId="1654"/>
    <cellStyle name="Navadno 3 3 3 3" xfId="814"/>
    <cellStyle name="Navadno 3 3 3 4" xfId="1378"/>
    <cellStyle name="Navadno 3 3 4" xfId="335"/>
    <cellStyle name="Navadno 3 3 4 2" xfId="611"/>
    <cellStyle name="Navadno 3 3 4 2 2" xfId="1182"/>
    <cellStyle name="Navadno 3 3 4 2 3" xfId="1746"/>
    <cellStyle name="Navadno 3 3 4 3" xfId="906"/>
    <cellStyle name="Navadno 3 3 4 4" xfId="1470"/>
    <cellStyle name="Navadno 3 3 5" xfId="427"/>
    <cellStyle name="Navadno 3 3 5 2" xfId="998"/>
    <cellStyle name="Navadno 3 3 5 3" xfId="1562"/>
    <cellStyle name="Navadno 3 3 6" xfId="722"/>
    <cellStyle name="Navadno 3 3 7" xfId="1299"/>
    <cellStyle name="Navadno 3 4" xfId="142"/>
    <cellStyle name="Navadno 3 4 2" xfId="194"/>
    <cellStyle name="Navadno 3 4 2 2" xfId="309"/>
    <cellStyle name="Navadno 3 4 2 2 2" xfId="585"/>
    <cellStyle name="Navadno 3 4 2 2 2 2" xfId="1156"/>
    <cellStyle name="Navadno 3 4 2 2 2 3" xfId="1720"/>
    <cellStyle name="Navadno 3 4 2 2 3" xfId="880"/>
    <cellStyle name="Navadno 3 4 2 2 4" xfId="1444"/>
    <cellStyle name="Navadno 3 4 2 3" xfId="401"/>
    <cellStyle name="Navadno 3 4 2 3 2" xfId="677"/>
    <cellStyle name="Navadno 3 4 2 3 2 2" xfId="1248"/>
    <cellStyle name="Navadno 3 4 2 3 2 3" xfId="1812"/>
    <cellStyle name="Navadno 3 4 2 3 3" xfId="972"/>
    <cellStyle name="Navadno 3 4 2 3 4" xfId="1536"/>
    <cellStyle name="Navadno 3 4 2 4" xfId="493"/>
    <cellStyle name="Navadno 3 4 2 4 2" xfId="1064"/>
    <cellStyle name="Navadno 3 4 2 4 3" xfId="1628"/>
    <cellStyle name="Navadno 3 4 2 5" xfId="788"/>
    <cellStyle name="Navadno 3 4 2 6" xfId="1352"/>
    <cellStyle name="Navadno 3 4 3" xfId="259"/>
    <cellStyle name="Navadno 3 4 3 2" xfId="535"/>
    <cellStyle name="Navadno 3 4 3 2 2" xfId="1106"/>
    <cellStyle name="Navadno 3 4 3 2 3" xfId="1670"/>
    <cellStyle name="Navadno 3 4 3 3" xfId="830"/>
    <cellStyle name="Navadno 3 4 3 4" xfId="1394"/>
    <cellStyle name="Navadno 3 4 4" xfId="351"/>
    <cellStyle name="Navadno 3 4 4 2" xfId="627"/>
    <cellStyle name="Navadno 3 4 4 2 2" xfId="1198"/>
    <cellStyle name="Navadno 3 4 4 2 3" xfId="1762"/>
    <cellStyle name="Navadno 3 4 4 3" xfId="922"/>
    <cellStyle name="Navadno 3 4 4 4" xfId="1486"/>
    <cellStyle name="Navadno 3 4 5" xfId="443"/>
    <cellStyle name="Navadno 3 4 5 2" xfId="1014"/>
    <cellStyle name="Navadno 3 4 5 3" xfId="1578"/>
    <cellStyle name="Navadno 3 4 6" xfId="738"/>
    <cellStyle name="Navadno 3 4 7" xfId="1315"/>
    <cellStyle name="Navadno 3 5" xfId="134"/>
    <cellStyle name="Navadno 3 5 2" xfId="193"/>
    <cellStyle name="Navadno 3 5 2 2" xfId="308"/>
    <cellStyle name="Navadno 3 5 2 2 2" xfId="584"/>
    <cellStyle name="Navadno 3 5 2 2 2 2" xfId="1155"/>
    <cellStyle name="Navadno 3 5 2 2 2 3" xfId="1719"/>
    <cellStyle name="Navadno 3 5 2 2 3" xfId="879"/>
    <cellStyle name="Navadno 3 5 2 2 4" xfId="1443"/>
    <cellStyle name="Navadno 3 5 2 3" xfId="400"/>
    <cellStyle name="Navadno 3 5 2 3 2" xfId="676"/>
    <cellStyle name="Navadno 3 5 2 3 2 2" xfId="1247"/>
    <cellStyle name="Navadno 3 5 2 3 2 3" xfId="1811"/>
    <cellStyle name="Navadno 3 5 2 3 3" xfId="971"/>
    <cellStyle name="Navadno 3 5 2 3 4" xfId="1535"/>
    <cellStyle name="Navadno 3 5 2 4" xfId="492"/>
    <cellStyle name="Navadno 3 5 2 4 2" xfId="1063"/>
    <cellStyle name="Navadno 3 5 2 4 3" xfId="1627"/>
    <cellStyle name="Navadno 3 5 2 5" xfId="787"/>
    <cellStyle name="Navadno 3 5 2 6" xfId="1351"/>
    <cellStyle name="Navadno 3 5 3" xfId="258"/>
    <cellStyle name="Navadno 3 5 3 2" xfId="534"/>
    <cellStyle name="Navadno 3 5 3 2 2" xfId="1105"/>
    <cellStyle name="Navadno 3 5 3 2 3" xfId="1669"/>
    <cellStyle name="Navadno 3 5 3 3" xfId="829"/>
    <cellStyle name="Navadno 3 5 3 4" xfId="1393"/>
    <cellStyle name="Navadno 3 5 4" xfId="350"/>
    <cellStyle name="Navadno 3 5 4 2" xfId="626"/>
    <cellStyle name="Navadno 3 5 4 2 2" xfId="1197"/>
    <cellStyle name="Navadno 3 5 4 2 3" xfId="1761"/>
    <cellStyle name="Navadno 3 5 4 3" xfId="921"/>
    <cellStyle name="Navadno 3 5 4 4" xfId="1485"/>
    <cellStyle name="Navadno 3 5 5" xfId="442"/>
    <cellStyle name="Navadno 3 5 5 2" xfId="1013"/>
    <cellStyle name="Navadno 3 5 5 3" xfId="1577"/>
    <cellStyle name="Navadno 3 5 6" xfId="737"/>
    <cellStyle name="Navadno 3 5 7" xfId="1314"/>
    <cellStyle name="Navadno 3 6" xfId="143"/>
    <cellStyle name="Navadno 3 6 2" xfId="195"/>
    <cellStyle name="Navadno 3 6 2 2" xfId="310"/>
    <cellStyle name="Navadno 3 6 2 2 2" xfId="586"/>
    <cellStyle name="Navadno 3 6 2 2 2 2" xfId="1157"/>
    <cellStyle name="Navadno 3 6 2 2 2 3" xfId="1721"/>
    <cellStyle name="Navadno 3 6 2 2 3" xfId="881"/>
    <cellStyle name="Navadno 3 6 2 2 4" xfId="1445"/>
    <cellStyle name="Navadno 3 6 2 3" xfId="402"/>
    <cellStyle name="Navadno 3 6 2 3 2" xfId="678"/>
    <cellStyle name="Navadno 3 6 2 3 2 2" xfId="1249"/>
    <cellStyle name="Navadno 3 6 2 3 2 3" xfId="1813"/>
    <cellStyle name="Navadno 3 6 2 3 3" xfId="973"/>
    <cellStyle name="Navadno 3 6 2 3 4" xfId="1537"/>
    <cellStyle name="Navadno 3 6 2 4" xfId="494"/>
    <cellStyle name="Navadno 3 6 2 4 2" xfId="1065"/>
    <cellStyle name="Navadno 3 6 2 4 3" xfId="1629"/>
    <cellStyle name="Navadno 3 6 2 5" xfId="789"/>
    <cellStyle name="Navadno 3 6 2 6" xfId="1353"/>
    <cellStyle name="Navadno 3 6 3" xfId="260"/>
    <cellStyle name="Navadno 3 6 3 2" xfId="536"/>
    <cellStyle name="Navadno 3 6 3 2 2" xfId="1107"/>
    <cellStyle name="Navadno 3 6 3 2 3" xfId="1671"/>
    <cellStyle name="Navadno 3 6 3 3" xfId="831"/>
    <cellStyle name="Navadno 3 6 3 4" xfId="1395"/>
    <cellStyle name="Navadno 3 6 4" xfId="352"/>
    <cellStyle name="Navadno 3 6 4 2" xfId="628"/>
    <cellStyle name="Navadno 3 6 4 2 2" xfId="1199"/>
    <cellStyle name="Navadno 3 6 4 2 3" xfId="1763"/>
    <cellStyle name="Navadno 3 6 4 3" xfId="923"/>
    <cellStyle name="Navadno 3 6 4 4" xfId="1487"/>
    <cellStyle name="Navadno 3 6 5" xfId="444"/>
    <cellStyle name="Navadno 3 6 5 2" xfId="1015"/>
    <cellStyle name="Navadno 3 6 5 3" xfId="1579"/>
    <cellStyle name="Navadno 3 6 6" xfId="739"/>
    <cellStyle name="Navadno 3 6 7" xfId="1316"/>
    <cellStyle name="Navadno 3 7" xfId="133"/>
    <cellStyle name="Navadno 3 7 2" xfId="192"/>
    <cellStyle name="Navadno 3 7 2 2" xfId="307"/>
    <cellStyle name="Navadno 3 7 2 2 2" xfId="583"/>
    <cellStyle name="Navadno 3 7 2 2 2 2" xfId="1154"/>
    <cellStyle name="Navadno 3 7 2 2 2 3" xfId="1718"/>
    <cellStyle name="Navadno 3 7 2 2 3" xfId="878"/>
    <cellStyle name="Navadno 3 7 2 2 4" xfId="1442"/>
    <cellStyle name="Navadno 3 7 2 3" xfId="399"/>
    <cellStyle name="Navadno 3 7 2 3 2" xfId="675"/>
    <cellStyle name="Navadno 3 7 2 3 2 2" xfId="1246"/>
    <cellStyle name="Navadno 3 7 2 3 2 3" xfId="1810"/>
    <cellStyle name="Navadno 3 7 2 3 3" xfId="970"/>
    <cellStyle name="Navadno 3 7 2 3 4" xfId="1534"/>
    <cellStyle name="Navadno 3 7 2 4" xfId="491"/>
    <cellStyle name="Navadno 3 7 2 4 2" xfId="1062"/>
    <cellStyle name="Navadno 3 7 2 4 3" xfId="1626"/>
    <cellStyle name="Navadno 3 7 2 5" xfId="786"/>
    <cellStyle name="Navadno 3 7 2 6" xfId="1350"/>
    <cellStyle name="Navadno 3 7 3" xfId="257"/>
    <cellStyle name="Navadno 3 7 3 2" xfId="533"/>
    <cellStyle name="Navadno 3 7 3 2 2" xfId="1104"/>
    <cellStyle name="Navadno 3 7 3 2 3" xfId="1668"/>
    <cellStyle name="Navadno 3 7 3 3" xfId="828"/>
    <cellStyle name="Navadno 3 7 3 4" xfId="1392"/>
    <cellStyle name="Navadno 3 7 4" xfId="349"/>
    <cellStyle name="Navadno 3 7 4 2" xfId="625"/>
    <cellStyle name="Navadno 3 7 4 2 2" xfId="1196"/>
    <cellStyle name="Navadno 3 7 4 2 3" xfId="1760"/>
    <cellStyle name="Navadno 3 7 4 3" xfId="920"/>
    <cellStyle name="Navadno 3 7 4 4" xfId="1484"/>
    <cellStyle name="Navadno 3 7 5" xfId="441"/>
    <cellStyle name="Navadno 3 7 5 2" xfId="1012"/>
    <cellStyle name="Navadno 3 7 5 3" xfId="1576"/>
    <cellStyle name="Navadno 3 7 6" xfId="736"/>
    <cellStyle name="Navadno 3 7 7" xfId="1313"/>
    <cellStyle name="Navadno 3 8" xfId="146"/>
    <cellStyle name="Navadno 3 8 2" xfId="197"/>
    <cellStyle name="Navadno 3 8 2 2" xfId="312"/>
    <cellStyle name="Navadno 3 8 2 2 2" xfId="588"/>
    <cellStyle name="Navadno 3 8 2 2 2 2" xfId="1159"/>
    <cellStyle name="Navadno 3 8 2 2 2 3" xfId="1723"/>
    <cellStyle name="Navadno 3 8 2 2 3" xfId="883"/>
    <cellStyle name="Navadno 3 8 2 2 4" xfId="1447"/>
    <cellStyle name="Navadno 3 8 2 3" xfId="404"/>
    <cellStyle name="Navadno 3 8 2 3 2" xfId="680"/>
    <cellStyle name="Navadno 3 8 2 3 2 2" xfId="1251"/>
    <cellStyle name="Navadno 3 8 2 3 2 3" xfId="1815"/>
    <cellStyle name="Navadno 3 8 2 3 3" xfId="975"/>
    <cellStyle name="Navadno 3 8 2 3 4" xfId="1539"/>
    <cellStyle name="Navadno 3 8 2 4" xfId="496"/>
    <cellStyle name="Navadno 3 8 2 4 2" xfId="1067"/>
    <cellStyle name="Navadno 3 8 2 4 3" xfId="1631"/>
    <cellStyle name="Navadno 3 8 2 5" xfId="791"/>
    <cellStyle name="Navadno 3 8 2 6" xfId="1355"/>
    <cellStyle name="Navadno 3 8 3" xfId="262"/>
    <cellStyle name="Navadno 3 8 3 2" xfId="538"/>
    <cellStyle name="Navadno 3 8 3 2 2" xfId="1109"/>
    <cellStyle name="Navadno 3 8 3 2 3" xfId="1673"/>
    <cellStyle name="Navadno 3 8 3 3" xfId="833"/>
    <cellStyle name="Navadno 3 8 3 4" xfId="1397"/>
    <cellStyle name="Navadno 3 8 4" xfId="354"/>
    <cellStyle name="Navadno 3 8 4 2" xfId="630"/>
    <cellStyle name="Navadno 3 8 4 2 2" xfId="1201"/>
    <cellStyle name="Navadno 3 8 4 2 3" xfId="1765"/>
    <cellStyle name="Navadno 3 8 4 3" xfId="925"/>
    <cellStyle name="Navadno 3 8 4 4" xfId="1489"/>
    <cellStyle name="Navadno 3 8 5" xfId="446"/>
    <cellStyle name="Navadno 3 8 5 2" xfId="1017"/>
    <cellStyle name="Navadno 3 8 5 3" xfId="1581"/>
    <cellStyle name="Navadno 3 8 6" xfId="741"/>
    <cellStyle name="Navadno 3 8 7" xfId="1318"/>
    <cellStyle name="Navadno 3 9" xfId="130"/>
    <cellStyle name="Navadno 3 9 2" xfId="190"/>
    <cellStyle name="Navadno 3 9 2 2" xfId="305"/>
    <cellStyle name="Navadno 3 9 2 2 2" xfId="581"/>
    <cellStyle name="Navadno 3 9 2 2 2 2" xfId="1152"/>
    <cellStyle name="Navadno 3 9 2 2 2 3" xfId="1716"/>
    <cellStyle name="Navadno 3 9 2 2 3" xfId="876"/>
    <cellStyle name="Navadno 3 9 2 2 4" xfId="1440"/>
    <cellStyle name="Navadno 3 9 2 3" xfId="397"/>
    <cellStyle name="Navadno 3 9 2 3 2" xfId="673"/>
    <cellStyle name="Navadno 3 9 2 3 2 2" xfId="1244"/>
    <cellStyle name="Navadno 3 9 2 3 2 3" xfId="1808"/>
    <cellStyle name="Navadno 3 9 2 3 3" xfId="968"/>
    <cellStyle name="Navadno 3 9 2 3 4" xfId="1532"/>
    <cellStyle name="Navadno 3 9 2 4" xfId="489"/>
    <cellStyle name="Navadno 3 9 2 4 2" xfId="1060"/>
    <cellStyle name="Navadno 3 9 2 4 3" xfId="1624"/>
    <cellStyle name="Navadno 3 9 2 5" xfId="784"/>
    <cellStyle name="Navadno 3 9 2 6" xfId="1348"/>
    <cellStyle name="Navadno 3 9 3" xfId="255"/>
    <cellStyle name="Navadno 3 9 3 2" xfId="531"/>
    <cellStyle name="Navadno 3 9 3 2 2" xfId="1102"/>
    <cellStyle name="Navadno 3 9 3 2 3" xfId="1666"/>
    <cellStyle name="Navadno 3 9 3 3" xfId="826"/>
    <cellStyle name="Navadno 3 9 3 4" xfId="1390"/>
    <cellStyle name="Navadno 3 9 4" xfId="347"/>
    <cellStyle name="Navadno 3 9 4 2" xfId="623"/>
    <cellStyle name="Navadno 3 9 4 2 2" xfId="1194"/>
    <cellStyle name="Navadno 3 9 4 2 3" xfId="1758"/>
    <cellStyle name="Navadno 3 9 4 3" xfId="918"/>
    <cellStyle name="Navadno 3 9 4 4" xfId="1482"/>
    <cellStyle name="Navadno 3 9 5" xfId="439"/>
    <cellStyle name="Navadno 3 9 5 2" xfId="1010"/>
    <cellStyle name="Navadno 3 9 5 3" xfId="1574"/>
    <cellStyle name="Navadno 3 9 6" xfId="734"/>
    <cellStyle name="Navadno 3 9 7" xfId="1311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2 2 2" xfId="1130"/>
    <cellStyle name="Navadno 4 11 2 2 3" xfId="1694"/>
    <cellStyle name="Navadno 4 11 2 3" xfId="854"/>
    <cellStyle name="Navadno 4 11 2 4" xfId="1418"/>
    <cellStyle name="Navadno 4 11 3" xfId="375"/>
    <cellStyle name="Navadno 4 11 3 2" xfId="651"/>
    <cellStyle name="Navadno 4 11 3 2 2" xfId="1222"/>
    <cellStyle name="Navadno 4 11 3 2 3" xfId="1786"/>
    <cellStyle name="Navadno 4 11 3 3" xfId="946"/>
    <cellStyle name="Navadno 4 11 3 4" xfId="1510"/>
    <cellStyle name="Navadno 4 11 4" xfId="467"/>
    <cellStyle name="Navadno 4 11 4 2" xfId="1038"/>
    <cellStyle name="Navadno 4 11 4 3" xfId="1602"/>
    <cellStyle name="Navadno 4 11 5" xfId="762"/>
    <cellStyle name="Navadno 4 11 6" xfId="1326"/>
    <cellStyle name="Navadno 4 12" xfId="233"/>
    <cellStyle name="Navadno 4 12 2" xfId="509"/>
    <cellStyle name="Navadno 4 12 2 2" xfId="1080"/>
    <cellStyle name="Navadno 4 12 2 3" xfId="1644"/>
    <cellStyle name="Navadno 4 12 3" xfId="804"/>
    <cellStyle name="Navadno 4 12 4" xfId="1368"/>
    <cellStyle name="Navadno 4 13" xfId="325"/>
    <cellStyle name="Navadno 4 13 2" xfId="601"/>
    <cellStyle name="Navadno 4 13 2 2" xfId="1172"/>
    <cellStyle name="Navadno 4 13 2 3" xfId="1736"/>
    <cellStyle name="Navadno 4 13 3" xfId="896"/>
    <cellStyle name="Navadno 4 13 4" xfId="1460"/>
    <cellStyle name="Navadno 4 14" xfId="417"/>
    <cellStyle name="Navadno 4 14 2" xfId="988"/>
    <cellStyle name="Navadno 4 14 3" xfId="1552"/>
    <cellStyle name="Navadno 4 15" xfId="712"/>
    <cellStyle name="Navadno 4 16" xfId="1284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2 2 2" xfId="1141"/>
    <cellStyle name="Navadno 4 2 2 2 2 2 3" xfId="1705"/>
    <cellStyle name="Navadno 4 2 2 2 2 3" xfId="865"/>
    <cellStyle name="Navadno 4 2 2 2 2 4" xfId="1429"/>
    <cellStyle name="Navadno 4 2 2 2 3" xfId="386"/>
    <cellStyle name="Navadno 4 2 2 2 3 2" xfId="662"/>
    <cellStyle name="Navadno 4 2 2 2 3 2 2" xfId="1233"/>
    <cellStyle name="Navadno 4 2 2 2 3 2 3" xfId="1797"/>
    <cellStyle name="Navadno 4 2 2 2 3 3" xfId="957"/>
    <cellStyle name="Navadno 4 2 2 2 3 4" xfId="1521"/>
    <cellStyle name="Navadno 4 2 2 2 4" xfId="478"/>
    <cellStyle name="Navadno 4 2 2 2 4 2" xfId="1049"/>
    <cellStyle name="Navadno 4 2 2 2 4 3" xfId="1613"/>
    <cellStyle name="Navadno 4 2 2 2 5" xfId="773"/>
    <cellStyle name="Navadno 4 2 2 2 6" xfId="1337"/>
    <cellStyle name="Navadno 4 2 2 3" xfId="244"/>
    <cellStyle name="Navadno 4 2 2 3 2" xfId="520"/>
    <cellStyle name="Navadno 4 2 2 3 2 2" xfId="1091"/>
    <cellStyle name="Navadno 4 2 2 3 2 3" xfId="1655"/>
    <cellStyle name="Navadno 4 2 2 3 3" xfId="815"/>
    <cellStyle name="Navadno 4 2 2 3 4" xfId="1379"/>
    <cellStyle name="Navadno 4 2 2 4" xfId="336"/>
    <cellStyle name="Navadno 4 2 2 4 2" xfId="612"/>
    <cellStyle name="Navadno 4 2 2 4 2 2" xfId="1183"/>
    <cellStyle name="Navadno 4 2 2 4 2 3" xfId="1747"/>
    <cellStyle name="Navadno 4 2 2 4 3" xfId="907"/>
    <cellStyle name="Navadno 4 2 2 4 4" xfId="1471"/>
    <cellStyle name="Navadno 4 2 2 5" xfId="428"/>
    <cellStyle name="Navadno 4 2 2 5 2" xfId="999"/>
    <cellStyle name="Navadno 4 2 2 5 3" xfId="1563"/>
    <cellStyle name="Navadno 4 2 2 6" xfId="723"/>
    <cellStyle name="Navadno 4 2 2 7" xfId="1300"/>
    <cellStyle name="Navadno 4 2 3" xfId="145"/>
    <cellStyle name="Navadno 4 2 3 2" xfId="196"/>
    <cellStyle name="Navadno 4 2 3 2 2" xfId="311"/>
    <cellStyle name="Navadno 4 2 3 2 2 2" xfId="587"/>
    <cellStyle name="Navadno 4 2 3 2 2 2 2" xfId="1158"/>
    <cellStyle name="Navadno 4 2 3 2 2 2 3" xfId="1722"/>
    <cellStyle name="Navadno 4 2 3 2 2 3" xfId="882"/>
    <cellStyle name="Navadno 4 2 3 2 2 4" xfId="1446"/>
    <cellStyle name="Navadno 4 2 3 2 3" xfId="403"/>
    <cellStyle name="Navadno 4 2 3 2 3 2" xfId="679"/>
    <cellStyle name="Navadno 4 2 3 2 3 2 2" xfId="1250"/>
    <cellStyle name="Navadno 4 2 3 2 3 2 3" xfId="1814"/>
    <cellStyle name="Navadno 4 2 3 2 3 3" xfId="974"/>
    <cellStyle name="Navadno 4 2 3 2 3 4" xfId="1538"/>
    <cellStyle name="Navadno 4 2 3 2 4" xfId="495"/>
    <cellStyle name="Navadno 4 2 3 2 4 2" xfId="1066"/>
    <cellStyle name="Navadno 4 2 3 2 4 3" xfId="1630"/>
    <cellStyle name="Navadno 4 2 3 2 5" xfId="790"/>
    <cellStyle name="Navadno 4 2 3 2 6" xfId="1354"/>
    <cellStyle name="Navadno 4 2 3 3" xfId="261"/>
    <cellStyle name="Navadno 4 2 3 3 2" xfId="537"/>
    <cellStyle name="Navadno 4 2 3 3 2 2" xfId="1108"/>
    <cellStyle name="Navadno 4 2 3 3 2 3" xfId="1672"/>
    <cellStyle name="Navadno 4 2 3 3 3" xfId="832"/>
    <cellStyle name="Navadno 4 2 3 3 4" xfId="1396"/>
    <cellStyle name="Navadno 4 2 3 4" xfId="353"/>
    <cellStyle name="Navadno 4 2 3 4 2" xfId="629"/>
    <cellStyle name="Navadno 4 2 3 4 2 2" xfId="1200"/>
    <cellStyle name="Navadno 4 2 3 4 2 3" xfId="1764"/>
    <cellStyle name="Navadno 4 2 3 4 3" xfId="924"/>
    <cellStyle name="Navadno 4 2 3 4 4" xfId="1488"/>
    <cellStyle name="Navadno 4 2 3 5" xfId="445"/>
    <cellStyle name="Navadno 4 2 3 5 2" xfId="1016"/>
    <cellStyle name="Navadno 4 2 3 5 3" xfId="1580"/>
    <cellStyle name="Navadno 4 2 3 6" xfId="740"/>
    <cellStyle name="Navadno 4 2 3 7" xfId="1317"/>
    <cellStyle name="Navadno 4 2 4" xfId="131"/>
    <cellStyle name="Navadno 4 2 4 2" xfId="191"/>
    <cellStyle name="Navadno 4 2 4 2 2" xfId="306"/>
    <cellStyle name="Navadno 4 2 4 2 2 2" xfId="582"/>
    <cellStyle name="Navadno 4 2 4 2 2 2 2" xfId="1153"/>
    <cellStyle name="Navadno 4 2 4 2 2 2 3" xfId="1717"/>
    <cellStyle name="Navadno 4 2 4 2 2 3" xfId="877"/>
    <cellStyle name="Navadno 4 2 4 2 2 4" xfId="1441"/>
    <cellStyle name="Navadno 4 2 4 2 3" xfId="398"/>
    <cellStyle name="Navadno 4 2 4 2 3 2" xfId="674"/>
    <cellStyle name="Navadno 4 2 4 2 3 2 2" xfId="1245"/>
    <cellStyle name="Navadno 4 2 4 2 3 2 3" xfId="1809"/>
    <cellStyle name="Navadno 4 2 4 2 3 3" xfId="969"/>
    <cellStyle name="Navadno 4 2 4 2 3 4" xfId="1533"/>
    <cellStyle name="Navadno 4 2 4 2 4" xfId="490"/>
    <cellStyle name="Navadno 4 2 4 2 4 2" xfId="1061"/>
    <cellStyle name="Navadno 4 2 4 2 4 3" xfId="1625"/>
    <cellStyle name="Navadno 4 2 4 2 5" xfId="785"/>
    <cellStyle name="Navadno 4 2 4 2 6" xfId="1349"/>
    <cellStyle name="Navadno 4 2 4 3" xfId="256"/>
    <cellStyle name="Navadno 4 2 4 3 2" xfId="532"/>
    <cellStyle name="Navadno 4 2 4 3 2 2" xfId="1103"/>
    <cellStyle name="Navadno 4 2 4 3 2 3" xfId="1667"/>
    <cellStyle name="Navadno 4 2 4 3 3" xfId="827"/>
    <cellStyle name="Navadno 4 2 4 3 4" xfId="1391"/>
    <cellStyle name="Navadno 4 2 4 4" xfId="348"/>
    <cellStyle name="Navadno 4 2 4 4 2" xfId="624"/>
    <cellStyle name="Navadno 4 2 4 4 2 2" xfId="1195"/>
    <cellStyle name="Navadno 4 2 4 4 2 3" xfId="1759"/>
    <cellStyle name="Navadno 4 2 4 4 3" xfId="919"/>
    <cellStyle name="Navadno 4 2 4 4 4" xfId="1483"/>
    <cellStyle name="Navadno 4 2 4 5" xfId="440"/>
    <cellStyle name="Navadno 4 2 4 5 2" xfId="1011"/>
    <cellStyle name="Navadno 4 2 4 5 3" xfId="1575"/>
    <cellStyle name="Navadno 4 2 4 6" xfId="735"/>
    <cellStyle name="Navadno 4 2 4 7" xfId="1312"/>
    <cellStyle name="Navadno 4 2 5" xfId="148"/>
    <cellStyle name="Navadno 4 2 5 2" xfId="198"/>
    <cellStyle name="Navadno 4 2 5 2 2" xfId="313"/>
    <cellStyle name="Navadno 4 2 5 2 2 2" xfId="589"/>
    <cellStyle name="Navadno 4 2 5 2 2 2 2" xfId="1160"/>
    <cellStyle name="Navadno 4 2 5 2 2 2 3" xfId="1724"/>
    <cellStyle name="Navadno 4 2 5 2 2 3" xfId="884"/>
    <cellStyle name="Navadno 4 2 5 2 2 4" xfId="1448"/>
    <cellStyle name="Navadno 4 2 5 2 3" xfId="405"/>
    <cellStyle name="Navadno 4 2 5 2 3 2" xfId="681"/>
    <cellStyle name="Navadno 4 2 5 2 3 2 2" xfId="1252"/>
    <cellStyle name="Navadno 4 2 5 2 3 2 3" xfId="1816"/>
    <cellStyle name="Navadno 4 2 5 2 3 3" xfId="976"/>
    <cellStyle name="Navadno 4 2 5 2 3 4" xfId="1540"/>
    <cellStyle name="Navadno 4 2 5 2 4" xfId="497"/>
    <cellStyle name="Navadno 4 2 5 2 4 2" xfId="1068"/>
    <cellStyle name="Navadno 4 2 5 2 4 3" xfId="1632"/>
    <cellStyle name="Navadno 4 2 5 2 5" xfId="792"/>
    <cellStyle name="Navadno 4 2 5 2 6" xfId="1356"/>
    <cellStyle name="Navadno 4 2 5 3" xfId="263"/>
    <cellStyle name="Navadno 4 2 5 3 2" xfId="539"/>
    <cellStyle name="Navadno 4 2 5 3 2 2" xfId="1110"/>
    <cellStyle name="Navadno 4 2 5 3 2 3" xfId="1674"/>
    <cellStyle name="Navadno 4 2 5 3 3" xfId="834"/>
    <cellStyle name="Navadno 4 2 5 3 4" xfId="1398"/>
    <cellStyle name="Navadno 4 2 5 4" xfId="355"/>
    <cellStyle name="Navadno 4 2 5 4 2" xfId="631"/>
    <cellStyle name="Navadno 4 2 5 4 2 2" xfId="1202"/>
    <cellStyle name="Navadno 4 2 5 4 2 3" xfId="1766"/>
    <cellStyle name="Navadno 4 2 5 4 3" xfId="926"/>
    <cellStyle name="Navadno 4 2 5 4 4" xfId="1490"/>
    <cellStyle name="Navadno 4 2 5 5" xfId="447"/>
    <cellStyle name="Navadno 4 2 5 5 2" xfId="1018"/>
    <cellStyle name="Navadno 4 2 5 5 3" xfId="1582"/>
    <cellStyle name="Navadno 4 2 5 6" xfId="742"/>
    <cellStyle name="Navadno 4 2 5 7" xfId="1319"/>
    <cellStyle name="Navadno 4 2 6" xfId="128"/>
    <cellStyle name="Navadno 4 2 6 2" xfId="189"/>
    <cellStyle name="Navadno 4 2 6 2 2" xfId="304"/>
    <cellStyle name="Navadno 4 2 6 2 2 2" xfId="580"/>
    <cellStyle name="Navadno 4 2 6 2 2 2 2" xfId="1151"/>
    <cellStyle name="Navadno 4 2 6 2 2 2 3" xfId="1715"/>
    <cellStyle name="Navadno 4 2 6 2 2 3" xfId="875"/>
    <cellStyle name="Navadno 4 2 6 2 2 4" xfId="1439"/>
    <cellStyle name="Navadno 4 2 6 2 3" xfId="396"/>
    <cellStyle name="Navadno 4 2 6 2 3 2" xfId="672"/>
    <cellStyle name="Navadno 4 2 6 2 3 2 2" xfId="1243"/>
    <cellStyle name="Navadno 4 2 6 2 3 2 3" xfId="1807"/>
    <cellStyle name="Navadno 4 2 6 2 3 3" xfId="967"/>
    <cellStyle name="Navadno 4 2 6 2 3 4" xfId="1531"/>
    <cellStyle name="Navadno 4 2 6 2 4" xfId="488"/>
    <cellStyle name="Navadno 4 2 6 2 4 2" xfId="1059"/>
    <cellStyle name="Navadno 4 2 6 2 4 3" xfId="1623"/>
    <cellStyle name="Navadno 4 2 6 2 5" xfId="783"/>
    <cellStyle name="Navadno 4 2 6 2 6" xfId="1347"/>
    <cellStyle name="Navadno 4 2 6 3" xfId="254"/>
    <cellStyle name="Navadno 4 2 6 3 2" xfId="530"/>
    <cellStyle name="Navadno 4 2 6 3 2 2" xfId="1101"/>
    <cellStyle name="Navadno 4 2 6 3 2 3" xfId="1665"/>
    <cellStyle name="Navadno 4 2 6 3 3" xfId="825"/>
    <cellStyle name="Navadno 4 2 6 3 4" xfId="1389"/>
    <cellStyle name="Navadno 4 2 6 4" xfId="346"/>
    <cellStyle name="Navadno 4 2 6 4 2" xfId="622"/>
    <cellStyle name="Navadno 4 2 6 4 2 2" xfId="1193"/>
    <cellStyle name="Navadno 4 2 6 4 2 3" xfId="1757"/>
    <cellStyle name="Navadno 4 2 6 4 3" xfId="917"/>
    <cellStyle name="Navadno 4 2 6 4 4" xfId="1481"/>
    <cellStyle name="Navadno 4 2 6 5" xfId="438"/>
    <cellStyle name="Navadno 4 2 6 5 2" xfId="1009"/>
    <cellStyle name="Navadno 4 2 6 5 3" xfId="1573"/>
    <cellStyle name="Navadno 4 2 6 6" xfId="733"/>
    <cellStyle name="Navadno 4 2 6 7" xfId="1310"/>
    <cellStyle name="Navadno 4 2 7" xfId="151"/>
    <cellStyle name="Navadno 4 2 7 2" xfId="200"/>
    <cellStyle name="Navadno 4 2 7 2 2" xfId="315"/>
    <cellStyle name="Navadno 4 2 7 2 2 2" xfId="591"/>
    <cellStyle name="Navadno 4 2 7 2 2 2 2" xfId="1162"/>
    <cellStyle name="Navadno 4 2 7 2 2 2 3" xfId="1726"/>
    <cellStyle name="Navadno 4 2 7 2 2 3" xfId="886"/>
    <cellStyle name="Navadno 4 2 7 2 2 4" xfId="1450"/>
    <cellStyle name="Navadno 4 2 7 2 3" xfId="407"/>
    <cellStyle name="Navadno 4 2 7 2 3 2" xfId="683"/>
    <cellStyle name="Navadno 4 2 7 2 3 2 2" xfId="1254"/>
    <cellStyle name="Navadno 4 2 7 2 3 2 3" xfId="1818"/>
    <cellStyle name="Navadno 4 2 7 2 3 3" xfId="978"/>
    <cellStyle name="Navadno 4 2 7 2 3 4" xfId="1542"/>
    <cellStyle name="Navadno 4 2 7 2 4" xfId="499"/>
    <cellStyle name="Navadno 4 2 7 2 4 2" xfId="1070"/>
    <cellStyle name="Navadno 4 2 7 2 4 3" xfId="1634"/>
    <cellStyle name="Navadno 4 2 7 2 5" xfId="794"/>
    <cellStyle name="Navadno 4 2 7 2 6" xfId="1358"/>
    <cellStyle name="Navadno 4 2 7 3" xfId="265"/>
    <cellStyle name="Navadno 4 2 7 3 2" xfId="541"/>
    <cellStyle name="Navadno 4 2 7 3 2 2" xfId="1112"/>
    <cellStyle name="Navadno 4 2 7 3 2 3" xfId="1676"/>
    <cellStyle name="Navadno 4 2 7 3 3" xfId="836"/>
    <cellStyle name="Navadno 4 2 7 3 4" xfId="1400"/>
    <cellStyle name="Navadno 4 2 7 4" xfId="357"/>
    <cellStyle name="Navadno 4 2 7 4 2" xfId="633"/>
    <cellStyle name="Navadno 4 2 7 4 2 2" xfId="1204"/>
    <cellStyle name="Navadno 4 2 7 4 2 3" xfId="1768"/>
    <cellStyle name="Navadno 4 2 7 4 3" xfId="928"/>
    <cellStyle name="Navadno 4 2 7 4 4" xfId="1492"/>
    <cellStyle name="Navadno 4 2 7 5" xfId="449"/>
    <cellStyle name="Navadno 4 2 7 5 2" xfId="1020"/>
    <cellStyle name="Navadno 4 2 7 5 3" xfId="1584"/>
    <cellStyle name="Navadno 4 2 7 6" xfId="744"/>
    <cellStyle name="Navadno 4 2 7 7" xfId="1321"/>
    <cellStyle name="Navadno 4 2 8" xfId="126"/>
    <cellStyle name="Navadno 4 2 8 2" xfId="188"/>
    <cellStyle name="Navadno 4 2 8 2 2" xfId="303"/>
    <cellStyle name="Navadno 4 2 8 2 2 2" xfId="579"/>
    <cellStyle name="Navadno 4 2 8 2 2 2 2" xfId="1150"/>
    <cellStyle name="Navadno 4 2 8 2 2 2 3" xfId="1714"/>
    <cellStyle name="Navadno 4 2 8 2 2 3" xfId="874"/>
    <cellStyle name="Navadno 4 2 8 2 2 4" xfId="1438"/>
    <cellStyle name="Navadno 4 2 8 2 3" xfId="395"/>
    <cellStyle name="Navadno 4 2 8 2 3 2" xfId="671"/>
    <cellStyle name="Navadno 4 2 8 2 3 2 2" xfId="1242"/>
    <cellStyle name="Navadno 4 2 8 2 3 2 3" xfId="1806"/>
    <cellStyle name="Navadno 4 2 8 2 3 3" xfId="966"/>
    <cellStyle name="Navadno 4 2 8 2 3 4" xfId="1530"/>
    <cellStyle name="Navadno 4 2 8 2 4" xfId="487"/>
    <cellStyle name="Navadno 4 2 8 2 4 2" xfId="1058"/>
    <cellStyle name="Navadno 4 2 8 2 4 3" xfId="1622"/>
    <cellStyle name="Navadno 4 2 8 2 5" xfId="782"/>
    <cellStyle name="Navadno 4 2 8 2 6" xfId="1346"/>
    <cellStyle name="Navadno 4 2 8 3" xfId="253"/>
    <cellStyle name="Navadno 4 2 8 3 2" xfId="529"/>
    <cellStyle name="Navadno 4 2 8 3 2 2" xfId="1100"/>
    <cellStyle name="Navadno 4 2 8 3 2 3" xfId="1664"/>
    <cellStyle name="Navadno 4 2 8 3 3" xfId="824"/>
    <cellStyle name="Navadno 4 2 8 3 4" xfId="1388"/>
    <cellStyle name="Navadno 4 2 8 4" xfId="345"/>
    <cellStyle name="Navadno 4 2 8 4 2" xfId="621"/>
    <cellStyle name="Navadno 4 2 8 4 2 2" xfId="1192"/>
    <cellStyle name="Navadno 4 2 8 4 2 3" xfId="1756"/>
    <cellStyle name="Navadno 4 2 8 4 3" xfId="916"/>
    <cellStyle name="Navadno 4 2 8 4 4" xfId="1480"/>
    <cellStyle name="Navadno 4 2 8 5" xfId="437"/>
    <cellStyle name="Navadno 4 2 8 5 2" xfId="1008"/>
    <cellStyle name="Navadno 4 2 8 5 3" xfId="1572"/>
    <cellStyle name="Navadno 4 2 8 6" xfId="732"/>
    <cellStyle name="Navadno 4 2 8 7" xfId="1309"/>
    <cellStyle name="Navadno 4 2 9" xfId="153"/>
    <cellStyle name="Navadno 4 2 9 2" xfId="201"/>
    <cellStyle name="Navadno 4 2 9 2 2" xfId="316"/>
    <cellStyle name="Navadno 4 2 9 2 2 2" xfId="592"/>
    <cellStyle name="Navadno 4 2 9 2 2 2 2" xfId="1163"/>
    <cellStyle name="Navadno 4 2 9 2 2 2 3" xfId="1727"/>
    <cellStyle name="Navadno 4 2 9 2 2 3" xfId="887"/>
    <cellStyle name="Navadno 4 2 9 2 2 4" xfId="1451"/>
    <cellStyle name="Navadno 4 2 9 2 3" xfId="408"/>
    <cellStyle name="Navadno 4 2 9 2 3 2" xfId="684"/>
    <cellStyle name="Navadno 4 2 9 2 3 2 2" xfId="1255"/>
    <cellStyle name="Navadno 4 2 9 2 3 2 3" xfId="1819"/>
    <cellStyle name="Navadno 4 2 9 2 3 3" xfId="979"/>
    <cellStyle name="Navadno 4 2 9 2 3 4" xfId="1543"/>
    <cellStyle name="Navadno 4 2 9 2 4" xfId="500"/>
    <cellStyle name="Navadno 4 2 9 2 4 2" xfId="1071"/>
    <cellStyle name="Navadno 4 2 9 2 4 3" xfId="1635"/>
    <cellStyle name="Navadno 4 2 9 2 5" xfId="795"/>
    <cellStyle name="Navadno 4 2 9 2 6" xfId="1359"/>
    <cellStyle name="Navadno 4 2 9 3" xfId="266"/>
    <cellStyle name="Navadno 4 2 9 3 2" xfId="542"/>
    <cellStyle name="Navadno 4 2 9 3 2 2" xfId="1113"/>
    <cellStyle name="Navadno 4 2 9 3 2 3" xfId="1677"/>
    <cellStyle name="Navadno 4 2 9 3 3" xfId="837"/>
    <cellStyle name="Navadno 4 2 9 3 4" xfId="1401"/>
    <cellStyle name="Navadno 4 2 9 4" xfId="358"/>
    <cellStyle name="Navadno 4 2 9 4 2" xfId="634"/>
    <cellStyle name="Navadno 4 2 9 4 2 2" xfId="1205"/>
    <cellStyle name="Navadno 4 2 9 4 2 3" xfId="1769"/>
    <cellStyle name="Navadno 4 2 9 4 3" xfId="929"/>
    <cellStyle name="Navadno 4 2 9 4 4" xfId="1493"/>
    <cellStyle name="Navadno 4 2 9 5" xfId="450"/>
    <cellStyle name="Navadno 4 2 9 5 2" xfId="1021"/>
    <cellStyle name="Navadno 4 2 9 5 3" xfId="1585"/>
    <cellStyle name="Navadno 4 2 9 6" xfId="745"/>
    <cellStyle name="Navadno 4 2 9 7" xfId="1322"/>
    <cellStyle name="Navadno 4 3" xfId="113"/>
    <cellStyle name="Navadno 4 3 2" xfId="180"/>
    <cellStyle name="Navadno 4 3 2 2" xfId="295"/>
    <cellStyle name="Navadno 4 3 2 2 2" xfId="571"/>
    <cellStyle name="Navadno 4 3 2 2 2 2" xfId="1142"/>
    <cellStyle name="Navadno 4 3 2 2 2 3" xfId="1706"/>
    <cellStyle name="Navadno 4 3 2 2 3" xfId="866"/>
    <cellStyle name="Navadno 4 3 2 2 4" xfId="1430"/>
    <cellStyle name="Navadno 4 3 2 3" xfId="387"/>
    <cellStyle name="Navadno 4 3 2 3 2" xfId="663"/>
    <cellStyle name="Navadno 4 3 2 3 2 2" xfId="1234"/>
    <cellStyle name="Navadno 4 3 2 3 2 3" xfId="1798"/>
    <cellStyle name="Navadno 4 3 2 3 3" xfId="958"/>
    <cellStyle name="Navadno 4 3 2 3 4" xfId="1522"/>
    <cellStyle name="Navadno 4 3 2 4" xfId="479"/>
    <cellStyle name="Navadno 4 3 2 4 2" xfId="1050"/>
    <cellStyle name="Navadno 4 3 2 4 3" xfId="1614"/>
    <cellStyle name="Navadno 4 3 2 5" xfId="774"/>
    <cellStyle name="Navadno 4 3 2 6" xfId="1338"/>
    <cellStyle name="Navadno 4 3 3" xfId="245"/>
    <cellStyle name="Navadno 4 3 3 2" xfId="521"/>
    <cellStyle name="Navadno 4 3 3 2 2" xfId="1092"/>
    <cellStyle name="Navadno 4 3 3 2 3" xfId="1656"/>
    <cellStyle name="Navadno 4 3 3 3" xfId="816"/>
    <cellStyle name="Navadno 4 3 3 4" xfId="1380"/>
    <cellStyle name="Navadno 4 3 4" xfId="337"/>
    <cellStyle name="Navadno 4 3 4 2" xfId="613"/>
    <cellStyle name="Navadno 4 3 4 2 2" xfId="1184"/>
    <cellStyle name="Navadno 4 3 4 2 3" xfId="1748"/>
    <cellStyle name="Navadno 4 3 4 3" xfId="908"/>
    <cellStyle name="Navadno 4 3 4 4" xfId="1472"/>
    <cellStyle name="Navadno 4 3 5" xfId="429"/>
    <cellStyle name="Navadno 4 3 5 2" xfId="1000"/>
    <cellStyle name="Navadno 4 3 5 3" xfId="1564"/>
    <cellStyle name="Navadno 4 3 6" xfId="724"/>
    <cellStyle name="Navadno 4 3 7" xfId="1301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2 2 2" xfId="1144"/>
    <cellStyle name="Navadno 5 2 2 2 2 3" xfId="1708"/>
    <cellStyle name="Navadno 5 2 2 2 3" xfId="868"/>
    <cellStyle name="Navadno 5 2 2 2 4" xfId="1432"/>
    <cellStyle name="Navadno 5 2 2 3" xfId="389"/>
    <cellStyle name="Navadno 5 2 2 3 2" xfId="665"/>
    <cellStyle name="Navadno 5 2 2 3 2 2" xfId="1236"/>
    <cellStyle name="Navadno 5 2 2 3 2 3" xfId="1800"/>
    <cellStyle name="Navadno 5 2 2 3 3" xfId="960"/>
    <cellStyle name="Navadno 5 2 2 3 4" xfId="1524"/>
    <cellStyle name="Navadno 5 2 2 4" xfId="481"/>
    <cellStyle name="Navadno 5 2 2 4 2" xfId="1052"/>
    <cellStyle name="Navadno 5 2 2 4 3" xfId="1616"/>
    <cellStyle name="Navadno 5 2 2 5" xfId="776"/>
    <cellStyle name="Navadno 5 2 2 6" xfId="1340"/>
    <cellStyle name="Navadno 5 2 3" xfId="247"/>
    <cellStyle name="Navadno 5 2 3 2" xfId="523"/>
    <cellStyle name="Navadno 5 2 3 2 2" xfId="1094"/>
    <cellStyle name="Navadno 5 2 3 2 3" xfId="1658"/>
    <cellStyle name="Navadno 5 2 3 3" xfId="818"/>
    <cellStyle name="Navadno 5 2 3 4" xfId="1382"/>
    <cellStyle name="Navadno 5 2 4" xfId="339"/>
    <cellStyle name="Navadno 5 2 4 2" xfId="615"/>
    <cellStyle name="Navadno 5 2 4 2 2" xfId="1186"/>
    <cellStyle name="Navadno 5 2 4 2 3" xfId="1750"/>
    <cellStyle name="Navadno 5 2 4 3" xfId="910"/>
    <cellStyle name="Navadno 5 2 4 4" xfId="1474"/>
    <cellStyle name="Navadno 5 2 5" xfId="431"/>
    <cellStyle name="Navadno 5 2 5 2" xfId="1002"/>
    <cellStyle name="Navadno 5 2 5 3" xfId="1566"/>
    <cellStyle name="Navadno 5 2 6" xfId="726"/>
    <cellStyle name="Navadno 5 2 7" xfId="1303"/>
    <cellStyle name="Navadno 5 3" xfId="116"/>
    <cellStyle name="Navadno 5 3 2" xfId="183"/>
    <cellStyle name="Navadno 5 3 2 2" xfId="298"/>
    <cellStyle name="Navadno 5 3 2 2 2" xfId="574"/>
    <cellStyle name="Navadno 5 3 2 2 2 2" xfId="1145"/>
    <cellStyle name="Navadno 5 3 2 2 2 3" xfId="1709"/>
    <cellStyle name="Navadno 5 3 2 2 3" xfId="869"/>
    <cellStyle name="Navadno 5 3 2 2 4" xfId="1433"/>
    <cellStyle name="Navadno 5 3 2 3" xfId="390"/>
    <cellStyle name="Navadno 5 3 2 3 2" xfId="666"/>
    <cellStyle name="Navadno 5 3 2 3 2 2" xfId="1237"/>
    <cellStyle name="Navadno 5 3 2 3 2 3" xfId="1801"/>
    <cellStyle name="Navadno 5 3 2 3 3" xfId="961"/>
    <cellStyle name="Navadno 5 3 2 3 4" xfId="1525"/>
    <cellStyle name="Navadno 5 3 2 4" xfId="482"/>
    <cellStyle name="Navadno 5 3 2 4 2" xfId="1053"/>
    <cellStyle name="Navadno 5 3 2 4 3" xfId="1617"/>
    <cellStyle name="Navadno 5 3 2 5" xfId="777"/>
    <cellStyle name="Navadno 5 3 2 6" xfId="1341"/>
    <cellStyle name="Navadno 5 3 3" xfId="248"/>
    <cellStyle name="Navadno 5 3 3 2" xfId="524"/>
    <cellStyle name="Navadno 5 3 3 2 2" xfId="1095"/>
    <cellStyle name="Navadno 5 3 3 2 3" xfId="1659"/>
    <cellStyle name="Navadno 5 3 3 3" xfId="819"/>
    <cellStyle name="Navadno 5 3 3 4" xfId="1383"/>
    <cellStyle name="Navadno 5 3 4" xfId="340"/>
    <cellStyle name="Navadno 5 3 4 2" xfId="616"/>
    <cellStyle name="Navadno 5 3 4 2 2" xfId="1187"/>
    <cellStyle name="Navadno 5 3 4 2 3" xfId="1751"/>
    <cellStyle name="Navadno 5 3 4 3" xfId="911"/>
    <cellStyle name="Navadno 5 3 4 4" xfId="1475"/>
    <cellStyle name="Navadno 5 3 5" xfId="432"/>
    <cellStyle name="Navadno 5 3 5 2" xfId="1003"/>
    <cellStyle name="Navadno 5 3 5 3" xfId="1567"/>
    <cellStyle name="Navadno 5 3 6" xfId="727"/>
    <cellStyle name="Navadno 5 3 7" xfId="1304"/>
    <cellStyle name="Navadno 5 4" xfId="181"/>
    <cellStyle name="Navadno 5 4 2" xfId="296"/>
    <cellStyle name="Navadno 5 4 2 2" xfId="572"/>
    <cellStyle name="Navadno 5 4 2 2 2" xfId="1143"/>
    <cellStyle name="Navadno 5 4 2 2 3" xfId="1707"/>
    <cellStyle name="Navadno 5 4 2 3" xfId="867"/>
    <cellStyle name="Navadno 5 4 2 4" xfId="1431"/>
    <cellStyle name="Navadno 5 4 3" xfId="388"/>
    <cellStyle name="Navadno 5 4 3 2" xfId="664"/>
    <cellStyle name="Navadno 5 4 3 2 2" xfId="1235"/>
    <cellStyle name="Navadno 5 4 3 2 3" xfId="1799"/>
    <cellStyle name="Navadno 5 4 3 3" xfId="959"/>
    <cellStyle name="Navadno 5 4 3 4" xfId="1523"/>
    <cellStyle name="Navadno 5 4 4" xfId="480"/>
    <cellStyle name="Navadno 5 4 4 2" xfId="1051"/>
    <cellStyle name="Navadno 5 4 4 3" xfId="1615"/>
    <cellStyle name="Navadno 5 4 5" xfId="775"/>
    <cellStyle name="Navadno 5 4 6" xfId="1339"/>
    <cellStyle name="Navadno 5 5" xfId="246"/>
    <cellStyle name="Navadno 5 5 2" xfId="522"/>
    <cellStyle name="Navadno 5 5 2 2" xfId="1093"/>
    <cellStyle name="Navadno 5 5 2 3" xfId="1657"/>
    <cellStyle name="Navadno 5 5 3" xfId="817"/>
    <cellStyle name="Navadno 5 5 4" xfId="1381"/>
    <cellStyle name="Navadno 5 6" xfId="338"/>
    <cellStyle name="Navadno 5 6 2" xfId="614"/>
    <cellStyle name="Navadno 5 6 2 2" xfId="1185"/>
    <cellStyle name="Navadno 5 6 2 3" xfId="1749"/>
    <cellStyle name="Navadno 5 6 3" xfId="909"/>
    <cellStyle name="Navadno 5 6 4" xfId="1473"/>
    <cellStyle name="Navadno 5 7" xfId="430"/>
    <cellStyle name="Navadno 5 7 2" xfId="1001"/>
    <cellStyle name="Navadno 5 7 3" xfId="1565"/>
    <cellStyle name="Navadno 5 8" xfId="725"/>
    <cellStyle name="Navadno 5 9" xfId="1302"/>
    <cellStyle name="Navadno 6" xfId="117"/>
    <cellStyle name="Navadno 6 10" xfId="697"/>
    <cellStyle name="Navadno 6 10 2" xfId="728"/>
    <cellStyle name="Navadno 6 11" xfId="1305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2 2 2" xfId="1146"/>
    <cellStyle name="Navadno 6 6 2 2 3" xfId="1710"/>
    <cellStyle name="Navadno 6 6 2 3" xfId="870"/>
    <cellStyle name="Navadno 6 6 2 4" xfId="1434"/>
    <cellStyle name="Navadno 6 6 3" xfId="391"/>
    <cellStyle name="Navadno 6 6 3 2" xfId="667"/>
    <cellStyle name="Navadno 6 6 3 2 2" xfId="1238"/>
    <cellStyle name="Navadno 6 6 3 2 3" xfId="1802"/>
    <cellStyle name="Navadno 6 6 3 3" xfId="962"/>
    <cellStyle name="Navadno 6 6 3 4" xfId="1526"/>
    <cellStyle name="Navadno 6 6 4" xfId="483"/>
    <cellStyle name="Navadno 6 6 4 2" xfId="1054"/>
    <cellStyle name="Navadno 6 6 4 3" xfId="1618"/>
    <cellStyle name="Navadno 6 6 5" xfId="778"/>
    <cellStyle name="Navadno 6 6 6" xfId="1342"/>
    <cellStyle name="Navadno 6 7" xfId="249"/>
    <cellStyle name="Navadno 6 7 2" xfId="525"/>
    <cellStyle name="Navadno 6 7 2 2" xfId="1096"/>
    <cellStyle name="Navadno 6 7 2 3" xfId="1660"/>
    <cellStyle name="Navadno 6 7 3" xfId="820"/>
    <cellStyle name="Navadno 6 7 4" xfId="1384"/>
    <cellStyle name="Navadno 6 8" xfId="341"/>
    <cellStyle name="Navadno 6 8 2" xfId="617"/>
    <cellStyle name="Navadno 6 8 2 2" xfId="1188"/>
    <cellStyle name="Navadno 6 8 2 3" xfId="1752"/>
    <cellStyle name="Navadno 6 8 3" xfId="912"/>
    <cellStyle name="Navadno 6 8 4" xfId="1476"/>
    <cellStyle name="Navadno 6 9" xfId="433"/>
    <cellStyle name="Navadno 6 9 2" xfId="1004"/>
    <cellStyle name="Navadno 6 9 3" xfId="1568"/>
    <cellStyle name="Navadno 7" xfId="122"/>
    <cellStyle name="Navadno 7 2" xfId="185"/>
    <cellStyle name="Navadno 7 2 2" xfId="300"/>
    <cellStyle name="Navadno 7 2 2 2" xfId="576"/>
    <cellStyle name="Navadno 7 2 2 2 2" xfId="1147"/>
    <cellStyle name="Navadno 7 2 2 2 3" xfId="1711"/>
    <cellStyle name="Navadno 7 2 2 3" xfId="871"/>
    <cellStyle name="Navadno 7 2 2 4" xfId="1435"/>
    <cellStyle name="Navadno 7 2 3" xfId="392"/>
    <cellStyle name="Navadno 7 2 3 2" xfId="668"/>
    <cellStyle name="Navadno 7 2 3 2 2" xfId="1239"/>
    <cellStyle name="Navadno 7 2 3 2 3" xfId="1803"/>
    <cellStyle name="Navadno 7 2 3 3" xfId="963"/>
    <cellStyle name="Navadno 7 2 3 4" xfId="1527"/>
    <cellStyle name="Navadno 7 2 4" xfId="484"/>
    <cellStyle name="Navadno 7 2 4 2" xfId="1055"/>
    <cellStyle name="Navadno 7 2 4 3" xfId="1619"/>
    <cellStyle name="Navadno 7 2 5" xfId="779"/>
    <cellStyle name="Navadno 7 2 6" xfId="1343"/>
    <cellStyle name="Navadno 7 3" xfId="250"/>
    <cellStyle name="Navadno 7 3 2" xfId="526"/>
    <cellStyle name="Navadno 7 3 2 2" xfId="1097"/>
    <cellStyle name="Navadno 7 3 2 3" xfId="1661"/>
    <cellStyle name="Navadno 7 3 3" xfId="821"/>
    <cellStyle name="Navadno 7 3 4" xfId="1385"/>
    <cellStyle name="Navadno 7 4" xfId="342"/>
    <cellStyle name="Navadno 7 4 2" xfId="618"/>
    <cellStyle name="Navadno 7 4 2 2" xfId="1189"/>
    <cellStyle name="Navadno 7 4 2 3" xfId="1753"/>
    <cellStyle name="Navadno 7 4 3" xfId="913"/>
    <cellStyle name="Navadno 7 4 4" xfId="1477"/>
    <cellStyle name="Navadno 7 5" xfId="434"/>
    <cellStyle name="Navadno 7 5 2" xfId="1005"/>
    <cellStyle name="Navadno 7 5 3" xfId="1569"/>
    <cellStyle name="Navadno 7 6" xfId="729"/>
    <cellStyle name="Navadno 7 7" xfId="1306"/>
    <cellStyle name="Navadno 8" xfId="123"/>
    <cellStyle name="Navadno 8 2" xfId="186"/>
    <cellStyle name="Navadno 8 2 2" xfId="301"/>
    <cellStyle name="Navadno 8 2 2 2" xfId="577"/>
    <cellStyle name="Navadno 8 2 2 2 2" xfId="1148"/>
    <cellStyle name="Navadno 8 2 2 2 3" xfId="1712"/>
    <cellStyle name="Navadno 8 2 2 3" xfId="872"/>
    <cellStyle name="Navadno 8 2 2 4" xfId="1436"/>
    <cellStyle name="Navadno 8 2 3" xfId="393"/>
    <cellStyle name="Navadno 8 2 3 2" xfId="669"/>
    <cellStyle name="Navadno 8 2 3 2 2" xfId="1240"/>
    <cellStyle name="Navadno 8 2 3 2 3" xfId="1804"/>
    <cellStyle name="Navadno 8 2 3 3" xfId="964"/>
    <cellStyle name="Navadno 8 2 3 4" xfId="1528"/>
    <cellStyle name="Navadno 8 2 4" xfId="485"/>
    <cellStyle name="Navadno 8 2 4 2" xfId="1056"/>
    <cellStyle name="Navadno 8 2 4 3" xfId="1620"/>
    <cellStyle name="Navadno 8 2 5" xfId="780"/>
    <cellStyle name="Navadno 8 2 6" xfId="1344"/>
    <cellStyle name="Navadno 8 3" xfId="251"/>
    <cellStyle name="Navadno 8 3 2" xfId="527"/>
    <cellStyle name="Navadno 8 3 2 2" xfId="1098"/>
    <cellStyle name="Navadno 8 3 2 3" xfId="1662"/>
    <cellStyle name="Navadno 8 3 3" xfId="822"/>
    <cellStyle name="Navadno 8 3 4" xfId="1386"/>
    <cellStyle name="Navadno 8 4" xfId="343"/>
    <cellStyle name="Navadno 8 4 2" xfId="619"/>
    <cellStyle name="Navadno 8 4 2 2" xfId="1190"/>
    <cellStyle name="Navadno 8 4 2 3" xfId="1754"/>
    <cellStyle name="Navadno 8 4 3" xfId="914"/>
    <cellStyle name="Navadno 8 4 4" xfId="1478"/>
    <cellStyle name="Navadno 8 5" xfId="435"/>
    <cellStyle name="Navadno 8 5 2" xfId="1006"/>
    <cellStyle name="Navadno 8 5 3" xfId="1570"/>
    <cellStyle name="Navadno 8 6" xfId="730"/>
    <cellStyle name="Navadno 8 7" xfId="1307"/>
    <cellStyle name="Navadno 9" xfId="124"/>
    <cellStyle name="Navadno 9 2" xfId="187"/>
    <cellStyle name="Navadno 9 2 2" xfId="302"/>
    <cellStyle name="Navadno 9 2 2 2" xfId="578"/>
    <cellStyle name="Navadno 9 2 2 2 2" xfId="1149"/>
    <cellStyle name="Navadno 9 2 2 2 3" xfId="1713"/>
    <cellStyle name="Navadno 9 2 2 3" xfId="873"/>
    <cellStyle name="Navadno 9 2 2 4" xfId="1437"/>
    <cellStyle name="Navadno 9 2 3" xfId="394"/>
    <cellStyle name="Navadno 9 2 3 2" xfId="670"/>
    <cellStyle name="Navadno 9 2 3 2 2" xfId="1241"/>
    <cellStyle name="Navadno 9 2 3 2 3" xfId="1805"/>
    <cellStyle name="Navadno 9 2 3 3" xfId="965"/>
    <cellStyle name="Navadno 9 2 3 4" xfId="1529"/>
    <cellStyle name="Navadno 9 2 4" xfId="486"/>
    <cellStyle name="Navadno 9 2 4 2" xfId="1057"/>
    <cellStyle name="Navadno 9 2 4 3" xfId="1621"/>
    <cellStyle name="Navadno 9 2 5" xfId="781"/>
    <cellStyle name="Navadno 9 2 6" xfId="1345"/>
    <cellStyle name="Navadno 9 3" xfId="252"/>
    <cellStyle name="Navadno 9 3 2" xfId="528"/>
    <cellStyle name="Navadno 9 3 2 2" xfId="1099"/>
    <cellStyle name="Navadno 9 3 2 3" xfId="1663"/>
    <cellStyle name="Navadno 9 3 3" xfId="823"/>
    <cellStyle name="Navadno 9 3 4" xfId="1387"/>
    <cellStyle name="Navadno 9 4" xfId="344"/>
    <cellStyle name="Navadno 9 4 2" xfId="620"/>
    <cellStyle name="Navadno 9 4 2 2" xfId="1191"/>
    <cellStyle name="Navadno 9 4 2 3" xfId="1755"/>
    <cellStyle name="Navadno 9 4 3" xfId="915"/>
    <cellStyle name="Navadno 9 4 4" xfId="1479"/>
    <cellStyle name="Navadno 9 5" xfId="436"/>
    <cellStyle name="Navadno 9 5 2" xfId="1007"/>
    <cellStyle name="Navadno 9 5 3" xfId="1571"/>
    <cellStyle name="Navadno 9 6" xfId="731"/>
    <cellStyle name="Navadno 9 7" xfId="1308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 2 3 2" xfId="1285"/>
    <cellStyle name="Normal 2 4" xfId="1362"/>
    <cellStyle name="Normal_Prisilna izterj. - vrste davkov" xfId="125"/>
    <cellStyle name="Normal_Sheet2 (2)" xfId="28"/>
    <cellStyle name="Odstotek 2" xfId="693"/>
    <cellStyle name="Odstotek 3" xfId="1267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2 2 2" xfId="1165"/>
    <cellStyle name="Opomba 2 2 2 2 3" xfId="1729"/>
    <cellStyle name="Opomba 2 2 2 3" xfId="889"/>
    <cellStyle name="Opomba 2 2 2 4" xfId="1453"/>
    <cellStyle name="Opomba 2 2 3" xfId="410"/>
    <cellStyle name="Opomba 2 2 3 2" xfId="686"/>
    <cellStyle name="Opomba 2 2 3 2 2" xfId="1257"/>
    <cellStyle name="Opomba 2 2 3 2 3" xfId="1821"/>
    <cellStyle name="Opomba 2 2 3 3" xfId="981"/>
    <cellStyle name="Opomba 2 2 3 4" xfId="1545"/>
    <cellStyle name="Opomba 2 2 4" xfId="502"/>
    <cellStyle name="Opomba 2 2 4 2" xfId="1073"/>
    <cellStyle name="Opomba 2 2 4 3" xfId="1637"/>
    <cellStyle name="Opomba 2 2 5" xfId="797"/>
    <cellStyle name="Opomba 2 2 6" xfId="1361"/>
    <cellStyle name="Opomba 2 3" xfId="281"/>
    <cellStyle name="Opomba 2 3 2" xfId="557"/>
    <cellStyle name="Opomba 2 3 2 2" xfId="1128"/>
    <cellStyle name="Opomba 2 3 2 3" xfId="1692"/>
    <cellStyle name="Opomba 2 3 3" xfId="852"/>
    <cellStyle name="Opomba 2 3 4" xfId="1416"/>
    <cellStyle name="Opomba 2 4" xfId="373"/>
    <cellStyle name="Opomba 2 4 2" xfId="649"/>
    <cellStyle name="Opomba 2 4 2 2" xfId="1220"/>
    <cellStyle name="Opomba 2 4 2 3" xfId="1784"/>
    <cellStyle name="Opomba 2 4 3" xfId="944"/>
    <cellStyle name="Opomba 2 4 4" xfId="1508"/>
    <cellStyle name="Opomba 2 5" xfId="465"/>
    <cellStyle name="Opomba 2 5 2" xfId="1036"/>
    <cellStyle name="Opomba 2 5 3" xfId="1600"/>
    <cellStyle name="Opomba 2 6" xfId="760"/>
    <cellStyle name="Opomba 2 7" xfId="1324"/>
    <cellStyle name="Opomba 3" xfId="160"/>
    <cellStyle name="Opomba 3 2" xfId="280"/>
    <cellStyle name="Opomba 3 2 2" xfId="556"/>
    <cellStyle name="Opomba 3 2 2 2" xfId="1127"/>
    <cellStyle name="Opomba 3 2 2 3" xfId="1691"/>
    <cellStyle name="Opomba 3 2 3" xfId="851"/>
    <cellStyle name="Opomba 3 2 4" xfId="1415"/>
    <cellStyle name="Opomba 3 3" xfId="372"/>
    <cellStyle name="Opomba 3 3 2" xfId="648"/>
    <cellStyle name="Opomba 3 3 2 2" xfId="1219"/>
    <cellStyle name="Opomba 3 3 2 3" xfId="1783"/>
    <cellStyle name="Opomba 3 3 3" xfId="943"/>
    <cellStyle name="Opomba 3 3 4" xfId="1507"/>
    <cellStyle name="Opomba 3 4" xfId="464"/>
    <cellStyle name="Opomba 3 4 2" xfId="1035"/>
    <cellStyle name="Opomba 3 4 3" xfId="1599"/>
    <cellStyle name="Opomba 3 5" xfId="759"/>
    <cellStyle name="Opomba 3 6" xfId="1323"/>
    <cellStyle name="Opomba 4" xfId="1283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ejica 2 2" xfId="1288"/>
    <cellStyle name="Vejica 3" xfId="1268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9.9220137263800794</c:v>
                </c:pt>
                <c:pt idx="1">
                  <c:v>19.876215797579778</c:v>
                </c:pt>
                <c:pt idx="2">
                  <c:v>17.323309297375957</c:v>
                </c:pt>
                <c:pt idx="3">
                  <c:v>52.878461178664196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</c:dPt>
          <c:dPt>
            <c:idx val="1"/>
            <c:bubble3D val="0"/>
            <c:explosion val="7"/>
          </c:dPt>
          <c:dPt>
            <c:idx val="2"/>
            <c:bubble3D val="0"/>
            <c:explosion val="5"/>
          </c:dPt>
          <c:dPt>
            <c:idx val="3"/>
            <c:bubble3D val="0"/>
            <c:explosion val="3"/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9.6831920055706231</c:v>
                </c:pt>
                <c:pt idx="1">
                  <c:v>19.683188085930865</c:v>
                </c:pt>
                <c:pt idx="2">
                  <c:v>17.647436576585363</c:v>
                </c:pt>
                <c:pt idx="3">
                  <c:v>52.986183331913153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71</xdr:row>
      <xdr:rowOff>0</xdr:rowOff>
    </xdr:from>
    <xdr:to>
      <xdr:col>10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zoomScaleNormal="100" workbookViewId="0">
      <selection activeCell="I9" sqref="I9"/>
    </sheetView>
  </sheetViews>
  <sheetFormatPr defaultColWidth="11.5546875" defaultRowHeight="14.4" x14ac:dyDescent="0.3"/>
  <cols>
    <col min="1" max="1" width="3.109375" customWidth="1"/>
    <col min="2" max="2" width="6.88671875" customWidth="1"/>
    <col min="3" max="3" width="48.33203125" customWidth="1"/>
    <col min="4" max="5" width="17.6640625" customWidth="1"/>
    <col min="6" max="6" width="11.5546875" bestFit="1" customWidth="1"/>
    <col min="7" max="8" width="17.6640625" customWidth="1"/>
    <col min="9" max="9" width="10" customWidth="1"/>
  </cols>
  <sheetData>
    <row r="1" spans="1:9" x14ac:dyDescent="0.3">
      <c r="B1" s="14" t="s">
        <v>121</v>
      </c>
      <c r="C1" s="14"/>
      <c r="D1" s="14"/>
      <c r="E1" s="14"/>
      <c r="F1" s="14"/>
      <c r="G1" s="13"/>
      <c r="H1" s="13"/>
      <c r="I1" s="13"/>
    </row>
    <row r="2" spans="1:9" x14ac:dyDescent="0.3">
      <c r="B2" s="14" t="s">
        <v>122</v>
      </c>
      <c r="C2" s="14"/>
      <c r="D2" s="14"/>
      <c r="E2" s="14"/>
      <c r="F2" s="14"/>
      <c r="G2" s="15"/>
      <c r="H2" s="13"/>
      <c r="I2" s="13"/>
    </row>
    <row r="3" spans="1:9" x14ac:dyDescent="0.3">
      <c r="B3" s="14" t="s">
        <v>128</v>
      </c>
      <c r="C3" s="14"/>
      <c r="D3" s="14"/>
      <c r="E3" s="14"/>
      <c r="F3" s="14"/>
      <c r="G3" s="13"/>
      <c r="H3" s="13"/>
      <c r="I3" s="13"/>
    </row>
    <row r="4" spans="1:9" x14ac:dyDescent="0.3">
      <c r="B4" s="13"/>
      <c r="C4" s="14"/>
      <c r="D4" s="14"/>
      <c r="E4" s="14"/>
      <c r="F4" s="14"/>
      <c r="G4" s="13"/>
      <c r="H4" s="13"/>
      <c r="I4" s="13"/>
    </row>
    <row r="5" spans="1:9" x14ac:dyDescent="0.3">
      <c r="B5" s="26"/>
      <c r="C5" s="2"/>
      <c r="D5" s="14"/>
      <c r="E5" s="14"/>
      <c r="F5" s="14"/>
      <c r="G5" s="13"/>
      <c r="H5" s="13"/>
      <c r="I5" s="13"/>
    </row>
    <row r="6" spans="1:9" ht="15" thickBot="1" x14ac:dyDescent="0.35">
      <c r="A6" s="186"/>
      <c r="B6" s="187" t="s">
        <v>104</v>
      </c>
      <c r="C6" s="187"/>
      <c r="D6" s="187"/>
      <c r="E6" s="187"/>
      <c r="F6" s="187"/>
      <c r="G6" s="187"/>
      <c r="H6" s="187"/>
      <c r="I6" s="187"/>
    </row>
    <row r="7" spans="1:9" ht="74.25" customHeight="1" x14ac:dyDescent="0.3">
      <c r="A7" s="186"/>
      <c r="B7" s="16"/>
      <c r="C7" s="31"/>
      <c r="D7" s="153" t="s">
        <v>164</v>
      </c>
      <c r="E7" s="154" t="s">
        <v>161</v>
      </c>
      <c r="F7" s="29" t="s">
        <v>152</v>
      </c>
      <c r="G7" s="154" t="s">
        <v>162</v>
      </c>
      <c r="H7" s="154" t="s">
        <v>163</v>
      </c>
      <c r="I7" s="170" t="s">
        <v>152</v>
      </c>
    </row>
    <row r="8" spans="1:9" s="20" customFormat="1" ht="19.2" customHeight="1" x14ac:dyDescent="0.25">
      <c r="A8" s="186"/>
      <c r="B8" s="17" t="s">
        <v>60</v>
      </c>
      <c r="C8" s="32" t="s">
        <v>123</v>
      </c>
      <c r="D8" s="171">
        <v>1</v>
      </c>
      <c r="E8" s="18">
        <v>2</v>
      </c>
      <c r="F8" s="30" t="s">
        <v>125</v>
      </c>
      <c r="G8" s="18">
        <v>1</v>
      </c>
      <c r="H8" s="18">
        <v>2</v>
      </c>
      <c r="I8" s="19" t="s">
        <v>125</v>
      </c>
    </row>
    <row r="9" spans="1:9" s="20" customFormat="1" ht="22.95" customHeight="1" x14ac:dyDescent="0.3">
      <c r="A9" s="186"/>
      <c r="B9" s="143" t="s">
        <v>21</v>
      </c>
      <c r="C9" s="144" t="s">
        <v>96</v>
      </c>
      <c r="D9" s="172">
        <v>1220110101.1099997</v>
      </c>
      <c r="E9" s="145">
        <v>1126358940.6199996</v>
      </c>
      <c r="F9" s="146">
        <v>108.32338228153053</v>
      </c>
      <c r="G9" s="145">
        <v>2545091296.3200002</v>
      </c>
      <c r="H9" s="145">
        <v>2376794488.5099998</v>
      </c>
      <c r="I9" s="147">
        <v>107.08083128867843</v>
      </c>
    </row>
    <row r="10" spans="1:9" s="20" customFormat="1" ht="30" customHeight="1" x14ac:dyDescent="0.25">
      <c r="A10" s="186"/>
      <c r="B10" s="3" t="s">
        <v>22</v>
      </c>
      <c r="C10" s="43" t="s">
        <v>117</v>
      </c>
      <c r="D10" s="58">
        <v>252896591.24000001</v>
      </c>
      <c r="E10" s="163">
        <v>228273164.04999995</v>
      </c>
      <c r="F10" s="45">
        <v>110.78682520237318</v>
      </c>
      <c r="G10" s="163">
        <v>515998520.08000004</v>
      </c>
      <c r="H10" s="163">
        <v>445382139.31999993</v>
      </c>
      <c r="I10" s="21">
        <v>115.85523408455842</v>
      </c>
    </row>
    <row r="11" spans="1:9" s="20" customFormat="1" ht="22.95" customHeight="1" x14ac:dyDescent="0.25">
      <c r="A11" s="186"/>
      <c r="B11" s="7" t="s">
        <v>23</v>
      </c>
      <c r="C11" s="34" t="s">
        <v>61</v>
      </c>
      <c r="D11" s="59">
        <v>197318695.73000002</v>
      </c>
      <c r="E11" s="164">
        <v>184226078.36999995</v>
      </c>
      <c r="F11" s="46">
        <v>107.106820856114</v>
      </c>
      <c r="G11" s="164">
        <v>400474812.06</v>
      </c>
      <c r="H11" s="164">
        <v>366076269.59999996</v>
      </c>
      <c r="I11" s="22">
        <v>109.39655075090944</v>
      </c>
    </row>
    <row r="12" spans="1:9" s="20" customFormat="1" ht="22.95" customHeight="1" x14ac:dyDescent="0.25">
      <c r="A12" s="186"/>
      <c r="B12" s="8" t="s">
        <v>24</v>
      </c>
      <c r="C12" s="35" t="s">
        <v>62</v>
      </c>
      <c r="D12" s="59">
        <v>1550275.2300000004</v>
      </c>
      <c r="E12" s="164">
        <v>1819428.8900000001</v>
      </c>
      <c r="F12" s="46">
        <v>85.206695272382987</v>
      </c>
      <c r="G12" s="164">
        <v>3829592.1200000006</v>
      </c>
      <c r="H12" s="164">
        <v>3291871.7</v>
      </c>
      <c r="I12" s="22">
        <v>116.33479275635197</v>
      </c>
    </row>
    <row r="13" spans="1:9" s="20" customFormat="1" ht="19.2" customHeight="1" x14ac:dyDescent="0.3">
      <c r="A13" s="186"/>
      <c r="B13" s="9" t="s">
        <v>63</v>
      </c>
      <c r="C13" s="36" t="s">
        <v>0</v>
      </c>
      <c r="D13" s="56">
        <v>2100168.1300000004</v>
      </c>
      <c r="E13" s="161">
        <v>2529363.5500000003</v>
      </c>
      <c r="F13" s="46">
        <v>83.031485529235212</v>
      </c>
      <c r="G13" s="161">
        <v>5177091.0600000005</v>
      </c>
      <c r="H13" s="161">
        <v>4171746.97</v>
      </c>
      <c r="I13" s="22">
        <v>124.09887505713225</v>
      </c>
    </row>
    <row r="14" spans="1:9" s="20" customFormat="1" ht="19.2" customHeight="1" x14ac:dyDescent="0.3">
      <c r="A14" s="186"/>
      <c r="B14" s="9" t="s">
        <v>25</v>
      </c>
      <c r="C14" s="36" t="s">
        <v>1</v>
      </c>
      <c r="D14" s="56">
        <v>549892.89999999991</v>
      </c>
      <c r="E14" s="161">
        <v>709934.66</v>
      </c>
      <c r="F14" s="46">
        <v>77.456832435818797</v>
      </c>
      <c r="G14" s="161">
        <v>1347498.94</v>
      </c>
      <c r="H14" s="161">
        <v>879875.27</v>
      </c>
      <c r="I14" s="22">
        <v>153.14658633376524</v>
      </c>
    </row>
    <row r="15" spans="1:9" s="20" customFormat="1" ht="22.95" customHeight="1" x14ac:dyDescent="0.25">
      <c r="A15" s="186"/>
      <c r="B15" s="8" t="s">
        <v>26</v>
      </c>
      <c r="C15" s="37" t="s">
        <v>64</v>
      </c>
      <c r="D15" s="56">
        <v>182716905.49000004</v>
      </c>
      <c r="E15" s="161">
        <v>172253075.37999997</v>
      </c>
      <c r="F15" s="46">
        <v>106.07468405827663</v>
      </c>
      <c r="G15" s="161">
        <v>369029547.36000001</v>
      </c>
      <c r="H15" s="161">
        <v>340988358.07999998</v>
      </c>
      <c r="I15" s="22">
        <v>108.22350341750413</v>
      </c>
    </row>
    <row r="16" spans="1:9" s="20" customFormat="1" ht="29.25" customHeight="1" x14ac:dyDescent="0.25">
      <c r="A16" s="186"/>
      <c r="B16" s="8" t="s">
        <v>27</v>
      </c>
      <c r="C16" s="133" t="s">
        <v>140</v>
      </c>
      <c r="D16" s="56">
        <v>12952779.079999998</v>
      </c>
      <c r="E16" s="161">
        <v>9600300.0100000016</v>
      </c>
      <c r="F16" s="46">
        <v>134.92056567511369</v>
      </c>
      <c r="G16" s="161">
        <v>26968433.09</v>
      </c>
      <c r="H16" s="161">
        <v>19194728.450000003</v>
      </c>
      <c r="I16" s="22">
        <v>140.49916444637171</v>
      </c>
    </row>
    <row r="17" spans="1:9" s="20" customFormat="1" ht="22.95" customHeight="1" x14ac:dyDescent="0.25">
      <c r="A17" s="186"/>
      <c r="B17" s="8" t="s">
        <v>28</v>
      </c>
      <c r="C17" s="38" t="s">
        <v>2</v>
      </c>
      <c r="D17" s="56">
        <v>98735.930000000051</v>
      </c>
      <c r="E17" s="161">
        <v>553274.09000000008</v>
      </c>
      <c r="F17" s="46">
        <v>17.845753449253341</v>
      </c>
      <c r="G17" s="161">
        <v>647239.49</v>
      </c>
      <c r="H17" s="161">
        <v>2601311.37</v>
      </c>
      <c r="I17" s="22">
        <v>24.881277092176781</v>
      </c>
    </row>
    <row r="18" spans="1:9" s="20" customFormat="1" ht="22.95" customHeight="1" x14ac:dyDescent="0.25">
      <c r="A18" s="186"/>
      <c r="B18" s="7" t="s">
        <v>29</v>
      </c>
      <c r="C18" s="33" t="s">
        <v>3</v>
      </c>
      <c r="D18" s="56">
        <v>56183476.079999998</v>
      </c>
      <c r="E18" s="161">
        <v>44020371.739999995</v>
      </c>
      <c r="F18" s="46">
        <v>127.6306261379155</v>
      </c>
      <c r="G18" s="161">
        <v>116117599.17</v>
      </c>
      <c r="H18" s="161">
        <v>79233345.459999993</v>
      </c>
      <c r="I18" s="22">
        <v>146.55142793209529</v>
      </c>
    </row>
    <row r="19" spans="1:9" s="20" customFormat="1" ht="22.95" customHeight="1" x14ac:dyDescent="0.25">
      <c r="A19" s="186"/>
      <c r="B19" s="7" t="s">
        <v>30</v>
      </c>
      <c r="C19" s="33" t="s">
        <v>4</v>
      </c>
      <c r="D19" s="56">
        <v>-605580.57000000007</v>
      </c>
      <c r="E19" s="161">
        <v>26713.939999999988</v>
      </c>
      <c r="F19" s="46">
        <v>-2266.9084755000586</v>
      </c>
      <c r="G19" s="161">
        <v>-593891.15</v>
      </c>
      <c r="H19" s="161">
        <v>72524.259999999995</v>
      </c>
      <c r="I19" s="22">
        <v>-818.88619063469253</v>
      </c>
    </row>
    <row r="20" spans="1:9" s="20" customFormat="1" ht="28.95" customHeight="1" x14ac:dyDescent="0.25">
      <c r="A20" s="186"/>
      <c r="B20" s="3" t="s">
        <v>31</v>
      </c>
      <c r="C20" s="43" t="s">
        <v>65</v>
      </c>
      <c r="D20" s="58">
        <v>506613612.97999984</v>
      </c>
      <c r="E20" s="163">
        <v>482878378.10999978</v>
      </c>
      <c r="F20" s="45">
        <v>104.9153650165287</v>
      </c>
      <c r="G20" s="163">
        <v>1048878914.8199999</v>
      </c>
      <c r="H20" s="163">
        <v>978797360.02999997</v>
      </c>
      <c r="I20" s="21">
        <v>107.15996565293678</v>
      </c>
    </row>
    <row r="21" spans="1:9" s="20" customFormat="1" ht="22.95" customHeight="1" x14ac:dyDescent="0.25">
      <c r="A21" s="186"/>
      <c r="B21" s="7" t="s">
        <v>32</v>
      </c>
      <c r="C21" s="33" t="s">
        <v>5</v>
      </c>
      <c r="D21" s="56">
        <v>2945598.3100000005</v>
      </c>
      <c r="E21" s="161">
        <v>2755199.0400000014</v>
      </c>
      <c r="F21" s="46">
        <v>106.9105450181922</v>
      </c>
      <c r="G21" s="161">
        <v>6047690.1200000001</v>
      </c>
      <c r="H21" s="161">
        <v>5577418.3400000008</v>
      </c>
      <c r="I21" s="22">
        <v>108.43171071869067</v>
      </c>
    </row>
    <row r="22" spans="1:9" s="20" customFormat="1" ht="22.95" customHeight="1" x14ac:dyDescent="0.25">
      <c r="A22" s="186"/>
      <c r="B22" s="7" t="s">
        <v>33</v>
      </c>
      <c r="C22" s="33" t="s">
        <v>6</v>
      </c>
      <c r="D22" s="56">
        <v>2640215.8200000003</v>
      </c>
      <c r="E22" s="161">
        <v>2487993.67</v>
      </c>
      <c r="F22" s="46">
        <v>106.11826918353857</v>
      </c>
      <c r="G22" s="161">
        <v>5418221.79</v>
      </c>
      <c r="H22" s="161">
        <v>5034274.0999999996</v>
      </c>
      <c r="I22" s="22">
        <v>107.62667432033548</v>
      </c>
    </row>
    <row r="23" spans="1:9" s="20" customFormat="1" ht="22.95" customHeight="1" x14ac:dyDescent="0.25">
      <c r="A23" s="186"/>
      <c r="B23" s="10" t="s">
        <v>34</v>
      </c>
      <c r="C23" s="39" t="s">
        <v>7</v>
      </c>
      <c r="D23" s="56">
        <v>325205479.48999983</v>
      </c>
      <c r="E23" s="161">
        <v>307634759.48999989</v>
      </c>
      <c r="F23" s="46">
        <v>105.71155224108253</v>
      </c>
      <c r="G23" s="161">
        <v>670887296.67999995</v>
      </c>
      <c r="H23" s="161">
        <v>623664121.08000004</v>
      </c>
      <c r="I23" s="22">
        <v>107.57189230610595</v>
      </c>
    </row>
    <row r="24" spans="1:9" s="20" customFormat="1" ht="22.95" customHeight="1" x14ac:dyDescent="0.25">
      <c r="A24" s="186"/>
      <c r="B24" s="7" t="s">
        <v>35</v>
      </c>
      <c r="C24" s="33" t="s">
        <v>8</v>
      </c>
      <c r="D24" s="56">
        <v>175822319.36000001</v>
      </c>
      <c r="E24" s="161">
        <v>170000425.90999988</v>
      </c>
      <c r="F24" s="46">
        <v>103.424634625964</v>
      </c>
      <c r="G24" s="161">
        <v>366525706.22999996</v>
      </c>
      <c r="H24" s="161">
        <v>344521546.50999987</v>
      </c>
      <c r="I24" s="22">
        <v>106.38687476673144</v>
      </c>
    </row>
    <row r="25" spans="1:9" s="20" customFormat="1" ht="21" customHeight="1" x14ac:dyDescent="0.25">
      <c r="A25" s="186"/>
      <c r="B25" s="3" t="s">
        <v>36</v>
      </c>
      <c r="C25" s="4" t="s">
        <v>66</v>
      </c>
      <c r="D25" s="58">
        <v>1481051.1400000004</v>
      </c>
      <c r="E25" s="163">
        <v>1597618.79</v>
      </c>
      <c r="F25" s="45">
        <v>92.703663055940922</v>
      </c>
      <c r="G25" s="163">
        <v>3327358.18</v>
      </c>
      <c r="H25" s="163">
        <v>3448090.64</v>
      </c>
      <c r="I25" s="21">
        <v>96.498570582819724</v>
      </c>
    </row>
    <row r="26" spans="1:9" s="20" customFormat="1" ht="22.95" customHeight="1" x14ac:dyDescent="0.25">
      <c r="A26" s="186"/>
      <c r="B26" s="7" t="s">
        <v>37</v>
      </c>
      <c r="C26" s="33" t="s">
        <v>9</v>
      </c>
      <c r="D26" s="56">
        <v>1481051.1400000004</v>
      </c>
      <c r="E26" s="161">
        <v>1597618.79</v>
      </c>
      <c r="F26" s="46">
        <v>92.703663055940922</v>
      </c>
      <c r="G26" s="161">
        <v>3327358.18</v>
      </c>
      <c r="H26" s="161">
        <v>3448090.64</v>
      </c>
      <c r="I26" s="22">
        <v>96.498570582819724</v>
      </c>
    </row>
    <row r="27" spans="1:9" s="20" customFormat="1" ht="21" customHeight="1" x14ac:dyDescent="0.25">
      <c r="A27" s="186"/>
      <c r="B27" s="3" t="s">
        <v>38</v>
      </c>
      <c r="C27" s="4" t="s">
        <v>67</v>
      </c>
      <c r="D27" s="58">
        <v>7581909.0900000073</v>
      </c>
      <c r="E27" s="163">
        <v>7309590.8300000001</v>
      </c>
      <c r="F27" s="45">
        <v>103.72549252527735</v>
      </c>
      <c r="G27" s="163">
        <v>19840755.940000001</v>
      </c>
      <c r="H27" s="163">
        <v>18560361.399999999</v>
      </c>
      <c r="I27" s="21">
        <v>106.89854315013501</v>
      </c>
    </row>
    <row r="28" spans="1:9" s="20" customFormat="1" ht="22.95" customHeight="1" x14ac:dyDescent="0.25">
      <c r="A28" s="186"/>
      <c r="B28" s="7" t="s">
        <v>39</v>
      </c>
      <c r="C28" s="33" t="s">
        <v>10</v>
      </c>
      <c r="D28" s="56">
        <v>3731142.7700000061</v>
      </c>
      <c r="E28" s="161">
        <v>4150167.71</v>
      </c>
      <c r="F28" s="46">
        <v>89.903421517392275</v>
      </c>
      <c r="G28" s="161">
        <v>11886159.780000001</v>
      </c>
      <c r="H28" s="161">
        <v>11156026.529999999</v>
      </c>
      <c r="I28" s="22">
        <v>106.54474286195519</v>
      </c>
    </row>
    <row r="29" spans="1:9" s="20" customFormat="1" ht="19.2" customHeight="1" x14ac:dyDescent="0.25">
      <c r="A29" s="186"/>
      <c r="B29" s="8" t="s">
        <v>68</v>
      </c>
      <c r="C29" s="37" t="s">
        <v>69</v>
      </c>
      <c r="D29" s="56">
        <v>2084.7200000000003</v>
      </c>
      <c r="E29" s="161">
        <v>4839.8600000000006</v>
      </c>
      <c r="F29" s="46">
        <v>43.073973214101237</v>
      </c>
      <c r="G29" s="161">
        <v>4571.33</v>
      </c>
      <c r="H29" s="161">
        <v>10619.94</v>
      </c>
      <c r="I29" s="22">
        <v>43.044781797260626</v>
      </c>
    </row>
    <row r="30" spans="1:9" s="20" customFormat="1" ht="22.95" customHeight="1" x14ac:dyDescent="0.25">
      <c r="A30" s="186"/>
      <c r="B30" s="7" t="s">
        <v>40</v>
      </c>
      <c r="C30" s="33" t="s">
        <v>11</v>
      </c>
      <c r="D30" s="56">
        <v>6945.1399999999994</v>
      </c>
      <c r="E30" s="161">
        <v>27442.38</v>
      </c>
      <c r="F30" s="46">
        <v>25.308081879195605</v>
      </c>
      <c r="G30" s="161">
        <v>27030.49</v>
      </c>
      <c r="H30" s="161">
        <v>42235.82</v>
      </c>
      <c r="I30" s="22">
        <v>63.998970542065962</v>
      </c>
    </row>
    <row r="31" spans="1:9" s="20" customFormat="1" ht="19.2" customHeight="1" x14ac:dyDescent="0.25">
      <c r="A31" s="186"/>
      <c r="B31" s="8" t="s">
        <v>70</v>
      </c>
      <c r="C31" s="37" t="s">
        <v>71</v>
      </c>
      <c r="D31" s="56">
        <v>3111.83</v>
      </c>
      <c r="E31" s="161">
        <v>8383.6299999999974</v>
      </c>
      <c r="F31" s="46">
        <v>37.117931015562483</v>
      </c>
      <c r="G31" s="161">
        <v>9927.49</v>
      </c>
      <c r="H31" s="161">
        <v>14566.609999999999</v>
      </c>
      <c r="I31" s="22">
        <v>68.152370386795553</v>
      </c>
    </row>
    <row r="32" spans="1:9" s="20" customFormat="1" ht="22.95" customHeight="1" x14ac:dyDescent="0.25">
      <c r="A32" s="186"/>
      <c r="B32" s="7" t="s">
        <v>41</v>
      </c>
      <c r="C32" s="33" t="s">
        <v>12</v>
      </c>
      <c r="D32" s="56">
        <v>709789.49000000046</v>
      </c>
      <c r="E32" s="161">
        <v>553777.57999999996</v>
      </c>
      <c r="F32" s="46">
        <v>128.17230520599995</v>
      </c>
      <c r="G32" s="161">
        <v>1462946.71</v>
      </c>
      <c r="H32" s="161">
        <v>1559573.47</v>
      </c>
      <c r="I32" s="22">
        <v>93.804282910762765</v>
      </c>
    </row>
    <row r="33" spans="1:9" s="20" customFormat="1" ht="22.95" customHeight="1" x14ac:dyDescent="0.25">
      <c r="A33" s="186"/>
      <c r="B33" s="7" t="s">
        <v>42</v>
      </c>
      <c r="C33" s="33" t="s">
        <v>13</v>
      </c>
      <c r="D33" s="56">
        <v>3134031.6900000004</v>
      </c>
      <c r="E33" s="161">
        <v>2578203.16</v>
      </c>
      <c r="F33" s="46">
        <v>121.55875606017021</v>
      </c>
      <c r="G33" s="161">
        <v>6464618.9600000009</v>
      </c>
      <c r="H33" s="161">
        <v>5802525.5800000001</v>
      </c>
      <c r="I33" s="22">
        <v>111.41043448876964</v>
      </c>
    </row>
    <row r="34" spans="1:9" s="20" customFormat="1" ht="19.2" customHeight="1" x14ac:dyDescent="0.25">
      <c r="A34" s="186"/>
      <c r="B34" s="8" t="s">
        <v>72</v>
      </c>
      <c r="C34" s="37" t="s">
        <v>73</v>
      </c>
      <c r="D34" s="56">
        <v>99.399999999999977</v>
      </c>
      <c r="E34" s="161">
        <v>940.21999999999935</v>
      </c>
      <c r="F34" s="46">
        <v>10.571993788687758</v>
      </c>
      <c r="G34" s="161">
        <v>162.73999999999998</v>
      </c>
      <c r="H34" s="161">
        <v>9233.24</v>
      </c>
      <c r="I34" s="22">
        <v>1.7625448921505342</v>
      </c>
    </row>
    <row r="35" spans="1:9" s="20" customFormat="1" ht="27.6" customHeight="1" x14ac:dyDescent="0.25">
      <c r="A35" s="186"/>
      <c r="B35" s="3" t="s">
        <v>43</v>
      </c>
      <c r="C35" s="43" t="s">
        <v>126</v>
      </c>
      <c r="D35" s="58">
        <v>441544024.33999991</v>
      </c>
      <c r="E35" s="163">
        <v>399144158.0399999</v>
      </c>
      <c r="F35" s="45">
        <v>110.62269494515587</v>
      </c>
      <c r="G35" s="163">
        <v>940397665.50999999</v>
      </c>
      <c r="H35" s="163">
        <v>917380425.88</v>
      </c>
      <c r="I35" s="21">
        <v>102.50901795816286</v>
      </c>
    </row>
    <row r="36" spans="1:9" s="20" customFormat="1" ht="22.95" customHeight="1" x14ac:dyDescent="0.25">
      <c r="A36" s="186"/>
      <c r="B36" s="7" t="s">
        <v>44</v>
      </c>
      <c r="C36" s="33" t="s">
        <v>109</v>
      </c>
      <c r="D36" s="60">
        <v>285543724.6099999</v>
      </c>
      <c r="E36" s="165">
        <v>251763487.29999992</v>
      </c>
      <c r="F36" s="47">
        <v>113.41744892091825</v>
      </c>
      <c r="G36" s="165">
        <v>611780083.57999992</v>
      </c>
      <c r="H36" s="165">
        <v>591527231.15999997</v>
      </c>
      <c r="I36" s="48">
        <v>103.42382418815843</v>
      </c>
    </row>
    <row r="37" spans="1:9" s="20" customFormat="1" ht="27.6" customHeight="1" x14ac:dyDescent="0.25">
      <c r="A37" s="186"/>
      <c r="B37" s="7" t="s">
        <v>45</v>
      </c>
      <c r="C37" s="44" t="s">
        <v>107</v>
      </c>
      <c r="D37" s="61">
        <v>274272852.67999989</v>
      </c>
      <c r="E37" s="166">
        <v>241196558.07999992</v>
      </c>
      <c r="F37" s="49">
        <v>113.7134189904274</v>
      </c>
      <c r="G37" s="166">
        <v>592108972.89999998</v>
      </c>
      <c r="H37" s="166">
        <v>572091234.30999994</v>
      </c>
      <c r="I37" s="50">
        <v>103.49904654878056</v>
      </c>
    </row>
    <row r="38" spans="1:9" s="20" customFormat="1" ht="19.2" customHeight="1" x14ac:dyDescent="0.3">
      <c r="A38" s="186"/>
      <c r="B38" s="9" t="s">
        <v>105</v>
      </c>
      <c r="C38" s="36" t="s">
        <v>102</v>
      </c>
      <c r="D38" s="62">
        <v>443363407.6699999</v>
      </c>
      <c r="E38" s="167">
        <v>410115590.43999994</v>
      </c>
      <c r="F38" s="49">
        <v>108.1069381425684</v>
      </c>
      <c r="G38" s="167">
        <v>909134884.89999998</v>
      </c>
      <c r="H38" s="167">
        <v>884054774.86999989</v>
      </c>
      <c r="I38" s="50">
        <v>102.83694073522629</v>
      </c>
    </row>
    <row r="39" spans="1:9" s="20" customFormat="1" ht="19.2" customHeight="1" x14ac:dyDescent="0.3">
      <c r="A39" s="186"/>
      <c r="B39" s="9" t="s">
        <v>106</v>
      </c>
      <c r="C39" s="36" t="s">
        <v>1</v>
      </c>
      <c r="D39" s="62">
        <v>169090554.99000001</v>
      </c>
      <c r="E39" s="167">
        <v>168919032.36000001</v>
      </c>
      <c r="F39" s="51">
        <v>100.10154132876777</v>
      </c>
      <c r="G39" s="167">
        <v>317025912</v>
      </c>
      <c r="H39" s="167">
        <v>311963540.56</v>
      </c>
      <c r="I39" s="23">
        <v>101.62274457807237</v>
      </c>
    </row>
    <row r="40" spans="1:9" s="20" customFormat="1" ht="22.95" customHeight="1" x14ac:dyDescent="0.25">
      <c r="A40" s="186"/>
      <c r="B40" s="11" t="s">
        <v>46</v>
      </c>
      <c r="C40" s="33" t="s">
        <v>103</v>
      </c>
      <c r="D40" s="61">
        <v>11270871.930000016</v>
      </c>
      <c r="E40" s="166">
        <v>10566929.220000001</v>
      </c>
      <c r="F40" s="51">
        <v>106.6617528644714</v>
      </c>
      <c r="G40" s="166">
        <v>19671110.680000007</v>
      </c>
      <c r="H40" s="166">
        <v>19435996.850000001</v>
      </c>
      <c r="I40" s="23">
        <v>101.20968238374665</v>
      </c>
    </row>
    <row r="41" spans="1:9" s="20" customFormat="1" ht="22.95" customHeight="1" x14ac:dyDescent="0.25">
      <c r="A41" s="186"/>
      <c r="B41" s="11" t="s">
        <v>47</v>
      </c>
      <c r="C41" s="40" t="s">
        <v>110</v>
      </c>
      <c r="D41" s="62">
        <v>11667764.279999999</v>
      </c>
      <c r="E41" s="167">
        <v>12719960.260000002</v>
      </c>
      <c r="F41" s="51">
        <v>91.72799318163905</v>
      </c>
      <c r="G41" s="167">
        <v>23660043.75</v>
      </c>
      <c r="H41" s="167">
        <v>25713048.359999999</v>
      </c>
      <c r="I41" s="23">
        <v>92.015708984572527</v>
      </c>
    </row>
    <row r="42" spans="1:9" s="20" customFormat="1" ht="22.95" customHeight="1" x14ac:dyDescent="0.25">
      <c r="A42" s="186"/>
      <c r="B42" s="7" t="s">
        <v>48</v>
      </c>
      <c r="C42" s="41" t="s">
        <v>112</v>
      </c>
      <c r="D42" s="60">
        <v>118269512.13000003</v>
      </c>
      <c r="E42" s="165">
        <v>110723951.45999996</v>
      </c>
      <c r="F42" s="47">
        <v>106.81475016968298</v>
      </c>
      <c r="G42" s="165">
        <v>253419090.06</v>
      </c>
      <c r="H42" s="165">
        <v>250637530.28999999</v>
      </c>
      <c r="I42" s="48">
        <v>101.10979379934906</v>
      </c>
    </row>
    <row r="43" spans="1:9" s="20" customFormat="1" ht="19.2" customHeight="1" x14ac:dyDescent="0.3">
      <c r="A43" s="186"/>
      <c r="B43" s="9" t="s">
        <v>77</v>
      </c>
      <c r="C43" s="155" t="s">
        <v>102</v>
      </c>
      <c r="D43" s="57">
        <v>123832450.47000003</v>
      </c>
      <c r="E43" s="159">
        <v>115979547.10999997</v>
      </c>
      <c r="F43" s="51">
        <v>106.7709381142453</v>
      </c>
      <c r="G43" s="159">
        <v>263837913.71000001</v>
      </c>
      <c r="H43" s="157">
        <v>260462853.45999998</v>
      </c>
      <c r="I43" s="23">
        <v>101.29579331761347</v>
      </c>
    </row>
    <row r="44" spans="1:9" s="20" customFormat="1" ht="19.2" customHeight="1" x14ac:dyDescent="0.3">
      <c r="A44" s="186"/>
      <c r="B44" s="8" t="s">
        <v>111</v>
      </c>
      <c r="C44" s="155" t="s">
        <v>1</v>
      </c>
      <c r="D44" s="56">
        <v>5562938.3399999999</v>
      </c>
      <c r="E44" s="161">
        <v>5255595.6500000004</v>
      </c>
      <c r="F44" s="46">
        <v>105.84791354715426</v>
      </c>
      <c r="G44" s="161">
        <v>10418823.649999999</v>
      </c>
      <c r="H44" s="156">
        <v>9825323.1699999999</v>
      </c>
      <c r="I44" s="22">
        <v>106.04051866519927</v>
      </c>
    </row>
    <row r="45" spans="1:9" s="20" customFormat="1" ht="18" customHeight="1" x14ac:dyDescent="0.25">
      <c r="A45" s="186"/>
      <c r="B45" s="7" t="s">
        <v>49</v>
      </c>
      <c r="C45" s="33" t="s">
        <v>74</v>
      </c>
      <c r="D45" s="57">
        <v>20454421.699999999</v>
      </c>
      <c r="E45" s="161">
        <v>18361049.460000001</v>
      </c>
      <c r="F45" s="51">
        <v>111.40115789438106</v>
      </c>
      <c r="G45" s="161">
        <v>38087881.119999997</v>
      </c>
      <c r="H45" s="156">
        <v>36267940.210000001</v>
      </c>
      <c r="I45" s="23">
        <v>105.01804320692629</v>
      </c>
    </row>
    <row r="46" spans="1:9" s="20" customFormat="1" ht="19.2" customHeight="1" x14ac:dyDescent="0.25">
      <c r="A46" s="186"/>
      <c r="B46" s="8" t="s">
        <v>108</v>
      </c>
      <c r="C46" s="37" t="s">
        <v>75</v>
      </c>
      <c r="D46" s="56">
        <v>20364568.93</v>
      </c>
      <c r="E46" s="161">
        <v>18184967.170000002</v>
      </c>
      <c r="F46" s="46">
        <v>111.98573381862201</v>
      </c>
      <c r="G46" s="161">
        <v>37494993.289999999</v>
      </c>
      <c r="H46" s="156">
        <v>35504223.670000002</v>
      </c>
      <c r="I46" s="22">
        <v>105.60713462855445</v>
      </c>
    </row>
    <row r="47" spans="1:9" s="20" customFormat="1" ht="22.95" customHeight="1" x14ac:dyDescent="0.25">
      <c r="A47" s="186"/>
      <c r="B47" s="7" t="s">
        <v>89</v>
      </c>
      <c r="C47" s="33" t="s">
        <v>76</v>
      </c>
      <c r="D47" s="56">
        <v>3096470.7199999997</v>
      </c>
      <c r="E47" s="161">
        <v>3061221.8500000006</v>
      </c>
      <c r="F47" s="46">
        <v>101.15146407961251</v>
      </c>
      <c r="G47" s="161">
        <v>6708923.7700000005</v>
      </c>
      <c r="H47" s="161">
        <v>7187624.8800000008</v>
      </c>
      <c r="I47" s="22">
        <v>93.339926359651642</v>
      </c>
    </row>
    <row r="48" spans="1:9" s="20" customFormat="1" ht="19.2" customHeight="1" x14ac:dyDescent="0.25">
      <c r="A48" s="186"/>
      <c r="B48" s="8" t="s">
        <v>97</v>
      </c>
      <c r="C48" s="37" t="s">
        <v>78</v>
      </c>
      <c r="D48" s="56">
        <v>924724.12000000034</v>
      </c>
      <c r="E48" s="161">
        <v>979719.34999999986</v>
      </c>
      <c r="F48" s="46">
        <v>94.386634294811117</v>
      </c>
      <c r="G48" s="161">
        <v>2310295.2900000005</v>
      </c>
      <c r="H48" s="161">
        <v>2305483.88</v>
      </c>
      <c r="I48" s="22">
        <v>100.2086941505746</v>
      </c>
    </row>
    <row r="49" spans="1:9" s="20" customFormat="1" ht="22.95" customHeight="1" x14ac:dyDescent="0.25">
      <c r="A49" s="186"/>
      <c r="B49" s="7" t="s">
        <v>98</v>
      </c>
      <c r="C49" s="33" t="s">
        <v>14</v>
      </c>
      <c r="D49" s="56">
        <v>2512130.9000000004</v>
      </c>
      <c r="E49" s="161">
        <v>2514487.709999999</v>
      </c>
      <c r="F49" s="46">
        <v>99.906270768768309</v>
      </c>
      <c r="G49" s="161">
        <v>6741643.2300000004</v>
      </c>
      <c r="H49" s="161">
        <v>6047050.9799999995</v>
      </c>
      <c r="I49" s="22">
        <v>111.48646261288839</v>
      </c>
    </row>
    <row r="50" spans="1:9" s="20" customFormat="1" ht="22.95" customHeight="1" x14ac:dyDescent="0.25">
      <c r="A50" s="186"/>
      <c r="B50" s="3" t="s">
        <v>50</v>
      </c>
      <c r="C50" s="4" t="s">
        <v>88</v>
      </c>
      <c r="D50" s="58">
        <v>9581152.9499999974</v>
      </c>
      <c r="E50" s="163">
        <v>7156021.2999999998</v>
      </c>
      <c r="F50" s="45">
        <v>133.88938557239896</v>
      </c>
      <c r="G50" s="163">
        <v>16236255</v>
      </c>
      <c r="H50" s="163">
        <v>13219827.18</v>
      </c>
      <c r="I50" s="21">
        <v>122.81745274676126</v>
      </c>
    </row>
    <row r="51" spans="1:9" s="20" customFormat="1" ht="22.95" customHeight="1" x14ac:dyDescent="0.25">
      <c r="A51" s="186"/>
      <c r="B51" s="7" t="s">
        <v>100</v>
      </c>
      <c r="C51" s="41" t="s">
        <v>101</v>
      </c>
      <c r="D51" s="57">
        <v>9581152.9499999974</v>
      </c>
      <c r="E51" s="159">
        <v>7156021.2999999998</v>
      </c>
      <c r="F51" s="51">
        <v>133.88938557239896</v>
      </c>
      <c r="G51" s="159">
        <v>16236255</v>
      </c>
      <c r="H51" s="159">
        <v>13219827.18</v>
      </c>
      <c r="I51" s="23">
        <v>122.81745274676126</v>
      </c>
    </row>
    <row r="52" spans="1:9" s="20" customFormat="1" ht="21" customHeight="1" x14ac:dyDescent="0.25">
      <c r="A52" s="186"/>
      <c r="B52" s="3" t="s">
        <v>52</v>
      </c>
      <c r="C52" s="5" t="s">
        <v>15</v>
      </c>
      <c r="D52" s="55">
        <v>411759.37</v>
      </c>
      <c r="E52" s="160">
        <v>9.5</v>
      </c>
      <c r="F52" s="45">
        <f>D52/E52*100</f>
        <v>4334309.1578947362</v>
      </c>
      <c r="G52" s="160">
        <v>411826.79</v>
      </c>
      <c r="H52" s="160">
        <v>6284.0599999999995</v>
      </c>
      <c r="I52" s="21">
        <v>6553.5146067987898</v>
      </c>
    </row>
    <row r="53" spans="1:9" s="20" customFormat="1" ht="22.95" customHeight="1" x14ac:dyDescent="0.3">
      <c r="A53" s="186"/>
      <c r="B53" s="143" t="s">
        <v>51</v>
      </c>
      <c r="C53" s="144" t="s">
        <v>115</v>
      </c>
      <c r="D53" s="173">
        <v>7862185.3800000008</v>
      </c>
      <c r="E53" s="148">
        <v>7442636.120000001</v>
      </c>
      <c r="F53" s="149">
        <v>105.63710563348083</v>
      </c>
      <c r="G53" s="150">
        <v>16585797.360000001</v>
      </c>
      <c r="H53" s="148">
        <v>15465077.01</v>
      </c>
      <c r="I53" s="151">
        <v>107.2467815664631</v>
      </c>
    </row>
    <row r="54" spans="1:9" s="20" customFormat="1" ht="21" customHeight="1" x14ac:dyDescent="0.25">
      <c r="A54" s="186"/>
      <c r="B54" s="3" t="s">
        <v>53</v>
      </c>
      <c r="C54" s="5" t="s">
        <v>99</v>
      </c>
      <c r="D54" s="58">
        <v>5400577.8399999999</v>
      </c>
      <c r="E54" s="163">
        <v>5271206.04</v>
      </c>
      <c r="F54" s="52">
        <v>102.4543111959251</v>
      </c>
      <c r="G54" s="163">
        <v>11568886.030000001</v>
      </c>
      <c r="H54" s="163">
        <v>11127175.789999999</v>
      </c>
      <c r="I54" s="21">
        <v>103.96965275229108</v>
      </c>
    </row>
    <row r="55" spans="1:9" s="20" customFormat="1" ht="22.95" customHeight="1" x14ac:dyDescent="0.25">
      <c r="A55" s="186"/>
      <c r="B55" s="8" t="s">
        <v>90</v>
      </c>
      <c r="C55" s="33" t="s">
        <v>79</v>
      </c>
      <c r="D55" s="56">
        <v>3261659.8299999991</v>
      </c>
      <c r="E55" s="161">
        <v>3194176.91</v>
      </c>
      <c r="F55" s="46">
        <v>102.11268573724675</v>
      </c>
      <c r="G55" s="161">
        <v>7028829.7400000002</v>
      </c>
      <c r="H55" s="161">
        <v>6725385.4000000004</v>
      </c>
      <c r="I55" s="22">
        <v>104.51192492254793</v>
      </c>
    </row>
    <row r="56" spans="1:9" s="20" customFormat="1" ht="22.95" customHeight="1" x14ac:dyDescent="0.25">
      <c r="A56" s="186"/>
      <c r="B56" s="8" t="s">
        <v>91</v>
      </c>
      <c r="C56" s="42" t="s">
        <v>118</v>
      </c>
      <c r="D56" s="56">
        <v>1779514.1400000004</v>
      </c>
      <c r="E56" s="161">
        <v>1780244.44</v>
      </c>
      <c r="F56" s="51">
        <v>99.95897754355579</v>
      </c>
      <c r="G56" s="161">
        <v>3838433</v>
      </c>
      <c r="H56" s="161">
        <v>3803931.1</v>
      </c>
      <c r="I56" s="54">
        <v>100.90700643868129</v>
      </c>
    </row>
    <row r="57" spans="1:9" s="20" customFormat="1" ht="22.95" customHeight="1" x14ac:dyDescent="0.25">
      <c r="A57" s="186"/>
      <c r="B57" s="8" t="s">
        <v>92</v>
      </c>
      <c r="C57" s="42" t="s">
        <v>80</v>
      </c>
      <c r="D57" s="56">
        <v>359403.87</v>
      </c>
      <c r="E57" s="161">
        <v>296784.69000000006</v>
      </c>
      <c r="F57" s="51">
        <v>121.09919484054245</v>
      </c>
      <c r="G57" s="161">
        <v>701623.29</v>
      </c>
      <c r="H57" s="161">
        <v>597859.29</v>
      </c>
      <c r="I57" s="23">
        <v>117.35592333105672</v>
      </c>
    </row>
    <row r="58" spans="1:9" s="20" customFormat="1" ht="21" customHeight="1" x14ac:dyDescent="0.25">
      <c r="A58" s="186"/>
      <c r="B58" s="3" t="s">
        <v>54</v>
      </c>
      <c r="C58" s="5" t="s">
        <v>81</v>
      </c>
      <c r="D58" s="55">
        <v>9502.4299999999985</v>
      </c>
      <c r="E58" s="160">
        <v>5225.8999999999996</v>
      </c>
      <c r="F58" s="45">
        <v>181.83336841500983</v>
      </c>
      <c r="G58" s="160">
        <v>11953.91</v>
      </c>
      <c r="H58" s="158">
        <v>13600.73</v>
      </c>
      <c r="I58" s="21">
        <v>87.891679343682299</v>
      </c>
    </row>
    <row r="59" spans="1:9" s="20" customFormat="1" ht="21" customHeight="1" x14ac:dyDescent="0.25">
      <c r="A59" s="186"/>
      <c r="B59" s="3" t="s">
        <v>55</v>
      </c>
      <c r="C59" s="5" t="s">
        <v>119</v>
      </c>
      <c r="D59" s="55">
        <v>2124255.0400000005</v>
      </c>
      <c r="E59" s="160">
        <v>1809233.1199999999</v>
      </c>
      <c r="F59" s="52">
        <v>117.41190322671081</v>
      </c>
      <c r="G59" s="160">
        <v>4370205.45</v>
      </c>
      <c r="H59" s="158">
        <v>3566457</v>
      </c>
      <c r="I59" s="21">
        <v>122.53632807012676</v>
      </c>
    </row>
    <row r="60" spans="1:9" s="20" customFormat="1" ht="21" customHeight="1" x14ac:dyDescent="0.25">
      <c r="A60" s="186"/>
      <c r="B60" s="3" t="s">
        <v>57</v>
      </c>
      <c r="C60" s="5" t="s">
        <v>154</v>
      </c>
      <c r="D60" s="55">
        <v>327850.06999999995</v>
      </c>
      <c r="E60" s="160">
        <v>356971.06000000006</v>
      </c>
      <c r="F60" s="52">
        <v>91.842198636494473</v>
      </c>
      <c r="G60" s="160">
        <v>634751.97</v>
      </c>
      <c r="H60" s="160">
        <v>757843.49</v>
      </c>
      <c r="I60" s="53">
        <v>83.757659513575817</v>
      </c>
    </row>
    <row r="61" spans="1:9" s="20" customFormat="1" ht="19.8" customHeight="1" x14ac:dyDescent="0.25">
      <c r="A61" s="186"/>
      <c r="B61" s="7" t="s">
        <v>58</v>
      </c>
      <c r="C61" s="34" t="s">
        <v>16</v>
      </c>
      <c r="D61" s="56">
        <v>327850.06999999995</v>
      </c>
      <c r="E61" s="162">
        <v>356971.06000000006</v>
      </c>
      <c r="F61" s="51">
        <v>91.842198636494473</v>
      </c>
      <c r="G61" s="162">
        <v>634751.97</v>
      </c>
      <c r="H61" s="162">
        <v>757843.49</v>
      </c>
      <c r="I61" s="22">
        <v>83.757659513575817</v>
      </c>
    </row>
    <row r="62" spans="1:9" s="20" customFormat="1" ht="19.2" customHeight="1" x14ac:dyDescent="0.25">
      <c r="A62" s="186"/>
      <c r="B62" s="8" t="s">
        <v>153</v>
      </c>
      <c r="C62" s="37" t="s">
        <v>82</v>
      </c>
      <c r="D62" s="56">
        <v>327850.06999999995</v>
      </c>
      <c r="E62" s="162">
        <v>356924.44999999995</v>
      </c>
      <c r="F62" s="51">
        <v>91.854192112644569</v>
      </c>
      <c r="G62" s="162">
        <v>634751.97</v>
      </c>
      <c r="H62" s="162">
        <v>757796.87999999989</v>
      </c>
      <c r="I62" s="25">
        <v>83.762811216641595</v>
      </c>
    </row>
    <row r="63" spans="1:9" s="20" customFormat="1" ht="22.95" customHeight="1" x14ac:dyDescent="0.3">
      <c r="A63" s="186"/>
      <c r="B63" s="143" t="s">
        <v>56</v>
      </c>
      <c r="C63" s="144" t="s">
        <v>116</v>
      </c>
      <c r="D63" s="173">
        <v>42359698.149999991</v>
      </c>
      <c r="E63" s="148">
        <v>73296422.390000015</v>
      </c>
      <c r="F63" s="146">
        <v>57.79231341553065</v>
      </c>
      <c r="G63" s="148">
        <v>82571568.389999986</v>
      </c>
      <c r="H63" s="148">
        <v>81199359.670000002</v>
      </c>
      <c r="I63" s="152">
        <v>101.68992554322686</v>
      </c>
    </row>
    <row r="64" spans="1:9" s="20" customFormat="1" ht="44.25" customHeight="1" x14ac:dyDescent="0.25">
      <c r="A64" s="186"/>
      <c r="B64" s="3" t="s">
        <v>93</v>
      </c>
      <c r="C64" s="6" t="s">
        <v>120</v>
      </c>
      <c r="D64" s="58">
        <v>42359698.149999991</v>
      </c>
      <c r="E64" s="163">
        <v>73296422.390000015</v>
      </c>
      <c r="F64" s="52">
        <v>57.79231341553065</v>
      </c>
      <c r="G64" s="168">
        <v>82571568.389999986</v>
      </c>
      <c r="H64" s="163">
        <v>81199359.670000002</v>
      </c>
      <c r="I64" s="53">
        <v>101.68992554322686</v>
      </c>
    </row>
    <row r="65" spans="1:9" ht="22.95" customHeight="1" x14ac:dyDescent="0.3">
      <c r="A65" s="186"/>
      <c r="B65" s="7" t="s">
        <v>94</v>
      </c>
      <c r="C65" s="33" t="s">
        <v>17</v>
      </c>
      <c r="D65" s="57">
        <v>27204.780000000006</v>
      </c>
      <c r="E65" s="159">
        <v>27539.219999999998</v>
      </c>
      <c r="F65" s="51">
        <v>98.785586519879672</v>
      </c>
      <c r="G65" s="159">
        <v>52009.85</v>
      </c>
      <c r="H65" s="159">
        <v>52115.049999999996</v>
      </c>
      <c r="I65" s="23">
        <v>99.798138925320046</v>
      </c>
    </row>
    <row r="66" spans="1:9" ht="22.95" customHeight="1" x14ac:dyDescent="0.3">
      <c r="A66" s="186"/>
      <c r="B66" s="7" t="s">
        <v>95</v>
      </c>
      <c r="C66" s="33" t="s">
        <v>18</v>
      </c>
      <c r="D66" s="57">
        <v>45736.75999999998</v>
      </c>
      <c r="E66" s="159">
        <v>45335.320000000007</v>
      </c>
      <c r="F66" s="51">
        <v>100.88549060644101</v>
      </c>
      <c r="G66" s="159">
        <v>87259.85</v>
      </c>
      <c r="H66" s="159">
        <v>86194.36</v>
      </c>
      <c r="I66" s="23">
        <v>101.23614816561084</v>
      </c>
    </row>
    <row r="67" spans="1:9" ht="22.95" customHeight="1" x14ac:dyDescent="0.3">
      <c r="A67" s="186"/>
      <c r="B67" s="7" t="s">
        <v>113</v>
      </c>
      <c r="C67" s="33" t="s">
        <v>19</v>
      </c>
      <c r="D67" s="57">
        <v>38242438.829999991</v>
      </c>
      <c r="E67" s="159">
        <v>69126580.480000004</v>
      </c>
      <c r="F67" s="51">
        <v>55.322335582713301</v>
      </c>
      <c r="G67" s="159">
        <v>74732437.219999984</v>
      </c>
      <c r="H67" s="159">
        <v>73305515.560000002</v>
      </c>
      <c r="I67" s="23">
        <v>101.94654065127209</v>
      </c>
    </row>
    <row r="68" spans="1:9" ht="22.95" customHeight="1" x14ac:dyDescent="0.3">
      <c r="A68" s="28"/>
      <c r="B68" s="12" t="s">
        <v>114</v>
      </c>
      <c r="C68" s="33" t="s">
        <v>20</v>
      </c>
      <c r="D68" s="63">
        <v>4044317.7800000026</v>
      </c>
      <c r="E68" s="169">
        <v>4096967.37</v>
      </c>
      <c r="F68" s="51">
        <v>98.714913123655222</v>
      </c>
      <c r="G68" s="169">
        <v>7699861.4700000007</v>
      </c>
      <c r="H68" s="169">
        <v>7755534.7000000002</v>
      </c>
      <c r="I68" s="24">
        <v>99.282148399129738</v>
      </c>
    </row>
    <row r="69" spans="1:9" ht="22.95" customHeight="1" x14ac:dyDescent="0.3">
      <c r="B69" s="185" t="s">
        <v>83</v>
      </c>
      <c r="C69" s="144" t="s">
        <v>155</v>
      </c>
      <c r="D69" s="173">
        <v>8179422.939999938</v>
      </c>
      <c r="E69" s="148">
        <v>-50506354.450000003</v>
      </c>
      <c r="F69" s="149">
        <v>-16.194839301057371</v>
      </c>
      <c r="G69" s="150">
        <v>40308711.960000008</v>
      </c>
      <c r="H69" s="148">
        <v>12719921.75</v>
      </c>
      <c r="I69" s="151">
        <v>316.89433907091455</v>
      </c>
    </row>
    <row r="70" spans="1:9" ht="22.95" customHeight="1" x14ac:dyDescent="0.3">
      <c r="B70" s="143" t="s">
        <v>59</v>
      </c>
      <c r="C70" s="144" t="s">
        <v>156</v>
      </c>
      <c r="D70" s="173">
        <v>1278511407.5799999</v>
      </c>
      <c r="E70" s="148">
        <v>1156591644.6799996</v>
      </c>
      <c r="F70" s="146">
        <v>110.54129722108901</v>
      </c>
      <c r="G70" s="148">
        <v>2684557374.0300002</v>
      </c>
      <c r="H70" s="148">
        <v>2486178846.9400001</v>
      </c>
      <c r="I70" s="152">
        <v>107.97925408037983</v>
      </c>
    </row>
    <row r="71" spans="1:9" ht="28.95" customHeight="1" x14ac:dyDescent="0.3">
      <c r="B71" s="174" t="s">
        <v>84</v>
      </c>
      <c r="C71" s="175" t="s">
        <v>157</v>
      </c>
      <c r="D71" s="57">
        <v>551863.38000000012</v>
      </c>
      <c r="E71" s="159">
        <v>470956.50999999995</v>
      </c>
      <c r="F71" s="51">
        <v>117.17926566085693</v>
      </c>
      <c r="G71" s="159">
        <v>1135012.44</v>
      </c>
      <c r="H71" s="159">
        <v>1023191.0900000001</v>
      </c>
      <c r="I71" s="24">
        <v>110.92868683991372</v>
      </c>
    </row>
    <row r="72" spans="1:9" ht="18.600000000000001" customHeight="1" x14ac:dyDescent="0.3">
      <c r="B72" s="176" t="s">
        <v>85</v>
      </c>
      <c r="C72" s="177" t="s">
        <v>158</v>
      </c>
      <c r="D72" s="57">
        <v>0</v>
      </c>
      <c r="E72" s="159">
        <v>0</v>
      </c>
      <c r="F72" s="51" t="e">
        <v>#DIV/0!</v>
      </c>
      <c r="G72" s="159">
        <v>0</v>
      </c>
      <c r="H72" s="159">
        <v>0</v>
      </c>
      <c r="I72" s="24" t="e">
        <v>#DIV/0!</v>
      </c>
    </row>
    <row r="73" spans="1:9" ht="22.95" customHeight="1" x14ac:dyDescent="0.3">
      <c r="B73" s="143" t="s">
        <v>86</v>
      </c>
      <c r="C73" s="144" t="s">
        <v>159</v>
      </c>
      <c r="D73" s="173">
        <v>551863.38000000012</v>
      </c>
      <c r="E73" s="148">
        <v>470956.50999999995</v>
      </c>
      <c r="F73" s="149">
        <v>117.17926566085693</v>
      </c>
      <c r="G73" s="150">
        <v>1135012.44</v>
      </c>
      <c r="H73" s="148">
        <v>1023191.0900000001</v>
      </c>
      <c r="I73" s="151">
        <v>110.92868683991372</v>
      </c>
    </row>
    <row r="74" spans="1:9" ht="32.4" customHeight="1" thickBot="1" x14ac:dyDescent="0.35">
      <c r="B74" s="178" t="s">
        <v>87</v>
      </c>
      <c r="C74" s="179" t="s">
        <v>160</v>
      </c>
      <c r="D74" s="180">
        <v>1279063270.96</v>
      </c>
      <c r="E74" s="181">
        <v>1157062601.1899996</v>
      </c>
      <c r="F74" s="182">
        <v>110.5439990580049</v>
      </c>
      <c r="G74" s="183">
        <v>2685692386.4700003</v>
      </c>
      <c r="H74" s="181">
        <v>2487202038.0300002</v>
      </c>
      <c r="I74" s="184">
        <v>107.98046742504341</v>
      </c>
    </row>
    <row r="75" spans="1:9" x14ac:dyDescent="0.3">
      <c r="A75" s="186"/>
      <c r="B75" s="186"/>
      <c r="C75" s="186"/>
      <c r="D75" s="186"/>
      <c r="E75" s="186"/>
      <c r="F75" s="186"/>
      <c r="G75" s="186"/>
      <c r="H75" s="186"/>
      <c r="I75" s="186"/>
    </row>
    <row r="76" spans="1:9" x14ac:dyDescent="0.3">
      <c r="B76" s="141" t="s">
        <v>142</v>
      </c>
      <c r="C76" s="141"/>
      <c r="D76" s="140"/>
      <c r="E76" s="140"/>
      <c r="F76" s="140"/>
      <c r="G76" s="140"/>
      <c r="H76" s="1"/>
      <c r="I76" s="1"/>
    </row>
    <row r="77" spans="1:9" x14ac:dyDescent="0.3">
      <c r="B77" s="142" t="s">
        <v>143</v>
      </c>
      <c r="C77" s="139"/>
      <c r="D77" s="139"/>
      <c r="E77" s="139"/>
      <c r="F77" s="139"/>
      <c r="G77" s="139"/>
    </row>
    <row r="78" spans="1:9" x14ac:dyDescent="0.3">
      <c r="B78" s="13"/>
      <c r="C78" s="13"/>
    </row>
    <row r="79" spans="1:9" x14ac:dyDescent="0.3">
      <c r="B79" s="134"/>
    </row>
    <row r="80" spans="1:9" x14ac:dyDescent="0.3">
      <c r="B80" s="27"/>
      <c r="C80" s="27"/>
    </row>
  </sheetData>
  <mergeCells count="3">
    <mergeCell ref="A6:A67"/>
    <mergeCell ref="B6:I6"/>
    <mergeCell ref="A75:I75"/>
  </mergeCells>
  <pageMargins left="0.31496062992125984" right="0.31496062992125984" top="0.15748031496062992" bottom="0.15748031496062992" header="0.31496062992125984" footer="0.31496062992125984"/>
  <pageSetup paperSize="9" scale="46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66" t="s">
        <v>145</v>
      </c>
    </row>
    <row r="4" spans="2:5" ht="15" thickBot="1" x14ac:dyDescent="0.35">
      <c r="B4" s="188" t="s">
        <v>104</v>
      </c>
      <c r="C4" s="188"/>
      <c r="D4" s="188"/>
      <c r="E4" s="188"/>
    </row>
    <row r="5" spans="2:5" ht="27" x14ac:dyDescent="0.3">
      <c r="B5" s="76" t="s">
        <v>60</v>
      </c>
      <c r="C5" s="77" t="s">
        <v>129</v>
      </c>
      <c r="D5" s="85" t="s">
        <v>124</v>
      </c>
      <c r="E5" s="86" t="s">
        <v>144</v>
      </c>
    </row>
    <row r="6" spans="2:5" x14ac:dyDescent="0.3">
      <c r="B6" s="97">
        <v>1</v>
      </c>
      <c r="C6" s="95">
        <v>2</v>
      </c>
      <c r="D6" s="95">
        <v>3</v>
      </c>
      <c r="E6" s="96">
        <v>4</v>
      </c>
    </row>
    <row r="7" spans="2:5" x14ac:dyDescent="0.3">
      <c r="B7" s="78" t="s">
        <v>22</v>
      </c>
      <c r="C7" s="65" t="s">
        <v>134</v>
      </c>
      <c r="D7" s="94">
        <f>+E7/E$11*100</f>
        <v>9.9220137263800794</v>
      </c>
      <c r="E7" s="82">
        <f>FURS!D10</f>
        <v>252896591.24000001</v>
      </c>
    </row>
    <row r="8" spans="2:5" x14ac:dyDescent="0.3">
      <c r="B8" s="78" t="s">
        <v>31</v>
      </c>
      <c r="C8" s="65" t="s">
        <v>131</v>
      </c>
      <c r="D8" s="94">
        <f t="shared" ref="D8:D10" si="0">+E8/E$11*100</f>
        <v>19.876215797579778</v>
      </c>
      <c r="E8" s="82">
        <f>FURS!D20</f>
        <v>506613612.97999984</v>
      </c>
    </row>
    <row r="9" spans="2:5" x14ac:dyDescent="0.3">
      <c r="B9" s="78" t="s">
        <v>43</v>
      </c>
      <c r="C9" s="65" t="s">
        <v>132</v>
      </c>
      <c r="D9" s="94">
        <f t="shared" si="0"/>
        <v>17.323309297375957</v>
      </c>
      <c r="E9" s="82">
        <f>FURS!D35</f>
        <v>441544024.33999991</v>
      </c>
    </row>
    <row r="10" spans="2:5" x14ac:dyDescent="0.3">
      <c r="B10" s="78"/>
      <c r="C10" s="65" t="s">
        <v>133</v>
      </c>
      <c r="D10" s="94">
        <f t="shared" si="0"/>
        <v>52.878461178664196</v>
      </c>
      <c r="E10" s="82">
        <f>FURS!D25+FURS!D27+FURS!D50+FURS!D52+FURS!D53+FURS!D63+FURS!D70</f>
        <v>1347789163.6599998</v>
      </c>
    </row>
    <row r="11" spans="2:5" ht="15" thickBot="1" x14ac:dyDescent="0.35">
      <c r="B11" s="80"/>
      <c r="C11" s="79" t="s">
        <v>127</v>
      </c>
      <c r="D11" s="87">
        <f>SUM(D7:D10)</f>
        <v>100.00000000000001</v>
      </c>
      <c r="E11" s="83">
        <f>SUM(E7:E10)</f>
        <v>2548843392.2199993</v>
      </c>
    </row>
    <row r="33" spans="2:5" x14ac:dyDescent="0.3">
      <c r="B33" s="66" t="s">
        <v>146</v>
      </c>
    </row>
    <row r="35" spans="2:5" ht="15" thickBot="1" x14ac:dyDescent="0.35">
      <c r="B35" s="188" t="s">
        <v>104</v>
      </c>
      <c r="C35" s="188"/>
      <c r="D35" s="188"/>
      <c r="E35" s="188"/>
    </row>
    <row r="36" spans="2:5" ht="40.200000000000003" x14ac:dyDescent="0.3">
      <c r="B36" s="76" t="s">
        <v>60</v>
      </c>
      <c r="C36" s="77" t="s">
        <v>129</v>
      </c>
      <c r="D36" s="85" t="s">
        <v>124</v>
      </c>
      <c r="E36" s="86" t="s">
        <v>147</v>
      </c>
    </row>
    <row r="37" spans="2:5" x14ac:dyDescent="0.3">
      <c r="B37" s="97">
        <v>1</v>
      </c>
      <c r="C37" s="95">
        <v>2</v>
      </c>
      <c r="D37" s="95">
        <v>3</v>
      </c>
      <c r="E37" s="96">
        <v>4</v>
      </c>
    </row>
    <row r="38" spans="2:5" x14ac:dyDescent="0.3">
      <c r="B38" s="78" t="s">
        <v>22</v>
      </c>
      <c r="C38" s="65" t="s">
        <v>130</v>
      </c>
      <c r="D38" s="84">
        <f>+E38/E$42*100</f>
        <v>9.6831920055706231</v>
      </c>
      <c r="E38" s="92">
        <f>FURS!G10</f>
        <v>515998520.08000004</v>
      </c>
    </row>
    <row r="39" spans="2:5" x14ac:dyDescent="0.3">
      <c r="B39" s="78" t="s">
        <v>31</v>
      </c>
      <c r="C39" s="65" t="s">
        <v>131</v>
      </c>
      <c r="D39" s="84">
        <f t="shared" ref="D39:D41" si="1">+E39/E$42*100</f>
        <v>19.683188085930865</v>
      </c>
      <c r="E39" s="92">
        <f>FURS!G20</f>
        <v>1048878914.8199999</v>
      </c>
    </row>
    <row r="40" spans="2:5" x14ac:dyDescent="0.3">
      <c r="B40" s="78" t="s">
        <v>43</v>
      </c>
      <c r="C40" s="65" t="s">
        <v>132</v>
      </c>
      <c r="D40" s="84">
        <f t="shared" si="1"/>
        <v>17.647436576585363</v>
      </c>
      <c r="E40" s="92">
        <f>FURS!G35</f>
        <v>940397665.50999999</v>
      </c>
    </row>
    <row r="41" spans="2:5" x14ac:dyDescent="0.3">
      <c r="B41" s="78"/>
      <c r="C41" s="65" t="s">
        <v>133</v>
      </c>
      <c r="D41" s="84">
        <f t="shared" si="1"/>
        <v>52.986183331913153</v>
      </c>
      <c r="E41" s="92">
        <f>FURS!G25+FURS!G27+FURS!G50+FURS!G52+FURS!G53+FURS!G63+FURS!G70</f>
        <v>2823530935.6900001</v>
      </c>
    </row>
    <row r="42" spans="2:5" ht="15" thickBot="1" x14ac:dyDescent="0.35">
      <c r="B42" s="80"/>
      <c r="C42" s="79" t="s">
        <v>127</v>
      </c>
      <c r="D42" s="81">
        <f>SUM(D38:D41)</f>
        <v>100</v>
      </c>
      <c r="E42" s="93">
        <f>SUM(E38:E41)</f>
        <v>5328806036.1000004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98" t="s">
        <v>135</v>
      </c>
    </row>
    <row r="4" spans="2:9" ht="50.25" customHeight="1" x14ac:dyDescent="0.3">
      <c r="B4" s="99"/>
      <c r="C4" s="100" t="s">
        <v>138</v>
      </c>
      <c r="D4" s="100" t="s">
        <v>148</v>
      </c>
      <c r="E4" s="100" t="s">
        <v>149</v>
      </c>
      <c r="F4" s="100" t="s">
        <v>141</v>
      </c>
      <c r="G4" s="100" t="s">
        <v>150</v>
      </c>
      <c r="H4" s="100" t="s">
        <v>151</v>
      </c>
      <c r="I4" s="100" t="s">
        <v>141</v>
      </c>
    </row>
    <row r="5" spans="2:9" x14ac:dyDescent="0.3">
      <c r="B5" s="101" t="s">
        <v>23</v>
      </c>
      <c r="C5" s="102" t="s">
        <v>61</v>
      </c>
      <c r="D5" s="89">
        <f>+D6+D9+D10+D11</f>
        <v>197318695.73000002</v>
      </c>
      <c r="E5" s="89">
        <f>+E6+E9+E10+E11</f>
        <v>184226078.36999995</v>
      </c>
      <c r="F5" s="90">
        <f t="shared" ref="F5:F11" si="0">D5/E5*100</f>
        <v>107.106820856114</v>
      </c>
      <c r="G5" s="89">
        <f>+G6+G9+G10+G11</f>
        <v>400474812.06</v>
      </c>
      <c r="H5" s="89">
        <f>+H6+H9+H10+H11</f>
        <v>366076269.59999996</v>
      </c>
      <c r="I5" s="103">
        <f t="shared" ref="I5:I11" si="1">G5/H5*100</f>
        <v>109.39655075090944</v>
      </c>
    </row>
    <row r="6" spans="2:9" x14ac:dyDescent="0.3">
      <c r="B6" s="104" t="s">
        <v>24</v>
      </c>
      <c r="C6" s="105" t="s">
        <v>62</v>
      </c>
      <c r="D6" s="75">
        <f>+D7-D8</f>
        <v>1550275.2300000004</v>
      </c>
      <c r="E6" s="75">
        <f>+E7-E8</f>
        <v>1819428.8900000001</v>
      </c>
      <c r="F6" s="74">
        <f t="shared" si="0"/>
        <v>85.206695272382987</v>
      </c>
      <c r="G6" s="75">
        <f>+G7-G8</f>
        <v>3829592.1200000006</v>
      </c>
      <c r="H6" s="75">
        <f>+H7-H8</f>
        <v>3291871.7</v>
      </c>
      <c r="I6" s="106">
        <f t="shared" si="1"/>
        <v>116.33479275635197</v>
      </c>
    </row>
    <row r="7" spans="2:9" x14ac:dyDescent="0.3">
      <c r="B7" s="126" t="s">
        <v>63</v>
      </c>
      <c r="C7" s="135" t="s">
        <v>0</v>
      </c>
      <c r="D7" s="73">
        <f>FURS!D13</f>
        <v>2100168.1300000004</v>
      </c>
      <c r="E7" s="73">
        <f>FURS!E13</f>
        <v>2529363.5500000003</v>
      </c>
      <c r="F7" s="74">
        <f t="shared" si="0"/>
        <v>83.031485529235212</v>
      </c>
      <c r="G7" s="73">
        <f>FURS!G13</f>
        <v>5177091.0600000005</v>
      </c>
      <c r="H7" s="73">
        <f>FURS!H13</f>
        <v>4171746.97</v>
      </c>
      <c r="I7" s="106">
        <f t="shared" si="1"/>
        <v>124.09887505713225</v>
      </c>
    </row>
    <row r="8" spans="2:9" x14ac:dyDescent="0.3">
      <c r="B8" s="126" t="s">
        <v>25</v>
      </c>
      <c r="C8" s="135" t="s">
        <v>1</v>
      </c>
      <c r="D8" s="73">
        <f>FURS!D14</f>
        <v>549892.89999999991</v>
      </c>
      <c r="E8" s="73">
        <f>FURS!E14</f>
        <v>709934.66</v>
      </c>
      <c r="F8" s="74">
        <f t="shared" si="0"/>
        <v>77.456832435818797</v>
      </c>
      <c r="G8" s="73">
        <f>FURS!G14</f>
        <v>1347498.94</v>
      </c>
      <c r="H8" s="73">
        <f>FURS!H14</f>
        <v>879875.27</v>
      </c>
      <c r="I8" s="106">
        <f t="shared" si="1"/>
        <v>153.14658633376524</v>
      </c>
    </row>
    <row r="9" spans="2:9" x14ac:dyDescent="0.3">
      <c r="B9" s="107" t="s">
        <v>26</v>
      </c>
      <c r="C9" s="108" t="s">
        <v>64</v>
      </c>
      <c r="D9" s="75">
        <f>FURS!D15</f>
        <v>182716905.49000004</v>
      </c>
      <c r="E9" s="75">
        <f>FURS!E15</f>
        <v>172253075.37999997</v>
      </c>
      <c r="F9" s="88">
        <f t="shared" si="0"/>
        <v>106.07468405827663</v>
      </c>
      <c r="G9" s="75">
        <f>FURS!G15</f>
        <v>369029547.36000001</v>
      </c>
      <c r="H9" s="75">
        <f>FURS!H15</f>
        <v>340988358.07999998</v>
      </c>
      <c r="I9" s="109">
        <f t="shared" si="1"/>
        <v>108.22350341750413</v>
      </c>
    </row>
    <row r="10" spans="2:9" ht="24" x14ac:dyDescent="0.3">
      <c r="B10" s="104" t="s">
        <v>27</v>
      </c>
      <c r="C10" s="110" t="s">
        <v>140</v>
      </c>
      <c r="D10" s="73">
        <f>FURS!D16</f>
        <v>12952779.079999998</v>
      </c>
      <c r="E10" s="73">
        <f>FURS!E16</f>
        <v>9600300.0100000016</v>
      </c>
      <c r="F10" s="74">
        <f t="shared" si="0"/>
        <v>134.92056567511369</v>
      </c>
      <c r="G10" s="73">
        <f>FURS!G16</f>
        <v>26968433.09</v>
      </c>
      <c r="H10" s="73">
        <f>FURS!H16</f>
        <v>19194728.450000003</v>
      </c>
      <c r="I10" s="106">
        <f t="shared" si="1"/>
        <v>140.49916444637171</v>
      </c>
    </row>
    <row r="11" spans="2:9" x14ac:dyDescent="0.3">
      <c r="B11" s="104" t="s">
        <v>28</v>
      </c>
      <c r="C11" s="111" t="s">
        <v>2</v>
      </c>
      <c r="D11" s="73">
        <f>FURS!D17</f>
        <v>98735.930000000051</v>
      </c>
      <c r="E11" s="73">
        <f>FURS!E17</f>
        <v>553274.09000000008</v>
      </c>
      <c r="F11" s="74">
        <f t="shared" si="0"/>
        <v>17.845753449253341</v>
      </c>
      <c r="G11" s="73">
        <f>FURS!G17</f>
        <v>647239.49</v>
      </c>
      <c r="H11" s="73">
        <f>FURS!H17</f>
        <v>2601311.37</v>
      </c>
      <c r="I11" s="106">
        <f t="shared" si="1"/>
        <v>24.881277092176781</v>
      </c>
    </row>
    <row r="14" spans="2:9" x14ac:dyDescent="0.3">
      <c r="B14" s="98" t="s">
        <v>136</v>
      </c>
    </row>
    <row r="16" spans="2:9" ht="53.25" customHeight="1" x14ac:dyDescent="0.3">
      <c r="B16" s="99"/>
      <c r="C16" s="100" t="s">
        <v>138</v>
      </c>
      <c r="D16" s="100" t="s">
        <v>148</v>
      </c>
      <c r="E16" s="100" t="s">
        <v>149</v>
      </c>
      <c r="F16" s="100" t="s">
        <v>141</v>
      </c>
      <c r="G16" s="100" t="s">
        <v>150</v>
      </c>
      <c r="H16" s="100" t="s">
        <v>151</v>
      </c>
      <c r="I16" s="100" t="s">
        <v>141</v>
      </c>
    </row>
    <row r="17" spans="2:9" ht="21.75" customHeight="1" x14ac:dyDescent="0.3">
      <c r="B17" s="112" t="s">
        <v>29</v>
      </c>
      <c r="C17" s="113" t="s">
        <v>3</v>
      </c>
      <c r="D17" s="114">
        <f>FURS!D18</f>
        <v>56183476.079999998</v>
      </c>
      <c r="E17" s="114">
        <f>FURS!E18</f>
        <v>44020371.739999995</v>
      </c>
      <c r="F17" s="115">
        <f t="shared" ref="F17" si="2">D17/E17*100</f>
        <v>127.6306261379155</v>
      </c>
      <c r="G17" s="114">
        <f>FURS!G18</f>
        <v>116117599.17</v>
      </c>
      <c r="H17" s="114">
        <f>FURS!H18</f>
        <v>79233345.459999993</v>
      </c>
      <c r="I17" s="117">
        <f>G17/H17*100</f>
        <v>146.55142793209529</v>
      </c>
    </row>
    <row r="20" spans="2:9" x14ac:dyDescent="0.3">
      <c r="B20" s="98" t="s">
        <v>137</v>
      </c>
    </row>
    <row r="22" spans="2:9" ht="54" customHeight="1" x14ac:dyDescent="0.3">
      <c r="B22" s="99"/>
      <c r="C22" s="100" t="s">
        <v>138</v>
      </c>
      <c r="D22" s="100" t="s">
        <v>148</v>
      </c>
      <c r="E22" s="100" t="s">
        <v>149</v>
      </c>
      <c r="F22" s="100" t="s">
        <v>141</v>
      </c>
      <c r="G22" s="100" t="s">
        <v>150</v>
      </c>
      <c r="H22" s="100" t="s">
        <v>151</v>
      </c>
      <c r="I22" s="100" t="s">
        <v>141</v>
      </c>
    </row>
    <row r="23" spans="2:9" ht="30" customHeight="1" x14ac:dyDescent="0.3">
      <c r="B23" s="101" t="s">
        <v>43</v>
      </c>
      <c r="C23" s="118" t="s">
        <v>126</v>
      </c>
      <c r="D23" s="91">
        <f>+D24+D33+D35+D37+D29+D30</f>
        <v>441544024.33999991</v>
      </c>
      <c r="E23" s="91">
        <f>+E24+E33+E35+E37+E29+E30</f>
        <v>399144158.0399999</v>
      </c>
      <c r="F23" s="119">
        <f t="shared" ref="F23:F37" si="3">D23/E23*100</f>
        <v>110.62269494515587</v>
      </c>
      <c r="G23" s="89">
        <f>+G24+G33+G35+G37+G29+G30</f>
        <v>940397665.50999999</v>
      </c>
      <c r="H23" s="89">
        <f>+H24+H33+H35+H37+H29+H30</f>
        <v>917380425.88</v>
      </c>
      <c r="I23" s="120">
        <f t="shared" ref="I23:I37" si="4">G23/H23*100</f>
        <v>102.50901795816286</v>
      </c>
    </row>
    <row r="24" spans="2:9" x14ac:dyDescent="0.3">
      <c r="B24" s="107" t="s">
        <v>44</v>
      </c>
      <c r="C24" s="108" t="s">
        <v>109</v>
      </c>
      <c r="D24" s="67">
        <f>D25+D28</f>
        <v>285543724.6099999</v>
      </c>
      <c r="E24" s="67">
        <f>E25+E28</f>
        <v>251763487.29999992</v>
      </c>
      <c r="F24" s="69">
        <f t="shared" si="3"/>
        <v>113.41744892091825</v>
      </c>
      <c r="G24" s="68">
        <f>G25+G28</f>
        <v>611780083.57999992</v>
      </c>
      <c r="H24" s="68">
        <f>H25+H28</f>
        <v>591527231.15999997</v>
      </c>
      <c r="I24" s="121">
        <f t="shared" si="4"/>
        <v>103.42382418815843</v>
      </c>
    </row>
    <row r="25" spans="2:9" ht="24.6" x14ac:dyDescent="0.3">
      <c r="B25" s="107" t="s">
        <v>45</v>
      </c>
      <c r="C25" s="122" t="s">
        <v>107</v>
      </c>
      <c r="D25" s="67">
        <f>D26-D27</f>
        <v>274272852.67999989</v>
      </c>
      <c r="E25" s="67">
        <f>E26-E27</f>
        <v>241196558.07999992</v>
      </c>
      <c r="F25" s="69">
        <f t="shared" si="3"/>
        <v>113.7134189904274</v>
      </c>
      <c r="G25" s="67">
        <f>G26-G27</f>
        <v>592108972.89999998</v>
      </c>
      <c r="H25" s="67">
        <f>H26-H27</f>
        <v>572091234.30999994</v>
      </c>
      <c r="I25" s="123">
        <f t="shared" si="4"/>
        <v>103.49904654878056</v>
      </c>
    </row>
    <row r="26" spans="2:9" x14ac:dyDescent="0.3">
      <c r="B26" s="126" t="s">
        <v>105</v>
      </c>
      <c r="C26" s="135" t="s">
        <v>102</v>
      </c>
      <c r="D26" s="70">
        <f>FURS!D38</f>
        <v>443363407.6699999</v>
      </c>
      <c r="E26" s="70">
        <f>FURS!E38</f>
        <v>410115590.43999994</v>
      </c>
      <c r="F26" s="71">
        <f t="shared" si="3"/>
        <v>108.1069381425684</v>
      </c>
      <c r="G26" s="70">
        <f>FURS!G38</f>
        <v>909134884.89999998</v>
      </c>
      <c r="H26" s="70">
        <f>FURS!H38</f>
        <v>884054774.86999989</v>
      </c>
      <c r="I26" s="136">
        <f t="shared" si="4"/>
        <v>102.83694073522629</v>
      </c>
    </row>
    <row r="27" spans="2:9" x14ac:dyDescent="0.3">
      <c r="B27" s="126" t="s">
        <v>106</v>
      </c>
      <c r="C27" s="135" t="s">
        <v>1</v>
      </c>
      <c r="D27" s="70">
        <f>FURS!D39</f>
        <v>169090554.99000001</v>
      </c>
      <c r="E27" s="70">
        <f>FURS!E39</f>
        <v>168919032.36000001</v>
      </c>
      <c r="F27" s="71">
        <f t="shared" si="3"/>
        <v>100.10154132876777</v>
      </c>
      <c r="G27" s="70">
        <f>FURS!G39</f>
        <v>317025912</v>
      </c>
      <c r="H27" s="70">
        <f>FURS!H39</f>
        <v>311963540.56</v>
      </c>
      <c r="I27" s="128">
        <f t="shared" si="4"/>
        <v>101.62274457807237</v>
      </c>
    </row>
    <row r="28" spans="2:9" x14ac:dyDescent="0.3">
      <c r="B28" s="124" t="s">
        <v>46</v>
      </c>
      <c r="C28" s="125" t="s">
        <v>103</v>
      </c>
      <c r="D28" s="67">
        <f>FURS!D40</f>
        <v>11270871.930000016</v>
      </c>
      <c r="E28" s="67">
        <f>FURS!E40</f>
        <v>10566929.220000001</v>
      </c>
      <c r="F28" s="69">
        <f t="shared" si="3"/>
        <v>106.6617528644714</v>
      </c>
      <c r="G28" s="67">
        <f>FURS!G40</f>
        <v>19671110.680000007</v>
      </c>
      <c r="H28" s="67">
        <f>FURS!H40</f>
        <v>19435996.850000001</v>
      </c>
      <c r="I28" s="121">
        <f t="shared" si="4"/>
        <v>101.20968238374665</v>
      </c>
    </row>
    <row r="29" spans="2:9" x14ac:dyDescent="0.3">
      <c r="B29" s="126" t="s">
        <v>47</v>
      </c>
      <c r="C29" s="127" t="s">
        <v>110</v>
      </c>
      <c r="D29" s="70">
        <f>FURS!D41</f>
        <v>11667764.279999999</v>
      </c>
      <c r="E29" s="70">
        <f>FURS!E41</f>
        <v>12719960.260000002</v>
      </c>
      <c r="F29" s="71">
        <f t="shared" si="3"/>
        <v>91.72799318163905</v>
      </c>
      <c r="G29" s="70">
        <f>FURS!G41</f>
        <v>23660043.75</v>
      </c>
      <c r="H29" s="70">
        <f>FURS!H41</f>
        <v>25713048.359999999</v>
      </c>
      <c r="I29" s="128">
        <f t="shared" si="4"/>
        <v>92.015708984572527</v>
      </c>
    </row>
    <row r="30" spans="2:9" x14ac:dyDescent="0.3">
      <c r="B30" s="107" t="s">
        <v>48</v>
      </c>
      <c r="C30" s="129" t="s">
        <v>112</v>
      </c>
      <c r="D30" s="68">
        <f>D31-D32</f>
        <v>118269512.13000003</v>
      </c>
      <c r="E30" s="68">
        <f>E31-E32</f>
        <v>110723951.45999996</v>
      </c>
      <c r="F30" s="69">
        <f t="shared" si="3"/>
        <v>106.81475016968298</v>
      </c>
      <c r="G30" s="68">
        <f>G31-G32</f>
        <v>253419090.06</v>
      </c>
      <c r="H30" s="68">
        <f>H31-H32</f>
        <v>250637530.28999999</v>
      </c>
      <c r="I30" s="121">
        <f t="shared" si="4"/>
        <v>101.10979379934906</v>
      </c>
    </row>
    <row r="31" spans="2:9" x14ac:dyDescent="0.3">
      <c r="B31" s="126" t="s">
        <v>77</v>
      </c>
      <c r="C31" s="137" t="s">
        <v>102</v>
      </c>
      <c r="D31" s="72">
        <f>FURS!D43</f>
        <v>123832450.47000003</v>
      </c>
      <c r="E31" s="72">
        <f>FURS!E43</f>
        <v>115979547.10999997</v>
      </c>
      <c r="F31" s="71">
        <f t="shared" si="3"/>
        <v>106.7709381142453</v>
      </c>
      <c r="G31" s="72">
        <f>FURS!G43</f>
        <v>263837913.71000001</v>
      </c>
      <c r="H31" s="72">
        <f>FURS!H43</f>
        <v>260462853.45999998</v>
      </c>
      <c r="I31" s="128">
        <f t="shared" si="4"/>
        <v>101.29579331761347</v>
      </c>
    </row>
    <row r="32" spans="2:9" x14ac:dyDescent="0.3">
      <c r="B32" s="104" t="s">
        <v>111</v>
      </c>
      <c r="C32" s="137" t="s">
        <v>1</v>
      </c>
      <c r="D32" s="72">
        <f>FURS!D44</f>
        <v>5562938.3399999999</v>
      </c>
      <c r="E32" s="72">
        <f>FURS!E44</f>
        <v>5255595.6500000004</v>
      </c>
      <c r="F32" s="74">
        <f t="shared" si="3"/>
        <v>105.84791354715426</v>
      </c>
      <c r="G32" s="72">
        <f>FURS!G44</f>
        <v>10418823.649999999</v>
      </c>
      <c r="H32" s="72">
        <f>FURS!H44</f>
        <v>9825323.1699999999</v>
      </c>
      <c r="I32" s="106">
        <f t="shared" si="4"/>
        <v>106.04051866519927</v>
      </c>
    </row>
    <row r="33" spans="2:9" x14ac:dyDescent="0.3">
      <c r="B33" s="104" t="s">
        <v>49</v>
      </c>
      <c r="C33" s="130" t="s">
        <v>74</v>
      </c>
      <c r="D33" s="72">
        <f>FURS!D45</f>
        <v>20454421.699999999</v>
      </c>
      <c r="E33" s="72">
        <f>FURS!E45</f>
        <v>18361049.460000001</v>
      </c>
      <c r="F33" s="71">
        <f t="shared" si="3"/>
        <v>111.40115789438106</v>
      </c>
      <c r="G33" s="72">
        <f>FURS!G45</f>
        <v>38087881.119999997</v>
      </c>
      <c r="H33" s="72">
        <f>FURS!H45</f>
        <v>36267940.210000001</v>
      </c>
      <c r="I33" s="128">
        <f t="shared" si="4"/>
        <v>105.01804320692629</v>
      </c>
    </row>
    <row r="34" spans="2:9" hidden="1" x14ac:dyDescent="0.3">
      <c r="B34" s="104" t="s">
        <v>108</v>
      </c>
      <c r="C34" s="130" t="s">
        <v>75</v>
      </c>
      <c r="D34" s="72">
        <f>FURS!D46</f>
        <v>20364568.93</v>
      </c>
      <c r="E34" s="72">
        <f>FURS!E46</f>
        <v>18184967.170000002</v>
      </c>
      <c r="F34" s="74">
        <f t="shared" si="3"/>
        <v>111.98573381862201</v>
      </c>
      <c r="G34" s="72">
        <f>FURS!G46</f>
        <v>37494993.289999999</v>
      </c>
      <c r="H34" s="72">
        <f>FURS!H46</f>
        <v>35504223.670000002</v>
      </c>
      <c r="I34" s="106">
        <f t="shared" si="4"/>
        <v>105.60713462855445</v>
      </c>
    </row>
    <row r="35" spans="2:9" x14ac:dyDescent="0.3">
      <c r="B35" s="104" t="s">
        <v>89</v>
      </c>
      <c r="C35" s="130" t="s">
        <v>76</v>
      </c>
      <c r="D35" s="72">
        <f>FURS!D47</f>
        <v>3096470.7199999997</v>
      </c>
      <c r="E35" s="72">
        <f>FURS!E47</f>
        <v>3061221.8500000006</v>
      </c>
      <c r="F35" s="74">
        <f t="shared" si="3"/>
        <v>101.15146407961251</v>
      </c>
      <c r="G35" s="72">
        <f>FURS!G47</f>
        <v>6708923.7700000005</v>
      </c>
      <c r="H35" s="72">
        <f>FURS!H47</f>
        <v>7187624.8800000008</v>
      </c>
      <c r="I35" s="106">
        <f t="shared" si="4"/>
        <v>93.339926359651642</v>
      </c>
    </row>
    <row r="36" spans="2:9" hidden="1" x14ac:dyDescent="0.3">
      <c r="B36" s="104" t="s">
        <v>97</v>
      </c>
      <c r="C36" s="130" t="s">
        <v>78</v>
      </c>
      <c r="D36" s="72">
        <f>FURS!D48</f>
        <v>924724.12000000034</v>
      </c>
      <c r="E36" s="72">
        <f>FURS!E48</f>
        <v>979719.34999999986</v>
      </c>
      <c r="F36" s="74">
        <f t="shared" si="3"/>
        <v>94.386634294811117</v>
      </c>
      <c r="G36" s="72">
        <f>FURS!G48</f>
        <v>2310295.2900000005</v>
      </c>
      <c r="H36" s="72">
        <f>FURS!H48</f>
        <v>2305483.88</v>
      </c>
      <c r="I36" s="106">
        <f t="shared" si="4"/>
        <v>100.2086941505746</v>
      </c>
    </row>
    <row r="37" spans="2:9" x14ac:dyDescent="0.3">
      <c r="B37" s="104" t="s">
        <v>98</v>
      </c>
      <c r="C37" s="130" t="s">
        <v>14</v>
      </c>
      <c r="D37" s="72">
        <f>FURS!D49</f>
        <v>2512130.9000000004</v>
      </c>
      <c r="E37" s="72">
        <f>FURS!E49</f>
        <v>2514487.709999999</v>
      </c>
      <c r="F37" s="74">
        <f t="shared" si="3"/>
        <v>99.906270768768309</v>
      </c>
      <c r="G37" s="72">
        <f>FURS!G49</f>
        <v>6741643.2300000004</v>
      </c>
      <c r="H37" s="72">
        <f>FURS!H49</f>
        <v>6047050.9799999995</v>
      </c>
      <c r="I37" s="106">
        <f t="shared" si="4"/>
        <v>111.48646261288839</v>
      </c>
    </row>
    <row r="39" spans="2:9" x14ac:dyDescent="0.3">
      <c r="B39" s="98" t="s">
        <v>139</v>
      </c>
    </row>
    <row r="41" spans="2:9" ht="52.5" customHeight="1" x14ac:dyDescent="0.3">
      <c r="B41" s="99"/>
      <c r="C41" s="100" t="s">
        <v>138</v>
      </c>
      <c r="D41" s="100" t="s">
        <v>148</v>
      </c>
      <c r="E41" s="100" t="s">
        <v>149</v>
      </c>
      <c r="F41" s="100" t="s">
        <v>141</v>
      </c>
      <c r="G41" s="100" t="s">
        <v>150</v>
      </c>
      <c r="H41" s="100" t="s">
        <v>151</v>
      </c>
      <c r="I41" s="100" t="s">
        <v>141</v>
      </c>
    </row>
    <row r="42" spans="2:9" ht="30" customHeight="1" x14ac:dyDescent="0.3">
      <c r="B42" s="101" t="s">
        <v>31</v>
      </c>
      <c r="C42" s="118" t="s">
        <v>65</v>
      </c>
      <c r="D42" s="91">
        <f>+D43+D44+D45+D46</f>
        <v>506613612.97999984</v>
      </c>
      <c r="E42" s="91">
        <f>+E43+E44+E45+E46</f>
        <v>482878378.10999978</v>
      </c>
      <c r="F42" s="119">
        <f t="shared" ref="F42:F46" si="5">D42/E42*100</f>
        <v>104.9153650165287</v>
      </c>
      <c r="G42" s="89">
        <f>+G43+G44+G45+G46</f>
        <v>1048878914.8199999</v>
      </c>
      <c r="H42" s="89">
        <f>+H43+H44+H45+H46</f>
        <v>978797360.02999997</v>
      </c>
      <c r="I42" s="120">
        <f>G42/H42*100</f>
        <v>107.15996565293678</v>
      </c>
    </row>
    <row r="43" spans="2:9" x14ac:dyDescent="0.3">
      <c r="B43" s="107" t="s">
        <v>32</v>
      </c>
      <c r="C43" s="108" t="s">
        <v>5</v>
      </c>
      <c r="D43" s="73">
        <f>FURS!D21</f>
        <v>2945598.3100000005</v>
      </c>
      <c r="E43" s="73">
        <f>FURS!E21</f>
        <v>2755199.0400000014</v>
      </c>
      <c r="F43" s="74">
        <f t="shared" si="5"/>
        <v>106.9105450181922</v>
      </c>
      <c r="G43" s="73">
        <f>FURS!G21</f>
        <v>6047690.1200000001</v>
      </c>
      <c r="H43" s="73">
        <f>FURS!H21</f>
        <v>5577418.3400000008</v>
      </c>
      <c r="I43" s="106">
        <f>G43/H43*100</f>
        <v>108.43171071869067</v>
      </c>
    </row>
    <row r="44" spans="2:9" x14ac:dyDescent="0.3">
      <c r="B44" s="107" t="s">
        <v>33</v>
      </c>
      <c r="C44" s="108" t="s">
        <v>6</v>
      </c>
      <c r="D44" s="73">
        <f>FURS!D22</f>
        <v>2640215.8200000003</v>
      </c>
      <c r="E44" s="73">
        <f>FURS!E22</f>
        <v>2487993.67</v>
      </c>
      <c r="F44" s="74">
        <f t="shared" si="5"/>
        <v>106.11826918353857</v>
      </c>
      <c r="G44" s="73">
        <f>FURS!G22</f>
        <v>5418221.79</v>
      </c>
      <c r="H44" s="73">
        <f>FURS!H22</f>
        <v>5034274.0999999996</v>
      </c>
      <c r="I44" s="106">
        <f>G44/H44*100</f>
        <v>107.62667432033548</v>
      </c>
    </row>
    <row r="45" spans="2:9" x14ac:dyDescent="0.3">
      <c r="B45" s="107" t="s">
        <v>34</v>
      </c>
      <c r="C45" s="107" t="s">
        <v>7</v>
      </c>
      <c r="D45" s="73">
        <f>FURS!D23</f>
        <v>325205479.48999983</v>
      </c>
      <c r="E45" s="73">
        <f>FURS!E23</f>
        <v>307634759.48999989</v>
      </c>
      <c r="F45" s="74">
        <f t="shared" si="5"/>
        <v>105.71155224108253</v>
      </c>
      <c r="G45" s="73">
        <f>FURS!G23</f>
        <v>670887296.67999995</v>
      </c>
      <c r="H45" s="73">
        <f>FURS!H23</f>
        <v>623664121.08000004</v>
      </c>
      <c r="I45" s="106">
        <f>G45/H45*100</f>
        <v>107.57189230610595</v>
      </c>
    </row>
    <row r="46" spans="2:9" x14ac:dyDescent="0.3">
      <c r="B46" s="107" t="s">
        <v>35</v>
      </c>
      <c r="C46" s="108" t="s">
        <v>8</v>
      </c>
      <c r="D46" s="73">
        <f>FURS!D24</f>
        <v>175822319.36000001</v>
      </c>
      <c r="E46" s="73">
        <f>FURS!E24</f>
        <v>170000425.90999988</v>
      </c>
      <c r="F46" s="74">
        <f t="shared" si="5"/>
        <v>103.424634625964</v>
      </c>
      <c r="G46" s="73">
        <f>FURS!G24</f>
        <v>366525706.22999996</v>
      </c>
      <c r="H46" s="73">
        <f>FURS!H24</f>
        <v>344521546.50999987</v>
      </c>
      <c r="I46" s="106">
        <f>G46/H46*100</f>
        <v>106.38687476673144</v>
      </c>
    </row>
    <row r="49" spans="2:9" ht="52.8" x14ac:dyDescent="0.3">
      <c r="B49" s="99"/>
      <c r="C49" s="100" t="s">
        <v>138</v>
      </c>
      <c r="D49" s="100" t="s">
        <v>148</v>
      </c>
      <c r="E49" s="100" t="s">
        <v>149</v>
      </c>
      <c r="F49" s="100" t="s">
        <v>141</v>
      </c>
      <c r="G49" s="100" t="s">
        <v>150</v>
      </c>
      <c r="H49" s="100" t="s">
        <v>151</v>
      </c>
      <c r="I49" s="100" t="s">
        <v>141</v>
      </c>
    </row>
    <row r="50" spans="2:9" ht="49.5" customHeight="1" x14ac:dyDescent="0.3">
      <c r="B50" s="132" t="s">
        <v>93</v>
      </c>
      <c r="C50" s="131" t="s">
        <v>120</v>
      </c>
      <c r="D50" s="89">
        <f>SUM(D51:D54)</f>
        <v>42359698.149999991</v>
      </c>
      <c r="E50" s="89">
        <f>SUM(E51:E54)</f>
        <v>73296422.390000015</v>
      </c>
      <c r="F50" s="119">
        <f t="shared" ref="F50:F54" si="6">D50/E50*100</f>
        <v>57.79231341553065</v>
      </c>
      <c r="G50" s="89">
        <f>SUM(G51:G54)</f>
        <v>82571568.389999986</v>
      </c>
      <c r="H50" s="89">
        <f>SUM(H51:H54)</f>
        <v>81199359.670000002</v>
      </c>
      <c r="I50" s="120">
        <f>G50/H50*100</f>
        <v>101.68992554322686</v>
      </c>
    </row>
    <row r="51" spans="2:9" ht="16.5" customHeight="1" x14ac:dyDescent="0.3">
      <c r="B51" s="107" t="s">
        <v>94</v>
      </c>
      <c r="C51" s="138" t="s">
        <v>17</v>
      </c>
      <c r="D51" s="64">
        <f>FURS!D65</f>
        <v>27204.780000000006</v>
      </c>
      <c r="E51" s="64">
        <f>FURS!E65</f>
        <v>27539.219999999998</v>
      </c>
      <c r="F51" s="74">
        <f t="shared" si="6"/>
        <v>98.785586519879672</v>
      </c>
      <c r="G51" s="116">
        <f>FURS!G65</f>
        <v>52009.85</v>
      </c>
      <c r="H51" s="116">
        <f>FURS!H65</f>
        <v>52115.049999999996</v>
      </c>
      <c r="I51" s="106">
        <f>G51/H51*100</f>
        <v>99.798138925320046</v>
      </c>
    </row>
    <row r="52" spans="2:9" ht="14.25" customHeight="1" x14ac:dyDescent="0.3">
      <c r="B52" s="107" t="s">
        <v>95</v>
      </c>
      <c r="C52" s="138" t="s">
        <v>18</v>
      </c>
      <c r="D52" s="64">
        <f>FURS!D66</f>
        <v>45736.75999999998</v>
      </c>
      <c r="E52" s="64">
        <f>FURS!E66</f>
        <v>45335.320000000007</v>
      </c>
      <c r="F52" s="74">
        <f t="shared" si="6"/>
        <v>100.88549060644101</v>
      </c>
      <c r="G52" s="116">
        <f>FURS!G66</f>
        <v>87259.85</v>
      </c>
      <c r="H52" s="116">
        <f>FURS!H66</f>
        <v>86194.36</v>
      </c>
      <c r="I52" s="106">
        <f>G52/H52*100</f>
        <v>101.23614816561084</v>
      </c>
    </row>
    <row r="53" spans="2:9" ht="21.75" customHeight="1" x14ac:dyDescent="0.3">
      <c r="B53" s="107" t="s">
        <v>113</v>
      </c>
      <c r="C53" s="138" t="s">
        <v>19</v>
      </c>
      <c r="D53" s="64">
        <f>FURS!D67</f>
        <v>38242438.829999991</v>
      </c>
      <c r="E53" s="64">
        <f>FURS!E67</f>
        <v>69126580.480000004</v>
      </c>
      <c r="F53" s="74">
        <f t="shared" si="6"/>
        <v>55.322335582713301</v>
      </c>
      <c r="G53" s="116">
        <f>FURS!G67</f>
        <v>74732437.219999984</v>
      </c>
      <c r="H53" s="116">
        <f>FURS!H67</f>
        <v>73305515.560000002</v>
      </c>
      <c r="I53" s="106">
        <f>G53/H53*100</f>
        <v>101.94654065127209</v>
      </c>
    </row>
    <row r="54" spans="2:9" ht="20.25" customHeight="1" x14ac:dyDescent="0.3">
      <c r="B54" s="107" t="s">
        <v>114</v>
      </c>
      <c r="C54" s="138" t="s">
        <v>20</v>
      </c>
      <c r="D54" s="64">
        <f>FURS!D68</f>
        <v>4044317.7800000026</v>
      </c>
      <c r="E54" s="64">
        <f>FURS!E68</f>
        <v>4096967.37</v>
      </c>
      <c r="F54" s="74">
        <f t="shared" si="6"/>
        <v>98.714913123655222</v>
      </c>
      <c r="G54" s="116">
        <f>FURS!G68</f>
        <v>7699861.4700000007</v>
      </c>
      <c r="H54" s="116">
        <f>FURS!H68</f>
        <v>7755534.7000000002</v>
      </c>
      <c r="I54" s="106">
        <f>G54/H54*100</f>
        <v>99.282148399129738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0c1b31452ea64c93c24301d1690800b5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008f3766cb417dc8fff66de0f52d9920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februar</Mesec>
    <Leto xmlns="31846968-95d7-4ba5-b9d7-02992289841a">2018</Leto>
  </documentManagement>
</p:properties>
</file>

<file path=customXml/itemProps1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553A56-54B8-4424-9E10-2EF0FEC03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schemas.microsoft.com/office/2006/metadata/properties"/>
    <ds:schemaRef ds:uri="31846968-95d7-4ba5-b9d7-02992289841a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TratnikT</dc:creator>
  <cp:lastModifiedBy>Darja Ravnikar</cp:lastModifiedBy>
  <cp:lastPrinted>2018-03-15T13:32:55Z</cp:lastPrinted>
  <dcterms:created xsi:type="dcterms:W3CDTF">2013-10-09T08:57:38Z</dcterms:created>
  <dcterms:modified xsi:type="dcterms:W3CDTF">2018-03-15T13:32:58Z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FEB 2018.xlsx</vt:lpwstr>
  </property>
</Properties>
</file>