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črtovanje in spremljanje JFP\Mesečna realizacija JFP\real 2018\JFP JAVNA OBJAVA_internet\1 Januar\"/>
    </mc:Choice>
  </mc:AlternateContent>
  <bookViews>
    <workbookView xWindow="96" yWindow="12" windowWidth="15456" windowHeight="5952" firstSheet="1" activeTab="1"/>
  </bookViews>
  <sheets>
    <sheet name="jan" sheetId="12" state="hidden" r:id="rId1"/>
    <sheet name="FURS" sheetId="19" r:id="rId2"/>
    <sheet name="GRAF_2_3" sheetId="22" state="hidden" r:id="rId3"/>
    <sheet name="tabele za tekst" sheetId="24" state="hidden" r:id="rId4"/>
  </sheets>
  <definedNames>
    <definedName name="_xlnm.Print_Area" localSheetId="1">FURS!$A$1:$G$76</definedName>
  </definedNames>
  <calcPr calcId="152511"/>
</workbook>
</file>

<file path=xl/calcChain.xml><?xml version="1.0" encoding="utf-8"?>
<calcChain xmlns="http://schemas.openxmlformats.org/spreadsheetml/2006/main">
  <c r="H72" i="12" l="1"/>
  <c r="H71" i="12"/>
  <c r="H69" i="12"/>
  <c r="G72" i="12"/>
  <c r="G73" i="12" s="1"/>
  <c r="G71" i="12"/>
  <c r="G69" i="12"/>
  <c r="E72" i="12"/>
  <c r="E71" i="12"/>
  <c r="E73" i="12" s="1"/>
  <c r="E69" i="12"/>
  <c r="D72" i="12"/>
  <c r="D71" i="12"/>
  <c r="D69" i="12"/>
  <c r="D73" i="12" l="1"/>
  <c r="K71" i="12"/>
  <c r="K69" i="12"/>
  <c r="J71" i="12"/>
  <c r="J69" i="12"/>
  <c r="K72" i="12"/>
  <c r="J72" i="12"/>
  <c r="J73" i="12"/>
  <c r="H73" i="12"/>
  <c r="K73" i="12" l="1"/>
  <c r="H43" i="12" l="1"/>
  <c r="H42" i="12"/>
  <c r="H62" i="12" l="1"/>
  <c r="H58" i="12"/>
  <c r="H57" i="12"/>
  <c r="H51" i="12"/>
  <c r="H50" i="12"/>
  <c r="H47" i="12"/>
  <c r="H48" i="12"/>
  <c r="H46" i="12"/>
  <c r="H40" i="12"/>
  <c r="H39" i="12"/>
  <c r="G62" i="12"/>
  <c r="G58" i="12"/>
  <c r="G57" i="12"/>
  <c r="G51" i="12"/>
  <c r="G50" i="12"/>
  <c r="G47" i="12"/>
  <c r="G48" i="12"/>
  <c r="G46" i="12"/>
  <c r="G43" i="12"/>
  <c r="G42" i="12"/>
  <c r="G40" i="12"/>
  <c r="G39" i="12"/>
  <c r="E39" i="12" l="1"/>
  <c r="E40" i="12"/>
  <c r="D39" i="12"/>
  <c r="D40" i="12"/>
  <c r="E66" i="12" l="1"/>
  <c r="E67" i="12"/>
  <c r="E68" i="12"/>
  <c r="E65" i="12"/>
  <c r="E61" i="12"/>
  <c r="E62" i="12"/>
  <c r="E60" i="12"/>
  <c r="E55" i="12"/>
  <c r="E56" i="12"/>
  <c r="E57" i="12"/>
  <c r="E58" i="12"/>
  <c r="E54" i="12"/>
  <c r="E51" i="12"/>
  <c r="E45" i="12"/>
  <c r="E46" i="12"/>
  <c r="E47" i="12"/>
  <c r="E48" i="12"/>
  <c r="E44" i="12"/>
  <c r="E38" i="12"/>
  <c r="E37" i="12"/>
  <c r="E28" i="12"/>
  <c r="E29" i="12"/>
  <c r="E30" i="12"/>
  <c r="E31" i="12"/>
  <c r="E32" i="12"/>
  <c r="E33" i="12"/>
  <c r="E27" i="12"/>
  <c r="E25" i="12"/>
  <c r="E21" i="12"/>
  <c r="E22" i="12"/>
  <c r="E23" i="12"/>
  <c r="E20" i="12"/>
  <c r="E13" i="12"/>
  <c r="E14" i="12"/>
  <c r="E15" i="12"/>
  <c r="E16" i="12"/>
  <c r="E17" i="12"/>
  <c r="E18" i="12"/>
  <c r="E12" i="12"/>
  <c r="D66" i="12"/>
  <c r="D67" i="12"/>
  <c r="D68" i="12"/>
  <c r="D65" i="12"/>
  <c r="D61" i="12"/>
  <c r="D62" i="12"/>
  <c r="D60" i="12"/>
  <c r="D57" i="12"/>
  <c r="D58" i="12"/>
  <c r="D55" i="12"/>
  <c r="D56" i="12"/>
  <c r="D54" i="12"/>
  <c r="D51" i="12"/>
  <c r="D45" i="12"/>
  <c r="D46" i="12"/>
  <c r="D47" i="12"/>
  <c r="D48" i="12"/>
  <c r="D44" i="12"/>
  <c r="D38" i="12"/>
  <c r="D37" i="12"/>
  <c r="D28" i="12"/>
  <c r="D29" i="12"/>
  <c r="D30" i="12"/>
  <c r="D31" i="12"/>
  <c r="D32" i="12"/>
  <c r="D33" i="12"/>
  <c r="D27" i="12"/>
  <c r="D25" i="12"/>
  <c r="D21" i="12"/>
  <c r="D22" i="12"/>
  <c r="D23" i="12"/>
  <c r="D20" i="12"/>
  <c r="D13" i="12"/>
  <c r="D14" i="12"/>
  <c r="D15" i="12"/>
  <c r="D16" i="12"/>
  <c r="D17" i="12"/>
  <c r="D18" i="12"/>
  <c r="D12" i="12"/>
  <c r="F72" i="12" l="1"/>
  <c r="E64" i="12" l="1"/>
  <c r="E63" i="12" s="1"/>
  <c r="E59" i="12"/>
  <c r="E53" i="12"/>
  <c r="E49" i="12"/>
  <c r="E41" i="12"/>
  <c r="E36" i="12"/>
  <c r="E35" i="12" s="1"/>
  <c r="E26" i="12"/>
  <c r="E24" i="12"/>
  <c r="E19" i="12"/>
  <c r="E11" i="12"/>
  <c r="D64" i="12"/>
  <c r="D63" i="12" s="1"/>
  <c r="D59" i="12"/>
  <c r="D53" i="12"/>
  <c r="D49" i="12"/>
  <c r="D41" i="12"/>
  <c r="D36" i="12"/>
  <c r="D35" i="12" s="1"/>
  <c r="D26" i="12"/>
  <c r="D24" i="12"/>
  <c r="D19" i="12"/>
  <c r="D11" i="12"/>
  <c r="E10" i="12" l="1"/>
  <c r="E9" i="12" s="1"/>
  <c r="D10" i="12"/>
  <c r="D9" i="12" s="1"/>
  <c r="E52" i="12"/>
  <c r="E34" i="12"/>
  <c r="D52" i="12"/>
  <c r="D34" i="12"/>
  <c r="E8" i="12" l="1"/>
  <c r="E70" i="12" s="1"/>
  <c r="E74" i="12" s="1"/>
  <c r="D8" i="12"/>
  <c r="D70" i="12" s="1"/>
  <c r="D74" i="12" s="1"/>
  <c r="F8" i="12" l="1"/>
  <c r="K9" i="12" l="1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6" i="12"/>
  <c r="K37" i="12"/>
  <c r="K38" i="12"/>
  <c r="K40" i="12"/>
  <c r="K42" i="12"/>
  <c r="K44" i="12"/>
  <c r="K45" i="12"/>
  <c r="K48" i="12"/>
  <c r="K51" i="12"/>
  <c r="K53" i="12"/>
  <c r="K54" i="12"/>
  <c r="K55" i="12"/>
  <c r="K56" i="12"/>
  <c r="K57" i="12"/>
  <c r="K58" i="12"/>
  <c r="K60" i="12"/>
  <c r="K63" i="12"/>
  <c r="K64" i="12"/>
  <c r="K65" i="12"/>
  <c r="K66" i="12"/>
  <c r="K67" i="12"/>
  <c r="K6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6" i="12"/>
  <c r="J37" i="12"/>
  <c r="J38" i="12"/>
  <c r="J42" i="12"/>
  <c r="J44" i="12"/>
  <c r="J45" i="12"/>
  <c r="J48" i="12"/>
  <c r="J51" i="12"/>
  <c r="J53" i="12"/>
  <c r="J54" i="12"/>
  <c r="J55" i="12"/>
  <c r="J56" i="12"/>
  <c r="J57" i="12"/>
  <c r="J58" i="12"/>
  <c r="J60" i="12"/>
  <c r="J63" i="12"/>
  <c r="J64" i="12"/>
  <c r="J65" i="12"/>
  <c r="J66" i="12"/>
  <c r="J67" i="12"/>
  <c r="J68" i="12"/>
  <c r="I73" i="12"/>
  <c r="I58" i="12"/>
  <c r="I57" i="12"/>
  <c r="I51" i="12"/>
  <c r="I48" i="12"/>
  <c r="I42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3" i="12"/>
  <c r="F74" i="12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L9" i="12"/>
  <c r="L26" i="12"/>
  <c r="L10" i="12"/>
  <c r="L36" i="12"/>
  <c r="L53" i="12"/>
  <c r="L64" i="12"/>
  <c r="L24" i="12"/>
  <c r="L63" i="12"/>
  <c r="L19" i="12"/>
  <c r="L11" i="12"/>
  <c r="L73" i="12"/>
  <c r="L68" i="12"/>
  <c r="L66" i="12"/>
  <c r="L60" i="12"/>
  <c r="L58" i="12"/>
  <c r="L56" i="12"/>
  <c r="L54" i="12"/>
  <c r="L48" i="12"/>
  <c r="L44" i="12"/>
  <c r="L42" i="12"/>
  <c r="L38" i="12"/>
  <c r="L32" i="12"/>
  <c r="L30" i="12"/>
  <c r="L28" i="12"/>
  <c r="L22" i="12"/>
  <c r="L20" i="12"/>
  <c r="L18" i="12"/>
  <c r="L16" i="12"/>
  <c r="L14" i="12"/>
  <c r="L12" i="12"/>
  <c r="L67" i="12"/>
  <c r="L65" i="12"/>
  <c r="L57" i="12"/>
  <c r="L55" i="12"/>
  <c r="L51" i="12"/>
  <c r="L45" i="12"/>
  <c r="L37" i="12"/>
  <c r="L33" i="12"/>
  <c r="L31" i="12"/>
  <c r="L29" i="12"/>
  <c r="L27" i="12"/>
  <c r="L25" i="12"/>
  <c r="L23" i="12"/>
  <c r="L21" i="12"/>
  <c r="L17" i="12"/>
  <c r="L15" i="12"/>
  <c r="L13" i="12"/>
  <c r="E29" i="24" l="1"/>
  <c r="E31" i="24"/>
  <c r="F31" i="24" s="1"/>
  <c r="H32" i="24"/>
  <c r="H31" i="24"/>
  <c r="H28" i="24"/>
  <c r="I28" i="24" s="1"/>
  <c r="H29" i="24"/>
  <c r="I29" i="24" s="1"/>
  <c r="H54" i="24"/>
  <c r="H52" i="24"/>
  <c r="I52" i="24" s="1"/>
  <c r="H51" i="24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E53" i="24"/>
  <c r="F53" i="24" s="1"/>
  <c r="E51" i="24"/>
  <c r="F51" i="24" s="1"/>
  <c r="E52" i="24"/>
  <c r="E54" i="24"/>
  <c r="F54" i="24" s="1"/>
  <c r="E37" i="24"/>
  <c r="E34" i="24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E11" i="24"/>
  <c r="F11" i="24" s="1"/>
  <c r="E8" i="24"/>
  <c r="F8" i="24" s="1"/>
  <c r="E9" i="24"/>
  <c r="F9" i="24" s="1"/>
  <c r="E7" i="24"/>
  <c r="E17" i="24"/>
  <c r="F17" i="24" s="1"/>
  <c r="E10" i="24"/>
  <c r="F10" i="24" s="1"/>
  <c r="I9" i="24"/>
  <c r="G6" i="24"/>
  <c r="G5" i="24" s="1"/>
  <c r="G54" i="24"/>
  <c r="D52" i="24"/>
  <c r="D50" i="24" s="1"/>
  <c r="I51" i="24"/>
  <c r="I27" i="24"/>
  <c r="F34" i="24"/>
  <c r="G30" i="24"/>
  <c r="I32" i="24"/>
  <c r="E8" i="22"/>
  <c r="G25" i="24"/>
  <c r="G24" i="24" s="1"/>
  <c r="D6" i="24"/>
  <c r="D5" i="24" s="1"/>
  <c r="E39" i="22"/>
  <c r="D25" i="24"/>
  <c r="G42" i="24"/>
  <c r="D42" i="24"/>
  <c r="K46" i="12"/>
  <c r="I72" i="12"/>
  <c r="I54" i="24" l="1"/>
  <c r="E6" i="24"/>
  <c r="E42" i="24"/>
  <c r="F42" i="24" s="1"/>
  <c r="H6" i="24"/>
  <c r="H5" i="24" s="1"/>
  <c r="I5" i="24" s="1"/>
  <c r="F43" i="24"/>
  <c r="H50" i="24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F7" i="24"/>
  <c r="G50" i="24"/>
  <c r="I50" i="24" s="1"/>
  <c r="F52" i="24"/>
  <c r="I42" i="24"/>
  <c r="F6" i="24"/>
  <c r="G23" i="24"/>
  <c r="J46" i="12"/>
  <c r="I46" i="12"/>
  <c r="H61" i="12"/>
  <c r="K62" i="12"/>
  <c r="L72" i="12"/>
  <c r="E40" i="22"/>
  <c r="E7" i="22"/>
  <c r="I6" i="24" l="1"/>
  <c r="I25" i="24"/>
  <c r="H23" i="24"/>
  <c r="I23" i="24" s="1"/>
  <c r="E35" i="24"/>
  <c r="E38" i="22"/>
  <c r="H59" i="12"/>
  <c r="K61" i="12"/>
  <c r="D35" i="24"/>
  <c r="L46" i="12"/>
  <c r="F35" i="24" l="1"/>
  <c r="H52" i="12"/>
  <c r="K52" i="12" s="1"/>
  <c r="K59" i="12"/>
  <c r="E41" i="22" l="1"/>
  <c r="H49" i="12"/>
  <c r="K49" i="12" s="1"/>
  <c r="K50" i="12"/>
  <c r="I40" i="12" l="1"/>
  <c r="J40" i="12"/>
  <c r="L40" i="12" l="1"/>
  <c r="D29" i="24" l="1"/>
  <c r="F29" i="24" s="1"/>
  <c r="I50" i="12"/>
  <c r="J50" i="12"/>
  <c r="G49" i="12"/>
  <c r="L50" i="12" l="1"/>
  <c r="I49" i="12"/>
  <c r="J49" i="12"/>
  <c r="L49" i="12" l="1"/>
  <c r="I62" i="12"/>
  <c r="J62" i="12"/>
  <c r="G61" i="12"/>
  <c r="L62" i="12" l="1"/>
  <c r="J61" i="12"/>
  <c r="G59" i="12"/>
  <c r="I61" i="12"/>
  <c r="J59" i="12" l="1"/>
  <c r="I59" i="12"/>
  <c r="G52" i="12"/>
  <c r="L61" i="12"/>
  <c r="I52" i="12" l="1"/>
  <c r="J52" i="12"/>
  <c r="L59" i="12"/>
  <c r="L52" i="12" l="1"/>
  <c r="G41" i="12" l="1"/>
  <c r="H41" i="12"/>
  <c r="K41" i="12" s="1"/>
  <c r="K47" i="12"/>
  <c r="K39" i="12"/>
  <c r="J39" i="12"/>
  <c r="J43" i="12" l="1"/>
  <c r="G35" i="12"/>
  <c r="J35" i="12" s="1"/>
  <c r="F37" i="24"/>
  <c r="I47" i="12"/>
  <c r="I41" i="12"/>
  <c r="J41" i="12"/>
  <c r="L41" i="12" s="1"/>
  <c r="L39" i="12"/>
  <c r="D28" i="24"/>
  <c r="D24" i="24" s="1"/>
  <c r="H35" i="12"/>
  <c r="K43" i="12"/>
  <c r="J47" i="12"/>
  <c r="I39" i="12"/>
  <c r="I43" i="12"/>
  <c r="E36" i="24" l="1"/>
  <c r="D32" i="24"/>
  <c r="D30" i="24" s="1"/>
  <c r="D23" i="24" s="1"/>
  <c r="I35" i="12"/>
  <c r="G34" i="12"/>
  <c r="J34" i="12" s="1"/>
  <c r="E28" i="24"/>
  <c r="E24" i="24" s="1"/>
  <c r="L43" i="12"/>
  <c r="K35" i="12"/>
  <c r="L35" i="12" s="1"/>
  <c r="H34" i="12"/>
  <c r="L47" i="12"/>
  <c r="D36" i="24"/>
  <c r="F36" i="24" l="1"/>
  <c r="G8" i="12"/>
  <c r="G70" i="12" s="1"/>
  <c r="E32" i="24"/>
  <c r="F32" i="24" s="1"/>
  <c r="F28" i="24"/>
  <c r="I34" i="12"/>
  <c r="F24" i="24"/>
  <c r="K34" i="12"/>
  <c r="L34" i="12" s="1"/>
  <c r="H8" i="12"/>
  <c r="H70" i="12" s="1"/>
  <c r="H74" i="12" s="1"/>
  <c r="G74" i="12" l="1"/>
  <c r="I70" i="12"/>
  <c r="E9" i="22"/>
  <c r="E30" i="24"/>
  <c r="F30" i="24" s="1"/>
  <c r="I8" i="12"/>
  <c r="J8" i="12"/>
  <c r="K8" i="12"/>
  <c r="K70" i="12" s="1"/>
  <c r="K74" i="12" s="1"/>
  <c r="J70" i="12" l="1"/>
  <c r="E23" i="24"/>
  <c r="F23" i="24" s="1"/>
  <c r="L8" i="12"/>
  <c r="L69" i="12"/>
  <c r="I69" i="12"/>
  <c r="J74" i="12" l="1"/>
  <c r="L70" i="12"/>
  <c r="I74" i="12"/>
  <c r="E42" i="22"/>
  <c r="I71" i="12"/>
  <c r="E10" i="22" l="1"/>
  <c r="L71" i="12"/>
  <c r="D39" i="22"/>
  <c r="D41" i="22"/>
  <c r="D38" i="22"/>
  <c r="D40" i="22"/>
  <c r="L74" i="12"/>
  <c r="E11" i="22" l="1"/>
  <c r="D10" i="22" s="1"/>
  <c r="D42" i="22"/>
  <c r="D7" i="22" l="1"/>
  <c r="D11" i="22" s="1"/>
  <c r="D9" i="22"/>
  <c r="D8" i="22"/>
</calcChain>
</file>

<file path=xl/sharedStrings.xml><?xml version="1.0" encoding="utf-8"?>
<sst xmlns="http://schemas.openxmlformats.org/spreadsheetml/2006/main" count="464" uniqueCount="208">
  <si>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</si>
  <si>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</si>
  <si>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</si>
  <si>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</si>
  <si>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</si>
  <si>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</si>
  <si>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</si>
  <si>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</si>
  <si>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</si>
  <si>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</si>
  <si>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</si>
  <si>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</si>
  <si>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</si>
  <si>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</si>
  <si>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</si>
  <si>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</si>
  <si>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</si>
  <si>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</si>
  <si>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</si>
  <si>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</si>
  <si>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</si>
  <si>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</si>
  <si>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</si>
  <si>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</si>
  <si>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</si>
  <si>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</si>
  <si>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</si>
  <si>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</si>
  <si>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</si>
  <si>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</si>
  <si>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</si>
  <si>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</si>
  <si>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</si>
  <si>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</si>
  <si>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</si>
  <si>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</si>
  <si>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</si>
  <si>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</si>
  <si>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</si>
  <si>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</si>
  <si>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</si>
  <si>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</si>
  <si>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</si>
  <si>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</si>
  <si>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</si>
  <si>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</si>
  <si>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</si>
  <si>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</si>
  <si>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</si>
  <si>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</si>
  <si>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</si>
  <si>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</si>
  <si>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</si>
  <si>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</si>
  <si>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</si>
  <si>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</si>
  <si>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</si>
  <si>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</si>
  <si>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</si>
  <si>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11.2.</t>
  </si>
  <si>
    <t>E</t>
  </si>
  <si>
    <t>REPUBLIKA SLOVENIJA</t>
  </si>
  <si>
    <t>MINISTRSTVO ZA FINANCE</t>
  </si>
  <si>
    <t>Zap.št.</t>
  </si>
  <si>
    <t>kto EK</t>
  </si>
  <si>
    <t>Dohodnina (1.1.1.+1.1.2+1.1.3.+1.1.4.)</t>
  </si>
  <si>
    <t>Letni poračun (1.1.1.1.-1.1.1.2.)</t>
  </si>
  <si>
    <t>1.1.1.1</t>
  </si>
  <si>
    <t>Akontacije dohodnine</t>
  </si>
  <si>
    <t>7002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</si>
  <si>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</si>
  <si>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</si>
  <si>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</si>
  <si>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</si>
  <si>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7030 del</t>
  </si>
  <si>
    <t>Davki na nepremičnine - del državni proračun</t>
  </si>
  <si>
    <t>4.2.1.</t>
  </si>
  <si>
    <t>7031 del</t>
  </si>
  <si>
    <t>Davki na premičnine - del državni proračun</t>
  </si>
  <si>
    <t>7033</t>
  </si>
  <si>
    <t>4.4.1.</t>
  </si>
  <si>
    <t>7033 del</t>
  </si>
  <si>
    <t>Davek na promet nepremičnin in na finančno premoženje -del državni proračun</t>
  </si>
  <si>
    <t xml:space="preserve">Davki na posebne storitve </t>
  </si>
  <si>
    <t>7044 del</t>
  </si>
  <si>
    <t>Davki na posebne storitve  - del državni proračun</t>
  </si>
  <si>
    <t>7047</t>
  </si>
  <si>
    <t>Drugi davki na uporabo blaga in storitev</t>
  </si>
  <si>
    <t>5.3.1.</t>
  </si>
  <si>
    <t>7047 del</t>
  </si>
  <si>
    <t>Drugi davki na uporabo blaga in storitev - del  državni proračun</t>
  </si>
  <si>
    <t>706</t>
  </si>
  <si>
    <t>71</t>
  </si>
  <si>
    <t>710</t>
  </si>
  <si>
    <t>7103 del</t>
  </si>
  <si>
    <t xml:space="preserve">Koncesijske dajatve od posebnih iger na srečo </t>
  </si>
  <si>
    <t>Prihodki od dajatve za začasno ali občasno delo upokojencev</t>
  </si>
  <si>
    <t>711</t>
  </si>
  <si>
    <t>TAKSE IN PRISTOJBINE</t>
  </si>
  <si>
    <t>712</t>
  </si>
  <si>
    <t>714</t>
  </si>
  <si>
    <t>7140</t>
  </si>
  <si>
    <t xml:space="preserve">Drugi prostovoljni prispevki za socialno varnost </t>
  </si>
  <si>
    <t>7141</t>
  </si>
  <si>
    <t>7141 del</t>
  </si>
  <si>
    <t>Drugi nedavčni prihodki - del državni proračun</t>
  </si>
  <si>
    <t>74</t>
  </si>
  <si>
    <t>740</t>
  </si>
  <si>
    <t>D</t>
  </si>
  <si>
    <t>F</t>
  </si>
  <si>
    <t>G</t>
  </si>
  <si>
    <t>H</t>
  </si>
  <si>
    <t>I</t>
  </si>
  <si>
    <t>DAVKI NA MEDNARODNO TRGOVINO IN TRANSAKCIJE</t>
  </si>
  <si>
    <t>705</t>
  </si>
  <si>
    <t>7041</t>
  </si>
  <si>
    <t>7042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</si>
  <si>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</si>
  <si>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</si>
  <si>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</si>
  <si>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</si>
  <si>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</si>
  <si>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</si>
  <si>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</si>
  <si>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</si>
  <si>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</si>
  <si>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</si>
  <si>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</si>
  <si>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</si>
  <si>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</si>
  <si>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>7050</t>
  </si>
  <si>
    <t>7040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</si>
  <si>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</si>
  <si>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</si>
  <si>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</si>
  <si>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</si>
  <si>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</si>
  <si>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</si>
  <si>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</si>
  <si>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r>
      <t xml:space="preserve">DOMAČI DAVKI NA BLAGO IN STORITVE </t>
    </r>
    <r>
      <rPr>
        <b/>
        <sz val="11"/>
        <color indexed="8"/>
        <rFont val="Arial"/>
        <family val="2"/>
        <charset val="238"/>
      </rPr>
      <t>(5.1.+ 5.2.+ 5.3.+ 5.4.+5.5.+5.6.)</t>
    </r>
  </si>
  <si>
    <t>Davek na dodano vrednost  (5.1.1.+5.1.2.)</t>
  </si>
  <si>
    <t>Drugi davki na blago in storitve (CO2)</t>
  </si>
  <si>
    <t>5.3.2.</t>
  </si>
  <si>
    <t>Trošarine (5.3.1.- 5.3.2)</t>
  </si>
  <si>
    <t>11.2.1.</t>
  </si>
  <si>
    <t>12.3.</t>
  </si>
  <si>
    <t>12.4.</t>
  </si>
  <si>
    <t>NEDAVČNI PRIHODKI (8+9+10+11)</t>
  </si>
  <si>
    <t>TRANSFERNI PRIHODKI (12)</t>
  </si>
  <si>
    <t xml:space="preserve">VRSTA PRIHODKA     </t>
  </si>
  <si>
    <t>DAVKI NA DOHODEK IN DOBIČEK (1.1.+ 1.2.+ 1.3.)</t>
  </si>
  <si>
    <t>Finančna uprava Republike Slovenije</t>
  </si>
  <si>
    <t>Koncesijske dajatve za občasna in začasna dela študentov in dijakov</t>
  </si>
  <si>
    <t>GLOBE IN DRUGE DENARNE KAZNI</t>
  </si>
  <si>
    <t>DRUGI NEDAVČNI PRIHODKI  (11.1. + 11.2.)</t>
  </si>
  <si>
    <t>TRANSFERNI PRIHODKI IZ DRUGIH JAVNOFINANČNIH INSTITUCIJ (12.1.+12.2.+12.3.+12.4.)</t>
  </si>
  <si>
    <t>Vir:</t>
  </si>
  <si>
    <t>Republika Slovenija</t>
  </si>
  <si>
    <t>Ministrstvo za finance</t>
  </si>
  <si>
    <t xml:space="preserve">VRSTA PRIHODKA      </t>
  </si>
  <si>
    <t>Struktura v %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</si>
  <si>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</si>
  <si>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</si>
  <si>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</si>
  <si>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</si>
  <si>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</si>
  <si>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</si>
  <si>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</si>
  <si>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</si>
  <si>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</si>
  <si>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</si>
  <si>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</si>
  <si>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</si>
  <si>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</si>
  <si>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</si>
  <si>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</si>
  <si>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</si>
  <si>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FURS SKUPAJ</t>
  </si>
  <si>
    <t>CUKOD</t>
  </si>
  <si>
    <t>eDIS CDK</t>
  </si>
  <si>
    <t xml:space="preserve"> eDIS CDK - tabela STA, knjigovodski sistem CUKOD; </t>
  </si>
  <si>
    <t>INDEKS 2017/2016</t>
  </si>
  <si>
    <t>indeks 2017/2016</t>
  </si>
  <si>
    <t>Vir: eDIS CDK - tabela STA in knjigovodski sistem CUKOD</t>
  </si>
  <si>
    <t>REALIZACIJA  NOVEMBER 2017</t>
  </si>
  <si>
    <t>REALIZACIJA   NOVEMBER 2016</t>
  </si>
  <si>
    <t>REALIZACIJA  NOVEMBER 2016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</si>
  <si>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</si>
  <si>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</si>
  <si>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</si>
  <si>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</si>
  <si>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</si>
  <si>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</si>
  <si>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</si>
  <si>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</si>
  <si>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RAZLIKA MESEC 2018/2017</t>
  </si>
  <si>
    <t>REALIZACIJA JANUAR 2018</t>
  </si>
  <si>
    <t>REALIZACIJA JANUAR 2017</t>
  </si>
  <si>
    <t>indeks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</si>
  <si>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</si>
  <si>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</si>
  <si>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</si>
  <si>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</si>
  <si>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</si>
  <si>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</si>
  <si>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</si>
  <si>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</si>
  <si>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 xml:space="preserve">Opomba: točka F za eDIS CDK zajema podatke po izteku trimesečja za celotno kumulativno obdobje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</si>
</sst>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S_I_T_-;\-* #,##0.00\ _S_I_T_-;_-* &quot;-&quot;??\ _S_I_T_-;_-@_-"/>
    <numFmt numFmtId="165" formatCode="0.0"/>
    <numFmt numFmtId="166" formatCode="d/\ m/\ yyyy;@"/>
    <numFmt numFmtId="167" formatCode="#,##0.0"/>
    <numFmt numFmtId="168" formatCode="#,##0.0000"/>
    <numFmt numFmtId="169" formatCode="#,##0\ &quot;SIT&quot;;\-#,##0\ &quot;SIT&quot;"/>
    <numFmt numFmtId="170" formatCode="#,##0.00\ &quot;SIT&quot;;\-#,##0.00\ &quot;SIT&quot;"/>
    <numFmt numFmtId="171" formatCode="mmmm\ d\,\ yyyy"/>
  </numFmts>
  <fonts count="6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10"/>
      <color rgb="FF0000FF"/>
      <name val="Arial CE"/>
      <charset val="238"/>
    </font>
    <font>
      <sz val="10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i/>
      <sz val="11"/>
      <name val="Arial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i/>
      <sz val="11"/>
      <color rgb="FF000000"/>
      <name val="Arial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sz val="11"/>
      <color indexed="8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B7DEE8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0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8" fillId="0" borderId="0"/>
    <xf numFmtId="0" fontId="4" fillId="0" borderId="0"/>
    <xf numFmtId="0" fontId="1" fillId="0" borderId="0"/>
    <xf numFmtId="167" fontId="1" fillId="0" borderId="0" applyFill="0" applyBorder="0" applyAlignment="0" applyProtection="0"/>
    <xf numFmtId="170" fontId="1" fillId="0" borderId="0" applyFill="0" applyBorder="0" applyAlignment="0" applyProtection="0"/>
    <xf numFmtId="169" fontId="1" fillId="0" borderId="0" applyFill="0" applyBorder="0" applyAlignment="0" applyProtection="0"/>
    <xf numFmtId="171" fontId="1" fillId="0" borderId="0" applyFill="0" applyBorder="0" applyAlignment="0" applyProtection="0"/>
    <xf numFmtId="2" fontId="1" fillId="0" borderId="0" applyFill="0" applyBorder="0" applyAlignment="0" applyProtection="0"/>
    <xf numFmtId="0" fontId="6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4" applyNumberFormat="0" applyFill="0" applyAlignment="0" applyProtection="0"/>
    <xf numFmtId="164" fontId="1" fillId="0" borderId="0" applyFont="0" applyFill="0" applyBorder="0" applyAlignment="0" applyProtection="0"/>
  </cellStyleXfs>
  <cellXfs count="293">
    <xf numFmtId="0" fontId="0" fillId="0" borderId="0" xfId="0"/>
    <xf numFmtId="3" fontId="22" fillId="0" borderId="0" xfId="0" applyNumberFormat="1" applyFont="1"/>
    <xf numFmtId="3" fontId="23" fillId="0" borderId="0" xfId="0" quotePrefix="1" applyNumberFormat="1" applyFont="1"/>
    <xf numFmtId="3" fontId="0" fillId="0" borderId="0" xfId="0" applyNumberFormat="1"/>
    <xf numFmtId="3" fontId="23" fillId="0" borderId="0" xfId="0" applyNumberFormat="1" applyFont="1"/>
    <xf numFmtId="3" fontId="24" fillId="0" borderId="0" xfId="44" applyNumberFormat="1" applyFont="1"/>
    <xf numFmtId="3" fontId="25" fillId="0" borderId="0" xfId="0" applyNumberFormat="1" applyFont="1"/>
    <xf numFmtId="3" fontId="27" fillId="0" borderId="0" xfId="0" applyNumberFormat="1" applyFont="1"/>
    <xf numFmtId="3" fontId="31" fillId="35" borderId="14" xfId="0" applyNumberFormat="1" applyFont="1" applyFill="1" applyBorder="1" applyAlignment="1">
      <alignment shrinkToFit="1"/>
    </xf>
    <xf numFmtId="3" fontId="0" fillId="0" borderId="0" xfId="0" applyNumberFormat="1" applyFill="1"/>
    <xf numFmtId="3" fontId="0" fillId="0" borderId="0" xfId="0" applyNumberFormat="1" applyAlignment="1">
      <alignment wrapText="1"/>
    </xf>
    <xf numFmtId="0" fontId="29" fillId="0" borderId="20" xfId="28" applyFont="1" applyFill="1" applyBorder="1" applyAlignment="1">
      <alignment vertical="center" shrinkToFit="1"/>
    </xf>
    <xf numFmtId="3" fontId="2" fillId="38" borderId="1" xfId="0" applyNumberFormat="1" applyFont="1" applyFill="1" applyBorder="1" applyAlignment="1">
      <alignment horizontal="center" wrapText="1"/>
    </xf>
    <xf numFmtId="3" fontId="30" fillId="38" borderId="1" xfId="0" applyNumberFormat="1" applyFont="1" applyFill="1" applyBorder="1" applyAlignment="1">
      <alignment horizontal="center"/>
    </xf>
    <xf numFmtId="3" fontId="3" fillId="38" borderId="1" xfId="0" applyNumberFormat="1" applyFont="1" applyFill="1" applyBorder="1"/>
    <xf numFmtId="3" fontId="3" fillId="38" borderId="1" xfId="0" quotePrefix="1" applyNumberFormat="1" applyFont="1" applyFill="1" applyBorder="1"/>
    <xf numFmtId="3" fontId="2" fillId="39" borderId="1" xfId="0" applyNumberFormat="1" applyFont="1" applyFill="1" applyBorder="1" applyAlignment="1">
      <alignment horizontal="center" wrapText="1"/>
    </xf>
    <xf numFmtId="3" fontId="30" fillId="39" borderId="1" xfId="0" applyNumberFormat="1" applyFont="1" applyFill="1" applyBorder="1" applyAlignment="1">
      <alignment horizontal="center"/>
    </xf>
    <xf numFmtId="3" fontId="3" fillId="39" borderId="1" xfId="0" applyNumberFormat="1" applyFont="1" applyFill="1" applyBorder="1" applyAlignment="1">
      <alignment horizontal="right"/>
    </xf>
    <xf numFmtId="3" fontId="42" fillId="38" borderId="13" xfId="0" applyNumberFormat="1" applyFont="1" applyFill="1" applyBorder="1" applyAlignment="1">
      <alignment horizontal="center" wrapText="1"/>
    </xf>
    <xf numFmtId="3" fontId="42" fillId="38" borderId="20" xfId="0" applyNumberFormat="1" applyFont="1" applyFill="1" applyBorder="1" applyAlignment="1">
      <alignment horizontal="center" wrapText="1"/>
    </xf>
    <xf numFmtId="3" fontId="42" fillId="38" borderId="24" xfId="0" applyNumberFormat="1" applyFont="1" applyFill="1" applyBorder="1" applyAlignment="1">
      <alignment horizontal="center" wrapText="1"/>
    </xf>
    <xf numFmtId="3" fontId="2" fillId="38" borderId="21" xfId="0" applyNumberFormat="1" applyFont="1" applyFill="1" applyBorder="1" applyAlignment="1">
      <alignment horizontal="center" wrapText="1"/>
    </xf>
    <xf numFmtId="3" fontId="30" fillId="38" borderId="21" xfId="0" applyNumberFormat="1" applyFont="1" applyFill="1" applyBorder="1" applyAlignment="1">
      <alignment horizontal="center"/>
    </xf>
    <xf numFmtId="165" fontId="31" fillId="38" borderId="21" xfId="28" applyNumberFormat="1" applyFont="1" applyFill="1" applyBorder="1" applyAlignment="1">
      <alignment shrinkToFit="1"/>
    </xf>
    <xf numFmtId="165" fontId="31" fillId="38" borderId="22" xfId="28" applyNumberFormat="1" applyFont="1" applyFill="1" applyBorder="1" applyAlignment="1">
      <alignment shrinkToFit="1"/>
    </xf>
    <xf numFmtId="3" fontId="42" fillId="39" borderId="13" xfId="0" applyNumberFormat="1" applyFont="1" applyFill="1" applyBorder="1" applyAlignment="1">
      <alignment horizontal="center" wrapText="1"/>
    </xf>
    <xf numFmtId="3" fontId="42" fillId="39" borderId="20" xfId="0" applyNumberFormat="1" applyFont="1" applyFill="1" applyBorder="1" applyAlignment="1">
      <alignment horizontal="center" wrapText="1"/>
    </xf>
    <xf numFmtId="3" fontId="42" fillId="39" borderId="24" xfId="0" applyNumberFormat="1" applyFont="1" applyFill="1" applyBorder="1" applyAlignment="1">
      <alignment horizontal="center" wrapText="1"/>
    </xf>
    <xf numFmtId="3" fontId="2" fillId="39" borderId="21" xfId="0" applyNumberFormat="1" applyFont="1" applyFill="1" applyBorder="1" applyAlignment="1">
      <alignment horizontal="center" wrapText="1"/>
    </xf>
    <xf numFmtId="3" fontId="30" fillId="39" borderId="21" xfId="0" applyNumberFormat="1" applyFont="1" applyFill="1" applyBorder="1" applyAlignment="1">
      <alignment horizontal="center"/>
    </xf>
    <xf numFmtId="165" fontId="31" fillId="39" borderId="21" xfId="28" applyNumberFormat="1" applyFont="1" applyFill="1" applyBorder="1" applyAlignment="1">
      <alignment shrinkToFit="1"/>
    </xf>
    <xf numFmtId="165" fontId="31" fillId="39" borderId="22" xfId="28" applyNumberFormat="1" applyFont="1" applyFill="1" applyBorder="1" applyAlignment="1">
      <alignment shrinkToFit="1"/>
    </xf>
    <xf numFmtId="3" fontId="31" fillId="38" borderId="1" xfId="0" applyNumberFormat="1" applyFont="1" applyFill="1" applyBorder="1" applyAlignment="1">
      <alignment horizontal="right"/>
    </xf>
    <xf numFmtId="3" fontId="31" fillId="38" borderId="1" xfId="0" applyNumberFormat="1" applyFont="1" applyFill="1" applyBorder="1"/>
    <xf numFmtId="3" fontId="31" fillId="38" borderId="12" xfId="0" applyNumberFormat="1" applyFont="1" applyFill="1" applyBorder="1" applyAlignment="1">
      <alignment horizontal="right"/>
    </xf>
    <xf numFmtId="0" fontId="31" fillId="35" borderId="28" xfId="28" applyFont="1" applyFill="1" applyBorder="1" applyAlignment="1">
      <alignment shrinkToFit="1"/>
    </xf>
    <xf numFmtId="0" fontId="31" fillId="35" borderId="21" xfId="28" applyFont="1" applyFill="1" applyBorder="1" applyAlignment="1">
      <alignment shrinkToFit="1"/>
    </xf>
    <xf numFmtId="0" fontId="31" fillId="35" borderId="21" xfId="28" applyFont="1" applyFill="1" applyBorder="1" applyAlignment="1">
      <alignment wrapText="1" shrinkToFit="1"/>
    </xf>
    <xf numFmtId="0" fontId="31" fillId="37" borderId="11" xfId="28" applyFont="1" applyFill="1" applyBorder="1" applyAlignment="1">
      <alignment shrinkToFit="1"/>
    </xf>
    <xf numFmtId="3" fontId="31" fillId="37" borderId="14" xfId="0" applyNumberFormat="1" applyFont="1" applyFill="1" applyBorder="1" applyAlignment="1">
      <alignment shrinkToFit="1"/>
    </xf>
    <xf numFmtId="0" fontId="31" fillId="37" borderId="11" xfId="0" applyFont="1" applyFill="1" applyBorder="1" applyAlignment="1">
      <alignment shrinkToFit="1"/>
    </xf>
    <xf numFmtId="3" fontId="3" fillId="37" borderId="14" xfId="0" applyNumberFormat="1" applyFont="1" applyFill="1" applyBorder="1" applyAlignment="1">
      <alignment shrinkToFit="1"/>
    </xf>
    <xf numFmtId="0" fontId="3" fillId="37" borderId="11" xfId="0" applyFont="1" applyFill="1" applyBorder="1" applyAlignment="1">
      <alignment shrinkToFit="1"/>
    </xf>
    <xf numFmtId="3" fontId="34" fillId="37" borderId="14" xfId="0" applyNumberFormat="1" applyFont="1" applyFill="1" applyBorder="1" applyAlignment="1">
      <alignment shrinkToFit="1"/>
    </xf>
    <xf numFmtId="0" fontId="34" fillId="37" borderId="11" xfId="28" applyFont="1" applyFill="1" applyBorder="1" applyAlignment="1">
      <alignment shrinkToFit="1"/>
    </xf>
    <xf numFmtId="0" fontId="3" fillId="37" borderId="11" xfId="28" applyFont="1" applyFill="1" applyBorder="1" applyAlignment="1">
      <alignment shrinkToFit="1"/>
    </xf>
    <xf numFmtId="0" fontId="29" fillId="37" borderId="1" xfId="0" applyFont="1" applyFill="1" applyBorder="1" applyAlignment="1">
      <alignment shrinkToFit="1"/>
    </xf>
    <xf numFmtId="0" fontId="3" fillId="37" borderId="11" xfId="0" applyFont="1" applyFill="1" applyBorder="1" applyAlignment="1"/>
    <xf numFmtId="3" fontId="31" fillId="37" borderId="15" xfId="0" applyNumberFormat="1" applyFont="1" applyFill="1" applyBorder="1" applyAlignment="1">
      <alignment shrinkToFit="1"/>
    </xf>
    <xf numFmtId="2" fontId="33" fillId="37" borderId="1" xfId="0" applyNumberFormat="1" applyFont="1" applyFill="1" applyBorder="1" applyAlignment="1">
      <alignment shrinkToFit="1"/>
    </xf>
    <xf numFmtId="3" fontId="31" fillId="37" borderId="11" xfId="0" applyNumberFormat="1" applyFont="1" applyFill="1" applyBorder="1" applyAlignment="1">
      <alignment shrinkToFit="1"/>
    </xf>
    <xf numFmtId="3" fontId="38" fillId="37" borderId="14" xfId="0" applyNumberFormat="1" applyFont="1" applyFill="1" applyBorder="1" applyAlignment="1">
      <alignment shrinkToFit="1"/>
    </xf>
    <xf numFmtId="0" fontId="38" fillId="37" borderId="11" xfId="28" applyFont="1" applyFill="1" applyBorder="1" applyAlignment="1">
      <alignment shrinkToFit="1"/>
    </xf>
    <xf numFmtId="49" fontId="39" fillId="37" borderId="11" xfId="0" applyNumberFormat="1" applyFont="1" applyFill="1" applyBorder="1" applyAlignment="1">
      <alignment horizontal="left" wrapText="1"/>
    </xf>
    <xf numFmtId="0" fontId="26" fillId="37" borderId="11" xfId="28" applyFont="1" applyFill="1" applyBorder="1" applyAlignment="1">
      <alignment shrinkToFit="1"/>
    </xf>
    <xf numFmtId="3" fontId="31" fillId="37" borderId="16" xfId="0" applyNumberFormat="1" applyFont="1" applyFill="1" applyBorder="1" applyAlignment="1">
      <alignment shrinkToFit="1"/>
    </xf>
    <xf numFmtId="3" fontId="28" fillId="0" borderId="0" xfId="0" applyNumberFormat="1" applyFont="1" applyBorder="1"/>
    <xf numFmtId="0" fontId="27" fillId="0" borderId="0" xfId="0" applyNumberFormat="1" applyFont="1"/>
    <xf numFmtId="166" fontId="28" fillId="0" borderId="0" xfId="0" applyNumberFormat="1" applyFont="1" applyBorder="1"/>
    <xf numFmtId="3" fontId="43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1" xfId="0" applyNumberFormat="1" applyFont="1" applyBorder="1" applyAlignment="1">
      <alignment horizontal="center"/>
    </xf>
    <xf numFmtId="0" fontId="3" fillId="0" borderId="0" xfId="0" applyFont="1"/>
    <xf numFmtId="167" fontId="3" fillId="35" borderId="21" xfId="0" applyNumberFormat="1" applyFont="1" applyFill="1" applyBorder="1"/>
    <xf numFmtId="3" fontId="44" fillId="0" borderId="0" xfId="44" applyNumberFormat="1" applyFont="1"/>
    <xf numFmtId="3" fontId="42" fillId="40" borderId="13" xfId="0" applyNumberFormat="1" applyFont="1" applyFill="1" applyBorder="1" applyAlignment="1">
      <alignment horizontal="center" wrapText="1"/>
    </xf>
    <xf numFmtId="3" fontId="42" fillId="40" borderId="20" xfId="0" applyNumberFormat="1" applyFont="1" applyFill="1" applyBorder="1" applyAlignment="1">
      <alignment horizontal="center" wrapText="1"/>
    </xf>
    <xf numFmtId="3" fontId="42" fillId="40" borderId="24" xfId="0" applyNumberFormat="1" applyFont="1" applyFill="1" applyBorder="1" applyAlignment="1">
      <alignment horizontal="center" wrapText="1"/>
    </xf>
    <xf numFmtId="3" fontId="2" fillId="40" borderId="15" xfId="0" applyNumberFormat="1" applyFont="1" applyFill="1" applyBorder="1" applyAlignment="1">
      <alignment horizontal="center" wrapText="1"/>
    </xf>
    <xf numFmtId="3" fontId="2" fillId="40" borderId="1" xfId="0" applyNumberFormat="1" applyFont="1" applyFill="1" applyBorder="1" applyAlignment="1">
      <alignment horizontal="center" wrapText="1"/>
    </xf>
    <xf numFmtId="3" fontId="2" fillId="40" borderId="21" xfId="0" applyNumberFormat="1" applyFont="1" applyFill="1" applyBorder="1" applyAlignment="1">
      <alignment horizontal="center" wrapText="1"/>
    </xf>
    <xf numFmtId="3" fontId="30" fillId="40" borderId="1" xfId="0" applyNumberFormat="1" applyFont="1" applyFill="1" applyBorder="1" applyAlignment="1">
      <alignment horizontal="center"/>
    </xf>
    <xf numFmtId="3" fontId="30" fillId="40" borderId="21" xfId="0" applyNumberFormat="1" applyFont="1" applyFill="1" applyBorder="1" applyAlignment="1">
      <alignment horizontal="center"/>
    </xf>
    <xf numFmtId="3" fontId="31" fillId="40" borderId="1" xfId="0" applyNumberFormat="1" applyFont="1" applyFill="1" applyBorder="1" applyAlignment="1">
      <alignment horizontal="right"/>
    </xf>
    <xf numFmtId="165" fontId="31" fillId="40" borderId="21" xfId="28" applyNumberFormat="1" applyFont="1" applyFill="1" applyBorder="1" applyAlignment="1">
      <alignment shrinkToFit="1"/>
    </xf>
    <xf numFmtId="3" fontId="31" fillId="40" borderId="1" xfId="0" applyNumberFormat="1" applyFont="1" applyFill="1" applyBorder="1"/>
    <xf numFmtId="3" fontId="3" fillId="40" borderId="1" xfId="0" applyNumberFormat="1" applyFont="1" applyFill="1" applyBorder="1"/>
    <xf numFmtId="3" fontId="31" fillId="40" borderId="1" xfId="0" quotePrefix="1" applyNumberFormat="1" applyFont="1" applyFill="1" applyBorder="1"/>
    <xf numFmtId="165" fontId="31" fillId="40" borderId="22" xfId="28" applyNumberFormat="1" applyFont="1" applyFill="1" applyBorder="1" applyAlignment="1">
      <alignment shrinkToFit="1"/>
    </xf>
    <xf numFmtId="3" fontId="31" fillId="39" borderId="1" xfId="0" applyNumberFormat="1" applyFont="1" applyFill="1" applyBorder="1" applyAlignment="1">
      <alignment horizontal="right"/>
    </xf>
    <xf numFmtId="165" fontId="3" fillId="40" borderId="21" xfId="28" applyNumberFormat="1" applyFont="1" applyFill="1" applyBorder="1" applyAlignment="1">
      <alignment shrinkToFit="1"/>
    </xf>
    <xf numFmtId="3" fontId="3" fillId="38" borderId="12" xfId="0" applyNumberFormat="1" applyFont="1" applyFill="1" applyBorder="1"/>
    <xf numFmtId="165" fontId="3" fillId="38" borderId="21" xfId="28" applyNumberFormat="1" applyFont="1" applyFill="1" applyBorder="1" applyAlignment="1">
      <alignment shrinkToFit="1"/>
    </xf>
    <xf numFmtId="0" fontId="0" fillId="0" borderId="0" xfId="0" applyFill="1"/>
    <xf numFmtId="0" fontId="0" fillId="0" borderId="0" xfId="0" applyAlignment="1">
      <alignment horizontal="center"/>
    </xf>
    <xf numFmtId="3" fontId="27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/>
    <xf numFmtId="3" fontId="40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43" fillId="0" borderId="24" xfId="0" applyNumberFormat="1" applyFont="1" applyBorder="1"/>
    <xf numFmtId="3" fontId="31" fillId="0" borderId="21" xfId="0" applyNumberFormat="1" applyFont="1" applyBorder="1" applyAlignment="1">
      <alignment horizontal="center"/>
    </xf>
    <xf numFmtId="0" fontId="31" fillId="37" borderId="21" xfId="28" applyFont="1" applyFill="1" applyBorder="1" applyAlignment="1">
      <alignment shrinkToFit="1"/>
    </xf>
    <xf numFmtId="0" fontId="31" fillId="37" borderId="21" xfId="0" applyFont="1" applyFill="1" applyBorder="1" applyAlignment="1">
      <alignment shrinkToFit="1"/>
    </xf>
    <xf numFmtId="0" fontId="3" fillId="37" borderId="21" xfId="0" applyFont="1" applyFill="1" applyBorder="1" applyAlignment="1">
      <alignment shrinkToFit="1"/>
    </xf>
    <xf numFmtId="0" fontId="34" fillId="37" borderId="21" xfId="28" applyFont="1" applyFill="1" applyBorder="1" applyAlignment="1">
      <alignment shrinkToFit="1"/>
    </xf>
    <xf numFmtId="0" fontId="3" fillId="37" borderId="21" xfId="28" applyFont="1" applyFill="1" applyBorder="1" applyAlignment="1">
      <alignment shrinkToFit="1"/>
    </xf>
    <xf numFmtId="0" fontId="3" fillId="37" borderId="21" xfId="0" applyFont="1" applyFill="1" applyBorder="1" applyAlignment="1"/>
    <xf numFmtId="3" fontId="31" fillId="37" borderId="21" xfId="0" applyNumberFormat="1" applyFont="1" applyFill="1" applyBorder="1" applyAlignment="1">
      <alignment shrinkToFit="1"/>
    </xf>
    <xf numFmtId="49" fontId="39" fillId="37" borderId="21" xfId="0" applyNumberFormat="1" applyFont="1" applyFill="1" applyBorder="1" applyAlignment="1">
      <alignment horizontal="left" wrapText="1"/>
    </xf>
    <xf numFmtId="49" fontId="39" fillId="37" borderId="29" xfId="0" applyNumberFormat="1" applyFont="1" applyFill="1" applyBorder="1" applyAlignment="1">
      <alignment horizontal="left" wrapText="1"/>
    </xf>
    <xf numFmtId="0" fontId="26" fillId="37" borderId="21" xfId="28" applyFont="1" applyFill="1" applyBorder="1" applyAlignment="1">
      <alignment shrinkToFit="1"/>
    </xf>
    <xf numFmtId="0" fontId="48" fillId="35" borderId="28" xfId="28" applyFont="1" applyFill="1" applyBorder="1" applyAlignment="1">
      <alignment wrapText="1" shrinkToFit="1"/>
    </xf>
    <xf numFmtId="0" fontId="48" fillId="37" borderId="21" xfId="28" applyFont="1" applyFill="1" applyBorder="1" applyAlignment="1">
      <alignment wrapText="1" shrinkToFit="1"/>
    </xf>
    <xf numFmtId="3" fontId="51" fillId="0" borderId="0" xfId="0" applyNumberFormat="1" applyFont="1" applyAlignment="1">
      <alignment horizontal="right"/>
    </xf>
    <xf numFmtId="3" fontId="32" fillId="37" borderId="1" xfId="0" applyNumberFormat="1" applyFont="1" applyFill="1" applyBorder="1" applyAlignment="1">
      <alignment horizontal="left" shrinkToFit="1"/>
    </xf>
    <xf numFmtId="49" fontId="33" fillId="37" borderId="1" xfId="0" applyNumberFormat="1" applyFont="1" applyFill="1" applyBorder="1" applyAlignment="1">
      <alignment horizontal="left" shrinkToFit="1"/>
    </xf>
    <xf numFmtId="49" fontId="29" fillId="37" borderId="1" xfId="0" applyNumberFormat="1" applyFont="1" applyFill="1" applyBorder="1" applyAlignment="1">
      <alignment horizontal="left" shrinkToFit="1"/>
    </xf>
    <xf numFmtId="49" fontId="35" fillId="37" borderId="1" xfId="0" applyNumberFormat="1" applyFont="1" applyFill="1" applyBorder="1" applyAlignment="1">
      <alignment horizontal="left" shrinkToFit="1"/>
    </xf>
    <xf numFmtId="49" fontId="36" fillId="37" borderId="1" xfId="0" applyNumberFormat="1" applyFont="1" applyFill="1" applyBorder="1" applyAlignment="1">
      <alignment horizontal="left" shrinkToFit="1"/>
    </xf>
    <xf numFmtId="3" fontId="32" fillId="37" borderId="1" xfId="0" applyNumberFormat="1" applyFont="1" applyFill="1" applyBorder="1" applyAlignment="1" applyProtection="1">
      <alignment horizontal="left"/>
    </xf>
    <xf numFmtId="3" fontId="28" fillId="33" borderId="13" xfId="28" applyNumberFormat="1" applyFont="1" applyFill="1" applyBorder="1" applyAlignment="1">
      <alignment vertical="center" shrinkToFit="1"/>
    </xf>
    <xf numFmtId="3" fontId="31" fillId="37" borderId="15" xfId="0" applyNumberFormat="1" applyFont="1" applyFill="1" applyBorder="1" applyAlignment="1">
      <alignment horizontal="right" shrinkToFit="1"/>
    </xf>
    <xf numFmtId="3" fontId="3" fillId="37" borderId="15" xfId="0" applyNumberFormat="1" applyFont="1" applyFill="1" applyBorder="1" applyAlignment="1">
      <alignment shrinkToFit="1"/>
    </xf>
    <xf numFmtId="3" fontId="34" fillId="37" borderId="15" xfId="0" applyNumberFormat="1" applyFont="1" applyFill="1" applyBorder="1" applyAlignment="1">
      <alignment shrinkToFit="1"/>
    </xf>
    <xf numFmtId="3" fontId="38" fillId="37" borderId="15" xfId="0" applyNumberFormat="1" applyFont="1" applyFill="1" applyBorder="1" applyAlignment="1">
      <alignment shrinkToFit="1"/>
    </xf>
    <xf numFmtId="3" fontId="0" fillId="0" borderId="1" xfId="0" applyNumberFormat="1" applyBorder="1"/>
    <xf numFmtId="0" fontId="31" fillId="35" borderId="1" xfId="28" applyFont="1" applyFill="1" applyBorder="1" applyAlignment="1">
      <alignment shrinkToFit="1"/>
    </xf>
    <xf numFmtId="0" fontId="21" fillId="0" borderId="0" xfId="0" applyFont="1"/>
    <xf numFmtId="3" fontId="46" fillId="0" borderId="1" xfId="0" quotePrefix="1" applyNumberFormat="1" applyFont="1" applyFill="1" applyBorder="1"/>
    <xf numFmtId="3" fontId="46" fillId="0" borderId="1" xfId="0" applyNumberFormat="1" applyFont="1" applyFill="1" applyBorder="1"/>
    <xf numFmtId="167" fontId="46" fillId="0" borderId="1" xfId="0" applyNumberFormat="1" applyFont="1" applyFill="1" applyBorder="1" applyAlignment="1"/>
    <xf numFmtId="3" fontId="47" fillId="0" borderId="1" xfId="0" quotePrefix="1" applyNumberFormat="1" applyFont="1" applyFill="1" applyBorder="1"/>
    <xf numFmtId="167" fontId="47" fillId="0" borderId="1" xfId="0" applyNumberFormat="1" applyFont="1" applyFill="1" applyBorder="1" applyAlignment="1"/>
    <xf numFmtId="3" fontId="47" fillId="0" borderId="1" xfId="0" applyNumberFormat="1" applyFont="1" applyFill="1" applyBorder="1"/>
    <xf numFmtId="3" fontId="47" fillId="0" borderId="1" xfId="0" applyNumberFormat="1" applyFont="1" applyBorder="1"/>
    <xf numFmtId="167" fontId="47" fillId="0" borderId="1" xfId="0" applyNumberFormat="1" applyFont="1" applyBorder="1" applyAlignment="1"/>
    <xf numFmtId="3" fontId="46" fillId="0" borderId="1" xfId="0" applyNumberFormat="1" applyFont="1" applyBorder="1"/>
    <xf numFmtId="0" fontId="53" fillId="33" borderId="13" xfId="28" applyFont="1" applyFill="1" applyBorder="1" applyAlignment="1">
      <alignment vertical="center" shrinkToFit="1"/>
    </xf>
    <xf numFmtId="0" fontId="46" fillId="0" borderId="20" xfId="28" applyFont="1" applyFill="1" applyBorder="1" applyAlignment="1">
      <alignment horizontal="left" vertical="center" shrinkToFit="1"/>
    </xf>
    <xf numFmtId="3" fontId="31" fillId="35" borderId="15" xfId="0" applyNumberFormat="1" applyFont="1" applyFill="1" applyBorder="1" applyAlignment="1" applyProtection="1">
      <alignment shrinkToFit="1"/>
    </xf>
    <xf numFmtId="0" fontId="31" fillId="35" borderId="27" xfId="28" applyFont="1" applyFill="1" applyBorder="1" applyAlignment="1">
      <alignment shrinkToFit="1"/>
    </xf>
    <xf numFmtId="0" fontId="0" fillId="35" borderId="19" xfId="0" applyFill="1" applyBorder="1"/>
    <xf numFmtId="3" fontId="31" fillId="35" borderId="27" xfId="28" applyNumberFormat="1" applyFont="1" applyFill="1" applyBorder="1" applyAlignment="1">
      <alignment horizontal="center" shrinkToFit="1"/>
    </xf>
    <xf numFmtId="3" fontId="31" fillId="35" borderId="21" xfId="28" applyNumberFormat="1" applyFont="1" applyFill="1" applyBorder="1" applyAlignment="1">
      <alignment shrinkToFit="1"/>
    </xf>
    <xf numFmtId="3" fontId="31" fillId="35" borderId="22" xfId="28" applyNumberFormat="1" applyFont="1" applyFill="1" applyBorder="1" applyAlignment="1">
      <alignment shrinkToFit="1"/>
    </xf>
    <xf numFmtId="167" fontId="49" fillId="35" borderId="1" xfId="0" applyNumberFormat="1" applyFont="1" applyFill="1" applyBorder="1" applyAlignment="1">
      <alignment horizontal="center"/>
    </xf>
    <xf numFmtId="0" fontId="53" fillId="36" borderId="20" xfId="28" applyFont="1" applyFill="1" applyBorder="1" applyAlignment="1">
      <alignment horizontal="center" vertical="center" wrapText="1"/>
    </xf>
    <xf numFmtId="3" fontId="27" fillId="0" borderId="24" xfId="0" applyNumberFormat="1" applyFont="1" applyBorder="1" applyAlignment="1">
      <alignment horizontal="center" wrapText="1"/>
    </xf>
    <xf numFmtId="167" fontId="26" fillId="35" borderId="27" xfId="0" applyNumberFormat="1" applyFont="1" applyFill="1" applyBorder="1" applyAlignment="1">
      <alignment horizontal="center"/>
    </xf>
    <xf numFmtId="167" fontId="46" fillId="0" borderId="1" xfId="0" applyNumberFormat="1" applyFont="1" applyBorder="1" applyAlignment="1"/>
    <xf numFmtId="3" fontId="48" fillId="35" borderId="1" xfId="0" applyNumberFormat="1" applyFont="1" applyFill="1" applyBorder="1"/>
    <xf numFmtId="167" fontId="1" fillId="35" borderId="1" xfId="0" applyNumberFormat="1" applyFont="1" applyFill="1" applyBorder="1" applyAlignment="1"/>
    <xf numFmtId="3" fontId="48" fillId="35" borderId="1" xfId="0" quotePrefix="1" applyNumberFormat="1" applyFont="1" applyFill="1" applyBorder="1"/>
    <xf numFmtId="3" fontId="26" fillId="35" borderId="21" xfId="0" applyNumberFormat="1" applyFont="1" applyFill="1" applyBorder="1" applyAlignment="1">
      <alignment horizontal="right"/>
    </xf>
    <xf numFmtId="3" fontId="21" fillId="35" borderId="22" xfId="0" applyNumberFormat="1" applyFont="1" applyFill="1" applyBorder="1" applyAlignment="1">
      <alignment horizontal="right"/>
    </xf>
    <xf numFmtId="168" fontId="49" fillId="35" borderId="1" xfId="0" applyNumberFormat="1" applyFont="1" applyFill="1" applyBorder="1" applyAlignment="1">
      <alignment horizontal="center"/>
    </xf>
    <xf numFmtId="0" fontId="32" fillId="0" borderId="1" xfId="28" applyFont="1" applyFill="1" applyBorder="1" applyAlignment="1">
      <alignment horizontal="center" vertical="center" shrinkToFit="1"/>
    </xf>
    <xf numFmtId="0" fontId="32" fillId="0" borderId="21" xfId="28" applyFont="1" applyFill="1" applyBorder="1" applyAlignment="1">
      <alignment horizontal="center" vertical="center" shrinkToFit="1"/>
    </xf>
    <xf numFmtId="0" fontId="32" fillId="33" borderId="15" xfId="28" applyFont="1" applyFill="1" applyBorder="1" applyAlignment="1">
      <alignment horizontal="center" vertical="center" shrinkToFit="1"/>
    </xf>
    <xf numFmtId="0" fontId="45" fillId="0" borderId="0" xfId="0" applyFont="1"/>
    <xf numFmtId="3" fontId="43" fillId="34" borderId="1" xfId="0" applyNumberFormat="1" applyFont="1" applyFill="1" applyBorder="1"/>
    <xf numFmtId="3" fontId="27" fillId="34" borderId="1" xfId="0" applyNumberFormat="1" applyFont="1" applyFill="1" applyBorder="1" applyAlignment="1">
      <alignment horizontal="center" vertical="center" wrapText="1"/>
    </xf>
    <xf numFmtId="3" fontId="48" fillId="35" borderId="1" xfId="0" applyNumberFormat="1" applyFont="1" applyFill="1" applyBorder="1" applyAlignment="1">
      <alignment shrinkToFit="1"/>
    </xf>
    <xf numFmtId="0" fontId="48" fillId="35" borderId="1" xfId="0" applyFont="1" applyFill="1" applyBorder="1" applyAlignment="1">
      <alignment shrinkToFit="1"/>
    </xf>
    <xf numFmtId="167" fontId="1" fillId="35" borderId="1" xfId="0" applyNumberFormat="1" applyFont="1" applyFill="1" applyBorder="1"/>
    <xf numFmtId="3" fontId="47" fillId="37" borderId="1" xfId="0" applyNumberFormat="1" applyFont="1" applyFill="1" applyBorder="1" applyAlignment="1">
      <alignment shrinkToFit="1"/>
    </xf>
    <xf numFmtId="0" fontId="47" fillId="37" borderId="1" xfId="0" applyFont="1" applyFill="1" applyBorder="1" applyAlignment="1">
      <alignment shrinkToFit="1"/>
    </xf>
    <xf numFmtId="167" fontId="47" fillId="0" borderId="1" xfId="0" applyNumberFormat="1" applyFont="1" applyBorder="1"/>
    <xf numFmtId="3" fontId="46" fillId="37" borderId="1" xfId="0" applyNumberFormat="1" applyFont="1" applyFill="1" applyBorder="1" applyAlignment="1">
      <alignment shrinkToFit="1"/>
    </xf>
    <xf numFmtId="0" fontId="46" fillId="37" borderId="1" xfId="28" applyFont="1" applyFill="1" applyBorder="1" applyAlignment="1">
      <alignment shrinkToFit="1"/>
    </xf>
    <xf numFmtId="167" fontId="46" fillId="0" borderId="1" xfId="0" applyNumberFormat="1" applyFont="1" applyBorder="1"/>
    <xf numFmtId="0" fontId="47" fillId="37" borderId="1" xfId="0" applyFont="1" applyFill="1" applyBorder="1" applyAlignment="1">
      <alignment wrapText="1"/>
    </xf>
    <xf numFmtId="0" fontId="47" fillId="37" borderId="1" xfId="0" applyFont="1" applyFill="1" applyBorder="1" applyAlignment="1"/>
    <xf numFmtId="3" fontId="48" fillId="37" borderId="1" xfId="0" applyNumberFormat="1" applyFont="1" applyFill="1" applyBorder="1" applyAlignment="1">
      <alignment shrinkToFit="1"/>
    </xf>
    <xf numFmtId="0" fontId="48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7" fontId="1" fillId="0" borderId="1" xfId="0" applyNumberFormat="1" applyFont="1" applyBorder="1" applyAlignment="1"/>
    <xf numFmtId="3" fontId="1" fillId="0" borderId="1" xfId="0" applyNumberFormat="1" applyFont="1" applyFill="1" applyBorder="1"/>
    <xf numFmtId="167" fontId="1" fillId="0" borderId="1" xfId="0" applyNumberFormat="1" applyFont="1" applyBorder="1"/>
    <xf numFmtId="0" fontId="48" fillId="35" borderId="1" xfId="28" applyFont="1" applyFill="1" applyBorder="1" applyAlignment="1">
      <alignment wrapText="1" shrinkToFit="1"/>
    </xf>
    <xf numFmtId="167" fontId="48" fillId="35" borderId="1" xfId="0" quotePrefix="1" applyNumberFormat="1" applyFont="1" applyFill="1" applyBorder="1" applyAlignment="1"/>
    <xf numFmtId="167" fontId="48" fillId="35" borderId="1" xfId="0" applyNumberFormat="1" applyFont="1" applyFill="1" applyBorder="1"/>
    <xf numFmtId="167" fontId="46" fillId="0" borderId="1" xfId="0" applyNumberFormat="1" applyFont="1" applyFill="1" applyBorder="1"/>
    <xf numFmtId="0" fontId="46" fillId="37" borderId="1" xfId="28" applyFont="1" applyFill="1" applyBorder="1" applyAlignment="1">
      <alignment wrapText="1" shrinkToFit="1"/>
    </xf>
    <xf numFmtId="167" fontId="46" fillId="0" borderId="1" xfId="0" quotePrefix="1" applyNumberFormat="1" applyFont="1" applyFill="1" applyBorder="1"/>
    <xf numFmtId="3" fontId="55" fillId="37" borderId="1" xfId="0" applyNumberFormat="1" applyFont="1" applyFill="1" applyBorder="1" applyAlignment="1">
      <alignment shrinkToFit="1"/>
    </xf>
    <xf numFmtId="0" fontId="46" fillId="37" borderId="1" xfId="28" applyFont="1" applyFill="1" applyBorder="1" applyAlignment="1">
      <alignment vertical="center" wrapText="1" shrinkToFit="1"/>
    </xf>
    <xf numFmtId="3" fontId="54" fillId="37" borderId="1" xfId="0" applyNumberFormat="1" applyFont="1" applyFill="1" applyBorder="1" applyAlignment="1">
      <alignment shrinkToFit="1"/>
    </xf>
    <xf numFmtId="49" fontId="57" fillId="37" borderId="1" xfId="0" applyNumberFormat="1" applyFont="1" applyFill="1" applyBorder="1" applyAlignment="1">
      <alignment horizontal="left" wrapText="1"/>
    </xf>
    <xf numFmtId="167" fontId="47" fillId="0" borderId="1" xfId="0" applyNumberFormat="1" applyFont="1" applyFill="1" applyBorder="1"/>
    <xf numFmtId="49" fontId="56" fillId="37" borderId="1" xfId="0" applyNumberFormat="1" applyFont="1" applyFill="1" applyBorder="1" applyAlignment="1">
      <alignment horizontal="left" wrapText="1"/>
    </xf>
    <xf numFmtId="0" fontId="47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46" fillId="35" borderId="1" xfId="0" applyNumberFormat="1" applyFont="1" applyFill="1" applyBorder="1" applyAlignment="1">
      <alignment shrinkToFit="1"/>
    </xf>
    <xf numFmtId="0" fontId="3" fillId="37" borderId="21" xfId="0" applyFont="1" applyFill="1" applyBorder="1" applyAlignment="1">
      <alignment wrapText="1"/>
    </xf>
    <xf numFmtId="167" fontId="0" fillId="0" borderId="0" xfId="0" applyNumberFormat="1" applyFill="1"/>
    <xf numFmtId="3" fontId="28" fillId="0" borderId="0" xfId="0" applyNumberFormat="1" applyFont="1" applyFill="1" applyBorder="1"/>
    <xf numFmtId="3" fontId="31" fillId="38" borderId="1" xfId="0" quotePrefix="1" applyNumberFormat="1" applyFont="1" applyFill="1" applyBorder="1"/>
    <xf numFmtId="0" fontId="54" fillId="37" borderId="1" xfId="28" applyFont="1" applyFill="1" applyBorder="1" applyAlignment="1">
      <alignment shrinkToFit="1"/>
    </xf>
    <xf numFmtId="167" fontId="47" fillId="0" borderId="1" xfId="0" quotePrefix="1" applyNumberFormat="1" applyFont="1" applyFill="1" applyBorder="1"/>
    <xf numFmtId="49" fontId="59" fillId="37" borderId="1" xfId="0" applyNumberFormat="1" applyFont="1" applyFill="1" applyBorder="1" applyAlignment="1">
      <alignment horizontal="left" wrapText="1"/>
    </xf>
    <xf numFmtId="0" fontId="60" fillId="37" borderId="1" xfId="28" applyFont="1" applyFill="1" applyBorder="1" applyAlignment="1">
      <alignment wrapText="1" shrinkToFit="1"/>
    </xf>
    <xf numFmtId="3" fontId="3" fillId="40" borderId="15" xfId="0" applyNumberFormat="1" applyFont="1" applyFill="1" applyBorder="1"/>
    <xf numFmtId="0" fontId="31" fillId="37" borderId="11" xfId="28" applyFont="1" applyFill="1" applyBorder="1" applyAlignment="1">
      <alignment wrapText="1" shrinkToFit="1"/>
    </xf>
    <xf numFmtId="3" fontId="31" fillId="40" borderId="15" xfId="0" applyNumberFormat="1" applyFont="1" applyFill="1" applyBorder="1" applyAlignment="1">
      <alignment horizontal="right"/>
    </xf>
    <xf numFmtId="3" fontId="30" fillId="0" borderId="25" xfId="0" applyNumberFormat="1" applyFont="1" applyBorder="1" applyAlignment="1">
      <alignment horizontal="center"/>
    </xf>
    <xf numFmtId="3" fontId="31" fillId="40" borderId="15" xfId="0" quotePrefix="1" applyNumberFormat="1" applyFont="1" applyFill="1" applyBorder="1"/>
    <xf numFmtId="3" fontId="31" fillId="40" borderId="15" xfId="0" applyNumberFormat="1" applyFont="1" applyFill="1" applyBorder="1"/>
    <xf numFmtId="49" fontId="41" fillId="37" borderId="11" xfId="0" applyNumberFormat="1" applyFont="1" applyFill="1" applyBorder="1" applyAlignment="1">
      <alignment horizontal="left" wrapText="1"/>
    </xf>
    <xf numFmtId="3" fontId="30" fillId="40" borderId="15" xfId="0" applyNumberFormat="1" applyFont="1" applyFill="1" applyBorder="1" applyAlignment="1">
      <alignment horizontal="center"/>
    </xf>
    <xf numFmtId="0" fontId="0" fillId="0" borderId="0" xfId="0"/>
    <xf numFmtId="3" fontId="0" fillId="0" borderId="0" xfId="0" applyNumberFormat="1"/>
    <xf numFmtId="3" fontId="28" fillId="0" borderId="0" xfId="0" applyNumberFormat="1" applyFont="1" applyBorder="1"/>
    <xf numFmtId="3" fontId="28" fillId="0" borderId="0" xfId="0" applyNumberFormat="1" applyFont="1" applyFill="1" applyBorder="1"/>
    <xf numFmtId="3" fontId="52" fillId="34" borderId="14" xfId="0" applyNumberFormat="1" applyFont="1" applyFill="1" applyBorder="1" applyAlignment="1">
      <alignment horizontal="right" shrinkToFit="1"/>
    </xf>
    <xf numFmtId="0" fontId="52" fillId="34" borderId="21" xfId="28" applyFont="1" applyFill="1" applyBorder="1" applyAlignment="1">
      <alignment shrinkToFit="1"/>
    </xf>
    <xf numFmtId="3" fontId="52" fillId="34" borderId="1" xfId="0" applyNumberFormat="1" applyFont="1" applyFill="1" applyBorder="1" applyAlignment="1">
      <alignment horizontal="right"/>
    </xf>
    <xf numFmtId="167" fontId="62" fillId="34" borderId="21" xfId="0" applyNumberFormat="1" applyFont="1" applyFill="1" applyBorder="1" applyAlignment="1">
      <alignment horizontal="right"/>
    </xf>
    <xf numFmtId="3" fontId="52" fillId="34" borderId="1" xfId="0" applyNumberFormat="1" applyFont="1" applyFill="1" applyBorder="1"/>
    <xf numFmtId="3" fontId="52" fillId="34" borderId="11" xfId="0" applyNumberFormat="1" applyFont="1" applyFill="1" applyBorder="1"/>
    <xf numFmtId="167" fontId="62" fillId="34" borderId="29" xfId="0" applyNumberFormat="1" applyFont="1" applyFill="1" applyBorder="1"/>
    <xf numFmtId="167" fontId="62" fillId="34" borderId="21" xfId="0" applyNumberFormat="1" applyFont="1" applyFill="1" applyBorder="1"/>
    <xf numFmtId="3" fontId="26" fillId="0" borderId="20" xfId="0" applyNumberFormat="1" applyFont="1" applyBorder="1" applyAlignment="1">
      <alignment horizontal="center" wrapText="1"/>
    </xf>
    <xf numFmtId="49" fontId="63" fillId="37" borderId="29" xfId="0" applyNumberFormat="1" applyFont="1" applyFill="1" applyBorder="1" applyAlignment="1">
      <alignment horizontal="left" wrapText="1"/>
    </xf>
    <xf numFmtId="3" fontId="31" fillId="34" borderId="12" xfId="0" applyNumberFormat="1" applyFont="1" applyFill="1" applyBorder="1" applyAlignment="1">
      <alignment horizontal="right"/>
    </xf>
    <xf numFmtId="3" fontId="31" fillId="35" borderId="12" xfId="0" applyNumberFormat="1" applyFont="1" applyFill="1" applyBorder="1"/>
    <xf numFmtId="3" fontId="31" fillId="0" borderId="12" xfId="0" applyNumberFormat="1" applyFont="1" applyBorder="1"/>
    <xf numFmtId="3" fontId="31" fillId="0" borderId="12" xfId="0" applyNumberFormat="1" applyFont="1" applyFill="1" applyBorder="1"/>
    <xf numFmtId="3" fontId="3" fillId="0" borderId="12" xfId="0" applyNumberFormat="1" applyFont="1" applyBorder="1"/>
    <xf numFmtId="3" fontId="3" fillId="0" borderId="12" xfId="0" applyNumberFormat="1" applyFont="1" applyFill="1" applyBorder="1"/>
    <xf numFmtId="3" fontId="31" fillId="0" borderId="12" xfId="0" quotePrefix="1" applyNumberFormat="1" applyFont="1" applyFill="1" applyBorder="1"/>
    <xf numFmtId="3" fontId="3" fillId="0" borderId="12" xfId="0" quotePrefix="1" applyNumberFormat="1" applyFont="1" applyFill="1" applyBorder="1"/>
    <xf numFmtId="3" fontId="3" fillId="35" borderId="12" xfId="0" applyNumberFormat="1" applyFont="1" applyFill="1" applyBorder="1"/>
    <xf numFmtId="3" fontId="31" fillId="34" borderId="12" xfId="0" applyNumberFormat="1" applyFont="1" applyFill="1" applyBorder="1"/>
    <xf numFmtId="3" fontId="3" fillId="0" borderId="18" xfId="0" applyNumberFormat="1" applyFont="1" applyFill="1" applyBorder="1"/>
    <xf numFmtId="3" fontId="31" fillId="34" borderId="23" xfId="0" applyNumberFormat="1" applyFont="1" applyFill="1" applyBorder="1"/>
    <xf numFmtId="3" fontId="3" fillId="0" borderId="17" xfId="0" applyNumberFormat="1" applyFont="1" applyFill="1" applyBorder="1"/>
    <xf numFmtId="3" fontId="31" fillId="34" borderId="23" xfId="0" applyNumberFormat="1" applyFont="1" applyFill="1" applyBorder="1"/>
    <xf numFmtId="3" fontId="31" fillId="0" borderId="17" xfId="0" applyNumberFormat="1" applyFont="1" applyFill="1" applyBorder="1"/>
    <xf numFmtId="3" fontId="3" fillId="0" borderId="18" xfId="0" applyNumberFormat="1" applyFont="1" applyFill="1" applyBorder="1" applyAlignment="1">
      <alignment horizontal="right"/>
    </xf>
    <xf numFmtId="3" fontId="31" fillId="0" borderId="0" xfId="0" applyNumberFormat="1" applyFont="1" applyFill="1" applyBorder="1" applyAlignment="1" applyProtection="1">
      <alignment horizontal="right"/>
    </xf>
    <xf numFmtId="0" fontId="31" fillId="0" borderId="0" xfId="28" applyFont="1" applyFill="1" applyBorder="1" applyAlignment="1">
      <alignment wrapText="1"/>
    </xf>
    <xf numFmtId="3" fontId="31" fillId="40" borderId="0" xfId="28" applyNumberFormat="1" applyFont="1" applyFill="1" applyBorder="1" applyAlignment="1"/>
    <xf numFmtId="165" fontId="31" fillId="40" borderId="0" xfId="28" applyNumberFormat="1" applyFont="1" applyFill="1" applyBorder="1" applyAlignment="1">
      <alignment shrinkToFit="1"/>
    </xf>
    <xf numFmtId="3" fontId="3" fillId="38" borderId="0" xfId="0" quotePrefix="1" applyNumberFormat="1" applyFont="1" applyFill="1" applyBorder="1"/>
    <xf numFmtId="165" fontId="31" fillId="38" borderId="0" xfId="28" applyNumberFormat="1" applyFont="1" applyFill="1" applyBorder="1" applyAlignment="1">
      <alignment shrinkToFit="1"/>
    </xf>
    <xf numFmtId="3" fontId="3" fillId="39" borderId="0" xfId="0" applyNumberFormat="1" applyFont="1" applyFill="1" applyBorder="1" applyAlignment="1">
      <alignment horizontal="right"/>
    </xf>
    <xf numFmtId="165" fontId="31" fillId="39" borderId="0" xfId="28" applyNumberFormat="1" applyFont="1" applyFill="1" applyBorder="1" applyAlignment="1">
      <alignment shrinkToFit="1"/>
    </xf>
    <xf numFmtId="3" fontId="64" fillId="37" borderId="15" xfId="0" applyNumberFormat="1" applyFont="1" applyFill="1" applyBorder="1" applyAlignment="1">
      <alignment horizontal="right" shrinkToFit="1"/>
    </xf>
    <xf numFmtId="3" fontId="64" fillId="37" borderId="1" xfId="0" applyNumberFormat="1" applyFont="1" applyFill="1" applyBorder="1" applyAlignment="1" applyProtection="1">
      <alignment horizontal="right"/>
    </xf>
    <xf numFmtId="0" fontId="64" fillId="0" borderId="21" xfId="0" applyFont="1" applyFill="1" applyBorder="1" applyAlignment="1" applyProtection="1">
      <alignment wrapText="1"/>
    </xf>
    <xf numFmtId="3" fontId="64" fillId="0" borderId="15" xfId="0" applyNumberFormat="1" applyFont="1" applyFill="1" applyBorder="1" applyAlignment="1" applyProtection="1">
      <alignment horizontal="right"/>
    </xf>
    <xf numFmtId="3" fontId="64" fillId="0" borderId="1" xfId="0" applyNumberFormat="1" applyFont="1" applyFill="1" applyBorder="1" applyAlignment="1" applyProtection="1">
      <alignment horizontal="right"/>
    </xf>
    <xf numFmtId="3" fontId="65" fillId="0" borderId="15" xfId="0" applyNumberFormat="1" applyFont="1" applyFill="1" applyBorder="1" applyAlignment="1" applyProtection="1">
      <alignment horizontal="right"/>
    </xf>
    <xf numFmtId="0" fontId="64" fillId="0" borderId="15" xfId="45" applyFont="1" applyFill="1" applyBorder="1" applyAlignment="1" applyProtection="1">
      <alignment horizontal="right"/>
    </xf>
    <xf numFmtId="0" fontId="64" fillId="0" borderId="1" xfId="45" applyFont="1" applyFill="1" applyBorder="1" applyAlignment="1" applyProtection="1">
      <alignment horizontal="right"/>
    </xf>
    <xf numFmtId="0" fontId="64" fillId="0" borderId="21" xfId="28" applyFont="1" applyFill="1" applyBorder="1" applyAlignment="1">
      <alignment wrapText="1"/>
    </xf>
    <xf numFmtId="3" fontId="64" fillId="0" borderId="19" xfId="0" applyNumberFormat="1" applyFont="1" applyFill="1" applyBorder="1" applyAlignment="1" applyProtection="1">
      <alignment horizontal="right"/>
    </xf>
    <xf numFmtId="0" fontId="64" fillId="0" borderId="27" xfId="45" applyFont="1" applyFill="1" applyBorder="1" applyAlignment="1" applyProtection="1">
      <alignment horizontal="right"/>
    </xf>
    <xf numFmtId="0" fontId="64" fillId="0" borderId="22" xfId="28" applyFont="1" applyFill="1" applyBorder="1" applyAlignment="1">
      <alignment wrapText="1"/>
    </xf>
    <xf numFmtId="3" fontId="31" fillId="40" borderId="19" xfId="0" applyNumberFormat="1" applyFont="1" applyFill="1" applyBorder="1"/>
    <xf numFmtId="3" fontId="31" fillId="40" borderId="27" xfId="0" applyNumberFormat="1" applyFont="1" applyFill="1" applyBorder="1"/>
    <xf numFmtId="3" fontId="31" fillId="38" borderId="27" xfId="0" applyNumberFormat="1" applyFont="1" applyFill="1" applyBorder="1"/>
    <xf numFmtId="3" fontId="31" fillId="39" borderId="27" xfId="0" applyNumberFormat="1" applyFont="1" applyFill="1" applyBorder="1" applyAlignment="1">
      <alignment horizontal="right"/>
    </xf>
    <xf numFmtId="3" fontId="27" fillId="0" borderId="24" xfId="0" applyNumberFormat="1" applyFont="1" applyBorder="1" applyAlignment="1">
      <alignment horizontal="center" vertical="center" wrapText="1"/>
    </xf>
    <xf numFmtId="3" fontId="52" fillId="0" borderId="15" xfId="0" applyNumberFormat="1" applyFont="1" applyFill="1" applyBorder="1" applyAlignment="1" applyProtection="1">
      <alignment horizontal="right"/>
    </xf>
    <xf numFmtId="0" fontId="48" fillId="0" borderId="21" xfId="0" applyFont="1" applyFill="1" applyBorder="1" applyAlignment="1" applyProtection="1">
      <alignment wrapText="1"/>
    </xf>
    <xf numFmtId="0" fontId="31" fillId="0" borderId="15" xfId="45" applyFont="1" applyFill="1" applyBorder="1" applyAlignment="1" applyProtection="1">
      <alignment horizontal="right"/>
    </xf>
    <xf numFmtId="0" fontId="31" fillId="0" borderId="21" xfId="0" applyFont="1" applyFill="1" applyBorder="1" applyAlignment="1" applyProtection="1">
      <alignment wrapText="1"/>
    </xf>
    <xf numFmtId="3" fontId="52" fillId="34" borderId="35" xfId="0" applyNumberFormat="1" applyFont="1" applyFill="1" applyBorder="1" applyAlignment="1">
      <alignment horizontal="right" shrinkToFit="1"/>
    </xf>
    <xf numFmtId="0" fontId="52" fillId="34" borderId="22" xfId="28" applyFont="1" applyFill="1" applyBorder="1" applyAlignment="1">
      <alignment shrinkToFit="1"/>
    </xf>
    <xf numFmtId="3" fontId="52" fillId="34" borderId="27" xfId="0" applyNumberFormat="1" applyFont="1" applyFill="1" applyBorder="1"/>
    <xf numFmtId="3" fontId="52" fillId="34" borderId="26" xfId="0" applyNumberFormat="1" applyFont="1" applyFill="1" applyBorder="1"/>
    <xf numFmtId="167" fontId="62" fillId="34" borderId="31" xfId="0" applyNumberFormat="1" applyFont="1" applyFill="1" applyBorder="1"/>
    <xf numFmtId="3" fontId="52" fillId="34" borderId="15" xfId="0" applyNumberFormat="1" applyFont="1" applyFill="1" applyBorder="1" applyAlignment="1">
      <alignment horizontal="right" shrinkToFit="1"/>
    </xf>
    <xf numFmtId="3" fontId="40" fillId="0" borderId="32" xfId="0" applyNumberFormat="1" applyFont="1" applyBorder="1" applyAlignment="1"/>
    <xf numFmtId="3" fontId="62" fillId="0" borderId="12" xfId="0" applyNumberFormat="1" applyFont="1" applyFill="1" applyBorder="1"/>
    <xf numFmtId="3" fontId="62" fillId="0" borderId="1" xfId="0" applyNumberFormat="1" applyFont="1" applyBorder="1"/>
    <xf numFmtId="167" fontId="62" fillId="0" borderId="21" xfId="0" applyNumberFormat="1" applyFont="1" applyBorder="1"/>
    <xf numFmtId="3" fontId="52" fillId="35" borderId="1" xfId="0" applyNumberFormat="1" applyFont="1" applyFill="1" applyBorder="1"/>
    <xf numFmtId="167" fontId="62" fillId="35" borderId="21" xfId="0" applyNumberFormat="1" applyFont="1" applyFill="1" applyBorder="1"/>
    <xf numFmtId="3" fontId="52" fillId="0" borderId="1" xfId="0" applyNumberFormat="1" applyFont="1" applyBorder="1"/>
    <xf numFmtId="3" fontId="52" fillId="0" borderId="1" xfId="0" applyNumberFormat="1" applyFont="1" applyFill="1" applyBorder="1"/>
    <xf numFmtId="167" fontId="62" fillId="0" borderId="29" xfId="0" applyNumberFormat="1" applyFont="1" applyFill="1" applyBorder="1"/>
    <xf numFmtId="3" fontId="52" fillId="0" borderId="1" xfId="0" quotePrefix="1" applyNumberFormat="1" applyFont="1" applyFill="1" applyBorder="1"/>
    <xf numFmtId="167" fontId="62" fillId="0" borderId="21" xfId="0" quotePrefix="1" applyNumberFormat="1" applyFont="1" applyFill="1" applyBorder="1"/>
    <xf numFmtId="3" fontId="62" fillId="0" borderId="1" xfId="0" quotePrefix="1" applyNumberFormat="1" applyFont="1" applyFill="1" applyBorder="1"/>
    <xf numFmtId="167" fontId="62" fillId="0" borderId="21" xfId="0" applyNumberFormat="1" applyFont="1" applyFill="1" applyBorder="1"/>
    <xf numFmtId="3" fontId="62" fillId="0" borderId="1" xfId="0" applyNumberFormat="1" applyFont="1" applyFill="1" applyBorder="1"/>
    <xf numFmtId="3" fontId="62" fillId="0" borderId="12" xfId="0" applyNumberFormat="1" applyFont="1" applyBorder="1"/>
    <xf numFmtId="3" fontId="62" fillId="35" borderId="1" xfId="0" applyNumberFormat="1" applyFont="1" applyFill="1" applyBorder="1"/>
    <xf numFmtId="167" fontId="62" fillId="0" borderId="21" xfId="0" applyNumberFormat="1" applyFont="1" applyFill="1" applyBorder="1" applyAlignment="1">
      <alignment horizontal="right"/>
    </xf>
    <xf numFmtId="3" fontId="62" fillId="35" borderId="12" xfId="0" applyNumberFormat="1" applyFont="1" applyFill="1" applyBorder="1"/>
    <xf numFmtId="167" fontId="62" fillId="35" borderId="29" xfId="0" applyNumberFormat="1" applyFont="1" applyFill="1" applyBorder="1"/>
    <xf numFmtId="3" fontId="62" fillId="0" borderId="33" xfId="0" applyNumberFormat="1" applyFont="1" applyBorder="1"/>
    <xf numFmtId="167" fontId="62" fillId="0" borderId="28" xfId="0" applyNumberFormat="1" applyFont="1" applyFill="1" applyBorder="1"/>
    <xf numFmtId="3" fontId="52" fillId="35" borderId="11" xfId="0" applyNumberFormat="1" applyFont="1" applyFill="1" applyBorder="1"/>
    <xf numFmtId="3" fontId="62" fillId="0" borderId="33" xfId="0" applyNumberFormat="1" applyFont="1" applyFill="1" applyBorder="1"/>
    <xf numFmtId="167" fontId="62" fillId="0" borderId="30" xfId="0" applyNumberFormat="1" applyFont="1" applyFill="1" applyBorder="1"/>
    <xf numFmtId="0" fontId="0" fillId="0" borderId="0" xfId="0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08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9.4642253347975913</c:v>
                </c:pt>
                <c:pt idx="1">
                  <c:v>19.506208223113354</c:v>
                </c:pt>
                <c:pt idx="2">
                  <c:v>17.944616711602603</c:v>
                </c:pt>
                <c:pt idx="3">
                  <c:v>53.084949730486443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" name="Text Box 5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" name="Text Box 6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" name="Text Box 7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" name="Text Box 8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" name="Text Box 9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" name="Text Box 10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" name="Text Box 11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" name="Text Box 16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3" name="Text Box 17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4" name="Text Box 18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5" name="Text Box 19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6" name="Text Box 20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7" name="Text Box 21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8" name="Text Box 22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9" name="Text Box 23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2" name="Text Box 17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3" name="Text Box 18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5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6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7" name="Text Box 5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8" name="Text Box 6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9" name="Text Box 7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0" name="Text Box 8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1" name="Text Box 9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2" name="Text Box 10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3" name="Text Box 11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6" name="Text Box 16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7" name="Text Box 17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8" name="Text Box 18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49" name="Text Box 19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0" name="Text Box 20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1" name="Text Box 21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2" name="Text Box 22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3" name="Text Box 23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4" name="Text Box 7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5" name="Text Box 8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6" name="Text Box 17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7" name="Text Box 18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0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1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2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3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4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5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6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7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8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69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0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1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2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3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4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5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6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7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8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79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0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1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2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3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4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5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6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7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8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89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0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1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2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3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4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5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6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7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8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99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0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1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2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3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4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5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6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7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8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09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0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1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2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5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7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0" name="Text Box 6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1" name="Text Box 7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2" name="Text Box 8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3" name="Text Box 9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4" name="Text Box 10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5" name="Text Box 11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6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7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8" name="Text Box 16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29" name="Text Box 17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0" name="Text Box 18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1" name="Text Box 19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2" name="Text Box 20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4" name="Text Box 22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5" name="Text Box 23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6" name="Text Box 7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7" name="Text Box 8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8" name="Text Box 17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9" name="Text Box 18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0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1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4" name="Text Box 6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5" name="Text Box 7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6" name="Text Box 8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7" name="Text Box 9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8" name="Text Box 10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49" name="Text Box 11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0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1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2" name="Text Box 16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3" name="Text Box 17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4" name="Text Box 18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5" name="Text Box 19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6" name="Text Box 20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8" name="Text Box 22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59" name="Text Box 23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0" name="Text Box 7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1" name="Text Box 8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2" name="Text Box 17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3" name="Text Box 18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4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5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5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8" name="Text Box 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9" name="Text Box 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0" name="Text Box 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1" name="Text Box 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2" name="Text Box 1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3" name="Text Box 1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6" name="Text Box 1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7" name="Text Box 1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8" name="Text Box 1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9" name="Text Box 1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0" name="Text Box 2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1" name="Text Box 2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2" name="Text Box 22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3" name="Text Box 23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4" name="Text Box 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5" name="Text Box 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6" name="Text Box 1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7" name="Text Box 1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9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2" name="Text Box 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3" name="Text Box 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4" name="Text Box 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5" name="Text Box 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6" name="Text Box 1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7" name="Text Box 1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0" name="Text Box 1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1" name="Text Box 1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2" name="Text Box 1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3" name="Text Box 1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4" name="Text Box 2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6" name="Text Box 22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7" name="Text Box 23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0" name="Text Box 1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1" name="Text Box 1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3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5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2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3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5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7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0" name="Text Box 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1" name="Text Box 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2" name="Text Box 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3" name="Text Box 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4" name="Text Box 1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5" name="Text Box 1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8" name="Text Box 1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9" name="Text Box 1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0" name="Text Box 1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1" name="Text Box 1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2" name="Text Box 2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4" name="Text Box 22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5" name="Text Box 23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6" name="Text Box 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7" name="Text Box 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8" name="Text Box 1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9" name="Text Box 1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1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4" name="Text Box 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5" name="Text Box 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6" name="Text Box 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7" name="Text Box 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8" name="Text Box 1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9" name="Text Box 1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2" name="Text Box 1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3" name="Text Box 1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4" name="Text Box 1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5" name="Text Box 1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6" name="Text Box 2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7" name="Text Box 2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8" name="Text Box 22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9" name="Text Box 23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0" name="Text Box 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1" name="Text Box 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2" name="Text Box 1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3" name="Text Box 1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5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2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3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23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2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2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26" name="Text Box 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27" name="Text Box 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28" name="Text Box 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29" name="Text Box 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0" name="Text Box 1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1" name="Text Box 1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4" name="Text Box 1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5" name="Text Box 1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6" name="Text Box 1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7" name="Text Box 1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8" name="Text Box 2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39" name="Text Box 2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0" name="Text Box 22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1" name="Text Box 23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2" name="Text Box 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3" name="Text Box 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4" name="Text Box 1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5" name="Text Box 1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7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0" name="Text Box 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1" name="Text Box 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2" name="Text Box 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3" name="Text Box 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4" name="Text Box 1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5" name="Text Box 1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8" name="Text Box 1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59" name="Text Box 1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0" name="Text Box 1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1" name="Text Box 1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2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2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22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23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6" name="Text Box 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7" name="Text Box 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8" name="Text Box 1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9" name="Text Box 1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1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1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2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2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22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23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4" name="Text Box 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5" name="Text Box 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6" name="Text Box 1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7" name="Text Box 1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1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1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2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2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22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23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8" name="Text Box 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9" name="Text Box 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0" name="Text Box 1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1" name="Text Box 1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71</xdr:row>
      <xdr:rowOff>0</xdr:rowOff>
    </xdr:from>
    <xdr:to>
      <xdr:col>6</xdr:col>
      <xdr:colOff>123825</xdr:colOff>
      <xdr:row>71</xdr:row>
      <xdr:rowOff>22860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6200775" y="151733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34" name="Text Box 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35" name="Text Box 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36" name="Text Box 1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37" name="Text Box 1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38" name="Text Box 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39" name="Text Box 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0" name="Text Box 1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1" name="Text Box 1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2" name="Text Box 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3" name="Text Box 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4" name="Text Box 1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5" name="Text Box 1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6" name="Text Box 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7" name="Text Box 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8" name="Text Box 1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149" name="Text Box 1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0" name="Text Box 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1" name="Text Box 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2" name="Text Box 1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3" name="Text Box 1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4" name="Text Box 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5" name="Text Box 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6" name="Text Box 1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7" name="Text Box 1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8" name="Text Box 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9" name="Text Box 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0" name="Text Box 1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1" name="Text Box 1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2" name="Text Box 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3" name="Text Box 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4" name="Text Box 1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5" name="Text Box 1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66" name="Text Box 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67" name="Text Box 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68" name="Text Box 1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69" name="Text Box 1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0" name="Text Box 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1" name="Text Box 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2" name="Text Box 1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3" name="Text Box 1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4" name="Text Box 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5" name="Text Box 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6" name="Text Box 1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7" name="Text Box 1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8" name="Text Box 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79" name="Text Box 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80" name="Text Box 1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1181" name="Text Box 1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3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6" name="Text Box 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7" name="Text Box 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8" name="Text Box 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9" name="Text Box 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0" name="Text Box 1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1" name="Text Box 1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4" name="Text Box 1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5" name="Text Box 1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6" name="Text Box 1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7" name="Text Box 1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8" name="Text Box 2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9" name="Text Box 2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0" name="Text Box 22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1" name="Text Box 23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3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6" name="Text Box 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7" name="Text Box 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8" name="Text Box 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9" name="Text Box 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0" name="Text Box 1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1" name="Text Box 1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4" name="Text Box 1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5" name="Text Box 1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6" name="Text Box 1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7" name="Text Box 1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8" name="Text Box 2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9" name="Text Box 2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0" name="Text Box 22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1" name="Text Box 23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3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0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1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2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7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0" name="Text Box 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1" name="Text Box 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2" name="Text Box 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3" name="Text Box 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4" name="Text Box 1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5" name="Text Box 1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8" name="Text Box 1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49" name="Text Box 1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0" name="Text Box 1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1" name="Text Box 1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2" name="Text Box 2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3" name="Text Box 2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4" name="Text Box 22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5" name="Text Box 23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7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0" name="Text Box 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1" name="Text Box 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2" name="Text Box 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3" name="Text Box 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4" name="Text Box 1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5" name="Text Box 1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8" name="Text Box 1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69" name="Text Box 1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0" name="Text Box 1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1" name="Text Box 1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2" name="Text Box 2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3" name="Text Box 2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4" name="Text Box 22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5" name="Text Box 23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7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70</xdr:row>
      <xdr:rowOff>0</xdr:rowOff>
    </xdr:from>
    <xdr:to>
      <xdr:col>9</xdr:col>
      <xdr:colOff>76200</xdr:colOff>
      <xdr:row>70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70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87"/>
  <sheetViews>
    <sheetView topLeftCell="A55" zoomScaleNormal="100" workbookViewId="0">
      <selection activeCell="D69" sqref="D69:L70"/>
    </sheetView>
  </sheetViews>
  <sheetFormatPr defaultColWidth="9.109375" defaultRowHeight="14.4" x14ac:dyDescent="0.3"/>
  <cols>
    <col min="1" max="1" width="9.109375" style="3"/>
    <col min="2" max="2" width="10.33203125" style="3" customWidth="1"/>
    <col min="3" max="3" width="56" style="3" customWidth="1"/>
    <col min="4" max="4" width="15.6640625" style="3" customWidth="1"/>
    <col min="5" max="5" width="16.44140625" style="3" customWidth="1"/>
    <col min="6" max="6" width="15.44140625" style="3" customWidth="1"/>
    <col min="7" max="7" width="17.109375" style="3" customWidth="1"/>
    <col min="8" max="8" width="16.5546875" style="3" customWidth="1"/>
    <col min="9" max="12" width="15.44140625" style="3" customWidth="1"/>
    <col min="13" max="13" width="12.88671875" style="3" customWidth="1"/>
    <col min="14" max="14" width="10.109375" style="3" bestFit="1" customWidth="1"/>
    <col min="15" max="16384" width="9.109375" style="3"/>
  </cols>
  <sheetData>
    <row r="1" spans="1:12" x14ac:dyDescent="0.3">
      <c r="A1" s="1" t="s">
        <v>61</v>
      </c>
      <c r="B1" s="1"/>
      <c r="C1" s="2"/>
    </row>
    <row r="2" spans="1:12" x14ac:dyDescent="0.3">
      <c r="A2" s="1" t="s">
        <v>62</v>
      </c>
      <c r="B2" s="1"/>
      <c r="C2" s="4"/>
      <c r="D2" s="5"/>
      <c r="E2" s="4"/>
      <c r="F2" s="4"/>
      <c r="G2" s="4"/>
      <c r="H2" s="4"/>
      <c r="I2" s="4"/>
      <c r="J2" s="4"/>
      <c r="K2" s="4"/>
      <c r="L2" s="4"/>
    </row>
    <row r="3" spans="1:12" x14ac:dyDescent="0.3">
      <c r="A3" s="1" t="s">
        <v>151</v>
      </c>
      <c r="B3" s="1"/>
      <c r="C3" s="4"/>
      <c r="D3" s="5"/>
      <c r="E3" s="4"/>
      <c r="F3" s="4"/>
      <c r="G3" s="4"/>
      <c r="H3" s="4"/>
      <c r="I3" s="4"/>
      <c r="J3" s="4"/>
      <c r="K3" s="4"/>
      <c r="L3" s="4"/>
    </row>
    <row r="4" spans="1:12" ht="15" thickBot="1" x14ac:dyDescent="0.35">
      <c r="A4" s="6"/>
      <c r="B4" s="6"/>
      <c r="C4" s="4"/>
      <c r="D4" s="66" t="s">
        <v>179</v>
      </c>
      <c r="E4" s="4"/>
      <c r="F4" s="4"/>
      <c r="G4" s="66" t="s">
        <v>178</v>
      </c>
      <c r="H4" s="4"/>
      <c r="I4" s="4"/>
      <c r="J4" s="66" t="s">
        <v>177</v>
      </c>
      <c r="K4" s="4"/>
      <c r="L4" s="105" t="s">
        <v>134</v>
      </c>
    </row>
    <row r="5" spans="1:12" ht="45.75" customHeight="1" x14ac:dyDescent="0.3">
      <c r="B5" s="6"/>
      <c r="C5" s="4"/>
      <c r="D5" s="67" t="s">
        <v>184</v>
      </c>
      <c r="E5" s="68" t="s">
        <v>185</v>
      </c>
      <c r="F5" s="69" t="s">
        <v>181</v>
      </c>
      <c r="G5" s="19" t="s">
        <v>184</v>
      </c>
      <c r="H5" s="20" t="s">
        <v>186</v>
      </c>
      <c r="I5" s="21" t="s">
        <v>181</v>
      </c>
      <c r="J5" s="26" t="s">
        <v>184</v>
      </c>
      <c r="K5" s="27" t="s">
        <v>186</v>
      </c>
      <c r="L5" s="28" t="s">
        <v>181</v>
      </c>
    </row>
    <row r="6" spans="1:12" ht="27.75" customHeight="1" thickBot="1" x14ac:dyDescent="0.35">
      <c r="A6" s="10"/>
      <c r="B6" s="6"/>
      <c r="C6" s="4"/>
      <c r="D6" s="70">
        <v>1</v>
      </c>
      <c r="E6" s="71">
        <v>2</v>
      </c>
      <c r="F6" s="72" t="s">
        <v>161</v>
      </c>
      <c r="G6" s="12">
        <v>1</v>
      </c>
      <c r="H6" s="12">
        <v>2</v>
      </c>
      <c r="I6" s="22" t="s">
        <v>161</v>
      </c>
      <c r="J6" s="16">
        <v>1</v>
      </c>
      <c r="K6" s="16">
        <v>2</v>
      </c>
      <c r="L6" s="29" t="s">
        <v>161</v>
      </c>
    </row>
    <row r="7" spans="1:12" x14ac:dyDescent="0.3">
      <c r="A7" s="112" t="s">
        <v>63</v>
      </c>
      <c r="B7" s="11" t="s">
        <v>64</v>
      </c>
      <c r="C7" s="197" t="s">
        <v>149</v>
      </c>
      <c r="D7" s="201"/>
      <c r="E7" s="73"/>
      <c r="F7" s="74"/>
      <c r="G7" s="13"/>
      <c r="H7" s="13"/>
      <c r="I7" s="23"/>
      <c r="J7" s="17"/>
      <c r="K7" s="17"/>
      <c r="L7" s="30"/>
    </row>
    <row r="8" spans="1:12" x14ac:dyDescent="0.3">
      <c r="A8" s="113" t="s">
        <v>21</v>
      </c>
      <c r="B8" s="106">
        <v>70</v>
      </c>
      <c r="C8" s="39" t="s">
        <v>124</v>
      </c>
      <c r="D8" s="196" t="e">
        <f>SUM(D9,D19,D24,D26,D34,D51,D49)</f>
        <v>#REF!</v>
      </c>
      <c r="E8" s="75" t="e">
        <f>SUM(E9,E19,E24,E26,E34,E51,E49)</f>
        <v>#REF!</v>
      </c>
      <c r="F8" s="76" t="e">
        <f>+D8/E8*100</f>
        <v>#REF!</v>
      </c>
      <c r="G8" s="35" t="e">
        <f>SUM(G9,G19,G24,G26,G34,G51,G49)</f>
        <v>#REF!</v>
      </c>
      <c r="H8" s="33" t="e">
        <f t="shared" ref="H8" si="0">SUM(H9,H19,H24,H26,H34,H51,H49)</f>
        <v>#REF!</v>
      </c>
      <c r="I8" s="24" t="e">
        <f>+G8/H8*100</f>
        <v>#REF!</v>
      </c>
      <c r="J8" s="81" t="e">
        <f t="shared" ref="J8:J39" si="1">+D8+G8</f>
        <v>#REF!</v>
      </c>
      <c r="K8" s="81" t="e">
        <f t="shared" ref="K8:K39" si="2">+E8+H8</f>
        <v>#REF!</v>
      </c>
      <c r="L8" s="31" t="e">
        <f>+J8/K8*100</f>
        <v>#REF!</v>
      </c>
    </row>
    <row r="9" spans="1:12" s="9" customFormat="1" x14ac:dyDescent="0.3">
      <c r="A9" s="49" t="s">
        <v>22</v>
      </c>
      <c r="B9" s="107">
        <v>700</v>
      </c>
      <c r="C9" s="39" t="s">
        <v>150</v>
      </c>
      <c r="D9" s="199" t="e">
        <f>+D10+D17+D18</f>
        <v>#REF!</v>
      </c>
      <c r="E9" s="77" t="e">
        <f>+E10+E17+E18</f>
        <v>#REF!</v>
      </c>
      <c r="F9" s="76" t="e">
        <f t="shared" ref="F9:F39" si="3">+D9/E9*100</f>
        <v>#REF!</v>
      </c>
      <c r="G9" s="14">
        <v>0</v>
      </c>
      <c r="H9" s="14">
        <v>0</v>
      </c>
      <c r="I9" s="24"/>
      <c r="J9" s="81" t="e">
        <f t="shared" si="1"/>
        <v>#REF!</v>
      </c>
      <c r="K9" s="81" t="e">
        <f t="shared" si="2"/>
        <v>#REF!</v>
      </c>
      <c r="L9" s="31" t="e">
        <f t="shared" ref="L9:L39" si="4">+J9/K9*100</f>
        <v>#REF!</v>
      </c>
    </row>
    <row r="10" spans="1:12" s="9" customFormat="1" x14ac:dyDescent="0.3">
      <c r="A10" s="49" t="s">
        <v>23</v>
      </c>
      <c r="B10" s="107">
        <v>7000</v>
      </c>
      <c r="C10" s="41" t="s">
        <v>65</v>
      </c>
      <c r="D10" s="199" t="e">
        <f>+D11+D14+D15+D16</f>
        <v>#REF!</v>
      </c>
      <c r="E10" s="77" t="e">
        <f>+E11+E14+E15+E16</f>
        <v>#REF!</v>
      </c>
      <c r="F10" s="76" t="e">
        <f t="shared" si="3"/>
        <v>#REF!</v>
      </c>
      <c r="G10" s="14">
        <v>0</v>
      </c>
      <c r="H10" s="14">
        <v>0</v>
      </c>
      <c r="I10" s="24"/>
      <c r="J10" s="81" t="e">
        <f t="shared" si="1"/>
        <v>#REF!</v>
      </c>
      <c r="K10" s="81" t="e">
        <f t="shared" si="2"/>
        <v>#REF!</v>
      </c>
      <c r="L10" s="31" t="e">
        <f t="shared" si="4"/>
        <v>#REF!</v>
      </c>
    </row>
    <row r="11" spans="1:12" s="9" customFormat="1" x14ac:dyDescent="0.3">
      <c r="A11" s="114" t="s">
        <v>24</v>
      </c>
      <c r="B11" s="108">
        <v>700001</v>
      </c>
      <c r="C11" s="43" t="s">
        <v>66</v>
      </c>
      <c r="D11" s="199" t="e">
        <f>+D12-D13</f>
        <v>#REF!</v>
      </c>
      <c r="E11" s="77" t="e">
        <f>+E12-E13</f>
        <v>#REF!</v>
      </c>
      <c r="F11" s="76" t="e">
        <f t="shared" si="3"/>
        <v>#REF!</v>
      </c>
      <c r="G11" s="14">
        <v>0</v>
      </c>
      <c r="H11" s="14">
        <v>0</v>
      </c>
      <c r="I11" s="24"/>
      <c r="J11" s="81" t="e">
        <f t="shared" si="1"/>
        <v>#REF!</v>
      </c>
      <c r="K11" s="81" t="e">
        <f t="shared" si="2"/>
        <v>#REF!</v>
      </c>
      <c r="L11" s="31" t="e">
        <f t="shared" si="4"/>
        <v>#REF!</v>
      </c>
    </row>
    <row r="12" spans="1:12" s="9" customFormat="1" x14ac:dyDescent="0.3">
      <c r="A12" s="115" t="s">
        <v>67</v>
      </c>
      <c r="B12" s="109"/>
      <c r="C12" s="45" t="s">
        <v>0</v>
      </c>
      <c r="D12" s="194" t="e">
        <f>#REF!</f>
        <v>#REF!</v>
      </c>
      <c r="E12" s="78" t="e">
        <f>#REF!</f>
        <v>#REF!</v>
      </c>
      <c r="F12" s="76" t="e">
        <f t="shared" si="3"/>
        <v>#REF!</v>
      </c>
      <c r="G12" s="14"/>
      <c r="H12" s="14"/>
      <c r="I12" s="24"/>
      <c r="J12" s="18" t="e">
        <f t="shared" si="1"/>
        <v>#REF!</v>
      </c>
      <c r="K12" s="18" t="e">
        <f t="shared" si="2"/>
        <v>#REF!</v>
      </c>
      <c r="L12" s="31" t="e">
        <f t="shared" si="4"/>
        <v>#REF!</v>
      </c>
    </row>
    <row r="13" spans="1:12" s="9" customFormat="1" x14ac:dyDescent="0.3">
      <c r="A13" s="115" t="s">
        <v>25</v>
      </c>
      <c r="B13" s="109"/>
      <c r="C13" s="45" t="s">
        <v>1</v>
      </c>
      <c r="D13" s="194" t="e">
        <f>#REF!</f>
        <v>#REF!</v>
      </c>
      <c r="E13" s="78" t="e">
        <f>#REF!</f>
        <v>#REF!</v>
      </c>
      <c r="F13" s="76" t="e">
        <f t="shared" si="3"/>
        <v>#REF!</v>
      </c>
      <c r="G13" s="14"/>
      <c r="H13" s="14"/>
      <c r="I13" s="24"/>
      <c r="J13" s="18" t="e">
        <f t="shared" si="1"/>
        <v>#REF!</v>
      </c>
      <c r="K13" s="18" t="e">
        <f t="shared" si="2"/>
        <v>#REF!</v>
      </c>
      <c r="L13" s="31" t="e">
        <f t="shared" si="4"/>
        <v>#REF!</v>
      </c>
    </row>
    <row r="14" spans="1:12" s="9" customFormat="1" x14ac:dyDescent="0.3">
      <c r="A14" s="114" t="s">
        <v>26</v>
      </c>
      <c r="B14" s="109"/>
      <c r="C14" s="46" t="s">
        <v>68</v>
      </c>
      <c r="D14" s="194" t="e">
        <f>#REF!</f>
        <v>#REF!</v>
      </c>
      <c r="E14" s="78" t="e">
        <f>#REF!</f>
        <v>#REF!</v>
      </c>
      <c r="F14" s="76" t="e">
        <f t="shared" si="3"/>
        <v>#REF!</v>
      </c>
      <c r="G14" s="14"/>
      <c r="H14" s="14"/>
      <c r="I14" s="24"/>
      <c r="J14" s="18" t="e">
        <f t="shared" si="1"/>
        <v>#REF!</v>
      </c>
      <c r="K14" s="18" t="e">
        <f t="shared" si="2"/>
        <v>#REF!</v>
      </c>
      <c r="L14" s="31" t="e">
        <f t="shared" si="4"/>
        <v>#REF!</v>
      </c>
    </row>
    <row r="15" spans="1:12" s="9" customFormat="1" x14ac:dyDescent="0.3">
      <c r="A15" s="114" t="s">
        <v>27</v>
      </c>
      <c r="B15" s="47"/>
      <c r="C15" s="48" t="s">
        <v>176</v>
      </c>
      <c r="D15" s="194" t="e">
        <f>#REF!</f>
        <v>#REF!</v>
      </c>
      <c r="E15" s="78" t="e">
        <f>#REF!</f>
        <v>#REF!</v>
      </c>
      <c r="F15" s="76" t="e">
        <f t="shared" si="3"/>
        <v>#REF!</v>
      </c>
      <c r="G15" s="14"/>
      <c r="H15" s="14"/>
      <c r="I15" s="24"/>
      <c r="J15" s="18" t="e">
        <f t="shared" si="1"/>
        <v>#REF!</v>
      </c>
      <c r="K15" s="18" t="e">
        <f t="shared" si="2"/>
        <v>#REF!</v>
      </c>
      <c r="L15" s="31" t="e">
        <f t="shared" si="4"/>
        <v>#REF!</v>
      </c>
    </row>
    <row r="16" spans="1:12" s="9" customFormat="1" x14ac:dyDescent="0.3">
      <c r="A16" s="114" t="s">
        <v>28</v>
      </c>
      <c r="B16" s="47"/>
      <c r="C16" s="48" t="s">
        <v>2</v>
      </c>
      <c r="D16" s="194" t="e">
        <f>#REF!</f>
        <v>#REF!</v>
      </c>
      <c r="E16" s="78" t="e">
        <f>#REF!</f>
        <v>#REF!</v>
      </c>
      <c r="F16" s="76" t="e">
        <f t="shared" si="3"/>
        <v>#REF!</v>
      </c>
      <c r="G16" s="14"/>
      <c r="H16" s="14"/>
      <c r="I16" s="24"/>
      <c r="J16" s="18" t="e">
        <f t="shared" si="1"/>
        <v>#REF!</v>
      </c>
      <c r="K16" s="18" t="e">
        <f t="shared" si="2"/>
        <v>#REF!</v>
      </c>
      <c r="L16" s="31" t="e">
        <f t="shared" si="4"/>
        <v>#REF!</v>
      </c>
    </row>
    <row r="17" spans="1:12" s="9" customFormat="1" x14ac:dyDescent="0.3">
      <c r="A17" s="49" t="s">
        <v>29</v>
      </c>
      <c r="B17" s="107">
        <v>7001</v>
      </c>
      <c r="C17" s="39" t="s">
        <v>3</v>
      </c>
      <c r="D17" s="194" t="e">
        <f>#REF!</f>
        <v>#REF!</v>
      </c>
      <c r="E17" s="78" t="e">
        <f>#REF!</f>
        <v>#REF!</v>
      </c>
      <c r="F17" s="76" t="e">
        <f t="shared" si="3"/>
        <v>#REF!</v>
      </c>
      <c r="G17" s="14"/>
      <c r="H17" s="14"/>
      <c r="I17" s="24"/>
      <c r="J17" s="18" t="e">
        <f t="shared" si="1"/>
        <v>#REF!</v>
      </c>
      <c r="K17" s="18" t="e">
        <f t="shared" si="2"/>
        <v>#REF!</v>
      </c>
      <c r="L17" s="31" t="e">
        <f t="shared" si="4"/>
        <v>#REF!</v>
      </c>
    </row>
    <row r="18" spans="1:12" s="9" customFormat="1" x14ac:dyDescent="0.3">
      <c r="A18" s="49" t="s">
        <v>30</v>
      </c>
      <c r="B18" s="107" t="s">
        <v>69</v>
      </c>
      <c r="C18" s="39" t="s">
        <v>4</v>
      </c>
      <c r="D18" s="194" t="e">
        <f>#REF!</f>
        <v>#REF!</v>
      </c>
      <c r="E18" s="78" t="e">
        <f>#REF!</f>
        <v>#REF!</v>
      </c>
      <c r="F18" s="76" t="e">
        <f t="shared" si="3"/>
        <v>#REF!</v>
      </c>
      <c r="G18" s="14"/>
      <c r="H18" s="14"/>
      <c r="I18" s="24"/>
      <c r="J18" s="18" t="e">
        <f t="shared" si="1"/>
        <v>#REF!</v>
      </c>
      <c r="K18" s="18" t="e">
        <f t="shared" si="2"/>
        <v>#REF!</v>
      </c>
      <c r="L18" s="31" t="e">
        <f t="shared" si="4"/>
        <v>#REF!</v>
      </c>
    </row>
    <row r="19" spans="1:12" s="9" customFormat="1" x14ac:dyDescent="0.3">
      <c r="A19" s="49" t="s">
        <v>31</v>
      </c>
      <c r="B19" s="107">
        <v>701</v>
      </c>
      <c r="C19" s="39" t="s">
        <v>70</v>
      </c>
      <c r="D19" s="199" t="e">
        <f>+D20+D21+D22+D23</f>
        <v>#REF!</v>
      </c>
      <c r="E19" s="77" t="e">
        <f>+E20+E21+E22+E23</f>
        <v>#REF!</v>
      </c>
      <c r="F19" s="76" t="e">
        <f t="shared" si="3"/>
        <v>#REF!</v>
      </c>
      <c r="G19" s="14">
        <v>0</v>
      </c>
      <c r="H19" s="14">
        <v>0</v>
      </c>
      <c r="I19" s="24"/>
      <c r="J19" s="81" t="e">
        <f t="shared" si="1"/>
        <v>#REF!</v>
      </c>
      <c r="K19" s="81" t="e">
        <f t="shared" si="2"/>
        <v>#REF!</v>
      </c>
      <c r="L19" s="31" t="e">
        <f t="shared" si="4"/>
        <v>#REF!</v>
      </c>
    </row>
    <row r="20" spans="1:12" s="9" customFormat="1" x14ac:dyDescent="0.3">
      <c r="A20" s="49" t="s">
        <v>32</v>
      </c>
      <c r="B20" s="107"/>
      <c r="C20" s="39" t="s">
        <v>5</v>
      </c>
      <c r="D20" s="194" t="e">
        <f>#REF!</f>
        <v>#REF!</v>
      </c>
      <c r="E20" s="78" t="e">
        <f>#REF!</f>
        <v>#REF!</v>
      </c>
      <c r="F20" s="76" t="e">
        <f t="shared" si="3"/>
        <v>#REF!</v>
      </c>
      <c r="G20" s="14"/>
      <c r="H20" s="14"/>
      <c r="I20" s="24"/>
      <c r="J20" s="18" t="e">
        <f t="shared" si="1"/>
        <v>#REF!</v>
      </c>
      <c r="K20" s="18" t="e">
        <f t="shared" si="2"/>
        <v>#REF!</v>
      </c>
      <c r="L20" s="31" t="e">
        <f t="shared" si="4"/>
        <v>#REF!</v>
      </c>
    </row>
    <row r="21" spans="1:12" s="9" customFormat="1" x14ac:dyDescent="0.3">
      <c r="A21" s="49" t="s">
        <v>33</v>
      </c>
      <c r="B21" s="107"/>
      <c r="C21" s="39" t="s">
        <v>6</v>
      </c>
      <c r="D21" s="194" t="e">
        <f>#REF!</f>
        <v>#REF!</v>
      </c>
      <c r="E21" s="78" t="e">
        <f>#REF!</f>
        <v>#REF!</v>
      </c>
      <c r="F21" s="76" t="e">
        <f t="shared" si="3"/>
        <v>#REF!</v>
      </c>
      <c r="G21" s="14"/>
      <c r="H21" s="14"/>
      <c r="I21" s="24"/>
      <c r="J21" s="18" t="e">
        <f t="shared" si="1"/>
        <v>#REF!</v>
      </c>
      <c r="K21" s="18" t="e">
        <f t="shared" si="2"/>
        <v>#REF!</v>
      </c>
      <c r="L21" s="31" t="e">
        <f t="shared" si="4"/>
        <v>#REF!</v>
      </c>
    </row>
    <row r="22" spans="1:12" s="9" customFormat="1" x14ac:dyDescent="0.3">
      <c r="A22" s="49" t="s">
        <v>34</v>
      </c>
      <c r="B22" s="50"/>
      <c r="C22" s="51" t="s">
        <v>7</v>
      </c>
      <c r="D22" s="194" t="e">
        <f>#REF!</f>
        <v>#REF!</v>
      </c>
      <c r="E22" s="78" t="e">
        <f>#REF!</f>
        <v>#REF!</v>
      </c>
      <c r="F22" s="76" t="e">
        <f t="shared" si="3"/>
        <v>#REF!</v>
      </c>
      <c r="G22" s="14"/>
      <c r="H22" s="14"/>
      <c r="I22" s="24"/>
      <c r="J22" s="18" t="e">
        <f t="shared" si="1"/>
        <v>#REF!</v>
      </c>
      <c r="K22" s="18" t="e">
        <f t="shared" si="2"/>
        <v>#REF!</v>
      </c>
      <c r="L22" s="31" t="e">
        <f t="shared" si="4"/>
        <v>#REF!</v>
      </c>
    </row>
    <row r="23" spans="1:12" s="9" customFormat="1" x14ac:dyDescent="0.3">
      <c r="A23" s="49" t="s">
        <v>35</v>
      </c>
      <c r="B23" s="107"/>
      <c r="C23" s="39" t="s">
        <v>8</v>
      </c>
      <c r="D23" s="194" t="e">
        <f>#REF!</f>
        <v>#REF!</v>
      </c>
      <c r="E23" s="78" t="e">
        <f>#REF!</f>
        <v>#REF!</v>
      </c>
      <c r="F23" s="76" t="e">
        <f t="shared" si="3"/>
        <v>#REF!</v>
      </c>
      <c r="G23" s="14"/>
      <c r="H23" s="14"/>
      <c r="I23" s="24"/>
      <c r="J23" s="18" t="e">
        <f t="shared" si="1"/>
        <v>#REF!</v>
      </c>
      <c r="K23" s="18" t="e">
        <f t="shared" si="2"/>
        <v>#REF!</v>
      </c>
      <c r="L23" s="31" t="e">
        <f t="shared" si="4"/>
        <v>#REF!</v>
      </c>
    </row>
    <row r="24" spans="1:12" s="9" customFormat="1" x14ac:dyDescent="0.3">
      <c r="A24" s="49" t="s">
        <v>36</v>
      </c>
      <c r="B24" s="107">
        <v>702</v>
      </c>
      <c r="C24" s="39" t="s">
        <v>71</v>
      </c>
      <c r="D24" s="199" t="e">
        <f>+D25</f>
        <v>#REF!</v>
      </c>
      <c r="E24" s="77" t="e">
        <f>+E25</f>
        <v>#REF!</v>
      </c>
      <c r="F24" s="76" t="e">
        <f t="shared" si="3"/>
        <v>#REF!</v>
      </c>
      <c r="G24" s="14">
        <v>0</v>
      </c>
      <c r="H24" s="14">
        <v>0</v>
      </c>
      <c r="I24" s="24"/>
      <c r="J24" s="81" t="e">
        <f t="shared" si="1"/>
        <v>#REF!</v>
      </c>
      <c r="K24" s="81" t="e">
        <f t="shared" si="2"/>
        <v>#REF!</v>
      </c>
      <c r="L24" s="31" t="e">
        <f t="shared" si="4"/>
        <v>#REF!</v>
      </c>
    </row>
    <row r="25" spans="1:12" s="9" customFormat="1" x14ac:dyDescent="0.3">
      <c r="A25" s="49" t="s">
        <v>37</v>
      </c>
      <c r="B25" s="107">
        <v>7021</v>
      </c>
      <c r="C25" s="39" t="s">
        <v>9</v>
      </c>
      <c r="D25" s="194" t="e">
        <f>#REF!</f>
        <v>#REF!</v>
      </c>
      <c r="E25" s="78" t="e">
        <f>#REF!</f>
        <v>#REF!</v>
      </c>
      <c r="F25" s="76" t="e">
        <f t="shared" si="3"/>
        <v>#REF!</v>
      </c>
      <c r="G25" s="14"/>
      <c r="H25" s="14"/>
      <c r="I25" s="24"/>
      <c r="J25" s="18" t="e">
        <f t="shared" si="1"/>
        <v>#REF!</v>
      </c>
      <c r="K25" s="18" t="e">
        <f t="shared" si="2"/>
        <v>#REF!</v>
      </c>
      <c r="L25" s="31" t="e">
        <f t="shared" si="4"/>
        <v>#REF!</v>
      </c>
    </row>
    <row r="26" spans="1:12" s="9" customFormat="1" x14ac:dyDescent="0.3">
      <c r="A26" s="49" t="s">
        <v>38</v>
      </c>
      <c r="B26" s="107">
        <v>703</v>
      </c>
      <c r="C26" s="39" t="s">
        <v>72</v>
      </c>
      <c r="D26" s="199" t="e">
        <f>+D27+D29+D31+D32</f>
        <v>#REF!</v>
      </c>
      <c r="E26" s="77" t="e">
        <f>+E27+E29+E31+E32</f>
        <v>#REF!</v>
      </c>
      <c r="F26" s="76" t="e">
        <f t="shared" si="3"/>
        <v>#REF!</v>
      </c>
      <c r="G26" s="14">
        <v>0</v>
      </c>
      <c r="H26" s="14">
        <v>0</v>
      </c>
      <c r="I26" s="24"/>
      <c r="J26" s="81" t="e">
        <f t="shared" si="1"/>
        <v>#REF!</v>
      </c>
      <c r="K26" s="81" t="e">
        <f t="shared" si="2"/>
        <v>#REF!</v>
      </c>
      <c r="L26" s="31" t="e">
        <f t="shared" si="4"/>
        <v>#REF!</v>
      </c>
    </row>
    <row r="27" spans="1:12" s="9" customFormat="1" x14ac:dyDescent="0.3">
      <c r="A27" s="49" t="s">
        <v>39</v>
      </c>
      <c r="B27" s="107">
        <v>7030</v>
      </c>
      <c r="C27" s="39" t="s">
        <v>10</v>
      </c>
      <c r="D27" s="194" t="e">
        <f>#REF!</f>
        <v>#REF!</v>
      </c>
      <c r="E27" s="78" t="e">
        <f>#REF!</f>
        <v>#REF!</v>
      </c>
      <c r="F27" s="76" t="e">
        <f t="shared" si="3"/>
        <v>#REF!</v>
      </c>
      <c r="G27" s="14"/>
      <c r="H27" s="14"/>
      <c r="I27" s="24"/>
      <c r="J27" s="18" t="e">
        <f t="shared" si="1"/>
        <v>#REF!</v>
      </c>
      <c r="K27" s="18" t="e">
        <f t="shared" si="2"/>
        <v>#REF!</v>
      </c>
      <c r="L27" s="31" t="e">
        <f t="shared" si="4"/>
        <v>#REF!</v>
      </c>
    </row>
    <row r="28" spans="1:12" s="9" customFormat="1" x14ac:dyDescent="0.3">
      <c r="A28" s="114" t="s">
        <v>73</v>
      </c>
      <c r="B28" s="110" t="s">
        <v>74</v>
      </c>
      <c r="C28" s="46" t="s">
        <v>75</v>
      </c>
      <c r="D28" s="194" t="e">
        <f>#REF!</f>
        <v>#REF!</v>
      </c>
      <c r="E28" s="78" t="e">
        <f>#REF!</f>
        <v>#REF!</v>
      </c>
      <c r="F28" s="76" t="e">
        <f t="shared" si="3"/>
        <v>#REF!</v>
      </c>
      <c r="G28" s="14"/>
      <c r="H28" s="14"/>
      <c r="I28" s="24"/>
      <c r="J28" s="18" t="e">
        <f t="shared" si="1"/>
        <v>#REF!</v>
      </c>
      <c r="K28" s="18" t="e">
        <f t="shared" si="2"/>
        <v>#REF!</v>
      </c>
      <c r="L28" s="31" t="e">
        <f t="shared" si="4"/>
        <v>#REF!</v>
      </c>
    </row>
    <row r="29" spans="1:12" s="9" customFormat="1" x14ac:dyDescent="0.3">
      <c r="A29" s="49" t="s">
        <v>40</v>
      </c>
      <c r="B29" s="107">
        <v>7031</v>
      </c>
      <c r="C29" s="39" t="s">
        <v>11</v>
      </c>
      <c r="D29" s="194" t="e">
        <f>#REF!</f>
        <v>#REF!</v>
      </c>
      <c r="E29" s="78" t="e">
        <f>#REF!</f>
        <v>#REF!</v>
      </c>
      <c r="F29" s="76" t="e">
        <f t="shared" si="3"/>
        <v>#REF!</v>
      </c>
      <c r="G29" s="14"/>
      <c r="H29" s="14"/>
      <c r="I29" s="24"/>
      <c r="J29" s="18" t="e">
        <f t="shared" si="1"/>
        <v>#REF!</v>
      </c>
      <c r="K29" s="18" t="e">
        <f t="shared" si="2"/>
        <v>#REF!</v>
      </c>
      <c r="L29" s="31" t="e">
        <f t="shared" si="4"/>
        <v>#REF!</v>
      </c>
    </row>
    <row r="30" spans="1:12" s="9" customFormat="1" x14ac:dyDescent="0.3">
      <c r="A30" s="114" t="s">
        <v>76</v>
      </c>
      <c r="B30" s="110" t="s">
        <v>77</v>
      </c>
      <c r="C30" s="46" t="s">
        <v>78</v>
      </c>
      <c r="D30" s="194" t="e">
        <f>#REF!</f>
        <v>#REF!</v>
      </c>
      <c r="E30" s="78" t="e">
        <f>#REF!</f>
        <v>#REF!</v>
      </c>
      <c r="F30" s="76" t="e">
        <f t="shared" si="3"/>
        <v>#REF!</v>
      </c>
      <c r="G30" s="14"/>
      <c r="H30" s="14"/>
      <c r="I30" s="24"/>
      <c r="J30" s="18" t="e">
        <f t="shared" si="1"/>
        <v>#REF!</v>
      </c>
      <c r="K30" s="18" t="e">
        <f t="shared" si="2"/>
        <v>#REF!</v>
      </c>
      <c r="L30" s="31" t="e">
        <f t="shared" si="4"/>
        <v>#REF!</v>
      </c>
    </row>
    <row r="31" spans="1:12" s="9" customFormat="1" x14ac:dyDescent="0.3">
      <c r="A31" s="49" t="s">
        <v>41</v>
      </c>
      <c r="B31" s="107">
        <v>7032</v>
      </c>
      <c r="C31" s="39" t="s">
        <v>12</v>
      </c>
      <c r="D31" s="194" t="e">
        <f>#REF!</f>
        <v>#REF!</v>
      </c>
      <c r="E31" s="78" t="e">
        <f>#REF!</f>
        <v>#REF!</v>
      </c>
      <c r="F31" s="76" t="e">
        <f t="shared" si="3"/>
        <v>#REF!</v>
      </c>
      <c r="G31" s="14"/>
      <c r="H31" s="14"/>
      <c r="I31" s="24"/>
      <c r="J31" s="18" t="e">
        <f t="shared" si="1"/>
        <v>#REF!</v>
      </c>
      <c r="K31" s="18" t="e">
        <f t="shared" si="2"/>
        <v>#REF!</v>
      </c>
      <c r="L31" s="31" t="e">
        <f t="shared" si="4"/>
        <v>#REF!</v>
      </c>
    </row>
    <row r="32" spans="1:12" s="9" customFormat="1" x14ac:dyDescent="0.3">
      <c r="A32" s="49" t="s">
        <v>42</v>
      </c>
      <c r="B32" s="107" t="s">
        <v>79</v>
      </c>
      <c r="C32" s="39" t="s">
        <v>13</v>
      </c>
      <c r="D32" s="194" t="e">
        <f>#REF!</f>
        <v>#REF!</v>
      </c>
      <c r="E32" s="78" t="e">
        <f>#REF!</f>
        <v>#REF!</v>
      </c>
      <c r="F32" s="76" t="e">
        <f t="shared" si="3"/>
        <v>#REF!</v>
      </c>
      <c r="G32" s="14"/>
      <c r="H32" s="14"/>
      <c r="I32" s="24"/>
      <c r="J32" s="18" t="e">
        <f t="shared" si="1"/>
        <v>#REF!</v>
      </c>
      <c r="K32" s="18" t="e">
        <f t="shared" si="2"/>
        <v>#REF!</v>
      </c>
      <c r="L32" s="31" t="e">
        <f t="shared" si="4"/>
        <v>#REF!</v>
      </c>
    </row>
    <row r="33" spans="1:14" s="9" customFormat="1" x14ac:dyDescent="0.3">
      <c r="A33" s="114" t="s">
        <v>80</v>
      </c>
      <c r="B33" s="108" t="s">
        <v>81</v>
      </c>
      <c r="C33" s="46" t="s">
        <v>82</v>
      </c>
      <c r="D33" s="194" t="e">
        <f>#REF!</f>
        <v>#REF!</v>
      </c>
      <c r="E33" s="78" t="e">
        <f>#REF!</f>
        <v>#REF!</v>
      </c>
      <c r="F33" s="76" t="e">
        <f t="shared" si="3"/>
        <v>#REF!</v>
      </c>
      <c r="G33" s="14"/>
      <c r="H33" s="14"/>
      <c r="I33" s="24"/>
      <c r="J33" s="18" t="e">
        <f t="shared" si="1"/>
        <v>#REF!</v>
      </c>
      <c r="K33" s="18" t="e">
        <f t="shared" si="2"/>
        <v>#REF!</v>
      </c>
      <c r="L33" s="31" t="e">
        <f t="shared" si="4"/>
        <v>#REF!</v>
      </c>
    </row>
    <row r="34" spans="1:14" s="9" customFormat="1" x14ac:dyDescent="0.3">
      <c r="A34" s="49" t="s">
        <v>43</v>
      </c>
      <c r="B34" s="107">
        <v>704</v>
      </c>
      <c r="C34" s="39" t="s">
        <v>139</v>
      </c>
      <c r="D34" s="199" t="e">
        <f>+D35+D44+D46+D48+D40+D41</f>
        <v>#REF!</v>
      </c>
      <c r="E34" s="77" t="e">
        <f>+E35+E44+E46+E48+E40+E41</f>
        <v>#REF!</v>
      </c>
      <c r="F34" s="76" t="e">
        <f t="shared" si="3"/>
        <v>#REF!</v>
      </c>
      <c r="G34" s="34" t="e">
        <f>+G35+G44+G46+G48+G40+G41</f>
        <v>#REF!</v>
      </c>
      <c r="H34" s="34" t="e">
        <f t="shared" ref="H34" si="5">+H35+H44+H46+H48+H40+H41</f>
        <v>#REF!</v>
      </c>
      <c r="I34" s="24" t="e">
        <f>+G34/H34*100</f>
        <v>#REF!</v>
      </c>
      <c r="J34" s="81" t="e">
        <f t="shared" si="1"/>
        <v>#REF!</v>
      </c>
      <c r="K34" s="81" t="e">
        <f t="shared" si="2"/>
        <v>#REF!</v>
      </c>
      <c r="L34" s="31" t="e">
        <f t="shared" si="4"/>
        <v>#REF!</v>
      </c>
    </row>
    <row r="35" spans="1:14" s="9" customFormat="1" x14ac:dyDescent="0.3">
      <c r="A35" s="49" t="s">
        <v>44</v>
      </c>
      <c r="B35" s="107">
        <v>7040</v>
      </c>
      <c r="C35" s="39" t="s">
        <v>140</v>
      </c>
      <c r="D35" s="199" t="e">
        <f>D36+D39</f>
        <v>#REF!</v>
      </c>
      <c r="E35" s="77" t="e">
        <f>E36+E39</f>
        <v>#REF!</v>
      </c>
      <c r="F35" s="76" t="e">
        <f t="shared" si="3"/>
        <v>#REF!</v>
      </c>
      <c r="G35" s="34" t="e">
        <f>G36+G39</f>
        <v>#REF!</v>
      </c>
      <c r="H35" s="34" t="e">
        <f>H36+H39</f>
        <v>#REF!</v>
      </c>
      <c r="I35" s="24" t="e">
        <f>+G35/H35*100</f>
        <v>#REF!</v>
      </c>
      <c r="J35" s="81" t="e">
        <f t="shared" si="1"/>
        <v>#REF!</v>
      </c>
      <c r="K35" s="81" t="e">
        <f t="shared" si="2"/>
        <v>#REF!</v>
      </c>
      <c r="L35" s="31" t="e">
        <f t="shared" si="4"/>
        <v>#REF!</v>
      </c>
    </row>
    <row r="36" spans="1:14" s="9" customFormat="1" x14ac:dyDescent="0.3">
      <c r="A36" s="49" t="s">
        <v>45</v>
      </c>
      <c r="B36" s="107" t="s">
        <v>131</v>
      </c>
      <c r="C36" s="39" t="s">
        <v>137</v>
      </c>
      <c r="D36" s="198" t="e">
        <f>D37-D38</f>
        <v>#REF!</v>
      </c>
      <c r="E36" s="79" t="e">
        <f>E37-E38</f>
        <v>#REF!</v>
      </c>
      <c r="F36" s="76" t="e">
        <f t="shared" si="3"/>
        <v>#REF!</v>
      </c>
      <c r="G36" s="15"/>
      <c r="H36" s="15"/>
      <c r="I36" s="24"/>
      <c r="J36" s="81" t="e">
        <f t="shared" si="1"/>
        <v>#REF!</v>
      </c>
      <c r="K36" s="81" t="e">
        <f t="shared" si="2"/>
        <v>#REF!</v>
      </c>
      <c r="L36" s="31" t="e">
        <f t="shared" si="4"/>
        <v>#REF!</v>
      </c>
    </row>
    <row r="37" spans="1:14" s="9" customFormat="1" x14ac:dyDescent="0.3">
      <c r="A37" s="116" t="s">
        <v>135</v>
      </c>
      <c r="B37" s="109"/>
      <c r="C37" s="53" t="s">
        <v>132</v>
      </c>
      <c r="D37" s="194" t="e">
        <f>#REF!</f>
        <v>#REF!</v>
      </c>
      <c r="E37" s="78" t="e">
        <f>#REF!</f>
        <v>#REF!</v>
      </c>
      <c r="F37" s="76" t="e">
        <f t="shared" si="3"/>
        <v>#REF!</v>
      </c>
      <c r="G37" s="14"/>
      <c r="H37" s="14"/>
      <c r="I37" s="24"/>
      <c r="J37" s="18" t="e">
        <f t="shared" si="1"/>
        <v>#REF!</v>
      </c>
      <c r="K37" s="18" t="e">
        <f t="shared" si="2"/>
        <v>#REF!</v>
      </c>
      <c r="L37" s="31" t="e">
        <f t="shared" si="4"/>
        <v>#REF!</v>
      </c>
    </row>
    <row r="38" spans="1:14" s="9" customFormat="1" x14ac:dyDescent="0.3">
      <c r="A38" s="116" t="s">
        <v>136</v>
      </c>
      <c r="B38" s="109"/>
      <c r="C38" s="53" t="s">
        <v>1</v>
      </c>
      <c r="D38" s="194" t="e">
        <f>#REF!</f>
        <v>#REF!</v>
      </c>
      <c r="E38" s="78" t="e">
        <f>#REF!</f>
        <v>#REF!</v>
      </c>
      <c r="F38" s="76" t="e">
        <f t="shared" si="3"/>
        <v>#REF!</v>
      </c>
      <c r="G38" s="14"/>
      <c r="H38" s="14"/>
      <c r="I38" s="24"/>
      <c r="J38" s="18" t="e">
        <f t="shared" si="1"/>
        <v>#REF!</v>
      </c>
      <c r="K38" s="18" t="e">
        <f t="shared" si="2"/>
        <v>#REF!</v>
      </c>
      <c r="L38" s="31" t="e">
        <f t="shared" si="4"/>
        <v>#REF!</v>
      </c>
    </row>
    <row r="39" spans="1:14" s="9" customFormat="1" x14ac:dyDescent="0.3">
      <c r="A39" s="116" t="s">
        <v>46</v>
      </c>
      <c r="B39" s="109" t="s">
        <v>131</v>
      </c>
      <c r="C39" s="39" t="s">
        <v>133</v>
      </c>
      <c r="D39" s="194" t="e">
        <f>#REF!</f>
        <v>#REF!</v>
      </c>
      <c r="E39" s="78" t="e">
        <f>#REF!</f>
        <v>#REF!</v>
      </c>
      <c r="F39" s="82" t="e">
        <f t="shared" si="3"/>
        <v>#REF!</v>
      </c>
      <c r="G39" s="15" t="e">
        <f>#REF!</f>
        <v>#REF!</v>
      </c>
      <c r="H39" s="15" t="e">
        <f>#REF!</f>
        <v>#REF!</v>
      </c>
      <c r="I39" s="24" t="e">
        <f>+G39/H39*100</f>
        <v>#REF!</v>
      </c>
      <c r="J39" s="18" t="e">
        <f t="shared" si="1"/>
        <v>#REF!</v>
      </c>
      <c r="K39" s="18" t="e">
        <f t="shared" si="2"/>
        <v>#REF!</v>
      </c>
      <c r="L39" s="31" t="e">
        <f t="shared" si="4"/>
        <v>#REF!</v>
      </c>
      <c r="N39" s="187"/>
    </row>
    <row r="40" spans="1:14" s="9" customFormat="1" x14ac:dyDescent="0.3">
      <c r="A40" s="116" t="s">
        <v>47</v>
      </c>
      <c r="B40" s="109" t="s">
        <v>115</v>
      </c>
      <c r="C40" s="54" t="s">
        <v>141</v>
      </c>
      <c r="D40" s="194" t="e">
        <f>#REF!</f>
        <v>#REF!</v>
      </c>
      <c r="E40" s="78" t="e">
        <f>#REF!</f>
        <v>#REF!</v>
      </c>
      <c r="F40" s="82" t="e">
        <f t="shared" ref="F40:F71" si="6">+D40/E40*100</f>
        <v>#REF!</v>
      </c>
      <c r="G40" s="15" t="e">
        <f>#REF!</f>
        <v>#REF!</v>
      </c>
      <c r="H40" s="15" t="e">
        <f>#REF!</f>
        <v>#REF!</v>
      </c>
      <c r="I40" s="24" t="e">
        <f>+G40/H40*100</f>
        <v>#REF!</v>
      </c>
      <c r="J40" s="18" t="e">
        <f t="shared" ref="J40:J68" si="7">+D40+G40</f>
        <v>#REF!</v>
      </c>
      <c r="K40" s="18" t="e">
        <f t="shared" ref="K40:K68" si="8">+E40+H40</f>
        <v>#REF!</v>
      </c>
      <c r="L40" s="31" t="e">
        <f t="shared" ref="L40:L71" si="9">+J40/K40*100</f>
        <v>#REF!</v>
      </c>
    </row>
    <row r="41" spans="1:14" s="9" customFormat="1" x14ac:dyDescent="0.3">
      <c r="A41" s="49" t="s">
        <v>48</v>
      </c>
      <c r="B41" s="109" t="s">
        <v>116</v>
      </c>
      <c r="C41" s="54" t="s">
        <v>143</v>
      </c>
      <c r="D41" s="199">
        <f>D42-D43</f>
        <v>0</v>
      </c>
      <c r="E41" s="78">
        <f>E42-E43</f>
        <v>0</v>
      </c>
      <c r="F41" s="82" t="e">
        <f t="shared" si="6"/>
        <v>#DIV/0!</v>
      </c>
      <c r="G41" s="34" t="e">
        <f t="shared" ref="G41:H41" si="10">G42-G43</f>
        <v>#REF!</v>
      </c>
      <c r="H41" s="34" t="e">
        <f t="shared" si="10"/>
        <v>#REF!</v>
      </c>
      <c r="I41" s="24" t="e">
        <f>+G41/H41*100</f>
        <v>#REF!</v>
      </c>
      <c r="J41" s="81" t="e">
        <f t="shared" si="7"/>
        <v>#REF!</v>
      </c>
      <c r="K41" s="81" t="e">
        <f t="shared" si="8"/>
        <v>#REF!</v>
      </c>
      <c r="L41" s="31" t="e">
        <f t="shared" si="9"/>
        <v>#REF!</v>
      </c>
    </row>
    <row r="42" spans="1:14" s="9" customFormat="1" x14ac:dyDescent="0.3">
      <c r="A42" s="116" t="s">
        <v>88</v>
      </c>
      <c r="B42" s="109"/>
      <c r="C42" s="200" t="s">
        <v>132</v>
      </c>
      <c r="D42" s="194"/>
      <c r="E42" s="78"/>
      <c r="F42" s="82" t="e">
        <f t="shared" si="6"/>
        <v>#DIV/0!</v>
      </c>
      <c r="G42" s="189" t="e">
        <f>#REF!</f>
        <v>#REF!</v>
      </c>
      <c r="H42" s="34" t="e">
        <f>#REF!</f>
        <v>#REF!</v>
      </c>
      <c r="I42" s="24" t="e">
        <f>+G42/H42*100</f>
        <v>#REF!</v>
      </c>
      <c r="J42" s="81" t="e">
        <f t="shared" si="7"/>
        <v>#REF!</v>
      </c>
      <c r="K42" s="81" t="e">
        <f t="shared" si="8"/>
        <v>#REF!</v>
      </c>
      <c r="L42" s="31" t="e">
        <f t="shared" si="9"/>
        <v>#REF!</v>
      </c>
    </row>
    <row r="43" spans="1:14" s="9" customFormat="1" x14ac:dyDescent="0.3">
      <c r="A43" s="49" t="s">
        <v>142</v>
      </c>
      <c r="B43" s="109"/>
      <c r="C43" s="200" t="s">
        <v>1</v>
      </c>
      <c r="D43" s="194"/>
      <c r="E43" s="78"/>
      <c r="F43" s="82" t="e">
        <f t="shared" si="6"/>
        <v>#DIV/0!</v>
      </c>
      <c r="G43" s="189" t="e">
        <f>#REF!</f>
        <v>#REF!</v>
      </c>
      <c r="H43" s="34" t="e">
        <f>#REF!</f>
        <v>#REF!</v>
      </c>
      <c r="I43" s="24" t="e">
        <f>+G43/H43*100</f>
        <v>#REF!</v>
      </c>
      <c r="J43" s="81" t="e">
        <f t="shared" si="7"/>
        <v>#REF!</v>
      </c>
      <c r="K43" s="81" t="e">
        <f t="shared" si="8"/>
        <v>#REF!</v>
      </c>
      <c r="L43" s="31" t="e">
        <f t="shared" si="9"/>
        <v>#REF!</v>
      </c>
    </row>
    <row r="44" spans="1:14" s="9" customFormat="1" x14ac:dyDescent="0.3">
      <c r="A44" s="49" t="s">
        <v>49</v>
      </c>
      <c r="B44" s="107">
        <v>7044</v>
      </c>
      <c r="C44" s="39" t="s">
        <v>83</v>
      </c>
      <c r="D44" s="194" t="e">
        <f>#REF!</f>
        <v>#REF!</v>
      </c>
      <c r="E44" s="78" t="e">
        <f>#REF!</f>
        <v>#REF!</v>
      </c>
      <c r="F44" s="76" t="e">
        <f t="shared" si="6"/>
        <v>#REF!</v>
      </c>
      <c r="G44" s="14"/>
      <c r="H44" s="14"/>
      <c r="I44" s="24"/>
      <c r="J44" s="18" t="e">
        <f t="shared" si="7"/>
        <v>#REF!</v>
      </c>
      <c r="K44" s="18" t="e">
        <f t="shared" si="8"/>
        <v>#REF!</v>
      </c>
      <c r="L44" s="31" t="e">
        <f t="shared" si="9"/>
        <v>#REF!</v>
      </c>
    </row>
    <row r="45" spans="1:14" s="9" customFormat="1" x14ac:dyDescent="0.3">
      <c r="A45" s="114" t="s">
        <v>138</v>
      </c>
      <c r="B45" s="108" t="s">
        <v>84</v>
      </c>
      <c r="C45" s="46" t="s">
        <v>85</v>
      </c>
      <c r="D45" s="194" t="e">
        <f>#REF!</f>
        <v>#REF!</v>
      </c>
      <c r="E45" s="78" t="e">
        <f>#REF!</f>
        <v>#REF!</v>
      </c>
      <c r="F45" s="76" t="e">
        <f t="shared" si="6"/>
        <v>#REF!</v>
      </c>
      <c r="G45" s="14"/>
      <c r="H45" s="14"/>
      <c r="I45" s="24"/>
      <c r="J45" s="18" t="e">
        <f t="shared" si="7"/>
        <v>#REF!</v>
      </c>
      <c r="K45" s="18" t="e">
        <f t="shared" si="8"/>
        <v>#REF!</v>
      </c>
      <c r="L45" s="31" t="e">
        <f t="shared" si="9"/>
        <v>#REF!</v>
      </c>
    </row>
    <row r="46" spans="1:14" s="9" customFormat="1" x14ac:dyDescent="0.3">
      <c r="A46" s="49" t="s">
        <v>117</v>
      </c>
      <c r="B46" s="107" t="s">
        <v>86</v>
      </c>
      <c r="C46" s="39" t="s">
        <v>87</v>
      </c>
      <c r="D46" s="194" t="e">
        <f>#REF!</f>
        <v>#REF!</v>
      </c>
      <c r="E46" s="78" t="e">
        <f>#REF!</f>
        <v>#REF!</v>
      </c>
      <c r="F46" s="76" t="e">
        <f t="shared" si="6"/>
        <v>#REF!</v>
      </c>
      <c r="G46" s="15" t="e">
        <f>#REF!</f>
        <v>#REF!</v>
      </c>
      <c r="H46" s="15" t="e">
        <f>#REF!</f>
        <v>#REF!</v>
      </c>
      <c r="I46" s="24" t="e">
        <f t="shared" ref="I46:I52" si="11">+G46/H46*100</f>
        <v>#REF!</v>
      </c>
      <c r="J46" s="18" t="e">
        <f t="shared" si="7"/>
        <v>#REF!</v>
      </c>
      <c r="K46" s="18" t="e">
        <f t="shared" si="8"/>
        <v>#REF!</v>
      </c>
      <c r="L46" s="31" t="e">
        <f t="shared" si="9"/>
        <v>#REF!</v>
      </c>
    </row>
    <row r="47" spans="1:14" s="9" customFormat="1" x14ac:dyDescent="0.3">
      <c r="A47" s="114" t="s">
        <v>125</v>
      </c>
      <c r="B47" s="108" t="s">
        <v>89</v>
      </c>
      <c r="C47" s="46" t="s">
        <v>90</v>
      </c>
      <c r="D47" s="194" t="e">
        <f>#REF!</f>
        <v>#REF!</v>
      </c>
      <c r="E47" s="78" t="e">
        <f>#REF!</f>
        <v>#REF!</v>
      </c>
      <c r="F47" s="76" t="e">
        <f t="shared" si="6"/>
        <v>#REF!</v>
      </c>
      <c r="G47" s="15" t="e">
        <f>#REF!</f>
        <v>#REF!</v>
      </c>
      <c r="H47" s="15" t="e">
        <f>#REF!</f>
        <v>#REF!</v>
      </c>
      <c r="I47" s="24" t="e">
        <f t="shared" si="11"/>
        <v>#REF!</v>
      </c>
      <c r="J47" s="18" t="e">
        <f t="shared" si="7"/>
        <v>#REF!</v>
      </c>
      <c r="K47" s="18" t="e">
        <f t="shared" si="8"/>
        <v>#REF!</v>
      </c>
      <c r="L47" s="31" t="e">
        <f t="shared" si="9"/>
        <v>#REF!</v>
      </c>
    </row>
    <row r="48" spans="1:14" s="9" customFormat="1" x14ac:dyDescent="0.3">
      <c r="A48" s="49" t="s">
        <v>126</v>
      </c>
      <c r="B48" s="107">
        <v>7048</v>
      </c>
      <c r="C48" s="39" t="s">
        <v>14</v>
      </c>
      <c r="D48" s="194" t="e">
        <f>#REF!</f>
        <v>#REF!</v>
      </c>
      <c r="E48" s="78" t="e">
        <f>#REF!</f>
        <v>#REF!</v>
      </c>
      <c r="F48" s="76" t="e">
        <f t="shared" si="6"/>
        <v>#REF!</v>
      </c>
      <c r="G48" s="15" t="e">
        <f>#REF!</f>
        <v>#REF!</v>
      </c>
      <c r="H48" s="15" t="e">
        <f>#REF!</f>
        <v>#REF!</v>
      </c>
      <c r="I48" s="24" t="e">
        <f t="shared" si="11"/>
        <v>#REF!</v>
      </c>
      <c r="J48" s="18" t="e">
        <f t="shared" si="7"/>
        <v>#REF!</v>
      </c>
      <c r="K48" s="18" t="e">
        <f t="shared" si="8"/>
        <v>#REF!</v>
      </c>
      <c r="L48" s="31" t="e">
        <f t="shared" si="9"/>
        <v>#REF!</v>
      </c>
    </row>
    <row r="49" spans="1:12" s="9" customFormat="1" x14ac:dyDescent="0.3">
      <c r="A49" s="49" t="s">
        <v>50</v>
      </c>
      <c r="B49" s="107" t="s">
        <v>114</v>
      </c>
      <c r="C49" s="54" t="s">
        <v>113</v>
      </c>
      <c r="D49" s="199">
        <f>D50</f>
        <v>0</v>
      </c>
      <c r="E49" s="77">
        <f>E50</f>
        <v>0</v>
      </c>
      <c r="F49" s="76" t="e">
        <f t="shared" si="6"/>
        <v>#DIV/0!</v>
      </c>
      <c r="G49" s="34" t="e">
        <f t="shared" ref="G49:H49" si="12">G50</f>
        <v>#REF!</v>
      </c>
      <c r="H49" s="34" t="e">
        <f t="shared" si="12"/>
        <v>#REF!</v>
      </c>
      <c r="I49" s="24" t="e">
        <f t="shared" si="11"/>
        <v>#REF!</v>
      </c>
      <c r="J49" s="81" t="e">
        <f t="shared" si="7"/>
        <v>#REF!</v>
      </c>
      <c r="K49" s="81" t="e">
        <f t="shared" si="8"/>
        <v>#REF!</v>
      </c>
      <c r="L49" s="31" t="e">
        <f t="shared" si="9"/>
        <v>#REF!</v>
      </c>
    </row>
    <row r="50" spans="1:12" s="9" customFormat="1" x14ac:dyDescent="0.3">
      <c r="A50" s="49" t="s">
        <v>128</v>
      </c>
      <c r="B50" s="107" t="s">
        <v>130</v>
      </c>
      <c r="C50" s="54" t="s">
        <v>129</v>
      </c>
      <c r="D50" s="194"/>
      <c r="E50" s="78"/>
      <c r="F50" s="76" t="e">
        <f t="shared" si="6"/>
        <v>#DIV/0!</v>
      </c>
      <c r="G50" s="15" t="e">
        <f>#REF!</f>
        <v>#REF!</v>
      </c>
      <c r="H50" s="15" t="e">
        <f>#REF!</f>
        <v>#REF!</v>
      </c>
      <c r="I50" s="24" t="e">
        <f t="shared" si="11"/>
        <v>#REF!</v>
      </c>
      <c r="J50" s="18" t="e">
        <f t="shared" si="7"/>
        <v>#REF!</v>
      </c>
      <c r="K50" s="18" t="e">
        <f t="shared" si="8"/>
        <v>#REF!</v>
      </c>
      <c r="L50" s="31" t="e">
        <f t="shared" si="9"/>
        <v>#REF!</v>
      </c>
    </row>
    <row r="51" spans="1:12" s="9" customFormat="1" x14ac:dyDescent="0.3">
      <c r="A51" s="49" t="s">
        <v>52</v>
      </c>
      <c r="B51" s="107" t="s">
        <v>91</v>
      </c>
      <c r="C51" s="39" t="s">
        <v>15</v>
      </c>
      <c r="D51" s="194" t="e">
        <f>#REF!</f>
        <v>#REF!</v>
      </c>
      <c r="E51" s="78" t="e">
        <f>#REF!</f>
        <v>#REF!</v>
      </c>
      <c r="F51" s="76" t="e">
        <f t="shared" si="6"/>
        <v>#REF!</v>
      </c>
      <c r="G51" s="15" t="e">
        <f>#REF!</f>
        <v>#REF!</v>
      </c>
      <c r="H51" s="15" t="e">
        <f>#REF!</f>
        <v>#REF!</v>
      </c>
      <c r="I51" s="24" t="e">
        <f t="shared" si="11"/>
        <v>#REF!</v>
      </c>
      <c r="J51" s="18" t="e">
        <f t="shared" si="7"/>
        <v>#REF!</v>
      </c>
      <c r="K51" s="18" t="e">
        <f t="shared" si="8"/>
        <v>#REF!</v>
      </c>
      <c r="L51" s="31" t="e">
        <f t="shared" si="9"/>
        <v>#REF!</v>
      </c>
    </row>
    <row r="52" spans="1:12" s="9" customFormat="1" x14ac:dyDescent="0.3">
      <c r="A52" s="113" t="s">
        <v>51</v>
      </c>
      <c r="B52" s="111" t="s">
        <v>92</v>
      </c>
      <c r="C52" s="39" t="s">
        <v>147</v>
      </c>
      <c r="D52" s="199" t="e">
        <f>+D53+D57+D58+D59</f>
        <v>#REF!</v>
      </c>
      <c r="E52" s="77" t="e">
        <f>+E53+E57+E58+E59</f>
        <v>#REF!</v>
      </c>
      <c r="F52" s="76" t="e">
        <f t="shared" si="6"/>
        <v>#REF!</v>
      </c>
      <c r="G52" s="34" t="e">
        <f t="shared" ref="G52:H52" si="13">+G53+G57+G58+G59</f>
        <v>#REF!</v>
      </c>
      <c r="H52" s="34" t="e">
        <f t="shared" si="13"/>
        <v>#REF!</v>
      </c>
      <c r="I52" s="24" t="e">
        <f t="shared" si="11"/>
        <v>#REF!</v>
      </c>
      <c r="J52" s="81" t="e">
        <f t="shared" si="7"/>
        <v>#REF!</v>
      </c>
      <c r="K52" s="81" t="e">
        <f t="shared" si="8"/>
        <v>#REF!</v>
      </c>
      <c r="L52" s="31" t="e">
        <f t="shared" si="9"/>
        <v>#REF!</v>
      </c>
    </row>
    <row r="53" spans="1:12" s="9" customFormat="1" x14ac:dyDescent="0.3">
      <c r="A53" s="49" t="s">
        <v>53</v>
      </c>
      <c r="B53" s="107" t="s">
        <v>93</v>
      </c>
      <c r="C53" s="39" t="s">
        <v>127</v>
      </c>
      <c r="D53" s="199" t="e">
        <f>+D54+D55+D56</f>
        <v>#REF!</v>
      </c>
      <c r="E53" s="77" t="e">
        <f>+E54+E55+E56</f>
        <v>#REF!</v>
      </c>
      <c r="F53" s="76" t="e">
        <f t="shared" si="6"/>
        <v>#REF!</v>
      </c>
      <c r="G53" s="14"/>
      <c r="H53" s="14"/>
      <c r="I53" s="24"/>
      <c r="J53" s="81" t="e">
        <f t="shared" si="7"/>
        <v>#REF!</v>
      </c>
      <c r="K53" s="81" t="e">
        <f t="shared" si="8"/>
        <v>#REF!</v>
      </c>
      <c r="L53" s="31" t="e">
        <f t="shared" si="9"/>
        <v>#REF!</v>
      </c>
    </row>
    <row r="54" spans="1:12" s="9" customFormat="1" x14ac:dyDescent="0.3">
      <c r="A54" s="114" t="s">
        <v>118</v>
      </c>
      <c r="B54" s="110" t="s">
        <v>94</v>
      </c>
      <c r="C54" s="39" t="s">
        <v>95</v>
      </c>
      <c r="D54" s="194" t="e">
        <f>#REF!</f>
        <v>#REF!</v>
      </c>
      <c r="E54" s="78" t="e">
        <f>#REF!</f>
        <v>#REF!</v>
      </c>
      <c r="F54" s="76" t="e">
        <f t="shared" si="6"/>
        <v>#REF!</v>
      </c>
      <c r="G54" s="14"/>
      <c r="H54" s="14"/>
      <c r="I54" s="24"/>
      <c r="J54" s="18" t="e">
        <f t="shared" si="7"/>
        <v>#REF!</v>
      </c>
      <c r="K54" s="18" t="e">
        <f t="shared" si="8"/>
        <v>#REF!</v>
      </c>
      <c r="L54" s="31" t="e">
        <f t="shared" si="9"/>
        <v>#REF!</v>
      </c>
    </row>
    <row r="55" spans="1:12" s="9" customFormat="1" x14ac:dyDescent="0.3">
      <c r="A55" s="114" t="s">
        <v>119</v>
      </c>
      <c r="B55" s="110" t="s">
        <v>94</v>
      </c>
      <c r="C55" s="55" t="s">
        <v>152</v>
      </c>
      <c r="D55" s="194" t="e">
        <f>#REF!</f>
        <v>#REF!</v>
      </c>
      <c r="E55" s="78" t="e">
        <f>#REF!</f>
        <v>#REF!</v>
      </c>
      <c r="F55" s="76" t="e">
        <f t="shared" si="6"/>
        <v>#REF!</v>
      </c>
      <c r="G55" s="14"/>
      <c r="H55" s="14"/>
      <c r="I55" s="24"/>
      <c r="J55" s="18" t="e">
        <f t="shared" si="7"/>
        <v>#REF!</v>
      </c>
      <c r="K55" s="18" t="e">
        <f t="shared" si="8"/>
        <v>#REF!</v>
      </c>
      <c r="L55" s="31" t="e">
        <f t="shared" si="9"/>
        <v>#REF!</v>
      </c>
    </row>
    <row r="56" spans="1:12" s="9" customFormat="1" x14ac:dyDescent="0.3">
      <c r="A56" s="114" t="s">
        <v>120</v>
      </c>
      <c r="B56" s="110" t="s">
        <v>94</v>
      </c>
      <c r="C56" s="55" t="s">
        <v>96</v>
      </c>
      <c r="D56" s="194" t="e">
        <f>#REF!</f>
        <v>#REF!</v>
      </c>
      <c r="E56" s="78" t="e">
        <f>#REF!</f>
        <v>#REF!</v>
      </c>
      <c r="F56" s="76" t="e">
        <f t="shared" si="6"/>
        <v>#REF!</v>
      </c>
      <c r="G56" s="14"/>
      <c r="H56" s="14"/>
      <c r="I56" s="24"/>
      <c r="J56" s="18" t="e">
        <f t="shared" si="7"/>
        <v>#REF!</v>
      </c>
      <c r="K56" s="18" t="e">
        <f t="shared" si="8"/>
        <v>#REF!</v>
      </c>
      <c r="L56" s="31" t="e">
        <f t="shared" si="9"/>
        <v>#REF!</v>
      </c>
    </row>
    <row r="57" spans="1:12" s="9" customFormat="1" x14ac:dyDescent="0.3">
      <c r="A57" s="49" t="s">
        <v>54</v>
      </c>
      <c r="B57" s="107" t="s">
        <v>97</v>
      </c>
      <c r="C57" s="39" t="s">
        <v>98</v>
      </c>
      <c r="D57" s="194" t="e">
        <f>#REF!</f>
        <v>#REF!</v>
      </c>
      <c r="E57" s="78" t="e">
        <f>#REF!</f>
        <v>#REF!</v>
      </c>
      <c r="F57" s="76" t="e">
        <f t="shared" si="6"/>
        <v>#REF!</v>
      </c>
      <c r="G57" s="15" t="e">
        <f>#REF!</f>
        <v>#REF!</v>
      </c>
      <c r="H57" s="15" t="e">
        <f>#REF!</f>
        <v>#REF!</v>
      </c>
      <c r="I57" s="24" t="e">
        <f>+G57/H57*100</f>
        <v>#REF!</v>
      </c>
      <c r="J57" s="18" t="e">
        <f t="shared" si="7"/>
        <v>#REF!</v>
      </c>
      <c r="K57" s="18" t="e">
        <f t="shared" si="8"/>
        <v>#REF!</v>
      </c>
      <c r="L57" s="31" t="e">
        <f t="shared" si="9"/>
        <v>#REF!</v>
      </c>
    </row>
    <row r="58" spans="1:12" s="9" customFormat="1" x14ac:dyDescent="0.3">
      <c r="A58" s="49" t="s">
        <v>55</v>
      </c>
      <c r="B58" s="107" t="s">
        <v>99</v>
      </c>
      <c r="C58" s="39" t="s">
        <v>153</v>
      </c>
      <c r="D58" s="194" t="e">
        <f>#REF!</f>
        <v>#REF!</v>
      </c>
      <c r="E58" s="78" t="e">
        <f>#REF!</f>
        <v>#REF!</v>
      </c>
      <c r="F58" s="76" t="e">
        <f t="shared" si="6"/>
        <v>#REF!</v>
      </c>
      <c r="G58" s="15" t="e">
        <f>#REF!</f>
        <v>#REF!</v>
      </c>
      <c r="H58" s="15" t="e">
        <f>#REF!</f>
        <v>#REF!</v>
      </c>
      <c r="I58" s="24" t="e">
        <f>+G58/H58*100</f>
        <v>#REF!</v>
      </c>
      <c r="J58" s="18" t="e">
        <f t="shared" si="7"/>
        <v>#REF!</v>
      </c>
      <c r="K58" s="18" t="e">
        <f t="shared" si="8"/>
        <v>#REF!</v>
      </c>
      <c r="L58" s="31" t="e">
        <f t="shared" si="9"/>
        <v>#REF!</v>
      </c>
    </row>
    <row r="59" spans="1:12" s="9" customFormat="1" x14ac:dyDescent="0.3">
      <c r="A59" s="49" t="s">
        <v>57</v>
      </c>
      <c r="B59" s="107" t="s">
        <v>100</v>
      </c>
      <c r="C59" s="39" t="s">
        <v>154</v>
      </c>
      <c r="D59" s="199" t="e">
        <f>+D60+D61</f>
        <v>#REF!</v>
      </c>
      <c r="E59" s="77" t="e">
        <f>+E60+E61</f>
        <v>#REF!</v>
      </c>
      <c r="F59" s="76" t="e">
        <f t="shared" si="6"/>
        <v>#REF!</v>
      </c>
      <c r="G59" s="34" t="e">
        <f t="shared" ref="G59:H59" si="14">+G60+G61</f>
        <v>#REF!</v>
      </c>
      <c r="H59" s="34" t="e">
        <f t="shared" si="14"/>
        <v>#REF!</v>
      </c>
      <c r="I59" s="24" t="e">
        <f>+G59/H59*100</f>
        <v>#REF!</v>
      </c>
      <c r="J59" s="81" t="e">
        <f t="shared" si="7"/>
        <v>#REF!</v>
      </c>
      <c r="K59" s="81" t="e">
        <f t="shared" si="8"/>
        <v>#REF!</v>
      </c>
      <c r="L59" s="31" t="e">
        <f t="shared" si="9"/>
        <v>#REF!</v>
      </c>
    </row>
    <row r="60" spans="1:12" s="9" customFormat="1" x14ac:dyDescent="0.3">
      <c r="A60" s="49" t="s">
        <v>58</v>
      </c>
      <c r="B60" s="107" t="s">
        <v>101</v>
      </c>
      <c r="C60" s="41" t="s">
        <v>102</v>
      </c>
      <c r="D60" s="194" t="e">
        <f>#REF!</f>
        <v>#REF!</v>
      </c>
      <c r="E60" s="78" t="e">
        <f>#REF!</f>
        <v>#REF!</v>
      </c>
      <c r="F60" s="76" t="e">
        <f t="shared" si="6"/>
        <v>#REF!</v>
      </c>
      <c r="G60" s="14"/>
      <c r="H60" s="14"/>
      <c r="I60" s="24"/>
      <c r="J60" s="18" t="e">
        <f t="shared" si="7"/>
        <v>#REF!</v>
      </c>
      <c r="K60" s="18" t="e">
        <f t="shared" si="8"/>
        <v>#REF!</v>
      </c>
      <c r="L60" s="31" t="e">
        <f t="shared" si="9"/>
        <v>#REF!</v>
      </c>
    </row>
    <row r="61" spans="1:12" s="9" customFormat="1" x14ac:dyDescent="0.3">
      <c r="A61" s="49" t="s">
        <v>59</v>
      </c>
      <c r="B61" s="107" t="s">
        <v>103</v>
      </c>
      <c r="C61" s="41" t="s">
        <v>16</v>
      </c>
      <c r="D61" s="194" t="e">
        <f>#REF!</f>
        <v>#REF!</v>
      </c>
      <c r="E61" s="78" t="e">
        <f>#REF!</f>
        <v>#REF!</v>
      </c>
      <c r="F61" s="76" t="e">
        <f t="shared" si="6"/>
        <v>#REF!</v>
      </c>
      <c r="G61" s="83" t="e">
        <f>G62</f>
        <v>#REF!</v>
      </c>
      <c r="H61" s="14" t="e">
        <f>H62</f>
        <v>#REF!</v>
      </c>
      <c r="I61" s="84" t="e">
        <f>+G61/H61*100</f>
        <v>#REF!</v>
      </c>
      <c r="J61" s="18" t="e">
        <f t="shared" si="7"/>
        <v>#REF!</v>
      </c>
      <c r="K61" s="18" t="e">
        <f t="shared" si="8"/>
        <v>#REF!</v>
      </c>
      <c r="L61" s="31" t="e">
        <f t="shared" si="9"/>
        <v>#REF!</v>
      </c>
    </row>
    <row r="62" spans="1:12" s="9" customFormat="1" x14ac:dyDescent="0.3">
      <c r="A62" s="114" t="s">
        <v>144</v>
      </c>
      <c r="B62" s="108" t="s">
        <v>104</v>
      </c>
      <c r="C62" s="46" t="s">
        <v>105</v>
      </c>
      <c r="D62" s="194" t="e">
        <f>#REF!</f>
        <v>#REF!</v>
      </c>
      <c r="E62" s="78" t="e">
        <f>#REF!</f>
        <v>#REF!</v>
      </c>
      <c r="F62" s="76" t="e">
        <f t="shared" si="6"/>
        <v>#REF!</v>
      </c>
      <c r="G62" s="15" t="e">
        <f>#REF!</f>
        <v>#REF!</v>
      </c>
      <c r="H62" s="15" t="e">
        <f>#REF!</f>
        <v>#REF!</v>
      </c>
      <c r="I62" s="24" t="e">
        <f>+G62/H62*100</f>
        <v>#REF!</v>
      </c>
      <c r="J62" s="18" t="e">
        <f t="shared" si="7"/>
        <v>#REF!</v>
      </c>
      <c r="K62" s="18" t="e">
        <f t="shared" si="8"/>
        <v>#REF!</v>
      </c>
      <c r="L62" s="31" t="e">
        <f t="shared" si="9"/>
        <v>#REF!</v>
      </c>
    </row>
    <row r="63" spans="1:12" s="9" customFormat="1" x14ac:dyDescent="0.3">
      <c r="A63" s="113" t="s">
        <v>56</v>
      </c>
      <c r="B63" s="111" t="s">
        <v>106</v>
      </c>
      <c r="C63" s="39" t="s">
        <v>148</v>
      </c>
      <c r="D63" s="199" t="e">
        <f>+D64</f>
        <v>#REF!</v>
      </c>
      <c r="E63" s="77" t="e">
        <f>+E64</f>
        <v>#REF!</v>
      </c>
      <c r="F63" s="76" t="e">
        <f t="shared" si="6"/>
        <v>#REF!</v>
      </c>
      <c r="G63" s="14">
        <v>0</v>
      </c>
      <c r="H63" s="14">
        <v>0</v>
      </c>
      <c r="I63" s="24"/>
      <c r="J63" s="81" t="e">
        <f t="shared" si="7"/>
        <v>#REF!</v>
      </c>
      <c r="K63" s="81" t="e">
        <f t="shared" si="8"/>
        <v>#REF!</v>
      </c>
      <c r="L63" s="31" t="e">
        <f t="shared" si="9"/>
        <v>#REF!</v>
      </c>
    </row>
    <row r="64" spans="1:12" s="9" customFormat="1" ht="28.2" x14ac:dyDescent="0.3">
      <c r="A64" s="49" t="s">
        <v>121</v>
      </c>
      <c r="B64" s="107" t="s">
        <v>107</v>
      </c>
      <c r="C64" s="195" t="s">
        <v>155</v>
      </c>
      <c r="D64" s="199" t="e">
        <f>+D65+D66+D67+D68</f>
        <v>#REF!</v>
      </c>
      <c r="E64" s="77" t="e">
        <f>+E65+E66+E67+E68</f>
        <v>#REF!</v>
      </c>
      <c r="F64" s="76" t="e">
        <f t="shared" si="6"/>
        <v>#REF!</v>
      </c>
      <c r="G64" s="14">
        <v>0</v>
      </c>
      <c r="H64" s="14">
        <v>0</v>
      </c>
      <c r="I64" s="24"/>
      <c r="J64" s="81" t="e">
        <f t="shared" si="7"/>
        <v>#REF!</v>
      </c>
      <c r="K64" s="81" t="e">
        <f t="shared" si="8"/>
        <v>#REF!</v>
      </c>
      <c r="L64" s="31" t="e">
        <f t="shared" si="9"/>
        <v>#REF!</v>
      </c>
    </row>
    <row r="65" spans="1:12" s="9" customFormat="1" x14ac:dyDescent="0.3">
      <c r="A65" s="49" t="s">
        <v>122</v>
      </c>
      <c r="B65" s="107"/>
      <c r="C65" s="39" t="s">
        <v>17</v>
      </c>
      <c r="D65" s="194" t="e">
        <f>#REF!</f>
        <v>#REF!</v>
      </c>
      <c r="E65" s="78" t="e">
        <f>#REF!</f>
        <v>#REF!</v>
      </c>
      <c r="F65" s="76" t="e">
        <f t="shared" si="6"/>
        <v>#REF!</v>
      </c>
      <c r="G65" s="14"/>
      <c r="H65" s="14"/>
      <c r="I65" s="24"/>
      <c r="J65" s="18" t="e">
        <f t="shared" si="7"/>
        <v>#REF!</v>
      </c>
      <c r="K65" s="18" t="e">
        <f t="shared" si="8"/>
        <v>#REF!</v>
      </c>
      <c r="L65" s="31" t="e">
        <f t="shared" si="9"/>
        <v>#REF!</v>
      </c>
    </row>
    <row r="66" spans="1:12" s="9" customFormat="1" x14ac:dyDescent="0.3">
      <c r="A66" s="49" t="s">
        <v>123</v>
      </c>
      <c r="B66" s="107"/>
      <c r="C66" s="39" t="s">
        <v>18</v>
      </c>
      <c r="D66" s="194" t="e">
        <f>#REF!</f>
        <v>#REF!</v>
      </c>
      <c r="E66" s="78" t="e">
        <f>#REF!</f>
        <v>#REF!</v>
      </c>
      <c r="F66" s="76" t="e">
        <f t="shared" si="6"/>
        <v>#REF!</v>
      </c>
      <c r="G66" s="14"/>
      <c r="H66" s="14"/>
      <c r="I66" s="24"/>
      <c r="J66" s="18" t="e">
        <f t="shared" si="7"/>
        <v>#REF!</v>
      </c>
      <c r="K66" s="18" t="e">
        <f t="shared" si="8"/>
        <v>#REF!</v>
      </c>
      <c r="L66" s="31" t="e">
        <f t="shared" si="9"/>
        <v>#REF!</v>
      </c>
    </row>
    <row r="67" spans="1:12" s="9" customFormat="1" x14ac:dyDescent="0.3">
      <c r="A67" s="49" t="s">
        <v>145</v>
      </c>
      <c r="B67" s="107"/>
      <c r="C67" s="39" t="s">
        <v>19</v>
      </c>
      <c r="D67" s="194" t="e">
        <f>#REF!</f>
        <v>#REF!</v>
      </c>
      <c r="E67" s="78" t="e">
        <f>#REF!</f>
        <v>#REF!</v>
      </c>
      <c r="F67" s="76" t="e">
        <f t="shared" si="6"/>
        <v>#REF!</v>
      </c>
      <c r="G67" s="14"/>
      <c r="H67" s="14"/>
      <c r="I67" s="24"/>
      <c r="J67" s="18" t="e">
        <f t="shared" si="7"/>
        <v>#REF!</v>
      </c>
      <c r="K67" s="18" t="e">
        <f t="shared" si="8"/>
        <v>#REF!</v>
      </c>
      <c r="L67" s="31" t="e">
        <f t="shared" si="9"/>
        <v>#REF!</v>
      </c>
    </row>
    <row r="68" spans="1:12" s="9" customFormat="1" ht="18.600000000000001" customHeight="1" x14ac:dyDescent="0.3">
      <c r="A68" s="49" t="s">
        <v>146</v>
      </c>
      <c r="B68" s="108"/>
      <c r="C68" s="39" t="s">
        <v>20</v>
      </c>
      <c r="D68" s="194" t="e">
        <f>#REF!</f>
        <v>#REF!</v>
      </c>
      <c r="E68" s="78" t="e">
        <f>#REF!</f>
        <v>#REF!</v>
      </c>
      <c r="F68" s="76" t="e">
        <f t="shared" si="6"/>
        <v>#REF!</v>
      </c>
      <c r="G68" s="14"/>
      <c r="H68" s="14"/>
      <c r="I68" s="24"/>
      <c r="J68" s="18" t="e">
        <f t="shared" si="7"/>
        <v>#REF!</v>
      </c>
      <c r="K68" s="18" t="e">
        <f t="shared" si="8"/>
        <v>#REF!</v>
      </c>
      <c r="L68" s="31" t="e">
        <f t="shared" si="9"/>
        <v>#REF!</v>
      </c>
    </row>
    <row r="69" spans="1:12" s="9" customFormat="1" x14ac:dyDescent="0.3">
      <c r="A69" s="240" t="s">
        <v>108</v>
      </c>
      <c r="B69" s="241"/>
      <c r="C69" s="242" t="s">
        <v>201</v>
      </c>
      <c r="D69" s="199" t="e">
        <f>#REF!</f>
        <v>#REF!</v>
      </c>
      <c r="E69" s="77" t="e">
        <f>#REF!</f>
        <v>#REF!</v>
      </c>
      <c r="F69" s="76" t="e">
        <f t="shared" si="6"/>
        <v>#REF!</v>
      </c>
      <c r="G69" s="34" t="e">
        <f>#REF!</f>
        <v>#REF!</v>
      </c>
      <c r="H69" s="34" t="e">
        <f>#REF!</f>
        <v>#REF!</v>
      </c>
      <c r="I69" s="24" t="e">
        <f t="shared" ref="I69:I74" si="15">+G69/H69*100</f>
        <v>#REF!</v>
      </c>
      <c r="J69" s="81" t="e">
        <f t="shared" ref="J69" si="16">+D69+G69</f>
        <v>#REF!</v>
      </c>
      <c r="K69" s="81" t="e">
        <f t="shared" ref="K69" si="17">+E69+H69</f>
        <v>#REF!</v>
      </c>
      <c r="L69" s="31" t="e">
        <f t="shared" si="9"/>
        <v>#REF!</v>
      </c>
    </row>
    <row r="70" spans="1:12" x14ac:dyDescent="0.3">
      <c r="A70" s="243" t="s">
        <v>60</v>
      </c>
      <c r="B70" s="244"/>
      <c r="C70" s="242" t="s">
        <v>202</v>
      </c>
      <c r="D70" s="199" t="e">
        <f>D8+D52+D63+D69</f>
        <v>#REF!</v>
      </c>
      <c r="E70" s="77" t="e">
        <f>E8+E52+E63+E69</f>
        <v>#REF!</v>
      </c>
      <c r="F70" s="76" t="e">
        <f t="shared" si="6"/>
        <v>#REF!</v>
      </c>
      <c r="G70" s="34" t="e">
        <f>G8+G52+G63+G69</f>
        <v>#REF!</v>
      </c>
      <c r="H70" s="34" t="e">
        <f>H8+H52+H63+H69</f>
        <v>#REF!</v>
      </c>
      <c r="I70" s="24" t="e">
        <f t="shared" si="15"/>
        <v>#REF!</v>
      </c>
      <c r="J70" s="81" t="e">
        <f>J8+J52+J63+J69</f>
        <v>#REF!</v>
      </c>
      <c r="K70" s="81" t="e">
        <f>K8+K52+K63+K69</f>
        <v>#REF!</v>
      </c>
      <c r="L70" s="31" t="e">
        <f t="shared" si="9"/>
        <v>#REF!</v>
      </c>
    </row>
    <row r="71" spans="1:12" ht="28.2" x14ac:dyDescent="0.3">
      <c r="A71" s="245" t="s">
        <v>109</v>
      </c>
      <c r="B71" s="244"/>
      <c r="C71" s="242" t="s">
        <v>203</v>
      </c>
      <c r="D71" s="194" t="e">
        <f>#REF!</f>
        <v>#REF!</v>
      </c>
      <c r="E71" s="78" t="e">
        <f>#REF!</f>
        <v>#REF!</v>
      </c>
      <c r="F71" s="76" t="e">
        <f t="shared" si="6"/>
        <v>#REF!</v>
      </c>
      <c r="G71" s="14" t="e">
        <f>#REF!</f>
        <v>#REF!</v>
      </c>
      <c r="H71" s="14" t="e">
        <f>#REF!</f>
        <v>#REF!</v>
      </c>
      <c r="I71" s="24" t="e">
        <f t="shared" si="15"/>
        <v>#REF!</v>
      </c>
      <c r="J71" s="18" t="e">
        <f t="shared" ref="J71:J72" si="18">+D71+G71</f>
        <v>#REF!</v>
      </c>
      <c r="K71" s="18" t="e">
        <f t="shared" ref="K71:K72" si="19">+E71+H71</f>
        <v>#REF!</v>
      </c>
      <c r="L71" s="31" t="e">
        <f t="shared" si="9"/>
        <v>#REF!</v>
      </c>
    </row>
    <row r="72" spans="1:12" x14ac:dyDescent="0.3">
      <c r="A72" s="246" t="s">
        <v>110</v>
      </c>
      <c r="B72" s="247"/>
      <c r="C72" s="242" t="s">
        <v>204</v>
      </c>
      <c r="D72" s="194" t="e">
        <f>#REF!</f>
        <v>#REF!</v>
      </c>
      <c r="E72" s="78" t="e">
        <f>#REF!</f>
        <v>#REF!</v>
      </c>
      <c r="F72" s="76" t="e">
        <f t="shared" ref="F72:F74" si="20">+D72/E72*100</f>
        <v>#REF!</v>
      </c>
      <c r="G72" s="14" t="e">
        <f>#REF!</f>
        <v>#REF!</v>
      </c>
      <c r="H72" s="14" t="e">
        <f>#REF!</f>
        <v>#REF!</v>
      </c>
      <c r="I72" s="24" t="e">
        <f t="shared" si="15"/>
        <v>#REF!</v>
      </c>
      <c r="J72" s="18" t="e">
        <f t="shared" si="18"/>
        <v>#REF!</v>
      </c>
      <c r="K72" s="18" t="e">
        <f t="shared" si="19"/>
        <v>#REF!</v>
      </c>
      <c r="L72" s="31" t="e">
        <f t="shared" ref="L72:L74" si="21">+J72/K72*100</f>
        <v>#REF!</v>
      </c>
    </row>
    <row r="73" spans="1:12" x14ac:dyDescent="0.3">
      <c r="A73" s="243" t="s">
        <v>111</v>
      </c>
      <c r="B73" s="244"/>
      <c r="C73" s="248" t="s">
        <v>205</v>
      </c>
      <c r="D73" s="199" t="e">
        <f>D71+D72</f>
        <v>#REF!</v>
      </c>
      <c r="E73" s="77" t="e">
        <f>E71+E72</f>
        <v>#REF!</v>
      </c>
      <c r="F73" s="76" t="e">
        <f t="shared" si="20"/>
        <v>#REF!</v>
      </c>
      <c r="G73" s="34" t="e">
        <f>G71+G72</f>
        <v>#REF!</v>
      </c>
      <c r="H73" s="34" t="e">
        <f>H71+H72</f>
        <v>#REF!</v>
      </c>
      <c r="I73" s="24" t="e">
        <f t="shared" si="15"/>
        <v>#REF!</v>
      </c>
      <c r="J73" s="81" t="e">
        <f>J71+J72</f>
        <v>#REF!</v>
      </c>
      <c r="K73" s="81" t="e">
        <f>K71+K72</f>
        <v>#REF!</v>
      </c>
      <c r="L73" s="31" t="e">
        <f t="shared" si="21"/>
        <v>#REF!</v>
      </c>
    </row>
    <row r="74" spans="1:12" s="7" customFormat="1" thickBot="1" x14ac:dyDescent="0.3">
      <c r="A74" s="249" t="s">
        <v>112</v>
      </c>
      <c r="B74" s="250"/>
      <c r="C74" s="251" t="s">
        <v>206</v>
      </c>
      <c r="D74" s="252" t="e">
        <f>D70+D73</f>
        <v>#REF!</v>
      </c>
      <c r="E74" s="253" t="e">
        <f>E70+E73</f>
        <v>#REF!</v>
      </c>
      <c r="F74" s="80" t="e">
        <f t="shared" si="20"/>
        <v>#REF!</v>
      </c>
      <c r="G74" s="254" t="e">
        <f>G70+G73</f>
        <v>#REF!</v>
      </c>
      <c r="H74" s="254" t="e">
        <f>H70+H73</f>
        <v>#REF!</v>
      </c>
      <c r="I74" s="25" t="e">
        <f t="shared" si="15"/>
        <v>#REF!</v>
      </c>
      <c r="J74" s="255" t="e">
        <f>J70+J73</f>
        <v>#REF!</v>
      </c>
      <c r="K74" s="255" t="e">
        <f>K70+K73</f>
        <v>#REF!</v>
      </c>
      <c r="L74" s="32" t="e">
        <f t="shared" si="21"/>
        <v>#REF!</v>
      </c>
    </row>
    <row r="75" spans="1:12" s="7" customFormat="1" ht="13.8" x14ac:dyDescent="0.25">
      <c r="A75" s="232"/>
      <c r="B75" s="232"/>
      <c r="C75" s="233"/>
      <c r="D75" s="234"/>
      <c r="E75" s="234"/>
      <c r="F75" s="235"/>
      <c r="G75" s="236"/>
      <c r="H75" s="236"/>
      <c r="I75" s="237"/>
      <c r="J75" s="238"/>
      <c r="K75" s="238"/>
      <c r="L75" s="239"/>
    </row>
    <row r="76" spans="1:12" s="7" customFormat="1" ht="13.8" x14ac:dyDescent="0.25">
      <c r="A76" s="232"/>
      <c r="B76" s="232"/>
      <c r="C76" s="233"/>
      <c r="D76" s="234"/>
      <c r="E76" s="234"/>
      <c r="F76" s="235"/>
      <c r="G76" s="236"/>
      <c r="H76" s="236"/>
      <c r="I76" s="237"/>
      <c r="J76" s="238"/>
      <c r="K76" s="238"/>
      <c r="L76" s="239"/>
    </row>
    <row r="77" spans="1:12" x14ac:dyDescent="0.3">
      <c r="A77" s="57" t="s">
        <v>156</v>
      </c>
      <c r="B77" s="57"/>
      <c r="C77" s="85"/>
      <c r="D77"/>
      <c r="E77"/>
    </row>
    <row r="78" spans="1:12" x14ac:dyDescent="0.3">
      <c r="A78" s="57" t="s">
        <v>180</v>
      </c>
      <c r="B78" s="57"/>
      <c r="D78"/>
      <c r="E78"/>
    </row>
    <row r="79" spans="1:12" x14ac:dyDescent="0.3">
      <c r="A79" s="57"/>
      <c r="B79" s="57"/>
      <c r="C79"/>
      <c r="D79"/>
      <c r="E79"/>
    </row>
    <row r="80" spans="1:12" x14ac:dyDescent="0.3">
      <c r="A80" s="57"/>
      <c r="B80" s="57"/>
      <c r="C80"/>
      <c r="D80"/>
      <c r="E80"/>
    </row>
    <row r="81" spans="1:5" x14ac:dyDescent="0.3">
      <c r="A81" s="57"/>
      <c r="B81" s="57"/>
      <c r="C81" s="57"/>
      <c r="D81"/>
      <c r="E81"/>
    </row>
    <row r="84" spans="1:5" x14ac:dyDescent="0.3">
      <c r="B84" s="57"/>
      <c r="C84" s="57"/>
      <c r="D84"/>
      <c r="E84"/>
    </row>
    <row r="85" spans="1:5" x14ac:dyDescent="0.3">
      <c r="B85" s="57"/>
      <c r="C85" s="57"/>
      <c r="D85"/>
      <c r="E85"/>
    </row>
    <row r="86" spans="1:5" x14ac:dyDescent="0.3">
      <c r="B86" s="57"/>
      <c r="C86" s="57"/>
      <c r="D86"/>
      <c r="E86"/>
    </row>
    <row r="87" spans="1:5" x14ac:dyDescent="0.3">
      <c r="B87" s="57"/>
      <c r="C87" s="57"/>
      <c r="D87"/>
      <c r="E87"/>
    </row>
  </sheetData>
  <pageMargins left="0" right="0" top="0" bottom="0" header="0.31496062992125984" footer="0.31496062992125984"/>
  <pageSetup paperSize="9" scale="43" orientation="portrait" r:id="rId1"/>
  <headerFooter>
    <oddHeader>&amp;RPREGLEDNICA 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zoomScaleNormal="100" workbookViewId="0">
      <selection activeCell="F8" sqref="F8"/>
    </sheetView>
  </sheetViews>
  <sheetFormatPr defaultColWidth="11.5546875" defaultRowHeight="14.4" x14ac:dyDescent="0.3"/>
  <cols>
    <col min="1" max="1" width="3.109375" customWidth="1"/>
    <col min="2" max="2" width="6.88671875" customWidth="1"/>
    <col min="3" max="3" width="48.33203125" customWidth="1"/>
    <col min="4" max="5" width="17.6640625" customWidth="1"/>
    <col min="6" max="6" width="10" customWidth="1"/>
    <col min="7" max="7" width="17" hidden="1" customWidth="1"/>
    <col min="9" max="9" width="13.88671875" hidden="1" customWidth="1"/>
  </cols>
  <sheetData>
    <row r="1" spans="1:9" x14ac:dyDescent="0.3">
      <c r="B1" s="58" t="s">
        <v>157</v>
      </c>
      <c r="C1" s="58"/>
      <c r="D1" s="57"/>
      <c r="E1" s="57"/>
      <c r="F1" s="57"/>
      <c r="G1" s="57"/>
    </row>
    <row r="2" spans="1:9" x14ac:dyDescent="0.3">
      <c r="B2" s="58" t="s">
        <v>158</v>
      </c>
      <c r="C2" s="58"/>
      <c r="D2" s="59"/>
      <c r="E2" s="57"/>
      <c r="F2" s="57"/>
      <c r="G2" s="57"/>
    </row>
    <row r="3" spans="1:9" x14ac:dyDescent="0.3">
      <c r="B3" s="58" t="s">
        <v>164</v>
      </c>
      <c r="C3" s="58"/>
      <c r="D3" s="57"/>
      <c r="E3" s="57"/>
      <c r="F3" s="57"/>
      <c r="G3" s="57"/>
    </row>
    <row r="4" spans="1:9" x14ac:dyDescent="0.3">
      <c r="B4" s="57"/>
      <c r="C4" s="58"/>
      <c r="D4" s="57"/>
      <c r="E4" s="57"/>
      <c r="F4" s="57"/>
      <c r="G4" s="57"/>
    </row>
    <row r="5" spans="1:9" ht="15" thickBot="1" x14ac:dyDescent="0.35">
      <c r="A5" s="291"/>
      <c r="B5" s="267" t="s">
        <v>134</v>
      </c>
      <c r="C5" s="267"/>
      <c r="D5" s="267"/>
      <c r="E5" s="267"/>
      <c r="F5" s="267"/>
      <c r="G5" s="89"/>
    </row>
    <row r="6" spans="1:9" ht="74.25" customHeight="1" x14ac:dyDescent="0.3">
      <c r="A6" s="291"/>
      <c r="B6" s="60"/>
      <c r="C6" s="91"/>
      <c r="D6" s="214" t="s">
        <v>196</v>
      </c>
      <c r="E6" s="214" t="s">
        <v>197</v>
      </c>
      <c r="F6" s="256" t="s">
        <v>198</v>
      </c>
      <c r="G6" s="87" t="s">
        <v>195</v>
      </c>
    </row>
    <row r="7" spans="1:9" s="64" customFormat="1" ht="19.2" customHeight="1" x14ac:dyDescent="0.25">
      <c r="A7" s="291"/>
      <c r="B7" s="61" t="s">
        <v>63</v>
      </c>
      <c r="C7" s="92" t="s">
        <v>159</v>
      </c>
      <c r="D7" s="62">
        <v>1</v>
      </c>
      <c r="E7" s="62">
        <v>2</v>
      </c>
      <c r="F7" s="63" t="s">
        <v>161</v>
      </c>
      <c r="G7" s="90"/>
    </row>
    <row r="8" spans="1:9" s="64" customFormat="1" ht="22.95" customHeight="1" x14ac:dyDescent="0.3">
      <c r="A8" s="291"/>
      <c r="B8" s="206" t="s">
        <v>21</v>
      </c>
      <c r="C8" s="207" t="s">
        <v>124</v>
      </c>
      <c r="D8" s="208">
        <v>1324981195.21</v>
      </c>
      <c r="E8" s="208">
        <v>1250435547.8900003</v>
      </c>
      <c r="F8" s="209">
        <v>105.96157454462877</v>
      </c>
      <c r="G8" s="88">
        <v>0</v>
      </c>
      <c r="I8" s="216"/>
    </row>
    <row r="9" spans="1:9" s="64" customFormat="1" ht="30" customHeight="1" x14ac:dyDescent="0.3">
      <c r="A9" s="291"/>
      <c r="B9" s="8" t="s">
        <v>22</v>
      </c>
      <c r="C9" s="103" t="s">
        <v>150</v>
      </c>
      <c r="D9" s="271">
        <v>263101928.83999994</v>
      </c>
      <c r="E9" s="271">
        <v>217108975.27000001</v>
      </c>
      <c r="F9" s="272">
        <v>121.18427094633117</v>
      </c>
      <c r="G9" s="88">
        <v>0</v>
      </c>
      <c r="I9" s="217"/>
    </row>
    <row r="10" spans="1:9" s="64" customFormat="1" ht="22.95" customHeight="1" x14ac:dyDescent="0.3">
      <c r="A10" s="291"/>
      <c r="B10" s="40" t="s">
        <v>23</v>
      </c>
      <c r="C10" s="94" t="s">
        <v>65</v>
      </c>
      <c r="D10" s="273">
        <v>203156116.32999995</v>
      </c>
      <c r="E10" s="273">
        <v>181850191.23000002</v>
      </c>
      <c r="F10" s="270">
        <v>111.71619614798902</v>
      </c>
      <c r="G10" s="88">
        <v>0</v>
      </c>
      <c r="I10" s="218"/>
    </row>
    <row r="11" spans="1:9" s="64" customFormat="1" ht="22.95" customHeight="1" x14ac:dyDescent="0.3">
      <c r="A11" s="291"/>
      <c r="B11" s="42" t="s">
        <v>24</v>
      </c>
      <c r="C11" s="95" t="s">
        <v>66</v>
      </c>
      <c r="D11" s="273">
        <v>2279316.89</v>
      </c>
      <c r="E11" s="273">
        <v>1472442.81</v>
      </c>
      <c r="F11" s="270">
        <v>154.79833067336585</v>
      </c>
      <c r="G11" s="88">
        <v>0</v>
      </c>
      <c r="I11" s="218"/>
    </row>
    <row r="12" spans="1:9" s="64" customFormat="1" ht="19.2" customHeight="1" x14ac:dyDescent="0.3">
      <c r="A12" s="291"/>
      <c r="B12" s="44" t="s">
        <v>67</v>
      </c>
      <c r="C12" s="96" t="s">
        <v>0</v>
      </c>
      <c r="D12" s="269">
        <v>3076922.93</v>
      </c>
      <c r="E12" s="269">
        <v>1642383.42</v>
      </c>
      <c r="F12" s="270">
        <v>187.34498245239229</v>
      </c>
      <c r="G12" s="88">
        <v>0</v>
      </c>
      <c r="I12" s="220"/>
    </row>
    <row r="13" spans="1:9" s="64" customFormat="1" ht="19.2" customHeight="1" x14ac:dyDescent="0.3">
      <c r="A13" s="291"/>
      <c r="B13" s="44" t="s">
        <v>25</v>
      </c>
      <c r="C13" s="96" t="s">
        <v>1</v>
      </c>
      <c r="D13" s="269">
        <v>797606.04</v>
      </c>
      <c r="E13" s="269">
        <v>169940.61</v>
      </c>
      <c r="F13" s="270">
        <v>469.34399023282316</v>
      </c>
      <c r="G13" s="88">
        <v>0</v>
      </c>
      <c r="I13" s="220"/>
    </row>
    <row r="14" spans="1:9" s="64" customFormat="1" ht="22.95" customHeight="1" x14ac:dyDescent="0.25">
      <c r="A14" s="291"/>
      <c r="B14" s="42" t="s">
        <v>26</v>
      </c>
      <c r="C14" s="97" t="s">
        <v>68</v>
      </c>
      <c r="D14" s="269">
        <v>186312641.86999997</v>
      </c>
      <c r="E14" s="269">
        <v>168735282.70000002</v>
      </c>
      <c r="F14" s="270">
        <v>110.41712135644524</v>
      </c>
      <c r="G14" s="88">
        <v>0</v>
      </c>
      <c r="I14" s="220"/>
    </row>
    <row r="15" spans="1:9" s="64" customFormat="1" ht="29.25" customHeight="1" x14ac:dyDescent="0.25">
      <c r="A15" s="291"/>
      <c r="B15" s="42" t="s">
        <v>27</v>
      </c>
      <c r="C15" s="186" t="s">
        <v>176</v>
      </c>
      <c r="D15" s="269">
        <v>14015654.010000002</v>
      </c>
      <c r="E15" s="269">
        <v>9594428.4400000013</v>
      </c>
      <c r="F15" s="270">
        <v>146.08117719204125</v>
      </c>
      <c r="G15" s="88">
        <v>0</v>
      </c>
      <c r="I15" s="220"/>
    </row>
    <row r="16" spans="1:9" s="64" customFormat="1" ht="22.95" customHeight="1" x14ac:dyDescent="0.25">
      <c r="A16" s="291"/>
      <c r="B16" s="42" t="s">
        <v>28</v>
      </c>
      <c r="C16" s="98" t="s">
        <v>2</v>
      </c>
      <c r="D16" s="269">
        <v>548503.55999999994</v>
      </c>
      <c r="E16" s="269">
        <v>2048037.28</v>
      </c>
      <c r="F16" s="270">
        <v>26.781912876117175</v>
      </c>
      <c r="G16" s="88">
        <v>0</v>
      </c>
      <c r="I16" s="220"/>
    </row>
    <row r="17" spans="1:9" s="64" customFormat="1" ht="22.95" customHeight="1" x14ac:dyDescent="0.25">
      <c r="A17" s="291"/>
      <c r="B17" s="40" t="s">
        <v>29</v>
      </c>
      <c r="C17" s="93" t="s">
        <v>3</v>
      </c>
      <c r="D17" s="269">
        <v>59934123.090000004</v>
      </c>
      <c r="E17" s="269">
        <v>35212973.719999999</v>
      </c>
      <c r="F17" s="270">
        <v>170.2046625387934</v>
      </c>
      <c r="G17" s="88">
        <v>0</v>
      </c>
      <c r="I17" s="220"/>
    </row>
    <row r="18" spans="1:9" s="64" customFormat="1" ht="22.95" customHeight="1" x14ac:dyDescent="0.25">
      <c r="A18" s="291"/>
      <c r="B18" s="40" t="s">
        <v>30</v>
      </c>
      <c r="C18" s="93" t="s">
        <v>4</v>
      </c>
      <c r="D18" s="269">
        <v>11689.42</v>
      </c>
      <c r="E18" s="269">
        <v>45810.320000000007</v>
      </c>
      <c r="F18" s="270">
        <v>25.517001409289431</v>
      </c>
      <c r="G18" s="88">
        <v>0</v>
      </c>
      <c r="I18" s="220"/>
    </row>
    <row r="19" spans="1:9" s="64" customFormat="1" ht="28.95" customHeight="1" x14ac:dyDescent="0.3">
      <c r="A19" s="291"/>
      <c r="B19" s="8" t="s">
        <v>31</v>
      </c>
      <c r="C19" s="103" t="s">
        <v>70</v>
      </c>
      <c r="D19" s="271">
        <v>542265301.84000003</v>
      </c>
      <c r="E19" s="271">
        <v>495918981.9200002</v>
      </c>
      <c r="F19" s="65">
        <v>109.34554264097038</v>
      </c>
      <c r="G19" s="88">
        <v>0</v>
      </c>
      <c r="I19" s="217"/>
    </row>
    <row r="20" spans="1:9" s="64" customFormat="1" ht="22.95" customHeight="1" x14ac:dyDescent="0.25">
      <c r="A20" s="291"/>
      <c r="B20" s="40" t="s">
        <v>32</v>
      </c>
      <c r="C20" s="93" t="s">
        <v>5</v>
      </c>
      <c r="D20" s="269">
        <v>3102091.8099999996</v>
      </c>
      <c r="E20" s="269">
        <v>2822219.2999999993</v>
      </c>
      <c r="F20" s="270">
        <v>109.91675274844872</v>
      </c>
      <c r="G20" s="88">
        <v>0</v>
      </c>
      <c r="I20" s="220"/>
    </row>
    <row r="21" spans="1:9" s="64" customFormat="1" ht="22.95" customHeight="1" x14ac:dyDescent="0.25">
      <c r="A21" s="291"/>
      <c r="B21" s="40" t="s">
        <v>33</v>
      </c>
      <c r="C21" s="93" t="s">
        <v>6</v>
      </c>
      <c r="D21" s="269">
        <v>2778005.9699999997</v>
      </c>
      <c r="E21" s="269">
        <v>2546280.4299999997</v>
      </c>
      <c r="F21" s="270">
        <v>109.10055064123476</v>
      </c>
      <c r="G21" s="88">
        <v>0</v>
      </c>
      <c r="I21" s="220"/>
    </row>
    <row r="22" spans="1:9" s="64" customFormat="1" ht="22.95" customHeight="1" x14ac:dyDescent="0.25">
      <c r="A22" s="291"/>
      <c r="B22" s="49" t="s">
        <v>34</v>
      </c>
      <c r="C22" s="99" t="s">
        <v>7</v>
      </c>
      <c r="D22" s="269">
        <v>345681817.19000012</v>
      </c>
      <c r="E22" s="269">
        <v>316029361.59000015</v>
      </c>
      <c r="F22" s="270">
        <v>109.38281666324076</v>
      </c>
      <c r="G22" s="88">
        <v>0</v>
      </c>
      <c r="I22" s="220"/>
    </row>
    <row r="23" spans="1:9" s="64" customFormat="1" ht="22.95" customHeight="1" x14ac:dyDescent="0.25">
      <c r="A23" s="291"/>
      <c r="B23" s="40" t="s">
        <v>35</v>
      </c>
      <c r="C23" s="93" t="s">
        <v>8</v>
      </c>
      <c r="D23" s="269">
        <v>190703386.86999995</v>
      </c>
      <c r="E23" s="269">
        <v>174521120.59999999</v>
      </c>
      <c r="F23" s="270">
        <v>109.27238274334113</v>
      </c>
      <c r="G23" s="88">
        <v>0</v>
      </c>
      <c r="I23" s="220"/>
    </row>
    <row r="24" spans="1:9" s="64" customFormat="1" ht="21" customHeight="1" x14ac:dyDescent="0.3">
      <c r="A24" s="291"/>
      <c r="B24" s="8" t="s">
        <v>36</v>
      </c>
      <c r="C24" s="36" t="s">
        <v>71</v>
      </c>
      <c r="D24" s="271">
        <v>1846307.0399999998</v>
      </c>
      <c r="E24" s="271">
        <v>1850471.85</v>
      </c>
      <c r="F24" s="65">
        <v>99.774932539503354</v>
      </c>
      <c r="G24" s="88">
        <v>0</v>
      </c>
      <c r="I24" s="217"/>
    </row>
    <row r="25" spans="1:9" s="64" customFormat="1" ht="22.95" customHeight="1" x14ac:dyDescent="0.25">
      <c r="A25" s="291"/>
      <c r="B25" s="40" t="s">
        <v>37</v>
      </c>
      <c r="C25" s="93" t="s">
        <v>9</v>
      </c>
      <c r="D25" s="269">
        <v>1846307.0399999998</v>
      </c>
      <c r="E25" s="269">
        <v>1850471.85</v>
      </c>
      <c r="F25" s="270">
        <v>99.774932539503354</v>
      </c>
      <c r="G25" s="88">
        <v>0</v>
      </c>
      <c r="I25" s="220"/>
    </row>
    <row r="26" spans="1:9" s="64" customFormat="1" ht="21" customHeight="1" x14ac:dyDescent="0.3">
      <c r="A26" s="291"/>
      <c r="B26" s="8" t="s">
        <v>38</v>
      </c>
      <c r="C26" s="36" t="s">
        <v>72</v>
      </c>
      <c r="D26" s="271">
        <v>12258846.849999994</v>
      </c>
      <c r="E26" s="271">
        <v>11250770.57</v>
      </c>
      <c r="F26" s="65">
        <v>108.96006432384296</v>
      </c>
      <c r="G26" s="88">
        <v>0</v>
      </c>
      <c r="I26" s="217"/>
    </row>
    <row r="27" spans="1:9" s="64" customFormat="1" ht="22.95" customHeight="1" x14ac:dyDescent="0.25">
      <c r="A27" s="291"/>
      <c r="B27" s="40" t="s">
        <v>39</v>
      </c>
      <c r="C27" s="93" t="s">
        <v>10</v>
      </c>
      <c r="D27" s="269">
        <v>8155017.0099999951</v>
      </c>
      <c r="E27" s="269">
        <v>7005858.8199999994</v>
      </c>
      <c r="F27" s="270">
        <v>116.40281683552389</v>
      </c>
      <c r="G27" s="88">
        <v>0</v>
      </c>
      <c r="I27" s="220"/>
    </row>
    <row r="28" spans="1:9" s="64" customFormat="1" ht="19.2" customHeight="1" x14ac:dyDescent="0.25">
      <c r="A28" s="291"/>
      <c r="B28" s="42" t="s">
        <v>73</v>
      </c>
      <c r="C28" s="97" t="s">
        <v>75</v>
      </c>
      <c r="D28" s="269">
        <v>2486.6099999999997</v>
      </c>
      <c r="E28" s="269">
        <v>5780.08</v>
      </c>
      <c r="F28" s="270">
        <v>43.020338818839868</v>
      </c>
      <c r="G28" s="88">
        <v>0</v>
      </c>
      <c r="I28" s="220"/>
    </row>
    <row r="29" spans="1:9" s="64" customFormat="1" ht="22.95" customHeight="1" x14ac:dyDescent="0.25">
      <c r="A29" s="291"/>
      <c r="B29" s="40" t="s">
        <v>40</v>
      </c>
      <c r="C29" s="93" t="s">
        <v>11</v>
      </c>
      <c r="D29" s="269">
        <v>20085.350000000002</v>
      </c>
      <c r="E29" s="269">
        <v>14793.439999999999</v>
      </c>
      <c r="F29" s="270">
        <v>135.77200434787312</v>
      </c>
      <c r="G29" s="88">
        <v>0</v>
      </c>
      <c r="I29" s="220"/>
    </row>
    <row r="30" spans="1:9" s="64" customFormat="1" ht="19.2" customHeight="1" x14ac:dyDescent="0.25">
      <c r="A30" s="291"/>
      <c r="B30" s="42" t="s">
        <v>76</v>
      </c>
      <c r="C30" s="97" t="s">
        <v>78</v>
      </c>
      <c r="D30" s="269">
        <v>6815.66</v>
      </c>
      <c r="E30" s="269">
        <v>6182.9800000000005</v>
      </c>
      <c r="F30" s="270">
        <v>110.23260628370137</v>
      </c>
      <c r="G30" s="88">
        <v>0</v>
      </c>
      <c r="I30" s="220"/>
    </row>
    <row r="31" spans="1:9" s="64" customFormat="1" ht="22.95" customHeight="1" x14ac:dyDescent="0.25">
      <c r="A31" s="291"/>
      <c r="B31" s="40" t="s">
        <v>41</v>
      </c>
      <c r="C31" s="93" t="s">
        <v>12</v>
      </c>
      <c r="D31" s="269">
        <v>753157.21999999951</v>
      </c>
      <c r="E31" s="269">
        <v>1005795.89</v>
      </c>
      <c r="F31" s="270">
        <v>74.881715812141508</v>
      </c>
      <c r="G31" s="88">
        <v>0</v>
      </c>
      <c r="I31" s="220"/>
    </row>
    <row r="32" spans="1:9" s="64" customFormat="1" ht="22.95" customHeight="1" x14ac:dyDescent="0.25">
      <c r="A32" s="291"/>
      <c r="B32" s="40" t="s">
        <v>42</v>
      </c>
      <c r="C32" s="93" t="s">
        <v>13</v>
      </c>
      <c r="D32" s="269">
        <v>3330587.2700000005</v>
      </c>
      <c r="E32" s="269">
        <v>3224322.42</v>
      </c>
      <c r="F32" s="270">
        <v>103.29572654833943</v>
      </c>
      <c r="G32" s="88">
        <v>0</v>
      </c>
      <c r="I32" s="220"/>
    </row>
    <row r="33" spans="1:9" s="64" customFormat="1" ht="19.2" customHeight="1" x14ac:dyDescent="0.25">
      <c r="A33" s="291"/>
      <c r="B33" s="42" t="s">
        <v>80</v>
      </c>
      <c r="C33" s="97" t="s">
        <v>82</v>
      </c>
      <c r="D33" s="269">
        <v>63.34</v>
      </c>
      <c r="E33" s="269">
        <v>8293.02</v>
      </c>
      <c r="F33" s="270">
        <v>0.76377483715220751</v>
      </c>
      <c r="G33" s="88">
        <v>0</v>
      </c>
      <c r="I33" s="220"/>
    </row>
    <row r="34" spans="1:9" s="64" customFormat="1" ht="27.6" customHeight="1" x14ac:dyDescent="0.3">
      <c r="A34" s="291"/>
      <c r="B34" s="8" t="s">
        <v>43</v>
      </c>
      <c r="C34" s="103" t="s">
        <v>162</v>
      </c>
      <c r="D34" s="271">
        <v>498853641.17000008</v>
      </c>
      <c r="E34" s="271">
        <v>518236267.83999991</v>
      </c>
      <c r="F34" s="65">
        <v>96.259886103536076</v>
      </c>
      <c r="G34" s="88">
        <v>0</v>
      </c>
      <c r="I34" s="217"/>
    </row>
    <row r="35" spans="1:9" s="64" customFormat="1" ht="22.95" customHeight="1" x14ac:dyDescent="0.3">
      <c r="A35" s="291"/>
      <c r="B35" s="40" t="s">
        <v>44</v>
      </c>
      <c r="C35" s="93" t="s">
        <v>140</v>
      </c>
      <c r="D35" s="274">
        <v>326236358.97000009</v>
      </c>
      <c r="E35" s="274">
        <v>339763743.85999995</v>
      </c>
      <c r="F35" s="275">
        <v>96.018590819515509</v>
      </c>
      <c r="G35" s="88">
        <v>0</v>
      </c>
      <c r="I35" s="219"/>
    </row>
    <row r="36" spans="1:9" s="64" customFormat="1" ht="27.6" customHeight="1" x14ac:dyDescent="0.3">
      <c r="A36" s="291"/>
      <c r="B36" s="40" t="s">
        <v>45</v>
      </c>
      <c r="C36" s="104" t="s">
        <v>137</v>
      </c>
      <c r="D36" s="276">
        <v>317836120.22000009</v>
      </c>
      <c r="E36" s="276">
        <v>330894676.22999996</v>
      </c>
      <c r="F36" s="277">
        <v>96.053561163696983</v>
      </c>
      <c r="G36" s="88">
        <v>0</v>
      </c>
      <c r="I36" s="222"/>
    </row>
    <row r="37" spans="1:9" s="64" customFormat="1" ht="19.2" customHeight="1" x14ac:dyDescent="0.3">
      <c r="A37" s="291"/>
      <c r="B37" s="44" t="s">
        <v>135</v>
      </c>
      <c r="C37" s="96" t="s">
        <v>132</v>
      </c>
      <c r="D37" s="278">
        <v>465771477.23000008</v>
      </c>
      <c r="E37" s="278">
        <v>473939184.42999995</v>
      </c>
      <c r="F37" s="277">
        <v>98.276633908246467</v>
      </c>
      <c r="G37" s="88">
        <v>0</v>
      </c>
      <c r="I37" s="223"/>
    </row>
    <row r="38" spans="1:9" s="64" customFormat="1" ht="19.2" customHeight="1" x14ac:dyDescent="0.3">
      <c r="A38" s="291"/>
      <c r="B38" s="44" t="s">
        <v>136</v>
      </c>
      <c r="C38" s="96" t="s">
        <v>1</v>
      </c>
      <c r="D38" s="278">
        <v>147935357.00999999</v>
      </c>
      <c r="E38" s="278">
        <v>143044508.19999999</v>
      </c>
      <c r="F38" s="279">
        <v>103.41910980822962</v>
      </c>
      <c r="G38" s="88">
        <v>0</v>
      </c>
      <c r="I38" s="223"/>
    </row>
    <row r="39" spans="1:9" s="64" customFormat="1" ht="22.95" customHeight="1" x14ac:dyDescent="0.3">
      <c r="A39" s="291"/>
      <c r="B39" s="52" t="s">
        <v>46</v>
      </c>
      <c r="C39" s="93" t="s">
        <v>133</v>
      </c>
      <c r="D39" s="276">
        <v>8400238.7499999888</v>
      </c>
      <c r="E39" s="276">
        <v>8869067.629999999</v>
      </c>
      <c r="F39" s="279">
        <v>94.713887642324707</v>
      </c>
      <c r="G39" s="88">
        <v>0</v>
      </c>
      <c r="I39" s="222"/>
    </row>
    <row r="40" spans="1:9" s="64" customFormat="1" ht="22.95" customHeight="1" x14ac:dyDescent="0.25">
      <c r="A40" s="291"/>
      <c r="B40" s="52" t="s">
        <v>47</v>
      </c>
      <c r="C40" s="100" t="s">
        <v>141</v>
      </c>
      <c r="D40" s="278">
        <v>11992279.470000001</v>
      </c>
      <c r="E40" s="278">
        <v>12993088.1</v>
      </c>
      <c r="F40" s="279">
        <v>92.297376710622018</v>
      </c>
      <c r="G40" s="88">
        <v>0</v>
      </c>
      <c r="I40" s="223"/>
    </row>
    <row r="41" spans="1:9" s="64" customFormat="1" ht="22.95" customHeight="1" x14ac:dyDescent="0.3">
      <c r="A41" s="291"/>
      <c r="B41" s="40" t="s">
        <v>48</v>
      </c>
      <c r="C41" s="101" t="s">
        <v>143</v>
      </c>
      <c r="D41" s="274">
        <v>135149577.92999998</v>
      </c>
      <c r="E41" s="274">
        <v>139913578.83000001</v>
      </c>
      <c r="F41" s="275">
        <v>96.595040352882066</v>
      </c>
      <c r="G41" s="88">
        <v>0</v>
      </c>
      <c r="I41" s="219"/>
    </row>
    <row r="42" spans="1:9" s="64" customFormat="1" ht="19.2" customHeight="1" x14ac:dyDescent="0.3">
      <c r="A42" s="291"/>
      <c r="B42" s="44" t="s">
        <v>88</v>
      </c>
      <c r="C42" s="215" t="s">
        <v>132</v>
      </c>
      <c r="D42" s="280">
        <v>140005463.23999998</v>
      </c>
      <c r="E42" s="268">
        <v>144483306.35000002</v>
      </c>
      <c r="F42" s="279">
        <v>96.900788594114246</v>
      </c>
      <c r="G42" s="88">
        <v>0</v>
      </c>
      <c r="I42" s="221"/>
    </row>
    <row r="43" spans="1:9" s="64" customFormat="1" ht="19.2" customHeight="1" x14ac:dyDescent="0.3">
      <c r="A43" s="291"/>
      <c r="B43" s="42" t="s">
        <v>142</v>
      </c>
      <c r="C43" s="215" t="s">
        <v>1</v>
      </c>
      <c r="D43" s="269">
        <v>4855885.3099999987</v>
      </c>
      <c r="E43" s="281">
        <v>4569727.5199999996</v>
      </c>
      <c r="F43" s="270">
        <v>106.26203178958905</v>
      </c>
      <c r="G43" s="88">
        <v>0</v>
      </c>
      <c r="I43" s="220"/>
    </row>
    <row r="44" spans="1:9" s="64" customFormat="1" ht="18" customHeight="1" x14ac:dyDescent="0.25">
      <c r="A44" s="291"/>
      <c r="B44" s="40" t="s">
        <v>49</v>
      </c>
      <c r="C44" s="93" t="s">
        <v>83</v>
      </c>
      <c r="D44" s="269">
        <v>17633459.419999998</v>
      </c>
      <c r="E44" s="281">
        <v>17906890.75</v>
      </c>
      <c r="F44" s="279">
        <v>98.473038486594874</v>
      </c>
      <c r="G44" s="88">
        <v>0</v>
      </c>
      <c r="I44" s="221"/>
    </row>
    <row r="45" spans="1:9" s="64" customFormat="1" ht="19.2" customHeight="1" x14ac:dyDescent="0.25">
      <c r="A45" s="291"/>
      <c r="B45" s="42" t="s">
        <v>138</v>
      </c>
      <c r="C45" s="97" t="s">
        <v>85</v>
      </c>
      <c r="D45" s="269">
        <v>17130424.359999999</v>
      </c>
      <c r="E45" s="281">
        <v>17319256.5</v>
      </c>
      <c r="F45" s="270">
        <v>98.909698346461923</v>
      </c>
      <c r="G45" s="88">
        <v>0</v>
      </c>
      <c r="I45" s="220"/>
    </row>
    <row r="46" spans="1:9" s="64" customFormat="1" ht="22.95" customHeight="1" x14ac:dyDescent="0.25">
      <c r="A46" s="291"/>
      <c r="B46" s="40" t="s">
        <v>117</v>
      </c>
      <c r="C46" s="93" t="s">
        <v>87</v>
      </c>
      <c r="D46" s="269">
        <v>3612453.0500000003</v>
      </c>
      <c r="E46" s="269">
        <v>4126403.03</v>
      </c>
      <c r="F46" s="270">
        <v>87.544842899167804</v>
      </c>
      <c r="G46" s="88">
        <v>0</v>
      </c>
      <c r="I46" s="220"/>
    </row>
    <row r="47" spans="1:9" s="64" customFormat="1" ht="19.2" customHeight="1" x14ac:dyDescent="0.25">
      <c r="A47" s="291"/>
      <c r="B47" s="42" t="s">
        <v>125</v>
      </c>
      <c r="C47" s="97" t="s">
        <v>90</v>
      </c>
      <c r="D47" s="269">
        <v>1385571.17</v>
      </c>
      <c r="E47" s="269">
        <v>1325764.5300000003</v>
      </c>
      <c r="F47" s="270">
        <v>104.51110575420203</v>
      </c>
      <c r="G47" s="88">
        <v>0</v>
      </c>
      <c r="I47" s="220"/>
    </row>
    <row r="48" spans="1:9" s="64" customFormat="1" ht="22.95" customHeight="1" x14ac:dyDescent="0.25">
      <c r="A48" s="291"/>
      <c r="B48" s="40" t="s">
        <v>126</v>
      </c>
      <c r="C48" s="93" t="s">
        <v>14</v>
      </c>
      <c r="D48" s="269">
        <v>4229512.3299999991</v>
      </c>
      <c r="E48" s="269">
        <v>3532563.2700000005</v>
      </c>
      <c r="F48" s="270">
        <v>119.72927324242939</v>
      </c>
      <c r="G48" s="88">
        <v>0</v>
      </c>
      <c r="I48" s="220"/>
    </row>
    <row r="49" spans="1:9" s="64" customFormat="1" ht="22.95" customHeight="1" x14ac:dyDescent="0.3">
      <c r="A49" s="291"/>
      <c r="B49" s="8" t="s">
        <v>50</v>
      </c>
      <c r="C49" s="36" t="s">
        <v>113</v>
      </c>
      <c r="D49" s="271">
        <v>6655102.0500000026</v>
      </c>
      <c r="E49" s="271">
        <v>6063805.8799999999</v>
      </c>
      <c r="F49" s="65">
        <v>109.75123844168975</v>
      </c>
      <c r="G49" s="88">
        <v>0</v>
      </c>
      <c r="I49" s="217"/>
    </row>
    <row r="50" spans="1:9" s="64" customFormat="1" ht="22.95" customHeight="1" x14ac:dyDescent="0.25">
      <c r="A50" s="291"/>
      <c r="B50" s="40" t="s">
        <v>128</v>
      </c>
      <c r="C50" s="101" t="s">
        <v>129</v>
      </c>
      <c r="D50" s="280">
        <v>6655102.0500000026</v>
      </c>
      <c r="E50" s="280">
        <v>6063805.8799999999</v>
      </c>
      <c r="F50" s="279">
        <v>109.75123844168975</v>
      </c>
      <c r="G50" s="88">
        <v>0</v>
      </c>
      <c r="I50" s="221"/>
    </row>
    <row r="51" spans="1:9" s="64" customFormat="1" ht="21" customHeight="1" x14ac:dyDescent="0.25">
      <c r="A51" s="291"/>
      <c r="B51" s="8" t="s">
        <v>52</v>
      </c>
      <c r="C51" s="37" t="s">
        <v>15</v>
      </c>
      <c r="D51" s="282">
        <v>67.419999999999987</v>
      </c>
      <c r="E51" s="282">
        <v>6274.5599999999995</v>
      </c>
      <c r="F51" s="272">
        <v>1.0744976540187678</v>
      </c>
      <c r="G51" s="88">
        <v>0</v>
      </c>
      <c r="I51" s="224"/>
    </row>
    <row r="52" spans="1:9" s="64" customFormat="1" ht="22.95" customHeight="1" x14ac:dyDescent="0.3">
      <c r="A52" s="291"/>
      <c r="B52" s="206" t="s">
        <v>51</v>
      </c>
      <c r="C52" s="207" t="s">
        <v>147</v>
      </c>
      <c r="D52" s="211">
        <v>8723611.9800000023</v>
      </c>
      <c r="E52" s="210">
        <v>8022440.8899999997</v>
      </c>
      <c r="F52" s="212">
        <v>108.74012161154114</v>
      </c>
      <c r="G52" s="88">
        <v>0</v>
      </c>
      <c r="I52" s="225"/>
    </row>
    <row r="53" spans="1:9" s="64" customFormat="1" ht="21" customHeight="1" x14ac:dyDescent="0.3">
      <c r="A53" s="291"/>
      <c r="B53" s="8" t="s">
        <v>53</v>
      </c>
      <c r="C53" s="37" t="s">
        <v>127</v>
      </c>
      <c r="D53" s="271">
        <v>6168308.1900000004</v>
      </c>
      <c r="E53" s="271">
        <v>5855969.75</v>
      </c>
      <c r="F53" s="272">
        <v>105.33367577590373</v>
      </c>
      <c r="G53" s="88">
        <v>0</v>
      </c>
      <c r="I53" s="217"/>
    </row>
    <row r="54" spans="1:9" s="64" customFormat="1" ht="22.95" customHeight="1" x14ac:dyDescent="0.25">
      <c r="A54" s="291"/>
      <c r="B54" s="42" t="s">
        <v>118</v>
      </c>
      <c r="C54" s="93" t="s">
        <v>95</v>
      </c>
      <c r="D54" s="269">
        <v>3767169.9100000011</v>
      </c>
      <c r="E54" s="269">
        <v>3531208.49</v>
      </c>
      <c r="F54" s="270">
        <v>106.6821718589604</v>
      </c>
      <c r="G54" s="88">
        <v>0</v>
      </c>
      <c r="I54" s="220"/>
    </row>
    <row r="55" spans="1:9" s="64" customFormat="1" ht="22.95" customHeight="1" x14ac:dyDescent="0.25">
      <c r="A55" s="291"/>
      <c r="B55" s="42" t="s">
        <v>119</v>
      </c>
      <c r="C55" s="102" t="s">
        <v>152</v>
      </c>
      <c r="D55" s="269">
        <v>2058918.8599999996</v>
      </c>
      <c r="E55" s="269">
        <v>2023686.6600000001</v>
      </c>
      <c r="F55" s="283">
        <v>101.74099087059257</v>
      </c>
      <c r="G55" s="88">
        <v>0</v>
      </c>
      <c r="I55" s="220"/>
    </row>
    <row r="56" spans="1:9" s="64" customFormat="1" ht="22.95" customHeight="1" x14ac:dyDescent="0.25">
      <c r="A56" s="291"/>
      <c r="B56" s="42" t="s">
        <v>120</v>
      </c>
      <c r="C56" s="102" t="s">
        <v>96</v>
      </c>
      <c r="D56" s="269">
        <v>342219.42000000004</v>
      </c>
      <c r="E56" s="269">
        <v>301074.59999999998</v>
      </c>
      <c r="F56" s="279">
        <v>113.66598842944575</v>
      </c>
      <c r="G56" s="88">
        <v>0</v>
      </c>
      <c r="I56" s="220"/>
    </row>
    <row r="57" spans="1:9" s="64" customFormat="1" ht="21" customHeight="1" x14ac:dyDescent="0.25">
      <c r="A57" s="291"/>
      <c r="B57" s="8" t="s">
        <v>54</v>
      </c>
      <c r="C57" s="37" t="s">
        <v>98</v>
      </c>
      <c r="D57" s="282">
        <v>2451.48</v>
      </c>
      <c r="E57" s="284">
        <v>8374.83</v>
      </c>
      <c r="F57" s="272">
        <v>29.271997162927487</v>
      </c>
      <c r="G57" s="88">
        <v>0</v>
      </c>
      <c r="I57" s="224"/>
    </row>
    <row r="58" spans="1:9" s="64" customFormat="1" ht="21" customHeight="1" x14ac:dyDescent="0.25">
      <c r="A58" s="291"/>
      <c r="B58" s="8" t="s">
        <v>55</v>
      </c>
      <c r="C58" s="37" t="s">
        <v>153</v>
      </c>
      <c r="D58" s="282">
        <v>2245950.41</v>
      </c>
      <c r="E58" s="284">
        <v>1757223.88</v>
      </c>
      <c r="F58" s="272">
        <v>127.81242251271934</v>
      </c>
      <c r="G58" s="88">
        <v>0</v>
      </c>
      <c r="I58" s="224"/>
    </row>
    <row r="59" spans="1:9" s="64" customFormat="1" ht="21" customHeight="1" x14ac:dyDescent="0.25">
      <c r="A59" s="291"/>
      <c r="B59" s="8" t="s">
        <v>57</v>
      </c>
      <c r="C59" s="37" t="s">
        <v>200</v>
      </c>
      <c r="D59" s="282">
        <v>306901.90000000002</v>
      </c>
      <c r="E59" s="282">
        <v>400872.42999999993</v>
      </c>
      <c r="F59" s="285">
        <v>76.558495180125036</v>
      </c>
      <c r="G59" s="88">
        <v>0</v>
      </c>
      <c r="I59" s="224"/>
    </row>
    <row r="60" spans="1:9" s="64" customFormat="1" ht="22.95" customHeight="1" x14ac:dyDescent="0.25">
      <c r="A60" s="291"/>
      <c r="B60" s="40" t="s">
        <v>58</v>
      </c>
      <c r="C60" s="94" t="s">
        <v>16</v>
      </c>
      <c r="D60" s="286">
        <v>306901.90000000002</v>
      </c>
      <c r="E60" s="286">
        <v>400872.42999999993</v>
      </c>
      <c r="F60" s="270">
        <v>76.558495180125036</v>
      </c>
      <c r="G60" s="88">
        <v>0</v>
      </c>
      <c r="I60" s="220"/>
    </row>
    <row r="61" spans="1:9" s="64" customFormat="1" ht="19.2" customHeight="1" x14ac:dyDescent="0.25">
      <c r="A61" s="291"/>
      <c r="B61" s="42" t="s">
        <v>199</v>
      </c>
      <c r="C61" s="97" t="s">
        <v>105</v>
      </c>
      <c r="D61" s="286">
        <v>306901.90000000002</v>
      </c>
      <c r="E61" s="286">
        <v>400872.42999999993</v>
      </c>
      <c r="F61" s="287">
        <v>76.558495180125036</v>
      </c>
      <c r="G61" s="88">
        <v>0</v>
      </c>
      <c r="I61" s="220"/>
    </row>
    <row r="62" spans="1:9" s="64" customFormat="1" ht="22.95" customHeight="1" x14ac:dyDescent="0.3">
      <c r="A62" s="291"/>
      <c r="B62" s="206" t="s">
        <v>56</v>
      </c>
      <c r="C62" s="207" t="s">
        <v>148</v>
      </c>
      <c r="D62" s="210">
        <v>40211870.239999987</v>
      </c>
      <c r="E62" s="210">
        <v>7902937.2799999993</v>
      </c>
      <c r="F62" s="213">
        <v>508.82183187464182</v>
      </c>
      <c r="G62" s="88">
        <v>0</v>
      </c>
      <c r="I62" s="225"/>
    </row>
    <row r="63" spans="1:9" s="64" customFormat="1" ht="44.25" customHeight="1" x14ac:dyDescent="0.3">
      <c r="A63" s="291"/>
      <c r="B63" s="8" t="s">
        <v>121</v>
      </c>
      <c r="C63" s="38" t="s">
        <v>155</v>
      </c>
      <c r="D63" s="288">
        <v>40211870.239999987</v>
      </c>
      <c r="E63" s="271">
        <v>7902937.2799999993</v>
      </c>
      <c r="F63" s="285">
        <v>508.82183187464182</v>
      </c>
      <c r="G63" s="88">
        <v>0</v>
      </c>
      <c r="I63" s="224"/>
    </row>
    <row r="64" spans="1:9" ht="22.95" customHeight="1" x14ac:dyDescent="0.3">
      <c r="A64" s="291"/>
      <c r="B64" s="40" t="s">
        <v>122</v>
      </c>
      <c r="C64" s="93" t="s">
        <v>17</v>
      </c>
      <c r="D64" s="280">
        <v>24805.069999999992</v>
      </c>
      <c r="E64" s="280">
        <v>24575.829999999998</v>
      </c>
      <c r="F64" s="279">
        <v>100.93278640029652</v>
      </c>
      <c r="G64" s="88">
        <v>0</v>
      </c>
      <c r="I64" s="221"/>
    </row>
    <row r="65" spans="1:9" ht="22.95" customHeight="1" x14ac:dyDescent="0.3">
      <c r="A65" s="291"/>
      <c r="B65" s="40" t="s">
        <v>123</v>
      </c>
      <c r="C65" s="93" t="s">
        <v>18</v>
      </c>
      <c r="D65" s="280">
        <v>41523.090000000026</v>
      </c>
      <c r="E65" s="280">
        <v>40859.039999999994</v>
      </c>
      <c r="F65" s="279">
        <v>101.62522173795574</v>
      </c>
      <c r="G65" s="88">
        <v>0</v>
      </c>
      <c r="I65" s="221"/>
    </row>
    <row r="66" spans="1:9" ht="22.95" customHeight="1" x14ac:dyDescent="0.3">
      <c r="A66" s="291"/>
      <c r="B66" s="40" t="s">
        <v>145</v>
      </c>
      <c r="C66" s="93" t="s">
        <v>19</v>
      </c>
      <c r="D66" s="280">
        <v>36489998.389999993</v>
      </c>
      <c r="E66" s="280">
        <v>4178935.0799999991</v>
      </c>
      <c r="F66" s="279">
        <v>873.18892711776709</v>
      </c>
      <c r="G66" s="88">
        <v>0</v>
      </c>
      <c r="I66" s="221"/>
    </row>
    <row r="67" spans="1:9" ht="22.95" customHeight="1" thickBot="1" x14ac:dyDescent="0.35">
      <c r="A67" s="86"/>
      <c r="B67" s="56" t="s">
        <v>146</v>
      </c>
      <c r="C67" s="93" t="s">
        <v>20</v>
      </c>
      <c r="D67" s="289">
        <v>3655543.6899999981</v>
      </c>
      <c r="E67" s="289">
        <v>3658567.33</v>
      </c>
      <c r="F67" s="290">
        <v>99.917354534513862</v>
      </c>
      <c r="G67" s="88">
        <v>0</v>
      </c>
      <c r="I67" s="226"/>
    </row>
    <row r="68" spans="1:9" ht="22.95" customHeight="1" thickBot="1" x14ac:dyDescent="0.35">
      <c r="B68" s="266" t="s">
        <v>108</v>
      </c>
      <c r="C68" s="207" t="s">
        <v>201</v>
      </c>
      <c r="D68" s="211">
        <v>32129289.02000007</v>
      </c>
      <c r="E68" s="210">
        <v>63226276.200000003</v>
      </c>
      <c r="F68" s="212">
        <v>50.816355083711329</v>
      </c>
      <c r="G68" s="88">
        <v>0</v>
      </c>
      <c r="I68" s="227"/>
    </row>
    <row r="69" spans="1:9" ht="22.95" customHeight="1" thickBot="1" x14ac:dyDescent="0.35">
      <c r="B69" s="206" t="s">
        <v>60</v>
      </c>
      <c r="C69" s="207" t="s">
        <v>202</v>
      </c>
      <c r="D69" s="210">
        <v>1406045966.45</v>
      </c>
      <c r="E69" s="210">
        <v>1329587202.2600005</v>
      </c>
      <c r="F69" s="213">
        <v>105.75056408936825</v>
      </c>
      <c r="G69" s="88">
        <v>0</v>
      </c>
      <c r="I69" s="228"/>
    </row>
    <row r="70" spans="1:9" ht="28.95" customHeight="1" thickBot="1" x14ac:dyDescent="0.35">
      <c r="B70" s="257" t="s">
        <v>109</v>
      </c>
      <c r="C70" s="258" t="s">
        <v>203</v>
      </c>
      <c r="D70" s="280">
        <v>583149.05999999994</v>
      </c>
      <c r="E70" s="280">
        <v>552234.58000000007</v>
      </c>
      <c r="F70" s="290">
        <v>105.59807029831414</v>
      </c>
      <c r="G70" s="88">
        <v>0</v>
      </c>
      <c r="I70" s="227"/>
    </row>
    <row r="71" spans="1:9" ht="18.600000000000001" customHeight="1" x14ac:dyDescent="0.3">
      <c r="B71" s="259" t="s">
        <v>110</v>
      </c>
      <c r="C71" s="260" t="s">
        <v>204</v>
      </c>
      <c r="D71" s="280">
        <v>0</v>
      </c>
      <c r="E71" s="280">
        <v>0</v>
      </c>
      <c r="F71" s="290" t="e">
        <v>#DIV/0!</v>
      </c>
      <c r="G71" s="88">
        <v>0</v>
      </c>
      <c r="I71" s="230"/>
    </row>
    <row r="72" spans="1:9" ht="22.95" customHeight="1" thickBot="1" x14ac:dyDescent="0.35">
      <c r="B72" s="206" t="s">
        <v>111</v>
      </c>
      <c r="C72" s="207" t="s">
        <v>205</v>
      </c>
      <c r="D72" s="211">
        <v>583149.05999999994</v>
      </c>
      <c r="E72" s="210">
        <v>552234.58000000007</v>
      </c>
      <c r="F72" s="212">
        <v>105.59807029831414</v>
      </c>
      <c r="G72" s="88">
        <v>0</v>
      </c>
      <c r="I72" s="231"/>
    </row>
    <row r="73" spans="1:9" ht="32.4" customHeight="1" thickBot="1" x14ac:dyDescent="0.35">
      <c r="B73" s="261" t="s">
        <v>112</v>
      </c>
      <c r="C73" s="262" t="s">
        <v>206</v>
      </c>
      <c r="D73" s="264">
        <v>1406629115.51</v>
      </c>
      <c r="E73" s="263">
        <v>1330139436.8400004</v>
      </c>
      <c r="F73" s="265">
        <v>105.75050077845339</v>
      </c>
      <c r="G73" s="88">
        <v>0</v>
      </c>
      <c r="I73" s="229"/>
    </row>
    <row r="74" spans="1:9" x14ac:dyDescent="0.3">
      <c r="A74" s="291"/>
      <c r="B74" s="291"/>
      <c r="C74" s="291"/>
      <c r="D74" s="291"/>
      <c r="E74" s="291"/>
      <c r="F74" s="291"/>
    </row>
    <row r="75" spans="1:9" x14ac:dyDescent="0.3">
      <c r="B75" s="204" t="s">
        <v>183</v>
      </c>
      <c r="C75" s="204"/>
      <c r="D75" s="203"/>
      <c r="E75" s="3"/>
      <c r="F75" s="3"/>
    </row>
    <row r="76" spans="1:9" x14ac:dyDescent="0.3">
      <c r="B76" s="205" t="s">
        <v>207</v>
      </c>
      <c r="C76" s="202"/>
      <c r="D76" s="202"/>
    </row>
    <row r="77" spans="1:9" x14ac:dyDescent="0.3">
      <c r="B77" s="57"/>
      <c r="C77" s="57"/>
    </row>
    <row r="78" spans="1:9" x14ac:dyDescent="0.3">
      <c r="B78" s="188"/>
    </row>
    <row r="79" spans="1:9" x14ac:dyDescent="0.3">
      <c r="B79" s="85"/>
      <c r="C79" s="85"/>
    </row>
  </sheetData>
  <mergeCells count="2">
    <mergeCell ref="A5:A66"/>
    <mergeCell ref="A74:F74"/>
  </mergeCells>
  <pageMargins left="0.78740157480314965" right="0" top="0" bottom="0" header="0.31496062992125984" footer="0.31496062992125984"/>
  <pageSetup paperSize="9" scale="47" orientation="portrait" r:id="rId1"/>
  <headerFooter>
    <oddHeader>&amp;Rpobrani prihodki FURS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119" t="s">
        <v>188</v>
      </c>
    </row>
    <row r="4" spans="2:5" ht="15" thickBot="1" x14ac:dyDescent="0.35">
      <c r="B4" s="292" t="s">
        <v>134</v>
      </c>
      <c r="C4" s="292"/>
      <c r="D4" s="292"/>
      <c r="E4" s="292"/>
    </row>
    <row r="5" spans="2:5" ht="27" x14ac:dyDescent="0.3">
      <c r="B5" s="129" t="s">
        <v>63</v>
      </c>
      <c r="C5" s="130" t="s">
        <v>165</v>
      </c>
      <c r="D5" s="138" t="s">
        <v>160</v>
      </c>
      <c r="E5" s="139" t="s">
        <v>187</v>
      </c>
    </row>
    <row r="6" spans="2:5" x14ac:dyDescent="0.3">
      <c r="B6" s="150">
        <v>1</v>
      </c>
      <c r="C6" s="148">
        <v>2</v>
      </c>
      <c r="D6" s="148">
        <v>3</v>
      </c>
      <c r="E6" s="149">
        <v>4</v>
      </c>
    </row>
    <row r="7" spans="2:5" x14ac:dyDescent="0.3">
      <c r="B7" s="131" t="s">
        <v>22</v>
      </c>
      <c r="C7" s="118" t="s">
        <v>170</v>
      </c>
      <c r="D7" s="147" t="e">
        <f>+E7/E$11*100</f>
        <v>#REF!</v>
      </c>
      <c r="E7" s="135" t="e">
        <f>FURS!#REF!</f>
        <v>#REF!</v>
      </c>
    </row>
    <row r="8" spans="2:5" x14ac:dyDescent="0.3">
      <c r="B8" s="131" t="s">
        <v>31</v>
      </c>
      <c r="C8" s="118" t="s">
        <v>167</v>
      </c>
      <c r="D8" s="147" t="e">
        <f t="shared" ref="D8:D10" si="0">+E8/E$11*100</f>
        <v>#REF!</v>
      </c>
      <c r="E8" s="135" t="e">
        <f>FURS!#REF!</f>
        <v>#REF!</v>
      </c>
    </row>
    <row r="9" spans="2:5" x14ac:dyDescent="0.3">
      <c r="B9" s="131" t="s">
        <v>43</v>
      </c>
      <c r="C9" s="118" t="s">
        <v>168</v>
      </c>
      <c r="D9" s="147" t="e">
        <f t="shared" si="0"/>
        <v>#REF!</v>
      </c>
      <c r="E9" s="135" t="e">
        <f>FURS!#REF!</f>
        <v>#REF!</v>
      </c>
    </row>
    <row r="10" spans="2:5" x14ac:dyDescent="0.3">
      <c r="B10" s="131"/>
      <c r="C10" s="118" t="s">
        <v>169</v>
      </c>
      <c r="D10" s="147" t="e">
        <f t="shared" si="0"/>
        <v>#REF!</v>
      </c>
      <c r="E10" s="135" t="e">
        <f>FURS!#REF!+FURS!#REF!+FURS!#REF!+FURS!#REF!+FURS!#REF!+FURS!#REF!+FURS!#REF!</f>
        <v>#REF!</v>
      </c>
    </row>
    <row r="11" spans="2:5" ht="15" thickBot="1" x14ac:dyDescent="0.35">
      <c r="B11" s="133"/>
      <c r="C11" s="132" t="s">
        <v>163</v>
      </c>
      <c r="D11" s="140" t="e">
        <f>SUM(D7:D10)</f>
        <v>#REF!</v>
      </c>
      <c r="E11" s="136" t="e">
        <f>SUM(E7:E10)</f>
        <v>#REF!</v>
      </c>
    </row>
    <row r="33" spans="2:5" x14ac:dyDescent="0.3">
      <c r="B33" s="119" t="s">
        <v>189</v>
      </c>
    </row>
    <row r="35" spans="2:5" ht="15" thickBot="1" x14ac:dyDescent="0.35">
      <c r="B35" s="292" t="s">
        <v>134</v>
      </c>
      <c r="C35" s="292"/>
      <c r="D35" s="292"/>
      <c r="E35" s="292"/>
    </row>
    <row r="36" spans="2:5" ht="40.200000000000003" x14ac:dyDescent="0.3">
      <c r="B36" s="129" t="s">
        <v>63</v>
      </c>
      <c r="C36" s="130" t="s">
        <v>165</v>
      </c>
      <c r="D36" s="138" t="s">
        <v>160</v>
      </c>
      <c r="E36" s="139" t="s">
        <v>190</v>
      </c>
    </row>
    <row r="37" spans="2:5" x14ac:dyDescent="0.3">
      <c r="B37" s="150">
        <v>1</v>
      </c>
      <c r="C37" s="148">
        <v>2</v>
      </c>
      <c r="D37" s="148">
        <v>3</v>
      </c>
      <c r="E37" s="149">
        <v>4</v>
      </c>
    </row>
    <row r="38" spans="2:5" x14ac:dyDescent="0.3">
      <c r="B38" s="131" t="s">
        <v>22</v>
      </c>
      <c r="C38" s="118" t="s">
        <v>166</v>
      </c>
      <c r="D38" s="137">
        <f>+E38/E$42*100</f>
        <v>9.4642253347975913</v>
      </c>
      <c r="E38" s="145">
        <f>FURS!D9</f>
        <v>263101928.83999994</v>
      </c>
    </row>
    <row r="39" spans="2:5" x14ac:dyDescent="0.3">
      <c r="B39" s="131" t="s">
        <v>31</v>
      </c>
      <c r="C39" s="118" t="s">
        <v>167</v>
      </c>
      <c r="D39" s="137">
        <f t="shared" ref="D39:D41" si="1">+E39/E$42*100</f>
        <v>19.506208223113354</v>
      </c>
      <c r="E39" s="145">
        <f>FURS!D19</f>
        <v>542265301.84000003</v>
      </c>
    </row>
    <row r="40" spans="2:5" x14ac:dyDescent="0.3">
      <c r="B40" s="131" t="s">
        <v>43</v>
      </c>
      <c r="C40" s="118" t="s">
        <v>168</v>
      </c>
      <c r="D40" s="137">
        <f t="shared" si="1"/>
        <v>17.944616711602603</v>
      </c>
      <c r="E40" s="145">
        <f>FURS!D34</f>
        <v>498853641.17000008</v>
      </c>
    </row>
    <row r="41" spans="2:5" x14ac:dyDescent="0.3">
      <c r="B41" s="131"/>
      <c r="C41" s="118" t="s">
        <v>169</v>
      </c>
      <c r="D41" s="137">
        <f t="shared" si="1"/>
        <v>53.084949730486443</v>
      </c>
      <c r="E41" s="145">
        <f>FURS!D24+FURS!D26+FURS!D49+FURS!D51+FURS!D52+FURS!D62+FURS!D69</f>
        <v>1475741772.03</v>
      </c>
    </row>
    <row r="42" spans="2:5" ht="15" thickBot="1" x14ac:dyDescent="0.35">
      <c r="B42" s="133"/>
      <c r="C42" s="132" t="s">
        <v>163</v>
      </c>
      <c r="D42" s="134">
        <f>SUM(D38:D41)</f>
        <v>99.999999999999986</v>
      </c>
      <c r="E42" s="146">
        <f>SUM(E38:E41)</f>
        <v>2779962643.8800001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151" t="s">
        <v>171</v>
      </c>
    </row>
    <row r="4" spans="2:9" ht="50.25" customHeight="1" x14ac:dyDescent="0.3">
      <c r="B4" s="152"/>
      <c r="C4" s="153" t="s">
        <v>174</v>
      </c>
      <c r="D4" s="153" t="s">
        <v>191</v>
      </c>
      <c r="E4" s="153" t="s">
        <v>192</v>
      </c>
      <c r="F4" s="153" t="s">
        <v>182</v>
      </c>
      <c r="G4" s="153" t="s">
        <v>193</v>
      </c>
      <c r="H4" s="153" t="s">
        <v>194</v>
      </c>
      <c r="I4" s="153" t="s">
        <v>182</v>
      </c>
    </row>
    <row r="5" spans="2:9" x14ac:dyDescent="0.3">
      <c r="B5" s="154" t="s">
        <v>23</v>
      </c>
      <c r="C5" s="155" t="s">
        <v>65</v>
      </c>
      <c r="D5" s="142" t="e">
        <f>+D6+D9+D10+D11</f>
        <v>#REF!</v>
      </c>
      <c r="E5" s="142" t="e">
        <f>+E6+E9+E10+E11</f>
        <v>#REF!</v>
      </c>
      <c r="F5" s="143" t="e">
        <f t="shared" ref="F5:F11" si="0">D5/E5*100</f>
        <v>#REF!</v>
      </c>
      <c r="G5" s="142">
        <f>+G6+G9+G10+G11</f>
        <v>203156116.32999995</v>
      </c>
      <c r="H5" s="142">
        <f>+H6+H9+H10+H11</f>
        <v>181850191.23000002</v>
      </c>
      <c r="I5" s="156">
        <f t="shared" ref="I5:I11" si="1">G5/H5*100</f>
        <v>111.71619614798902</v>
      </c>
    </row>
    <row r="6" spans="2:9" x14ac:dyDescent="0.3">
      <c r="B6" s="157" t="s">
        <v>24</v>
      </c>
      <c r="C6" s="158" t="s">
        <v>66</v>
      </c>
      <c r="D6" s="128" t="e">
        <f>+D7-D8</f>
        <v>#REF!</v>
      </c>
      <c r="E6" s="128" t="e">
        <f>+E7-E8</f>
        <v>#REF!</v>
      </c>
      <c r="F6" s="127" t="e">
        <f t="shared" si="0"/>
        <v>#REF!</v>
      </c>
      <c r="G6" s="128">
        <f>+G7-G8</f>
        <v>2279316.89</v>
      </c>
      <c r="H6" s="128">
        <f>+H7-H8</f>
        <v>1472442.81</v>
      </c>
      <c r="I6" s="159">
        <f t="shared" si="1"/>
        <v>154.79833067336585</v>
      </c>
    </row>
    <row r="7" spans="2:9" x14ac:dyDescent="0.3">
      <c r="B7" s="179" t="s">
        <v>67</v>
      </c>
      <c r="C7" s="190" t="s">
        <v>0</v>
      </c>
      <c r="D7" s="126" t="e">
        <f>FURS!#REF!</f>
        <v>#REF!</v>
      </c>
      <c r="E7" s="126" t="e">
        <f>FURS!#REF!</f>
        <v>#REF!</v>
      </c>
      <c r="F7" s="127" t="e">
        <f t="shared" si="0"/>
        <v>#REF!</v>
      </c>
      <c r="G7" s="126">
        <f>FURS!D12</f>
        <v>3076922.93</v>
      </c>
      <c r="H7" s="126">
        <f>FURS!E12</f>
        <v>1642383.42</v>
      </c>
      <c r="I7" s="159">
        <f t="shared" si="1"/>
        <v>187.34498245239229</v>
      </c>
    </row>
    <row r="8" spans="2:9" x14ac:dyDescent="0.3">
      <c r="B8" s="179" t="s">
        <v>25</v>
      </c>
      <c r="C8" s="190" t="s">
        <v>1</v>
      </c>
      <c r="D8" s="126" t="e">
        <f>FURS!#REF!</f>
        <v>#REF!</v>
      </c>
      <c r="E8" s="126" t="e">
        <f>FURS!#REF!</f>
        <v>#REF!</v>
      </c>
      <c r="F8" s="127" t="e">
        <f t="shared" si="0"/>
        <v>#REF!</v>
      </c>
      <c r="G8" s="126">
        <f>FURS!D13</f>
        <v>797606.04</v>
      </c>
      <c r="H8" s="126">
        <f>FURS!E13</f>
        <v>169940.61</v>
      </c>
      <c r="I8" s="159">
        <f t="shared" si="1"/>
        <v>469.34399023282316</v>
      </c>
    </row>
    <row r="9" spans="2:9" x14ac:dyDescent="0.3">
      <c r="B9" s="160" t="s">
        <v>26</v>
      </c>
      <c r="C9" s="161" t="s">
        <v>68</v>
      </c>
      <c r="D9" s="128" t="e">
        <f>FURS!#REF!</f>
        <v>#REF!</v>
      </c>
      <c r="E9" s="128" t="e">
        <f>FURS!#REF!</f>
        <v>#REF!</v>
      </c>
      <c r="F9" s="141" t="e">
        <f t="shared" si="0"/>
        <v>#REF!</v>
      </c>
      <c r="G9" s="128">
        <f>FURS!D14</f>
        <v>186312641.86999997</v>
      </c>
      <c r="H9" s="128">
        <f>FURS!E14</f>
        <v>168735282.70000002</v>
      </c>
      <c r="I9" s="162">
        <f t="shared" si="1"/>
        <v>110.41712135644524</v>
      </c>
    </row>
    <row r="10" spans="2:9" ht="24" x14ac:dyDescent="0.3">
      <c r="B10" s="157" t="s">
        <v>27</v>
      </c>
      <c r="C10" s="163" t="s">
        <v>176</v>
      </c>
      <c r="D10" s="126" t="e">
        <f>FURS!#REF!</f>
        <v>#REF!</v>
      </c>
      <c r="E10" s="126" t="e">
        <f>FURS!#REF!</f>
        <v>#REF!</v>
      </c>
      <c r="F10" s="127" t="e">
        <f t="shared" si="0"/>
        <v>#REF!</v>
      </c>
      <c r="G10" s="126">
        <f>FURS!D15</f>
        <v>14015654.010000002</v>
      </c>
      <c r="H10" s="126">
        <f>FURS!E15</f>
        <v>9594428.4400000013</v>
      </c>
      <c r="I10" s="159">
        <f t="shared" si="1"/>
        <v>146.08117719204125</v>
      </c>
    </row>
    <row r="11" spans="2:9" x14ac:dyDescent="0.3">
      <c r="B11" s="157" t="s">
        <v>28</v>
      </c>
      <c r="C11" s="164" t="s">
        <v>2</v>
      </c>
      <c r="D11" s="126" t="e">
        <f>FURS!#REF!</f>
        <v>#REF!</v>
      </c>
      <c r="E11" s="126" t="e">
        <f>FURS!#REF!</f>
        <v>#REF!</v>
      </c>
      <c r="F11" s="127" t="e">
        <f t="shared" si="0"/>
        <v>#REF!</v>
      </c>
      <c r="G11" s="126">
        <f>FURS!D16</f>
        <v>548503.55999999994</v>
      </c>
      <c r="H11" s="126">
        <f>FURS!E16</f>
        <v>2048037.28</v>
      </c>
      <c r="I11" s="159">
        <f t="shared" si="1"/>
        <v>26.781912876117175</v>
      </c>
    </row>
    <row r="14" spans="2:9" x14ac:dyDescent="0.3">
      <c r="B14" s="151" t="s">
        <v>172</v>
      </c>
    </row>
    <row r="16" spans="2:9" ht="53.25" customHeight="1" x14ac:dyDescent="0.3">
      <c r="B16" s="152"/>
      <c r="C16" s="153" t="s">
        <v>174</v>
      </c>
      <c r="D16" s="153" t="s">
        <v>191</v>
      </c>
      <c r="E16" s="153" t="s">
        <v>192</v>
      </c>
      <c r="F16" s="153" t="s">
        <v>182</v>
      </c>
      <c r="G16" s="153" t="s">
        <v>193</v>
      </c>
      <c r="H16" s="153" t="s">
        <v>194</v>
      </c>
      <c r="I16" s="153" t="s">
        <v>182</v>
      </c>
    </row>
    <row r="17" spans="2:9" ht="21.75" customHeight="1" x14ac:dyDescent="0.3">
      <c r="B17" s="165" t="s">
        <v>29</v>
      </c>
      <c r="C17" s="166" t="s">
        <v>3</v>
      </c>
      <c r="D17" s="167" t="e">
        <f>FURS!#REF!</f>
        <v>#REF!</v>
      </c>
      <c r="E17" s="167" t="e">
        <f>FURS!#REF!</f>
        <v>#REF!</v>
      </c>
      <c r="F17" s="168" t="e">
        <f t="shared" ref="F17" si="2">D17/E17*100</f>
        <v>#REF!</v>
      </c>
      <c r="G17" s="167">
        <f>FURS!D17</f>
        <v>59934123.090000004</v>
      </c>
      <c r="H17" s="167">
        <f>FURS!E17</f>
        <v>35212973.719999999</v>
      </c>
      <c r="I17" s="170">
        <f>G17/H17*100</f>
        <v>170.2046625387934</v>
      </c>
    </row>
    <row r="20" spans="2:9" x14ac:dyDescent="0.3">
      <c r="B20" s="151" t="s">
        <v>173</v>
      </c>
    </row>
    <row r="22" spans="2:9" ht="54" customHeight="1" x14ac:dyDescent="0.3">
      <c r="B22" s="152"/>
      <c r="C22" s="153" t="s">
        <v>174</v>
      </c>
      <c r="D22" s="153" t="s">
        <v>191</v>
      </c>
      <c r="E22" s="153" t="s">
        <v>192</v>
      </c>
      <c r="F22" s="153" t="s">
        <v>182</v>
      </c>
      <c r="G22" s="153" t="s">
        <v>193</v>
      </c>
      <c r="H22" s="153" t="s">
        <v>194</v>
      </c>
      <c r="I22" s="153" t="s">
        <v>182</v>
      </c>
    </row>
    <row r="23" spans="2:9" ht="30" customHeight="1" x14ac:dyDescent="0.3">
      <c r="B23" s="154" t="s">
        <v>43</v>
      </c>
      <c r="C23" s="171" t="s">
        <v>162</v>
      </c>
      <c r="D23" s="144" t="e">
        <f>+D24+D33+D35+D37+D29+D30</f>
        <v>#REF!</v>
      </c>
      <c r="E23" s="144" t="e">
        <f>+E24+E33+E35+E37+E29+E30</f>
        <v>#REF!</v>
      </c>
      <c r="F23" s="172" t="e">
        <f t="shared" ref="F23:F37" si="3">D23/E23*100</f>
        <v>#REF!</v>
      </c>
      <c r="G23" s="142">
        <f>+G24+G33+G35+G37+G29+G30</f>
        <v>498853641.17000008</v>
      </c>
      <c r="H23" s="142">
        <f>+H24+H33+H35+H37+H29+H30</f>
        <v>518236267.83999991</v>
      </c>
      <c r="I23" s="173">
        <f t="shared" ref="I23:I37" si="4">G23/H23*100</f>
        <v>96.259886103536076</v>
      </c>
    </row>
    <row r="24" spans="2:9" x14ac:dyDescent="0.3">
      <c r="B24" s="160" t="s">
        <v>44</v>
      </c>
      <c r="C24" s="161" t="s">
        <v>140</v>
      </c>
      <c r="D24" s="120" t="e">
        <f>D25+D28</f>
        <v>#REF!</v>
      </c>
      <c r="E24" s="120" t="e">
        <f>E25+E28</f>
        <v>#REF!</v>
      </c>
      <c r="F24" s="122" t="e">
        <f t="shared" si="3"/>
        <v>#REF!</v>
      </c>
      <c r="G24" s="121">
        <f>G25+G28</f>
        <v>326236358.97000009</v>
      </c>
      <c r="H24" s="121">
        <f>H25+H28</f>
        <v>339763743.85999995</v>
      </c>
      <c r="I24" s="174">
        <f t="shared" si="4"/>
        <v>96.018590819515509</v>
      </c>
    </row>
    <row r="25" spans="2:9" ht="24.6" x14ac:dyDescent="0.3">
      <c r="B25" s="160" t="s">
        <v>45</v>
      </c>
      <c r="C25" s="175" t="s">
        <v>137</v>
      </c>
      <c r="D25" s="120" t="e">
        <f>D26-D27</f>
        <v>#REF!</v>
      </c>
      <c r="E25" s="120" t="e">
        <f>E26-E27</f>
        <v>#REF!</v>
      </c>
      <c r="F25" s="122" t="e">
        <f t="shared" si="3"/>
        <v>#REF!</v>
      </c>
      <c r="G25" s="120">
        <f>G26-G27</f>
        <v>317836120.22000009</v>
      </c>
      <c r="H25" s="120">
        <f>H26-H27</f>
        <v>330894676.22999996</v>
      </c>
      <c r="I25" s="176">
        <f t="shared" si="4"/>
        <v>96.053561163696983</v>
      </c>
    </row>
    <row r="26" spans="2:9" x14ac:dyDescent="0.3">
      <c r="B26" s="179" t="s">
        <v>135</v>
      </c>
      <c r="C26" s="190" t="s">
        <v>132</v>
      </c>
      <c r="D26" s="123" t="e">
        <f>FURS!#REF!</f>
        <v>#REF!</v>
      </c>
      <c r="E26" s="123" t="e">
        <f>FURS!#REF!</f>
        <v>#REF!</v>
      </c>
      <c r="F26" s="124" t="e">
        <f t="shared" si="3"/>
        <v>#REF!</v>
      </c>
      <c r="G26" s="123">
        <f>FURS!D37</f>
        <v>465771477.23000008</v>
      </c>
      <c r="H26" s="123">
        <f>FURS!E37</f>
        <v>473939184.42999995</v>
      </c>
      <c r="I26" s="191">
        <f t="shared" si="4"/>
        <v>98.276633908246467</v>
      </c>
    </row>
    <row r="27" spans="2:9" x14ac:dyDescent="0.3">
      <c r="B27" s="179" t="s">
        <v>136</v>
      </c>
      <c r="C27" s="190" t="s">
        <v>1</v>
      </c>
      <c r="D27" s="123" t="e">
        <f>FURS!#REF!</f>
        <v>#REF!</v>
      </c>
      <c r="E27" s="123" t="e">
        <f>FURS!#REF!</f>
        <v>#REF!</v>
      </c>
      <c r="F27" s="124" t="e">
        <f t="shared" si="3"/>
        <v>#REF!</v>
      </c>
      <c r="G27" s="123">
        <f>FURS!D38</f>
        <v>147935357.00999999</v>
      </c>
      <c r="H27" s="123">
        <f>FURS!E38</f>
        <v>143044508.19999999</v>
      </c>
      <c r="I27" s="181">
        <f t="shared" si="4"/>
        <v>103.41910980822962</v>
      </c>
    </row>
    <row r="28" spans="2:9" x14ac:dyDescent="0.3">
      <c r="B28" s="177" t="s">
        <v>46</v>
      </c>
      <c r="C28" s="178" t="s">
        <v>133</v>
      </c>
      <c r="D28" s="120" t="e">
        <f>FURS!#REF!</f>
        <v>#REF!</v>
      </c>
      <c r="E28" s="120" t="e">
        <f>FURS!#REF!</f>
        <v>#REF!</v>
      </c>
      <c r="F28" s="122" t="e">
        <f t="shared" si="3"/>
        <v>#REF!</v>
      </c>
      <c r="G28" s="120">
        <f>FURS!D39</f>
        <v>8400238.7499999888</v>
      </c>
      <c r="H28" s="120">
        <f>FURS!E39</f>
        <v>8869067.629999999</v>
      </c>
      <c r="I28" s="174">
        <f t="shared" si="4"/>
        <v>94.713887642324707</v>
      </c>
    </row>
    <row r="29" spans="2:9" x14ac:dyDescent="0.3">
      <c r="B29" s="179" t="s">
        <v>47</v>
      </c>
      <c r="C29" s="180" t="s">
        <v>141</v>
      </c>
      <c r="D29" s="123" t="e">
        <f>FURS!#REF!</f>
        <v>#REF!</v>
      </c>
      <c r="E29" s="123" t="e">
        <f>FURS!#REF!</f>
        <v>#REF!</v>
      </c>
      <c r="F29" s="124" t="e">
        <f t="shared" si="3"/>
        <v>#REF!</v>
      </c>
      <c r="G29" s="123">
        <f>FURS!D40</f>
        <v>11992279.470000001</v>
      </c>
      <c r="H29" s="123">
        <f>FURS!E40</f>
        <v>12993088.1</v>
      </c>
      <c r="I29" s="181">
        <f t="shared" si="4"/>
        <v>92.297376710622018</v>
      </c>
    </row>
    <row r="30" spans="2:9" x14ac:dyDescent="0.3">
      <c r="B30" s="160" t="s">
        <v>48</v>
      </c>
      <c r="C30" s="182" t="s">
        <v>143</v>
      </c>
      <c r="D30" s="121" t="e">
        <f>D31-D32</f>
        <v>#REF!</v>
      </c>
      <c r="E30" s="121" t="e">
        <f>E31-E32</f>
        <v>#REF!</v>
      </c>
      <c r="F30" s="122" t="e">
        <f t="shared" si="3"/>
        <v>#REF!</v>
      </c>
      <c r="G30" s="121">
        <f>G31-G32</f>
        <v>135149577.92999998</v>
      </c>
      <c r="H30" s="121">
        <f>H31-H32</f>
        <v>139913578.83000001</v>
      </c>
      <c r="I30" s="174">
        <f t="shared" si="4"/>
        <v>96.595040352882066</v>
      </c>
    </row>
    <row r="31" spans="2:9" x14ac:dyDescent="0.3">
      <c r="B31" s="179" t="s">
        <v>88</v>
      </c>
      <c r="C31" s="192" t="s">
        <v>132</v>
      </c>
      <c r="D31" s="125" t="e">
        <f>FURS!#REF!</f>
        <v>#REF!</v>
      </c>
      <c r="E31" s="125" t="e">
        <f>FURS!#REF!</f>
        <v>#REF!</v>
      </c>
      <c r="F31" s="124" t="e">
        <f t="shared" si="3"/>
        <v>#REF!</v>
      </c>
      <c r="G31" s="125">
        <f>FURS!D42</f>
        <v>140005463.23999998</v>
      </c>
      <c r="H31" s="125">
        <f>FURS!E42</f>
        <v>144483306.35000002</v>
      </c>
      <c r="I31" s="181">
        <f t="shared" si="4"/>
        <v>96.900788594114246</v>
      </c>
    </row>
    <row r="32" spans="2:9" x14ac:dyDescent="0.3">
      <c r="B32" s="157" t="s">
        <v>142</v>
      </c>
      <c r="C32" s="192" t="s">
        <v>1</v>
      </c>
      <c r="D32" s="125" t="e">
        <f>FURS!#REF!</f>
        <v>#REF!</v>
      </c>
      <c r="E32" s="125" t="e">
        <f>FURS!#REF!</f>
        <v>#REF!</v>
      </c>
      <c r="F32" s="127" t="e">
        <f t="shared" si="3"/>
        <v>#REF!</v>
      </c>
      <c r="G32" s="125">
        <f>FURS!D43</f>
        <v>4855885.3099999987</v>
      </c>
      <c r="H32" s="125">
        <f>FURS!E43</f>
        <v>4569727.5199999996</v>
      </c>
      <c r="I32" s="159">
        <f t="shared" si="4"/>
        <v>106.26203178958905</v>
      </c>
    </row>
    <row r="33" spans="2:9" x14ac:dyDescent="0.3">
      <c r="B33" s="157" t="s">
        <v>49</v>
      </c>
      <c r="C33" s="183" t="s">
        <v>83</v>
      </c>
      <c r="D33" s="125" t="e">
        <f>FURS!#REF!</f>
        <v>#REF!</v>
      </c>
      <c r="E33" s="125" t="e">
        <f>FURS!#REF!</f>
        <v>#REF!</v>
      </c>
      <c r="F33" s="124" t="e">
        <f t="shared" si="3"/>
        <v>#REF!</v>
      </c>
      <c r="G33" s="125">
        <f>FURS!D44</f>
        <v>17633459.419999998</v>
      </c>
      <c r="H33" s="125">
        <f>FURS!E44</f>
        <v>17906890.75</v>
      </c>
      <c r="I33" s="181">
        <f t="shared" si="4"/>
        <v>98.473038486594874</v>
      </c>
    </row>
    <row r="34" spans="2:9" hidden="1" x14ac:dyDescent="0.3">
      <c r="B34" s="157" t="s">
        <v>138</v>
      </c>
      <c r="C34" s="183" t="s">
        <v>85</v>
      </c>
      <c r="D34" s="125" t="e">
        <f>FURS!#REF!</f>
        <v>#REF!</v>
      </c>
      <c r="E34" s="125" t="e">
        <f>FURS!#REF!</f>
        <v>#REF!</v>
      </c>
      <c r="F34" s="127" t="e">
        <f t="shared" si="3"/>
        <v>#REF!</v>
      </c>
      <c r="G34" s="125">
        <f>FURS!D45</f>
        <v>17130424.359999999</v>
      </c>
      <c r="H34" s="125">
        <f>FURS!E45</f>
        <v>17319256.5</v>
      </c>
      <c r="I34" s="159">
        <f t="shared" si="4"/>
        <v>98.909698346461923</v>
      </c>
    </row>
    <row r="35" spans="2:9" x14ac:dyDescent="0.3">
      <c r="B35" s="157" t="s">
        <v>117</v>
      </c>
      <c r="C35" s="183" t="s">
        <v>87</v>
      </c>
      <c r="D35" s="125" t="e">
        <f>FURS!#REF!</f>
        <v>#REF!</v>
      </c>
      <c r="E35" s="125" t="e">
        <f>FURS!#REF!</f>
        <v>#REF!</v>
      </c>
      <c r="F35" s="127" t="e">
        <f t="shared" si="3"/>
        <v>#REF!</v>
      </c>
      <c r="G35" s="125">
        <f>FURS!D46</f>
        <v>3612453.0500000003</v>
      </c>
      <c r="H35" s="125">
        <f>FURS!E46</f>
        <v>4126403.03</v>
      </c>
      <c r="I35" s="159">
        <f t="shared" si="4"/>
        <v>87.544842899167804</v>
      </c>
    </row>
    <row r="36" spans="2:9" hidden="1" x14ac:dyDescent="0.3">
      <c r="B36" s="157" t="s">
        <v>125</v>
      </c>
      <c r="C36" s="183" t="s">
        <v>90</v>
      </c>
      <c r="D36" s="125" t="e">
        <f>FURS!#REF!</f>
        <v>#REF!</v>
      </c>
      <c r="E36" s="125" t="e">
        <f>FURS!#REF!</f>
        <v>#REF!</v>
      </c>
      <c r="F36" s="127" t="e">
        <f t="shared" si="3"/>
        <v>#REF!</v>
      </c>
      <c r="G36" s="125">
        <f>FURS!D47</f>
        <v>1385571.17</v>
      </c>
      <c r="H36" s="125">
        <f>FURS!E47</f>
        <v>1325764.5300000003</v>
      </c>
      <c r="I36" s="159">
        <f t="shared" si="4"/>
        <v>104.51110575420203</v>
      </c>
    </row>
    <row r="37" spans="2:9" x14ac:dyDescent="0.3">
      <c r="B37" s="157" t="s">
        <v>126</v>
      </c>
      <c r="C37" s="183" t="s">
        <v>14</v>
      </c>
      <c r="D37" s="125" t="e">
        <f>FURS!#REF!</f>
        <v>#REF!</v>
      </c>
      <c r="E37" s="125" t="e">
        <f>FURS!#REF!</f>
        <v>#REF!</v>
      </c>
      <c r="F37" s="127" t="e">
        <f t="shared" si="3"/>
        <v>#REF!</v>
      </c>
      <c r="G37" s="125">
        <f>FURS!D48</f>
        <v>4229512.3299999991</v>
      </c>
      <c r="H37" s="125">
        <f>FURS!E48</f>
        <v>3532563.2700000005</v>
      </c>
      <c r="I37" s="159">
        <f t="shared" si="4"/>
        <v>119.72927324242939</v>
      </c>
    </row>
    <row r="39" spans="2:9" x14ac:dyDescent="0.3">
      <c r="B39" s="151" t="s">
        <v>175</v>
      </c>
    </row>
    <row r="41" spans="2:9" ht="52.5" customHeight="1" x14ac:dyDescent="0.3">
      <c r="B41" s="152"/>
      <c r="C41" s="153" t="s">
        <v>174</v>
      </c>
      <c r="D41" s="153" t="s">
        <v>191</v>
      </c>
      <c r="E41" s="153" t="s">
        <v>192</v>
      </c>
      <c r="F41" s="153" t="s">
        <v>182</v>
      </c>
      <c r="G41" s="153" t="s">
        <v>193</v>
      </c>
      <c r="H41" s="153" t="s">
        <v>194</v>
      </c>
      <c r="I41" s="153" t="s">
        <v>182</v>
      </c>
    </row>
    <row r="42" spans="2:9" ht="30" customHeight="1" x14ac:dyDescent="0.3">
      <c r="B42" s="154" t="s">
        <v>31</v>
      </c>
      <c r="C42" s="171" t="s">
        <v>70</v>
      </c>
      <c r="D42" s="144" t="e">
        <f>+D43+D44+D45+D46</f>
        <v>#REF!</v>
      </c>
      <c r="E42" s="144" t="e">
        <f>+E43+E44+E45+E46</f>
        <v>#REF!</v>
      </c>
      <c r="F42" s="172" t="e">
        <f t="shared" ref="F42:F46" si="5">D42/E42*100</f>
        <v>#REF!</v>
      </c>
      <c r="G42" s="142">
        <f>+G43+G44+G45+G46</f>
        <v>542265301.84000003</v>
      </c>
      <c r="H42" s="142">
        <f>+H43+H44+H45+H46</f>
        <v>495918981.9200002</v>
      </c>
      <c r="I42" s="173">
        <f>G42/H42*100</f>
        <v>109.34554264097038</v>
      </c>
    </row>
    <row r="43" spans="2:9" x14ac:dyDescent="0.3">
      <c r="B43" s="160" t="s">
        <v>32</v>
      </c>
      <c r="C43" s="161" t="s">
        <v>5</v>
      </c>
      <c r="D43" s="126" t="e">
        <f>FURS!#REF!</f>
        <v>#REF!</v>
      </c>
      <c r="E43" s="126" t="e">
        <f>FURS!#REF!</f>
        <v>#REF!</v>
      </c>
      <c r="F43" s="127" t="e">
        <f t="shared" si="5"/>
        <v>#REF!</v>
      </c>
      <c r="G43" s="126">
        <f>FURS!D20</f>
        <v>3102091.8099999996</v>
      </c>
      <c r="H43" s="126">
        <f>FURS!E20</f>
        <v>2822219.2999999993</v>
      </c>
      <c r="I43" s="159">
        <f>G43/H43*100</f>
        <v>109.91675274844872</v>
      </c>
    </row>
    <row r="44" spans="2:9" x14ac:dyDescent="0.3">
      <c r="B44" s="160" t="s">
        <v>33</v>
      </c>
      <c r="C44" s="161" t="s">
        <v>6</v>
      </c>
      <c r="D44" s="126" t="e">
        <f>FURS!#REF!</f>
        <v>#REF!</v>
      </c>
      <c r="E44" s="126" t="e">
        <f>FURS!#REF!</f>
        <v>#REF!</v>
      </c>
      <c r="F44" s="127" t="e">
        <f t="shared" si="5"/>
        <v>#REF!</v>
      </c>
      <c r="G44" s="126">
        <f>FURS!D21</f>
        <v>2778005.9699999997</v>
      </c>
      <c r="H44" s="126">
        <f>FURS!E21</f>
        <v>2546280.4299999997</v>
      </c>
      <c r="I44" s="159">
        <f>G44/H44*100</f>
        <v>109.10055064123476</v>
      </c>
    </row>
    <row r="45" spans="2:9" x14ac:dyDescent="0.3">
      <c r="B45" s="160" t="s">
        <v>34</v>
      </c>
      <c r="C45" s="160" t="s">
        <v>7</v>
      </c>
      <c r="D45" s="126" t="e">
        <f>FURS!#REF!</f>
        <v>#REF!</v>
      </c>
      <c r="E45" s="126" t="e">
        <f>FURS!#REF!</f>
        <v>#REF!</v>
      </c>
      <c r="F45" s="127" t="e">
        <f t="shared" si="5"/>
        <v>#REF!</v>
      </c>
      <c r="G45" s="126">
        <f>FURS!D22</f>
        <v>345681817.19000012</v>
      </c>
      <c r="H45" s="126">
        <f>FURS!E22</f>
        <v>316029361.59000015</v>
      </c>
      <c r="I45" s="159">
        <f>G45/H45*100</f>
        <v>109.38281666324076</v>
      </c>
    </row>
    <row r="46" spans="2:9" x14ac:dyDescent="0.3">
      <c r="B46" s="160" t="s">
        <v>35</v>
      </c>
      <c r="C46" s="161" t="s">
        <v>8</v>
      </c>
      <c r="D46" s="126" t="e">
        <f>FURS!#REF!</f>
        <v>#REF!</v>
      </c>
      <c r="E46" s="126" t="e">
        <f>FURS!#REF!</f>
        <v>#REF!</v>
      </c>
      <c r="F46" s="127" t="e">
        <f t="shared" si="5"/>
        <v>#REF!</v>
      </c>
      <c r="G46" s="126">
        <f>FURS!D23</f>
        <v>190703386.86999995</v>
      </c>
      <c r="H46" s="126">
        <f>FURS!E23</f>
        <v>174521120.59999999</v>
      </c>
      <c r="I46" s="159">
        <f>G46/H46*100</f>
        <v>109.27238274334113</v>
      </c>
    </row>
    <row r="49" spans="2:9" ht="52.8" x14ac:dyDescent="0.3">
      <c r="B49" s="152"/>
      <c r="C49" s="153" t="s">
        <v>174</v>
      </c>
      <c r="D49" s="153" t="s">
        <v>191</v>
      </c>
      <c r="E49" s="153" t="s">
        <v>192</v>
      </c>
      <c r="F49" s="153" t="s">
        <v>182</v>
      </c>
      <c r="G49" s="153" t="s">
        <v>193</v>
      </c>
      <c r="H49" s="153" t="s">
        <v>194</v>
      </c>
      <c r="I49" s="153" t="s">
        <v>182</v>
      </c>
    </row>
    <row r="50" spans="2:9" ht="49.5" customHeight="1" x14ac:dyDescent="0.3">
      <c r="B50" s="185" t="s">
        <v>121</v>
      </c>
      <c r="C50" s="184" t="s">
        <v>155</v>
      </c>
      <c r="D50" s="142" t="e">
        <f>SUM(D51:D54)</f>
        <v>#REF!</v>
      </c>
      <c r="E50" s="142" t="e">
        <f>SUM(E51:E54)</f>
        <v>#REF!</v>
      </c>
      <c r="F50" s="172" t="e">
        <f t="shared" ref="F50:F54" si="6">D50/E50*100</f>
        <v>#REF!</v>
      </c>
      <c r="G50" s="142">
        <f>SUM(G51:G54)</f>
        <v>40211870.239999987</v>
      </c>
      <c r="H50" s="142">
        <f>SUM(H51:H54)</f>
        <v>7902937.2799999993</v>
      </c>
      <c r="I50" s="173">
        <f>G50/H50*100</f>
        <v>508.82183187464182</v>
      </c>
    </row>
    <row r="51" spans="2:9" ht="16.5" customHeight="1" x14ac:dyDescent="0.3">
      <c r="B51" s="160" t="s">
        <v>122</v>
      </c>
      <c r="C51" s="193" t="s">
        <v>17</v>
      </c>
      <c r="D51" s="117" t="e">
        <f>FURS!#REF!</f>
        <v>#REF!</v>
      </c>
      <c r="E51" s="117" t="e">
        <f>FURS!#REF!</f>
        <v>#REF!</v>
      </c>
      <c r="F51" s="127" t="e">
        <f t="shared" si="6"/>
        <v>#REF!</v>
      </c>
      <c r="G51" s="169">
        <f>FURS!D64</f>
        <v>24805.069999999992</v>
      </c>
      <c r="H51" s="169">
        <f>FURS!E64</f>
        <v>24575.829999999998</v>
      </c>
      <c r="I51" s="159">
        <f>G51/H51*100</f>
        <v>100.93278640029652</v>
      </c>
    </row>
    <row r="52" spans="2:9" ht="14.25" customHeight="1" x14ac:dyDescent="0.3">
      <c r="B52" s="160" t="s">
        <v>123</v>
      </c>
      <c r="C52" s="193" t="s">
        <v>18</v>
      </c>
      <c r="D52" s="117" t="e">
        <f>FURS!#REF!</f>
        <v>#REF!</v>
      </c>
      <c r="E52" s="117" t="e">
        <f>FURS!#REF!</f>
        <v>#REF!</v>
      </c>
      <c r="F52" s="127" t="e">
        <f t="shared" si="6"/>
        <v>#REF!</v>
      </c>
      <c r="G52" s="169">
        <f>FURS!D65</f>
        <v>41523.090000000026</v>
      </c>
      <c r="H52" s="169">
        <f>FURS!E65</f>
        <v>40859.039999999994</v>
      </c>
      <c r="I52" s="159">
        <f>G52/H52*100</f>
        <v>101.62522173795574</v>
      </c>
    </row>
    <row r="53" spans="2:9" ht="21.75" customHeight="1" x14ac:dyDescent="0.3">
      <c r="B53" s="160" t="s">
        <v>145</v>
      </c>
      <c r="C53" s="193" t="s">
        <v>19</v>
      </c>
      <c r="D53" s="117" t="e">
        <f>FURS!#REF!</f>
        <v>#REF!</v>
      </c>
      <c r="E53" s="117" t="e">
        <f>FURS!#REF!</f>
        <v>#REF!</v>
      </c>
      <c r="F53" s="127" t="e">
        <f t="shared" si="6"/>
        <v>#REF!</v>
      </c>
      <c r="G53" s="169">
        <f>FURS!D66</f>
        <v>36489998.389999993</v>
      </c>
      <c r="H53" s="169">
        <f>FURS!E66</f>
        <v>4178935.0799999991</v>
      </c>
      <c r="I53" s="159">
        <f>G53/H53*100</f>
        <v>873.18892711776709</v>
      </c>
    </row>
    <row r="54" spans="2:9" ht="20.25" customHeight="1" x14ac:dyDescent="0.3">
      <c r="B54" s="160" t="s">
        <v>146</v>
      </c>
      <c r="C54" s="193" t="s">
        <v>20</v>
      </c>
      <c r="D54" s="117" t="e">
        <f>FURS!#REF!</f>
        <v>#REF!</v>
      </c>
      <c r="E54" s="117" t="e">
        <f>FURS!#REF!</f>
        <v>#REF!</v>
      </c>
      <c r="F54" s="127" t="e">
        <f t="shared" si="6"/>
        <v>#REF!</v>
      </c>
      <c r="G54" s="169">
        <f>FURS!D67</f>
        <v>3655543.6899999981</v>
      </c>
      <c r="H54" s="169">
        <f>FURS!E67</f>
        <v>3658567.33</v>
      </c>
      <c r="I54" s="159">
        <f>G54/H54*100</f>
        <v>99.917354534513862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januar</Mesec>
    <Leto xmlns="31846968-95d7-4ba5-b9d7-02992289841a">2018</Let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31846968-95d7-4ba5-b9d7-02992289841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553A56-54B8-4424-9E10-2EF0FEC03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jan</vt:lpstr>
      <vt:lpstr>FURS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TratnikT</dc:creator>
  <cp:lastModifiedBy>Darja Ravnikar</cp:lastModifiedBy>
  <cp:lastPrinted>2018-02-15T11:15:08Z</cp:lastPrinted>
  <dcterms:created xsi:type="dcterms:W3CDTF">2013-10-09T08:57:38Z</dcterms:created>
  <dcterms:modified xsi:type="dcterms:W3CDTF">2018-02-15T11:15:11Z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JAN 2018_delovna.xlsx</vt:lpwstr>
  </property>
</Properties>
</file>