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FURS!$A$1:$I$77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I32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H5" i="24" s="1"/>
  <c r="I5" i="24" s="1"/>
  <c r="E40" i="22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<sst xmlns="http://schemas.openxmlformats.org/spreadsheetml/2006/main" count="280" uniqueCount="164">
  <si>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</si>
  <si>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</si>
  <si>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</si>
  <si>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</si>
  <si>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</si>
  <si>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</si>
  <si>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</si>
  <si>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</si>
  <si>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</si>
  <si>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</si>
  <si>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</si>
  <si>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</si>
  <si>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</si>
  <si>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</si>
  <si>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</si>
  <si>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</si>
  <si>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</si>
  <si>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</si>
  <si>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</si>
  <si>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</si>
  <si>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</si>
  <si>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</si>
  <si>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</si>
  <si>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</si>
  <si>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</si>
  <si>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</si>
  <si>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</si>
  <si>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</si>
  <si>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</si>
  <si>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</si>
  <si>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</si>
  <si>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</si>
  <si>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</si>
  <si>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</si>
  <si>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</si>
  <si>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</si>
  <si>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</si>
  <si>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</si>
  <si>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</si>
  <si>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</si>
  <si>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</si>
  <si>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</si>
  <si>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</si>
  <si>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</si>
  <si>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</si>
  <si>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</si>
  <si>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</si>
  <si>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</si>
  <si>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</si>
  <si>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</si>
  <si>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</si>
  <si>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</si>
  <si>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</si>
  <si>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</si>
  <si>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</si>
  <si>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</si>
  <si>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</si>
  <si>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</si>
  <si>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</si>
  <si>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</si>
  <si>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</si>
  <si>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</si>
  <si>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</si>
  <si>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</si>
  <si>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</si>
  <si>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</si>
  <si>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</si>
  <si>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</si>
  <si>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</si>
  <si>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</si>
  <si>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</si>
  <si>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</si>
  <si>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</si>
  <si>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</si>
  <si>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</si>
  <si>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</si>
  <si>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</si>
  <si>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</si>
  <si>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</si>
  <si>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</si>
  <si>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</si>
  <si>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</si>
  <si>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</si>
  <si>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</si>
  <si>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</si>
  <si>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</si>
  <si>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</si>
  <si>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</si>
  <si>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</si>
  <si>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</si>
  <si>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</si>
  <si>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</si>
  <si>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</si>
  <si>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</si>
  <si>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</si>
  <si>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</si>
  <si>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</si>
  <si>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</si>
  <si>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</si>
  <si>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</si>
  <si>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</si>
  <si>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</si>
  <si>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</si>
  <si>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</si>
  <si>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</si>
  <si>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</si>
  <si>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</si>
  <si>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</si>
  <si>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</si>
  <si>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</si>
  <si>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</si>
  <si>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</si>
  <si>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</si>
  <si>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</si>
  <si>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</si>
  <si>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</si>
  <si>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</si>
  <si>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</si>
  <si>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</si>
  <si>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</si>
  <si>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</si>
  <si>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</si>
  <si>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</si>
  <si>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</si>
  <si>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</si>
  <si>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</si>
  <si>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</si>
  <si>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</si>
  <si>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</si>
  <si>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</si>
  <si>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</si>
  <si>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</si>
  <si>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</si>
  <si>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</si>
  <si>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</si>
  <si>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</si>
  <si>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</si>
  <si>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</si>
  <si>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</si>
  <si>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</si>
  <si>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</si>
  <si>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</si>
  <si>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</si>
  <si>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</si>
  <si>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</si>
  <si>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</si>
  <si>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</si>
  <si>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</si>
  <si>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</si>
  <si>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</si>
  <si>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</si>
  <si>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</si>
  <si>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</si>
  <si>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</si>
  <si>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</si>
  <si>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</si>
  <si>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</si>
  <si>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</si>
  <si>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</si>
  <si>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</si>
  <si>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SEPTEMBER 2017</t>
  </si>
  <si>
    <t>REALIZACIJA JANUAR - SEPTEMBER 2018</t>
  </si>
  <si>
    <t>REALIZACIJA JANUAR - SEPTEMBER 2017</t>
  </si>
  <si>
    <t xml:space="preserve"> REALIZACIJA  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</si>
</sst>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28">
    <xf numFmtId="0" fontId="0" fillId="0" borderId="0" xfId="0"/>
    <xf numFmtId="3" fontId="22" fillId="0" borderId="0" xfId="0" applyNumberFormat="1" applyFont="1"/>
    <xf numFmtId="3" fontId="26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0" fontId="24" fillId="0" borderId="0" xfId="0" applyNumberFormat="1" applyFont="1"/>
    <xf numFmtId="165" fontId="25" fillId="0" borderId="0" xfId="0" applyNumberFormat="1" applyFont="1" applyBorder="1"/>
    <xf numFmtId="3" fontId="31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2" fillId="0" borderId="0" xfId="44" applyNumberFormat="1" applyFont="1"/>
    <xf numFmtId="0" fontId="0" fillId="0" borderId="0" xfId="0" applyFill="1"/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1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3" fontId="31" fillId="0" borderId="0" xfId="0" applyNumberFormat="1" applyFont="1" applyBorder="1"/>
    <xf numFmtId="49" fontId="29" fillId="37" borderId="20" xfId="0" applyNumberFormat="1" applyFont="1" applyFill="1" applyBorder="1" applyAlignment="1">
      <alignment horizontal="left" wrapText="1"/>
    </xf>
    <xf numFmtId="49" fontId="29" fillId="37" borderId="26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4" fillId="0" borderId="1" xfId="0" quotePrefix="1" applyNumberFormat="1" applyFont="1" applyFill="1" applyBorder="1"/>
    <xf numFmtId="3" fontId="34" fillId="0" borderId="1" xfId="0" applyNumberFormat="1" applyFont="1" applyFill="1" applyBorder="1"/>
    <xf numFmtId="166" fontId="34" fillId="0" borderId="1" xfId="0" applyNumberFormat="1" applyFont="1" applyFill="1" applyBorder="1" applyAlignment="1"/>
    <xf numFmtId="3" fontId="35" fillId="0" borderId="1" xfId="0" quotePrefix="1" applyNumberFormat="1" applyFont="1" applyFill="1" applyBorder="1"/>
    <xf numFmtId="166" fontId="35" fillId="0" borderId="1" xfId="0" applyNumberFormat="1" applyFont="1" applyFill="1" applyBorder="1" applyAlignment="1"/>
    <xf numFmtId="3" fontId="35" fillId="0" borderId="1" xfId="0" applyNumberFormat="1" applyFont="1" applyFill="1" applyBorder="1"/>
    <xf numFmtId="3" fontId="35" fillId="0" borderId="1" xfId="0" applyNumberFormat="1" applyFont="1" applyBorder="1"/>
    <xf numFmtId="166" fontId="35" fillId="0" borderId="1" xfId="0" applyNumberFormat="1" applyFont="1" applyBorder="1" applyAlignment="1"/>
    <xf numFmtId="3" fontId="34" fillId="0" borderId="1" xfId="0" applyNumberFormat="1" applyFont="1" applyBorder="1"/>
    <xf numFmtId="0" fontId="40" fillId="33" borderId="13" xfId="28" applyFont="1" applyFill="1" applyBorder="1" applyAlignment="1">
      <alignment vertical="center" shrinkToFit="1"/>
    </xf>
    <xf numFmtId="0" fontId="34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7" fillId="35" borderId="1" xfId="0" applyNumberFormat="1" applyFont="1" applyFill="1" applyBorder="1" applyAlignment="1">
      <alignment horizontal="center"/>
    </xf>
    <xf numFmtId="0" fontId="40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4" fillId="0" borderId="1" xfId="0" applyNumberFormat="1" applyFont="1" applyBorder="1" applyAlignment="1"/>
    <xf numFmtId="3" fontId="36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6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7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3" fillId="0" borderId="0" xfId="0" applyFont="1"/>
    <xf numFmtId="3" fontId="31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6" fillId="35" borderId="1" xfId="0" applyNumberFormat="1" applyFont="1" applyFill="1" applyBorder="1" applyAlignment="1">
      <alignment shrinkToFit="1"/>
    </xf>
    <xf numFmtId="0" fontId="36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0" applyFont="1" applyFill="1" applyBorder="1" applyAlignment="1">
      <alignment shrinkToFit="1"/>
    </xf>
    <xf numFmtId="166" fontId="35" fillId="0" borderId="1" xfId="0" applyNumberFormat="1" applyFont="1" applyBorder="1"/>
    <xf numFmtId="3" fontId="34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shrinkToFit="1"/>
    </xf>
    <xf numFmtId="166" fontId="34" fillId="0" borderId="1" xfId="0" applyNumberFormat="1" applyFont="1" applyBorder="1"/>
    <xf numFmtId="0" fontId="35" fillId="37" borderId="1" xfId="0" applyFont="1" applyFill="1" applyBorder="1" applyAlignment="1">
      <alignment wrapText="1"/>
    </xf>
    <xf numFmtId="0" fontId="35" fillId="37" borderId="1" xfId="0" applyFont="1" applyFill="1" applyBorder="1" applyAlignment="1"/>
    <xf numFmtId="3" fontId="36" fillId="37" borderId="1" xfId="0" applyNumberFormat="1" applyFont="1" applyFill="1" applyBorder="1" applyAlignment="1">
      <alignment shrinkToFit="1"/>
    </xf>
    <xf numFmtId="0" fontId="36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6" fillId="35" borderId="1" xfId="28" applyFont="1" applyFill="1" applyBorder="1" applyAlignment="1">
      <alignment wrapText="1" shrinkToFit="1"/>
    </xf>
    <xf numFmtId="166" fontId="36" fillId="35" borderId="1" xfId="0" quotePrefix="1" applyNumberFormat="1" applyFont="1" applyFill="1" applyBorder="1" applyAlignment="1"/>
    <xf numFmtId="166" fontId="36" fillId="35" borderId="1" xfId="0" applyNumberFormat="1" applyFont="1" applyFill="1" applyBorder="1"/>
    <xf numFmtId="166" fontId="34" fillId="0" borderId="1" xfId="0" applyNumberFormat="1" applyFont="1" applyFill="1" applyBorder="1"/>
    <xf numFmtId="0" fontId="34" fillId="37" borderId="1" xfId="28" applyFont="1" applyFill="1" applyBorder="1" applyAlignment="1">
      <alignment wrapText="1" shrinkToFit="1"/>
    </xf>
    <xf numFmtId="166" fontId="34" fillId="0" borderId="1" xfId="0" quotePrefix="1" applyNumberFormat="1" applyFont="1" applyFill="1" applyBorder="1"/>
    <xf numFmtId="3" fontId="42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vertical="center" wrapText="1" shrinkToFit="1"/>
    </xf>
    <xf numFmtId="3" fontId="41" fillId="37" borderId="1" xfId="0" applyNumberFormat="1" applyFont="1" applyFill="1" applyBorder="1" applyAlignment="1">
      <alignment shrinkToFit="1"/>
    </xf>
    <xf numFmtId="49" fontId="44" fillId="37" borderId="1" xfId="0" applyNumberFormat="1" applyFont="1" applyFill="1" applyBorder="1" applyAlignment="1">
      <alignment horizontal="left" wrapText="1"/>
    </xf>
    <xf numFmtId="166" fontId="35" fillId="0" borderId="1" xfId="0" applyNumberFormat="1" applyFont="1" applyFill="1" applyBorder="1"/>
    <xf numFmtId="49" fontId="43" fillId="37" borderId="1" xfId="0" applyNumberFormat="1" applyFont="1" applyFill="1" applyBorder="1" applyAlignment="1">
      <alignment horizontal="left" wrapText="1"/>
    </xf>
    <xf numFmtId="0" fontId="35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4" fillId="35" borderId="1" xfId="0" applyNumberFormat="1" applyFont="1" applyFill="1" applyBorder="1" applyAlignment="1">
      <alignment shrinkToFit="1"/>
    </xf>
    <xf numFmtId="0" fontId="41" fillId="37" borderId="1" xfId="28" applyFont="1" applyFill="1" applyBorder="1" applyAlignment="1">
      <alignment shrinkToFit="1"/>
    </xf>
    <xf numFmtId="166" fontId="35" fillId="0" borderId="1" xfId="0" quotePrefix="1" applyNumberFormat="1" applyFont="1" applyFill="1" applyBorder="1"/>
    <xf numFmtId="49" fontId="4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wrapText="1" shrinkToFit="1"/>
    </xf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39" fillId="34" borderId="14" xfId="0" applyNumberFormat="1" applyFont="1" applyFill="1" applyBorder="1" applyAlignment="1">
      <alignment horizontal="right" shrinkToFit="1"/>
    </xf>
    <xf numFmtId="3" fontId="39" fillId="34" borderId="1" xfId="0" applyNumberFormat="1" applyFont="1" applyFill="1" applyBorder="1" applyAlignment="1">
      <alignment horizontal="right"/>
    </xf>
    <xf numFmtId="3" fontId="39" fillId="34" borderId="1" xfId="0" applyNumberFormat="1" applyFont="1" applyFill="1" applyBorder="1"/>
    <xf numFmtId="3" fontId="39" fillId="34" borderId="11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3" fontId="26" fillId="0" borderId="12" xfId="0" applyNumberFormat="1" applyFont="1" applyBorder="1"/>
    <xf numFmtId="0" fontId="0" fillId="0" borderId="0" xfId="0"/>
    <xf numFmtId="3" fontId="0" fillId="0" borderId="0" xfId="0" applyNumberFormat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26" fillId="0" borderId="1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3" fontId="26" fillId="0" borderId="15" xfId="0" applyNumberFormat="1" applyFont="1" applyFill="1" applyBorder="1" applyAlignment="1">
      <alignment horizontal="right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39" fillId="34" borderId="15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39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39" fillId="35" borderId="1" xfId="0" applyNumberFormat="1" applyFont="1" applyFill="1" applyBorder="1"/>
    <xf numFmtId="3" fontId="39" fillId="35" borderId="12" xfId="0" applyNumberFormat="1" applyFont="1" applyFill="1" applyBorder="1"/>
    <xf numFmtId="3" fontId="39" fillId="0" borderId="1" xfId="0" applyNumberFormat="1" applyFont="1" applyFill="1" applyBorder="1"/>
    <xf numFmtId="3" fontId="39" fillId="35" borderId="11" xfId="0" applyNumberFormat="1" applyFont="1" applyFill="1" applyBorder="1"/>
    <xf numFmtId="0" fontId="24" fillId="0" borderId="0" xfId="0" applyNumberFormat="1" applyFont="1" applyAlignment="1">
      <alignment horizontal="right"/>
    </xf>
    <xf numFmtId="0" fontId="39" fillId="34" borderId="20" xfId="28" applyFont="1" applyFill="1" applyBorder="1" applyAlignment="1"/>
    <xf numFmtId="166" fontId="39" fillId="34" borderId="33" xfId="0" applyNumberFormat="1" applyFont="1" applyFill="1" applyBorder="1" applyAlignment="1"/>
    <xf numFmtId="166" fontId="39" fillId="34" borderId="20" xfId="0" applyNumberFormat="1" applyFont="1" applyFill="1" applyBorder="1" applyAlignment="1">
      <alignment horizontal="right"/>
    </xf>
    <xf numFmtId="3" fontId="39" fillId="35" borderId="14" xfId="0" applyNumberFormat="1" applyFont="1" applyFill="1" applyBorder="1" applyAlignment="1">
      <alignment shrinkToFit="1"/>
    </xf>
    <xf numFmtId="0" fontId="39" fillId="35" borderId="25" xfId="28" applyFont="1" applyFill="1" applyBorder="1" applyAlignment="1">
      <alignment wrapText="1"/>
    </xf>
    <xf numFmtId="3" fontId="39" fillId="35" borderId="15" xfId="0" applyNumberFormat="1" applyFont="1" applyFill="1" applyBorder="1" applyAlignment="1">
      <alignment horizontal="right"/>
    </xf>
    <xf numFmtId="3" fontId="39" fillId="35" borderId="1" xfId="0" applyNumberFormat="1" applyFont="1" applyFill="1" applyBorder="1" applyAlignment="1">
      <alignment horizontal="right"/>
    </xf>
    <xf numFmtId="166" fontId="39" fillId="35" borderId="33" xfId="0" applyNumberFormat="1" applyFont="1" applyFill="1" applyBorder="1" applyAlignment="1"/>
    <xf numFmtId="166" fontId="39" fillId="35" borderId="20" xfId="0" applyNumberFormat="1" applyFont="1" applyFill="1" applyBorder="1"/>
    <xf numFmtId="0" fontId="26" fillId="37" borderId="20" xfId="0" applyFont="1" applyFill="1" applyBorder="1" applyAlignment="1"/>
    <xf numFmtId="3" fontId="26" fillId="0" borderId="15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166" fontId="26" fillId="0" borderId="33" xfId="0" applyNumberFormat="1" applyFont="1" applyBorder="1" applyAlignment="1"/>
    <xf numFmtId="166" fontId="26" fillId="0" borderId="20" xfId="0" applyNumberFormat="1" applyFont="1" applyBorder="1"/>
    <xf numFmtId="3" fontId="36" fillId="37" borderId="14" xfId="0" applyNumberFormat="1" applyFont="1" applyFill="1" applyBorder="1" applyAlignment="1">
      <alignment shrinkToFit="1"/>
    </xf>
    <xf numFmtId="0" fontId="36" fillId="37" borderId="20" xfId="0" applyFont="1" applyFill="1" applyBorder="1" applyAlignment="1"/>
    <xf numFmtId="3" fontId="36" fillId="0" borderId="15" xfId="0" applyNumberFormat="1" applyFont="1" applyBorder="1" applyAlignment="1">
      <alignment horizontal="right"/>
    </xf>
    <xf numFmtId="3" fontId="36" fillId="0" borderId="1" xfId="0" applyNumberFormat="1" applyFont="1" applyBorder="1" applyAlignment="1">
      <alignment horizontal="right"/>
    </xf>
    <xf numFmtId="166" fontId="36" fillId="0" borderId="33" xfId="0" applyNumberFormat="1" applyFont="1" applyBorder="1" applyAlignment="1"/>
    <xf numFmtId="3" fontId="36" fillId="0" borderId="1" xfId="0" applyNumberFormat="1" applyFont="1" applyBorder="1"/>
    <xf numFmtId="166" fontId="36" fillId="0" borderId="20" xfId="0" applyNumberFormat="1" applyFont="1" applyBorder="1"/>
    <xf numFmtId="3" fontId="49" fillId="37" borderId="14" xfId="0" applyNumberFormat="1" applyFont="1" applyFill="1" applyBorder="1" applyAlignment="1">
      <alignment shrinkToFit="1"/>
    </xf>
    <xf numFmtId="0" fontId="49" fillId="37" borderId="20" xfId="28" applyFont="1" applyFill="1" applyBorder="1" applyAlignment="1"/>
    <xf numFmtId="3" fontId="49" fillId="0" borderId="15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166" fontId="49" fillId="0" borderId="33" xfId="0" applyNumberFormat="1" applyFont="1" applyBorder="1" applyAlignment="1"/>
    <xf numFmtId="3" fontId="49" fillId="0" borderId="12" xfId="0" applyNumberFormat="1" applyFont="1" applyFill="1" applyBorder="1"/>
    <xf numFmtId="3" fontId="49" fillId="0" borderId="1" xfId="0" applyNumberFormat="1" applyFont="1" applyBorder="1"/>
    <xf numFmtId="166" fontId="49" fillId="0" borderId="20" xfId="0" applyNumberFormat="1" applyFont="1" applyBorder="1"/>
    <xf numFmtId="0" fontId="39" fillId="35" borderId="25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0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3" xfId="0" applyNumberFormat="1" applyFont="1" applyBorder="1" applyAlignment="1"/>
    <xf numFmtId="166" fontId="1" fillId="0" borderId="20" xfId="0" applyNumberFormat="1" applyFont="1" applyBorder="1"/>
    <xf numFmtId="0" fontId="26" fillId="37" borderId="20" xfId="28" applyFont="1" applyFill="1" applyBorder="1" applyAlignment="1"/>
    <xf numFmtId="0" fontId="1" fillId="37" borderId="20" xfId="28" applyFont="1" applyFill="1" applyBorder="1" applyAlignment="1">
      <alignment wrapText="1"/>
    </xf>
    <xf numFmtId="166" fontId="26" fillId="0" borderId="34" xfId="0" applyNumberFormat="1" applyFont="1" applyFill="1" applyBorder="1" applyAlignment="1"/>
    <xf numFmtId="166" fontId="26" fillId="0" borderId="26" xfId="0" applyNumberFormat="1" applyFont="1" applyFill="1" applyBorder="1"/>
    <xf numFmtId="3" fontId="49" fillId="0" borderId="15" xfId="0" quotePrefix="1" applyNumberFormat="1" applyFont="1" applyFill="1" applyBorder="1" applyAlignment="1">
      <alignment horizontal="right"/>
    </xf>
    <xf numFmtId="3" fontId="49" fillId="0" borderId="1" xfId="0" quotePrefix="1" applyNumberFormat="1" applyFont="1" applyFill="1" applyBorder="1" applyAlignment="1">
      <alignment horizontal="right"/>
    </xf>
    <xf numFmtId="166" fontId="49" fillId="0" borderId="33" xfId="0" quotePrefix="1" applyNumberFormat="1" applyFont="1" applyFill="1" applyBorder="1" applyAlignment="1"/>
    <xf numFmtId="3" fontId="49" fillId="0" borderId="1" xfId="0" quotePrefix="1" applyNumberFormat="1" applyFont="1" applyFill="1" applyBorder="1"/>
    <xf numFmtId="166" fontId="49" fillId="0" borderId="20" xfId="0" quotePrefix="1" applyNumberFormat="1" applyFont="1" applyFill="1" applyBorder="1"/>
    <xf numFmtId="166" fontId="49" fillId="0" borderId="33" xfId="0" applyNumberFormat="1" applyFont="1" applyFill="1" applyBorder="1" applyAlignment="1"/>
    <xf numFmtId="166" fontId="49" fillId="0" borderId="20" xfId="0" applyNumberFormat="1" applyFont="1" applyFill="1" applyBorder="1"/>
    <xf numFmtId="3" fontId="26" fillId="0" borderId="15" xfId="0" quotePrefix="1" applyNumberFormat="1" applyFont="1" applyFill="1" applyBorder="1" applyAlignment="1">
      <alignment horizontal="right"/>
    </xf>
    <xf numFmtId="3" fontId="26" fillId="0" borderId="1" xfId="0" quotePrefix="1" applyNumberFormat="1" applyFont="1" applyFill="1" applyBorder="1" applyAlignment="1">
      <alignment horizontal="right"/>
    </xf>
    <xf numFmtId="166" fontId="26" fillId="0" borderId="33" xfId="0" applyNumberFormat="1" applyFont="1" applyFill="1" applyBorder="1" applyAlignment="1"/>
    <xf numFmtId="166" fontId="26" fillId="0" borderId="20" xfId="0" applyNumberFormat="1" applyFont="1" applyFill="1" applyBorder="1"/>
    <xf numFmtId="49" fontId="50" fillId="37" borderId="26" xfId="0" applyNumberFormat="1" applyFont="1" applyFill="1" applyBorder="1" applyAlignment="1">
      <alignment horizontal="left" wrapText="1"/>
    </xf>
    <xf numFmtId="3" fontId="49" fillId="0" borderId="15" xfId="0" applyNumberFormat="1" applyFont="1" applyFill="1" applyBorder="1" applyAlignment="1">
      <alignment horizontal="right"/>
    </xf>
    <xf numFmtId="3" fontId="49" fillId="0" borderId="1" xfId="0" applyNumberFormat="1" applyFont="1" applyFill="1" applyBorder="1" applyAlignment="1">
      <alignment horizontal="right"/>
    </xf>
    <xf numFmtId="3" fontId="49" fillId="0" borderId="1" xfId="0" applyNumberFormat="1" applyFont="1" applyFill="1" applyBorder="1"/>
    <xf numFmtId="3" fontId="49" fillId="0" borderId="12" xfId="0" applyNumberFormat="1" applyFont="1" applyBorder="1"/>
    <xf numFmtId="3" fontId="1" fillId="0" borderId="12" xfId="0" applyNumberFormat="1" applyFont="1" applyBorder="1"/>
    <xf numFmtId="0" fontId="39" fillId="35" borderId="20" xfId="28" applyFont="1" applyFill="1" applyBorder="1" applyAlignment="1"/>
    <xf numFmtId="166" fontId="39" fillId="34" borderId="34" xfId="0" applyNumberFormat="1" applyFont="1" applyFill="1" applyBorder="1" applyAlignment="1"/>
    <xf numFmtId="166" fontId="39" fillId="34" borderId="26" xfId="0" applyNumberFormat="1" applyFont="1" applyFill="1" applyBorder="1"/>
    <xf numFmtId="0" fontId="39" fillId="35" borderId="20" xfId="28" applyFont="1" applyFill="1" applyBorder="1" applyAlignment="1">
      <alignment wrapText="1"/>
    </xf>
    <xf numFmtId="166" fontId="39" fillId="35" borderId="34" xfId="0" applyNumberFormat="1" applyFont="1" applyFill="1" applyBorder="1" applyAlignment="1"/>
    <xf numFmtId="0" fontId="26" fillId="37" borderId="20" xfId="28" applyFont="1" applyFill="1" applyBorder="1" applyAlignment="1">
      <alignment wrapText="1"/>
    </xf>
    <xf numFmtId="0" fontId="23" fillId="37" borderId="20" xfId="28" applyFont="1" applyFill="1" applyBorder="1" applyAlignment="1">
      <alignment wrapText="1"/>
    </xf>
    <xf numFmtId="166" fontId="39" fillId="35" borderId="26" xfId="0" applyNumberFormat="1" applyFont="1" applyFill="1" applyBorder="1"/>
    <xf numFmtId="3" fontId="26" fillId="0" borderId="30" xfId="0" applyNumberFormat="1" applyFont="1" applyBorder="1" applyAlignment="1">
      <alignment horizontal="right"/>
    </xf>
    <xf numFmtId="3" fontId="26" fillId="0" borderId="30" xfId="0" applyNumberFormat="1" applyFont="1" applyBorder="1"/>
    <xf numFmtId="3" fontId="1" fillId="0" borderId="30" xfId="0" applyNumberFormat="1" applyFont="1" applyBorder="1" applyAlignment="1">
      <alignment horizontal="right"/>
    </xf>
    <xf numFmtId="166" fontId="1" fillId="0" borderId="33" xfId="0" applyNumberFormat="1" applyFont="1" applyFill="1" applyBorder="1" applyAlignment="1"/>
    <xf numFmtId="3" fontId="1" fillId="0" borderId="30" xfId="0" applyNumberFormat="1" applyFont="1" applyBorder="1"/>
    <xf numFmtId="166" fontId="1" fillId="0" borderId="25" xfId="0" applyNumberFormat="1" applyFont="1" applyFill="1" applyBorder="1"/>
    <xf numFmtId="166" fontId="39" fillId="34" borderId="20" xfId="0" applyNumberFormat="1" applyFont="1" applyFill="1" applyBorder="1"/>
    <xf numFmtId="3" fontId="26" fillId="0" borderId="17" xfId="0" applyNumberFormat="1" applyFont="1" applyFill="1" applyBorder="1" applyAlignment="1">
      <alignment horizontal="right"/>
    </xf>
    <xf numFmtId="3" fontId="26" fillId="0" borderId="30" xfId="0" applyNumberFormat="1" applyFont="1" applyFill="1" applyBorder="1" applyAlignment="1">
      <alignment horizontal="right"/>
    </xf>
    <xf numFmtId="3" fontId="26" fillId="0" borderId="30" xfId="0" applyNumberFormat="1" applyFont="1" applyFill="1" applyBorder="1"/>
    <xf numFmtId="166" fontId="26" fillId="0" borderId="27" xfId="0" applyNumberFormat="1" applyFont="1" applyFill="1" applyBorder="1"/>
    <xf numFmtId="3" fontId="39" fillId="38" borderId="14" xfId="0" applyNumberFormat="1" applyFont="1" applyFill="1" applyBorder="1" applyAlignment="1">
      <alignment horizontal="right" shrinkToFit="1"/>
    </xf>
    <xf numFmtId="0" fontId="39" fillId="38" borderId="20" xfId="28" applyFont="1" applyFill="1" applyBorder="1" applyAlignment="1"/>
    <xf numFmtId="3" fontId="39" fillId="38" borderId="15" xfId="0" applyNumberFormat="1" applyFont="1" applyFill="1" applyBorder="1" applyAlignment="1">
      <alignment horizontal="right"/>
    </xf>
    <xf numFmtId="3" fontId="39" fillId="38" borderId="1" xfId="0" applyNumberFormat="1" applyFont="1" applyFill="1" applyBorder="1" applyAlignment="1">
      <alignment horizontal="right"/>
    </xf>
    <xf numFmtId="166" fontId="39" fillId="38" borderId="33" xfId="0" applyNumberFormat="1" applyFont="1" applyFill="1" applyBorder="1" applyAlignment="1"/>
    <xf numFmtId="3" fontId="39" fillId="38" borderId="1" xfId="0" applyNumberFormat="1" applyFont="1" applyFill="1" applyBorder="1"/>
    <xf numFmtId="166" fontId="39" fillId="38" borderId="20" xfId="0" applyNumberFormat="1" applyFont="1" applyFill="1" applyBorder="1"/>
    <xf numFmtId="0" fontId="39" fillId="0" borderId="20" xfId="0" applyFont="1" applyFill="1" applyBorder="1" applyAlignment="1" applyProtection="1">
      <alignment wrapText="1"/>
    </xf>
    <xf numFmtId="3" fontId="39" fillId="0" borderId="15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/>
    </xf>
    <xf numFmtId="166" fontId="39" fillId="0" borderId="33" xfId="0" applyNumberFormat="1" applyFont="1" applyFill="1" applyBorder="1" applyAlignment="1"/>
    <xf numFmtId="166" fontId="39" fillId="0" borderId="27" xfId="0" applyNumberFormat="1" applyFont="1" applyFill="1" applyBorder="1"/>
    <xf numFmtId="0" fontId="39" fillId="0" borderId="15" xfId="45" applyFont="1" applyFill="1" applyBorder="1" applyAlignment="1" applyProtection="1">
      <alignment horizontal="right"/>
    </xf>
    <xf numFmtId="166" fontId="39" fillId="0" borderId="33" xfId="0" applyNumberFormat="1" applyFont="1" applyFill="1" applyBorder="1" applyAlignment="1">
      <alignment horizontal="right"/>
    </xf>
    <xf numFmtId="166" fontId="39" fillId="0" borderId="27" xfId="0" applyNumberFormat="1" applyFont="1" applyFill="1" applyBorder="1" applyAlignment="1">
      <alignment horizontal="right"/>
    </xf>
    <xf numFmtId="3" fontId="39" fillId="39" borderId="36" xfId="0" applyNumberFormat="1" applyFont="1" applyFill="1" applyBorder="1" applyAlignment="1">
      <alignment horizontal="right" shrinkToFit="1"/>
    </xf>
    <xf numFmtId="0" fontId="39" fillId="39" borderId="21" xfId="28" applyFont="1" applyFill="1" applyBorder="1" applyAlignment="1"/>
    <xf numFmtId="3" fontId="39" fillId="39" borderId="18" xfId="0" applyNumberFormat="1" applyFont="1" applyFill="1" applyBorder="1" applyAlignment="1">
      <alignment horizontal="right"/>
    </xf>
    <xf numFmtId="3" fontId="39" fillId="39" borderId="24" xfId="0" applyNumberFormat="1" applyFont="1" applyFill="1" applyBorder="1" applyAlignment="1">
      <alignment horizontal="right"/>
    </xf>
    <xf numFmtId="166" fontId="39" fillId="39" borderId="37" xfId="0" applyNumberFormat="1" applyFont="1" applyFill="1" applyBorder="1" applyAlignment="1"/>
    <xf numFmtId="3" fontId="39" fillId="39" borderId="23" xfId="0" applyNumberFormat="1" applyFont="1" applyFill="1" applyBorder="1"/>
    <xf numFmtId="3" fontId="39" fillId="39" borderId="24" xfId="0" applyNumberFormat="1" applyFont="1" applyFill="1" applyBorder="1"/>
    <xf numFmtId="166" fontId="39" fillId="39" borderId="28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30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AA3-4EB3-B948-B90B5ADE5A8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AA3-4EB3-B948-B90B5ADE5A8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AA3-4EB3-B948-B90B5ADE5A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AA3-4EB3-B948-B90B5ADE5A83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9.7679768525010395</c:v>
                </c:pt>
                <c:pt idx="1">
                  <c:v>20.252961722803214</c:v>
                </c:pt>
                <c:pt idx="2">
                  <c:v>16.120356765729749</c:v>
                </c:pt>
                <c:pt idx="3">
                  <c:v>53.858704658965998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AA3-4EB3-B948-B90B5ADE5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3EC-45DB-A457-7F05A22C9A6D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93EC-45DB-A457-7F05A22C9A6D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93EC-45DB-A457-7F05A22C9A6D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93EC-45DB-A457-7F05A22C9A6D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EC-45DB-A457-7F05A22C9A6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EC-45DB-A457-7F05A22C9A6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EC-45DB-A457-7F05A22C9A6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3EC-45DB-A457-7F05A22C9A6D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9.9725884898108017</c:v>
                </c:pt>
                <c:pt idx="1">
                  <c:v>19.784191401829986</c:v>
                </c:pt>
                <c:pt idx="2">
                  <c:v>17.193017714979245</c:v>
                </c:pt>
                <c:pt idx="3">
                  <c:v>53.050202393379976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EC-45DB-A457-7F05A22C9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B1" zoomScaleNormal="100" workbookViewId="0">
      <selection activeCell="L8" sqref="L8"/>
    </sheetView>
  </sheetViews>
  <sheetFormatPr defaultColWidth="11.5546875" defaultRowHeight="14.4" x14ac:dyDescent="0.3"/>
  <cols>
    <col min="1" max="1" width="3.109375" style="102" customWidth="1"/>
    <col min="2" max="2" width="6.88671875" style="102" customWidth="1"/>
    <col min="3" max="3" width="57.109375" style="102" customWidth="1"/>
    <col min="4" max="4" width="20.6640625" style="224" customWidth="1"/>
    <col min="5" max="5" width="20" style="224" customWidth="1"/>
    <col min="6" max="6" width="10.88671875" style="102" customWidth="1"/>
    <col min="7" max="8" width="20.6640625" style="102" customWidth="1"/>
    <col min="9" max="9" width="11.44140625" style="102" customWidth="1"/>
    <col min="10" max="16384" width="11.5546875" style="102"/>
  </cols>
  <sheetData>
    <row r="1" spans="1:9" x14ac:dyDescent="0.3">
      <c r="B1" s="5" t="s">
        <v>121</v>
      </c>
      <c r="C1" s="5"/>
      <c r="D1" s="122"/>
      <c r="E1" s="122"/>
      <c r="F1" s="5"/>
      <c r="G1" s="93"/>
      <c r="H1" s="93"/>
      <c r="I1" s="93"/>
    </row>
    <row r="2" spans="1:9" x14ac:dyDescent="0.3">
      <c r="B2" s="5" t="s">
        <v>122</v>
      </c>
      <c r="C2" s="5"/>
      <c r="D2" s="122"/>
      <c r="E2" s="122"/>
      <c r="F2" s="5"/>
      <c r="G2" s="6"/>
      <c r="H2" s="93"/>
      <c r="I2" s="93"/>
    </row>
    <row r="3" spans="1:9" x14ac:dyDescent="0.3">
      <c r="B3" s="5" t="s">
        <v>128</v>
      </c>
      <c r="C3" s="5"/>
      <c r="D3" s="122"/>
      <c r="E3" s="122"/>
      <c r="F3" s="5"/>
      <c r="G3" s="93"/>
      <c r="H3" s="93"/>
      <c r="I3" s="93"/>
    </row>
    <row r="4" spans="1:9" x14ac:dyDescent="0.3">
      <c r="B4" s="93"/>
      <c r="C4" s="5"/>
      <c r="D4" s="122"/>
      <c r="E4" s="122"/>
      <c r="F4" s="5"/>
      <c r="G4" s="93"/>
      <c r="H4" s="93"/>
      <c r="I4" s="93"/>
    </row>
    <row r="5" spans="1:9" x14ac:dyDescent="0.3">
      <c r="B5" s="11"/>
      <c r="C5" s="1"/>
      <c r="D5" s="122"/>
      <c r="E5" s="122"/>
      <c r="F5" s="5"/>
      <c r="G5" s="93"/>
      <c r="H5" s="93"/>
      <c r="I5" s="93"/>
    </row>
    <row r="6" spans="1:9" ht="15" thickBot="1" x14ac:dyDescent="0.35">
      <c r="A6" s="225"/>
      <c r="B6" s="226" t="s">
        <v>104</v>
      </c>
      <c r="C6" s="226"/>
      <c r="D6" s="226"/>
      <c r="E6" s="226"/>
      <c r="F6" s="226"/>
      <c r="G6" s="226"/>
      <c r="H6" s="226"/>
      <c r="I6" s="226"/>
    </row>
    <row r="7" spans="1:9" ht="53.25" customHeight="1" x14ac:dyDescent="0.3">
      <c r="A7" s="225"/>
      <c r="B7" s="7"/>
      <c r="C7" s="15"/>
      <c r="D7" s="99" t="s">
        <v>163</v>
      </c>
      <c r="E7" s="100" t="s">
        <v>160</v>
      </c>
      <c r="F7" s="13" t="s">
        <v>151</v>
      </c>
      <c r="G7" s="100" t="s">
        <v>161</v>
      </c>
      <c r="H7" s="100" t="s">
        <v>162</v>
      </c>
      <c r="I7" s="110" t="s">
        <v>151</v>
      </c>
    </row>
    <row r="8" spans="1:9" s="116" customFormat="1" ht="19.2" customHeight="1" x14ac:dyDescent="0.25">
      <c r="A8" s="225"/>
      <c r="B8" s="8" t="s">
        <v>60</v>
      </c>
      <c r="C8" s="16" t="s">
        <v>123</v>
      </c>
      <c r="D8" s="111">
        <v>1</v>
      </c>
      <c r="E8" s="9">
        <v>2</v>
      </c>
      <c r="F8" s="14" t="s">
        <v>125</v>
      </c>
      <c r="G8" s="9">
        <v>1</v>
      </c>
      <c r="H8" s="9">
        <v>2</v>
      </c>
      <c r="I8" s="10" t="s">
        <v>125</v>
      </c>
    </row>
    <row r="9" spans="1:9" s="116" customFormat="1" ht="22.95" customHeight="1" x14ac:dyDescent="0.3">
      <c r="A9" s="225"/>
      <c r="B9" s="95" t="s">
        <v>21</v>
      </c>
      <c r="C9" s="123" t="s">
        <v>96</v>
      </c>
      <c r="D9" s="112">
        <v>1279998144.7700002</v>
      </c>
      <c r="E9" s="96">
        <v>1227250626.5600014</v>
      </c>
      <c r="F9" s="124">
        <v>104.29802332697527</v>
      </c>
      <c r="G9" s="96">
        <v>11734420942.52</v>
      </c>
      <c r="H9" s="96">
        <v>11006011801.060001</v>
      </c>
      <c r="I9" s="125">
        <v>106.61828421254143</v>
      </c>
    </row>
    <row r="10" spans="1:9" s="116" customFormat="1" ht="31.95" customHeight="1" x14ac:dyDescent="0.3">
      <c r="A10" s="225"/>
      <c r="B10" s="126" t="s">
        <v>22</v>
      </c>
      <c r="C10" s="127" t="s">
        <v>117</v>
      </c>
      <c r="D10" s="128">
        <v>261670132.95999998</v>
      </c>
      <c r="E10" s="129">
        <v>231620874.43000001</v>
      </c>
      <c r="F10" s="130">
        <v>112.97346735433442</v>
      </c>
      <c r="G10" s="118">
        <v>2432522810.4400001</v>
      </c>
      <c r="H10" s="118">
        <v>2200373186.79</v>
      </c>
      <c r="I10" s="131">
        <v>110.55046594112838</v>
      </c>
    </row>
    <row r="11" spans="1:9" s="116" customFormat="1" ht="22.95" customHeight="1" x14ac:dyDescent="0.25">
      <c r="A11" s="225"/>
      <c r="B11" s="2" t="s">
        <v>23</v>
      </c>
      <c r="C11" s="132" t="s">
        <v>61</v>
      </c>
      <c r="D11" s="133">
        <v>197431753.95999995</v>
      </c>
      <c r="E11" s="134">
        <v>174762157.46999991</v>
      </c>
      <c r="F11" s="135">
        <v>112.97168495639083</v>
      </c>
      <c r="G11" s="104">
        <v>1784061245.6799996</v>
      </c>
      <c r="H11" s="104">
        <v>1603913071.4000001</v>
      </c>
      <c r="I11" s="136">
        <v>111.23179164084962</v>
      </c>
    </row>
    <row r="12" spans="1:9" s="116" customFormat="1" ht="19.95" customHeight="1" x14ac:dyDescent="0.25">
      <c r="A12" s="225"/>
      <c r="B12" s="137" t="s">
        <v>24</v>
      </c>
      <c r="C12" s="138" t="s">
        <v>62</v>
      </c>
      <c r="D12" s="139">
        <v>-6754926.7800000012</v>
      </c>
      <c r="E12" s="140">
        <v>-7403960.0399999917</v>
      </c>
      <c r="F12" s="141">
        <v>91.233971327592528</v>
      </c>
      <c r="G12" s="142">
        <v>-194229102.68000001</v>
      </c>
      <c r="H12" s="142">
        <v>-181581315.34999999</v>
      </c>
      <c r="I12" s="143">
        <v>106.96535725915481</v>
      </c>
    </row>
    <row r="13" spans="1:9" s="116" customFormat="1" ht="19.95" customHeight="1" x14ac:dyDescent="0.25">
      <c r="A13" s="225"/>
      <c r="B13" s="144" t="s">
        <v>63</v>
      </c>
      <c r="C13" s="145" t="s">
        <v>0</v>
      </c>
      <c r="D13" s="146">
        <v>4714784.6399999857</v>
      </c>
      <c r="E13" s="147">
        <v>4095128.099999994</v>
      </c>
      <c r="F13" s="148">
        <v>115.13155449276404</v>
      </c>
      <c r="G13" s="150">
        <v>67136097.109999985</v>
      </c>
      <c r="H13" s="150">
        <v>69458311.650000006</v>
      </c>
      <c r="I13" s="151">
        <v>96.656678682744769</v>
      </c>
    </row>
    <row r="14" spans="1:9" s="116" customFormat="1" ht="19.95" customHeight="1" x14ac:dyDescent="0.25">
      <c r="A14" s="225"/>
      <c r="B14" s="144" t="s">
        <v>25</v>
      </c>
      <c r="C14" s="145" t="s">
        <v>1</v>
      </c>
      <c r="D14" s="146">
        <v>11469711.419999987</v>
      </c>
      <c r="E14" s="147">
        <v>11499088.139999986</v>
      </c>
      <c r="F14" s="148">
        <v>99.744530004098237</v>
      </c>
      <c r="G14" s="150">
        <v>261365199.78999999</v>
      </c>
      <c r="H14" s="150">
        <v>251039627</v>
      </c>
      <c r="I14" s="151">
        <v>104.11312465422043</v>
      </c>
    </row>
    <row r="15" spans="1:9" s="116" customFormat="1" ht="19.95" customHeight="1" x14ac:dyDescent="0.25">
      <c r="A15" s="225"/>
      <c r="B15" s="137" t="s">
        <v>26</v>
      </c>
      <c r="C15" s="138" t="s">
        <v>64</v>
      </c>
      <c r="D15" s="139">
        <v>189750466.28999996</v>
      </c>
      <c r="E15" s="140">
        <v>172749792.11999989</v>
      </c>
      <c r="F15" s="141">
        <v>109.84121251977579</v>
      </c>
      <c r="G15" s="142">
        <v>1821070606.0499997</v>
      </c>
      <c r="H15" s="142">
        <v>1656216438.8500001</v>
      </c>
      <c r="I15" s="143">
        <v>109.95366084607075</v>
      </c>
    </row>
    <row r="16" spans="1:9" s="116" customFormat="1" ht="19.95" customHeight="1" x14ac:dyDescent="0.25">
      <c r="A16" s="225"/>
      <c r="B16" s="137" t="s">
        <v>27</v>
      </c>
      <c r="C16" s="138" t="s">
        <v>140</v>
      </c>
      <c r="D16" s="139">
        <v>14394569.599999994</v>
      </c>
      <c r="E16" s="140">
        <v>8854800.9600000083</v>
      </c>
      <c r="F16" s="141">
        <v>162.56231692869108</v>
      </c>
      <c r="G16" s="142">
        <v>153632428.69999999</v>
      </c>
      <c r="H16" s="142">
        <v>125325285.59</v>
      </c>
      <c r="I16" s="143">
        <v>122.58693684737048</v>
      </c>
    </row>
    <row r="17" spans="1:9" s="116" customFormat="1" ht="19.95" customHeight="1" x14ac:dyDescent="0.25">
      <c r="A17" s="225"/>
      <c r="B17" s="137" t="s">
        <v>28</v>
      </c>
      <c r="C17" s="138" t="s">
        <v>2</v>
      </c>
      <c r="D17" s="139">
        <v>41644.850000000093</v>
      </c>
      <c r="E17" s="140">
        <v>561524.43000000017</v>
      </c>
      <c r="F17" s="141">
        <v>7.4163914827356807</v>
      </c>
      <c r="G17" s="142">
        <v>3587313.61</v>
      </c>
      <c r="H17" s="142">
        <v>3952662.31</v>
      </c>
      <c r="I17" s="143">
        <v>90.7568956984843</v>
      </c>
    </row>
    <row r="18" spans="1:9" s="116" customFormat="1" ht="22.95" customHeight="1" x14ac:dyDescent="0.25">
      <c r="A18" s="225"/>
      <c r="B18" s="2" t="s">
        <v>29</v>
      </c>
      <c r="C18" s="132" t="s">
        <v>3</v>
      </c>
      <c r="D18" s="133">
        <v>63860031.100000024</v>
      </c>
      <c r="E18" s="134">
        <v>56745847.140000105</v>
      </c>
      <c r="F18" s="135">
        <v>112.53692440690544</v>
      </c>
      <c r="G18" s="104">
        <v>645275123.73000002</v>
      </c>
      <c r="H18" s="104">
        <v>590680515.25000012</v>
      </c>
      <c r="I18" s="136">
        <v>109.24266283896181</v>
      </c>
    </row>
    <row r="19" spans="1:9" s="116" customFormat="1" ht="22.95" customHeight="1" x14ac:dyDescent="0.25">
      <c r="A19" s="225"/>
      <c r="B19" s="2" t="s">
        <v>30</v>
      </c>
      <c r="C19" s="132" t="s">
        <v>4</v>
      </c>
      <c r="D19" s="133">
        <v>378347.89999999991</v>
      </c>
      <c r="E19" s="134">
        <v>112869.8200000003</v>
      </c>
      <c r="F19" s="135">
        <v>335.20732114217856</v>
      </c>
      <c r="G19" s="104">
        <v>3186441.03</v>
      </c>
      <c r="H19" s="104">
        <v>5779600.1400000006</v>
      </c>
      <c r="I19" s="136">
        <v>55.132551609357513</v>
      </c>
    </row>
    <row r="20" spans="1:9" s="116" customFormat="1" ht="34.950000000000003" customHeight="1" x14ac:dyDescent="0.3">
      <c r="A20" s="225"/>
      <c r="B20" s="126" t="s">
        <v>31</v>
      </c>
      <c r="C20" s="127" t="s">
        <v>65</v>
      </c>
      <c r="D20" s="128">
        <v>542547885.49000025</v>
      </c>
      <c r="E20" s="129">
        <v>510766608.05000144</v>
      </c>
      <c r="F20" s="130">
        <v>106.22227000338431</v>
      </c>
      <c r="G20" s="118">
        <v>4825777873.0400009</v>
      </c>
      <c r="H20" s="118">
        <v>4483955110.8099995</v>
      </c>
      <c r="I20" s="131">
        <v>107.62324228906594</v>
      </c>
    </row>
    <row r="21" spans="1:9" s="116" customFormat="1" ht="22.95" customHeight="1" x14ac:dyDescent="0.25">
      <c r="A21" s="225"/>
      <c r="B21" s="2" t="s">
        <v>32</v>
      </c>
      <c r="C21" s="132" t="s">
        <v>5</v>
      </c>
      <c r="D21" s="133">
        <v>3093551.9999999963</v>
      </c>
      <c r="E21" s="134">
        <v>2886797.66</v>
      </c>
      <c r="F21" s="135">
        <v>107.16206552557605</v>
      </c>
      <c r="G21" s="104">
        <v>27661695.120000001</v>
      </c>
      <c r="H21" s="104">
        <v>25565405.709999997</v>
      </c>
      <c r="I21" s="136">
        <v>108.19971110092743</v>
      </c>
    </row>
    <row r="22" spans="1:9" s="116" customFormat="1" ht="22.95" customHeight="1" x14ac:dyDescent="0.25">
      <c r="A22" s="225"/>
      <c r="B22" s="2" t="s">
        <v>33</v>
      </c>
      <c r="C22" s="132" t="s">
        <v>6</v>
      </c>
      <c r="D22" s="133">
        <v>2768349.4799999967</v>
      </c>
      <c r="E22" s="134">
        <v>2594580.3500000015</v>
      </c>
      <c r="F22" s="135">
        <v>106.69738865477785</v>
      </c>
      <c r="G22" s="104">
        <v>24792074.469999999</v>
      </c>
      <c r="H22" s="104">
        <v>22978395.209999997</v>
      </c>
      <c r="I22" s="136">
        <v>107.89297617794782</v>
      </c>
    </row>
    <row r="23" spans="1:9" s="116" customFormat="1" ht="22.95" customHeight="1" x14ac:dyDescent="0.25">
      <c r="A23" s="225"/>
      <c r="B23" s="2" t="s">
        <v>34</v>
      </c>
      <c r="C23" s="132" t="s">
        <v>7</v>
      </c>
      <c r="D23" s="133">
        <v>346331179.84000015</v>
      </c>
      <c r="E23" s="134">
        <v>327008009.92000085</v>
      </c>
      <c r="F23" s="135">
        <v>105.90908153128314</v>
      </c>
      <c r="G23" s="104">
        <v>3076294163.9000006</v>
      </c>
      <c r="H23" s="104">
        <v>2859282517.1199994</v>
      </c>
      <c r="I23" s="136">
        <v>107.5897238373837</v>
      </c>
    </row>
    <row r="24" spans="1:9" s="116" customFormat="1" ht="22.95" customHeight="1" x14ac:dyDescent="0.25">
      <c r="A24" s="225"/>
      <c r="B24" s="2" t="s">
        <v>35</v>
      </c>
      <c r="C24" s="132" t="s">
        <v>8</v>
      </c>
      <c r="D24" s="133">
        <v>190354804.17000008</v>
      </c>
      <c r="E24" s="134">
        <v>178277220.1200006</v>
      </c>
      <c r="F24" s="135">
        <v>106.77460869194051</v>
      </c>
      <c r="G24" s="104">
        <v>1697029939.55</v>
      </c>
      <c r="H24" s="104">
        <v>1576128792.7700002</v>
      </c>
      <c r="I24" s="136">
        <v>107.67076569723211</v>
      </c>
    </row>
    <row r="25" spans="1:9" s="116" customFormat="1" ht="31.95" customHeight="1" x14ac:dyDescent="0.3">
      <c r="A25" s="225"/>
      <c r="B25" s="126" t="s">
        <v>36</v>
      </c>
      <c r="C25" s="127" t="s">
        <v>66</v>
      </c>
      <c r="D25" s="128">
        <v>1554403.4100000001</v>
      </c>
      <c r="E25" s="129">
        <v>1515517.790000001</v>
      </c>
      <c r="F25" s="130">
        <v>102.56583065250584</v>
      </c>
      <c r="G25" s="118">
        <v>15549882.209999999</v>
      </c>
      <c r="H25" s="118">
        <v>15272805.01</v>
      </c>
      <c r="I25" s="131">
        <v>101.81418671827853</v>
      </c>
    </row>
    <row r="26" spans="1:9" s="116" customFormat="1" ht="22.95" customHeight="1" x14ac:dyDescent="0.25">
      <c r="A26" s="225"/>
      <c r="B26" s="2" t="s">
        <v>37</v>
      </c>
      <c r="C26" s="132" t="s">
        <v>9</v>
      </c>
      <c r="D26" s="133">
        <v>1554403.4100000001</v>
      </c>
      <c r="E26" s="134">
        <v>1515517.790000001</v>
      </c>
      <c r="F26" s="135">
        <v>102.56583065250584</v>
      </c>
      <c r="G26" s="104">
        <v>15549882.209999999</v>
      </c>
      <c r="H26" s="104">
        <v>15272805.01</v>
      </c>
      <c r="I26" s="136">
        <v>101.81418671827853</v>
      </c>
    </row>
    <row r="27" spans="1:9" s="116" customFormat="1" ht="31.95" customHeight="1" x14ac:dyDescent="0.3">
      <c r="A27" s="225"/>
      <c r="B27" s="126" t="s">
        <v>38</v>
      </c>
      <c r="C27" s="152" t="s">
        <v>67</v>
      </c>
      <c r="D27" s="128">
        <v>35271315.339999996</v>
      </c>
      <c r="E27" s="129">
        <v>30644519.440000009</v>
      </c>
      <c r="F27" s="130">
        <v>115.09828179573498</v>
      </c>
      <c r="G27" s="118">
        <v>199801302.15000001</v>
      </c>
      <c r="H27" s="118">
        <v>198375778.38999999</v>
      </c>
      <c r="I27" s="131">
        <v>100.71859768948077</v>
      </c>
    </row>
    <row r="28" spans="1:9" s="116" customFormat="1" ht="22.95" customHeight="1" x14ac:dyDescent="0.25">
      <c r="A28" s="225"/>
      <c r="B28" s="2" t="s">
        <v>39</v>
      </c>
      <c r="C28" s="132" t="s">
        <v>10</v>
      </c>
      <c r="D28" s="133">
        <v>30896111.829999983</v>
      </c>
      <c r="E28" s="134">
        <v>26610609.020000011</v>
      </c>
      <c r="F28" s="135">
        <v>116.1044897799185</v>
      </c>
      <c r="G28" s="104">
        <v>161689944.80999997</v>
      </c>
      <c r="H28" s="104">
        <v>158734906.22999999</v>
      </c>
      <c r="I28" s="136">
        <v>101.86161862578498</v>
      </c>
    </row>
    <row r="29" spans="1:9" s="116" customFormat="1" ht="19.95" customHeight="1" x14ac:dyDescent="0.25">
      <c r="A29" s="225"/>
      <c r="B29" s="153" t="s">
        <v>68</v>
      </c>
      <c r="C29" s="154" t="s">
        <v>69</v>
      </c>
      <c r="D29" s="155">
        <v>5369.7400000000016</v>
      </c>
      <c r="E29" s="156">
        <v>2247.9800000000032</v>
      </c>
      <c r="F29" s="157">
        <v>238.86956289646676</v>
      </c>
      <c r="G29" s="70">
        <v>24756.34</v>
      </c>
      <c r="H29" s="70">
        <v>36446.47</v>
      </c>
      <c r="I29" s="158">
        <v>67.925206474042611</v>
      </c>
    </row>
    <row r="30" spans="1:9" s="116" customFormat="1" ht="22.95" customHeight="1" x14ac:dyDescent="0.25">
      <c r="A30" s="225"/>
      <c r="B30" s="2" t="s">
        <v>40</v>
      </c>
      <c r="C30" s="132" t="s">
        <v>11</v>
      </c>
      <c r="D30" s="133">
        <v>13849.819999999949</v>
      </c>
      <c r="E30" s="134">
        <v>213.45000000000437</v>
      </c>
      <c r="F30" s="135">
        <v>6488.5546966501124</v>
      </c>
      <c r="G30" s="104">
        <v>636013.74</v>
      </c>
      <c r="H30" s="104">
        <v>46378.770000000004</v>
      </c>
      <c r="I30" s="136">
        <v>1371.346717474396</v>
      </c>
    </row>
    <row r="31" spans="1:9" s="116" customFormat="1" ht="19.95" customHeight="1" x14ac:dyDescent="0.25">
      <c r="A31" s="225"/>
      <c r="B31" s="153" t="s">
        <v>70</v>
      </c>
      <c r="C31" s="154" t="s">
        <v>71</v>
      </c>
      <c r="D31" s="155">
        <v>5708.3800000000047</v>
      </c>
      <c r="E31" s="156">
        <v>35.559999999999491</v>
      </c>
      <c r="F31" s="157">
        <v>16052.812148481684</v>
      </c>
      <c r="G31" s="70">
        <v>249026.72</v>
      </c>
      <c r="H31" s="70">
        <v>15856.449999999999</v>
      </c>
      <c r="I31" s="158">
        <v>1570.5073960438813</v>
      </c>
    </row>
    <row r="32" spans="1:9" s="116" customFormat="1" ht="22.95" customHeight="1" x14ac:dyDescent="0.25">
      <c r="A32" s="225"/>
      <c r="B32" s="2" t="s">
        <v>41</v>
      </c>
      <c r="C32" s="159" t="s">
        <v>12</v>
      </c>
      <c r="D32" s="133">
        <v>1224109.6300000008</v>
      </c>
      <c r="E32" s="134">
        <v>747318.42000000086</v>
      </c>
      <c r="F32" s="135">
        <v>163.80027538997359</v>
      </c>
      <c r="G32" s="104">
        <v>7163608.1800000006</v>
      </c>
      <c r="H32" s="104">
        <v>8378038.1900000004</v>
      </c>
      <c r="I32" s="136">
        <v>85.50460164469601</v>
      </c>
    </row>
    <row r="33" spans="1:9" s="116" customFormat="1" ht="22.95" customHeight="1" x14ac:dyDescent="0.25">
      <c r="A33" s="225"/>
      <c r="B33" s="2" t="s">
        <v>42</v>
      </c>
      <c r="C33" s="159" t="s">
        <v>13</v>
      </c>
      <c r="D33" s="133">
        <v>3137244.0600000098</v>
      </c>
      <c r="E33" s="134">
        <v>3286378.549999997</v>
      </c>
      <c r="F33" s="135">
        <v>95.462041644594251</v>
      </c>
      <c r="G33" s="104">
        <v>30311735.420000006</v>
      </c>
      <c r="H33" s="104">
        <v>31216455.199999996</v>
      </c>
      <c r="I33" s="136">
        <v>97.101785663351066</v>
      </c>
    </row>
    <row r="34" spans="1:9" s="116" customFormat="1" ht="26.4" customHeight="1" x14ac:dyDescent="0.25">
      <c r="A34" s="225"/>
      <c r="B34" s="153" t="s">
        <v>72</v>
      </c>
      <c r="C34" s="160" t="s">
        <v>73</v>
      </c>
      <c r="D34" s="155">
        <v>25765.790000000037</v>
      </c>
      <c r="E34" s="156">
        <v>1838.8300000000017</v>
      </c>
      <c r="F34" s="157">
        <v>1401.2056579455423</v>
      </c>
      <c r="G34" s="70">
        <v>168052.68000000002</v>
      </c>
      <c r="H34" s="70">
        <v>50588.74</v>
      </c>
      <c r="I34" s="158">
        <v>332.19384392653393</v>
      </c>
    </row>
    <row r="35" spans="1:9" s="116" customFormat="1" ht="34.950000000000003" customHeight="1" x14ac:dyDescent="0.3">
      <c r="A35" s="225"/>
      <c r="B35" s="126" t="s">
        <v>43</v>
      </c>
      <c r="C35" s="127" t="s">
        <v>126</v>
      </c>
      <c r="D35" s="128">
        <v>431841307.7700001</v>
      </c>
      <c r="E35" s="129">
        <v>445063605.62000012</v>
      </c>
      <c r="F35" s="130">
        <v>97.029121751804311</v>
      </c>
      <c r="G35" s="118">
        <v>4193736442.1200004</v>
      </c>
      <c r="H35" s="118">
        <v>4044619333.5199995</v>
      </c>
      <c r="I35" s="131">
        <v>103.68680205240047</v>
      </c>
    </row>
    <row r="36" spans="1:9" s="116" customFormat="1" ht="22.95" customHeight="1" x14ac:dyDescent="0.25">
      <c r="A36" s="225"/>
      <c r="B36" s="2" t="s">
        <v>44</v>
      </c>
      <c r="C36" s="159" t="s">
        <v>109</v>
      </c>
      <c r="D36" s="109">
        <v>267817751.11000013</v>
      </c>
      <c r="E36" s="107">
        <v>266962920.30000016</v>
      </c>
      <c r="F36" s="161">
        <v>100.32020582073322</v>
      </c>
      <c r="G36" s="105">
        <v>2690297110.4699998</v>
      </c>
      <c r="H36" s="105">
        <v>2535104350.3899999</v>
      </c>
      <c r="I36" s="162">
        <v>106.12175037513249</v>
      </c>
    </row>
    <row r="37" spans="1:9" s="116" customFormat="1" ht="19.95" customHeight="1" x14ac:dyDescent="0.25">
      <c r="A37" s="225"/>
      <c r="B37" s="137" t="s">
        <v>45</v>
      </c>
      <c r="C37" s="138" t="s">
        <v>107</v>
      </c>
      <c r="D37" s="139">
        <v>258821797.62000012</v>
      </c>
      <c r="E37" s="140">
        <v>255053163.09000015</v>
      </c>
      <c r="F37" s="141">
        <v>101.47758784260603</v>
      </c>
      <c r="G37" s="142">
        <v>2597373549.7999997</v>
      </c>
      <c r="H37" s="142">
        <v>2432987882.77</v>
      </c>
      <c r="I37" s="143">
        <v>106.75653455548013</v>
      </c>
    </row>
    <row r="38" spans="1:9" s="116" customFormat="1" ht="19.95" customHeight="1" x14ac:dyDescent="0.25">
      <c r="A38" s="225"/>
      <c r="B38" s="144" t="s">
        <v>105</v>
      </c>
      <c r="C38" s="145" t="s">
        <v>102</v>
      </c>
      <c r="D38" s="163">
        <v>405837217.4000001</v>
      </c>
      <c r="E38" s="164">
        <v>392249585.55000019</v>
      </c>
      <c r="F38" s="165">
        <v>103.46402707626771</v>
      </c>
      <c r="G38" s="166">
        <v>4079722797.0899997</v>
      </c>
      <c r="H38" s="166">
        <v>3821301212.6700001</v>
      </c>
      <c r="I38" s="167">
        <v>106.76265936752567</v>
      </c>
    </row>
    <row r="39" spans="1:9" s="116" customFormat="1" ht="19.95" customHeight="1" x14ac:dyDescent="0.25">
      <c r="A39" s="225"/>
      <c r="B39" s="144" t="s">
        <v>106</v>
      </c>
      <c r="C39" s="145" t="s">
        <v>1</v>
      </c>
      <c r="D39" s="163">
        <v>147015419.77999997</v>
      </c>
      <c r="E39" s="164">
        <v>137196422.46000004</v>
      </c>
      <c r="F39" s="168">
        <v>107.15689020452605</v>
      </c>
      <c r="G39" s="166">
        <v>1482349247.29</v>
      </c>
      <c r="H39" s="166">
        <v>1388313329.9000001</v>
      </c>
      <c r="I39" s="169">
        <v>106.77339296286763</v>
      </c>
    </row>
    <row r="40" spans="1:9" s="116" customFormat="1" ht="22.95" customHeight="1" x14ac:dyDescent="0.25">
      <c r="A40" s="225"/>
      <c r="B40" s="137" t="s">
        <v>46</v>
      </c>
      <c r="C40" s="138" t="s">
        <v>103</v>
      </c>
      <c r="D40" s="139">
        <v>8995953.4899999984</v>
      </c>
      <c r="E40" s="140">
        <v>11909757.210000001</v>
      </c>
      <c r="F40" s="141">
        <v>75.534314691541866</v>
      </c>
      <c r="G40" s="142">
        <v>92923560.670000017</v>
      </c>
      <c r="H40" s="142">
        <v>102116467.62</v>
      </c>
      <c r="I40" s="143">
        <v>90.997625393576072</v>
      </c>
    </row>
    <row r="41" spans="1:9" s="116" customFormat="1" ht="22.95" customHeight="1" x14ac:dyDescent="0.25">
      <c r="A41" s="225"/>
      <c r="B41" s="3" t="s">
        <v>47</v>
      </c>
      <c r="C41" s="18" t="s">
        <v>110</v>
      </c>
      <c r="D41" s="170">
        <v>8576479.8599999994</v>
      </c>
      <c r="E41" s="171">
        <v>11005816.839999998</v>
      </c>
      <c r="F41" s="172">
        <v>77.926790756950311</v>
      </c>
      <c r="G41" s="106">
        <v>98607270.570000008</v>
      </c>
      <c r="H41" s="106">
        <v>102609491.01000001</v>
      </c>
      <c r="I41" s="173">
        <v>96.099561160857959</v>
      </c>
    </row>
    <row r="42" spans="1:9" s="116" customFormat="1" ht="22.95" customHeight="1" x14ac:dyDescent="0.25">
      <c r="A42" s="225"/>
      <c r="B42" s="2" t="s">
        <v>48</v>
      </c>
      <c r="C42" s="19" t="s">
        <v>112</v>
      </c>
      <c r="D42" s="109">
        <v>132035298.69</v>
      </c>
      <c r="E42" s="107">
        <v>145293135.97999999</v>
      </c>
      <c r="F42" s="161">
        <v>90.875111063866797</v>
      </c>
      <c r="G42" s="105">
        <v>1154682411.27</v>
      </c>
      <c r="H42" s="105">
        <v>1183821396.5199997</v>
      </c>
      <c r="I42" s="162">
        <v>97.538565755302471</v>
      </c>
    </row>
    <row r="43" spans="1:9" s="116" customFormat="1" ht="19.95" customHeight="1" x14ac:dyDescent="0.25">
      <c r="A43" s="225"/>
      <c r="B43" s="144" t="s">
        <v>77</v>
      </c>
      <c r="C43" s="174" t="s">
        <v>102</v>
      </c>
      <c r="D43" s="175">
        <v>136801854.53</v>
      </c>
      <c r="E43" s="176">
        <v>151967358.75999999</v>
      </c>
      <c r="F43" s="168">
        <v>90.020551548868681</v>
      </c>
      <c r="G43" s="177">
        <v>1228543756.6199999</v>
      </c>
      <c r="H43" s="149">
        <v>1259518710.4399998</v>
      </c>
      <c r="I43" s="169">
        <v>97.540730950381899</v>
      </c>
    </row>
    <row r="44" spans="1:9" s="116" customFormat="1" ht="19.95" customHeight="1" x14ac:dyDescent="0.25">
      <c r="A44" s="225"/>
      <c r="B44" s="144" t="s">
        <v>111</v>
      </c>
      <c r="C44" s="174" t="s">
        <v>1</v>
      </c>
      <c r="D44" s="146">
        <v>4766555.8399999989</v>
      </c>
      <c r="E44" s="147">
        <v>6674222.7800000003</v>
      </c>
      <c r="F44" s="148">
        <v>71.417391913909086</v>
      </c>
      <c r="G44" s="150">
        <v>73861345.350000009</v>
      </c>
      <c r="H44" s="178">
        <v>75697313.920000002</v>
      </c>
      <c r="I44" s="151">
        <v>97.574592181777646</v>
      </c>
    </row>
    <row r="45" spans="1:9" s="116" customFormat="1" ht="22.95" customHeight="1" x14ac:dyDescent="0.25">
      <c r="A45" s="225"/>
      <c r="B45" s="2" t="s">
        <v>49</v>
      </c>
      <c r="C45" s="159" t="s">
        <v>74</v>
      </c>
      <c r="D45" s="109">
        <v>18138862.809999973</v>
      </c>
      <c r="E45" s="134">
        <v>16257786.599999994</v>
      </c>
      <c r="F45" s="172">
        <v>111.57030939254658</v>
      </c>
      <c r="G45" s="104">
        <v>184400937.21000001</v>
      </c>
      <c r="H45" s="101">
        <v>164051565.91</v>
      </c>
      <c r="I45" s="173">
        <v>112.40425300857162</v>
      </c>
    </row>
    <row r="46" spans="1:9" s="116" customFormat="1" ht="19.95" customHeight="1" x14ac:dyDescent="0.25">
      <c r="A46" s="225"/>
      <c r="B46" s="153" t="s">
        <v>108</v>
      </c>
      <c r="C46" s="154" t="s">
        <v>75</v>
      </c>
      <c r="D46" s="155">
        <v>17283432.359999985</v>
      </c>
      <c r="E46" s="156">
        <v>15930352</v>
      </c>
      <c r="F46" s="157">
        <v>108.49372543682641</v>
      </c>
      <c r="G46" s="70">
        <v>181759753.58000001</v>
      </c>
      <c r="H46" s="179">
        <v>162003309.88999999</v>
      </c>
      <c r="I46" s="158">
        <v>112.19508644818099</v>
      </c>
    </row>
    <row r="47" spans="1:9" s="116" customFormat="1" ht="22.95" customHeight="1" x14ac:dyDescent="0.25">
      <c r="A47" s="225"/>
      <c r="B47" s="2" t="s">
        <v>89</v>
      </c>
      <c r="C47" s="159" t="s">
        <v>76</v>
      </c>
      <c r="D47" s="133">
        <v>2789358.1699999995</v>
      </c>
      <c r="E47" s="134">
        <v>3629395.6100000008</v>
      </c>
      <c r="F47" s="135">
        <v>76.854619053225747</v>
      </c>
      <c r="G47" s="104">
        <v>30675338.009999998</v>
      </c>
      <c r="H47" s="104">
        <v>30989556.629999995</v>
      </c>
      <c r="I47" s="136">
        <v>98.986049965955914</v>
      </c>
    </row>
    <row r="48" spans="1:9" s="116" customFormat="1" ht="19.95" customHeight="1" x14ac:dyDescent="0.25">
      <c r="A48" s="225"/>
      <c r="B48" s="153" t="s">
        <v>97</v>
      </c>
      <c r="C48" s="154" t="s">
        <v>78</v>
      </c>
      <c r="D48" s="155">
        <v>831637.13000000117</v>
      </c>
      <c r="E48" s="156">
        <v>858859.5900000009</v>
      </c>
      <c r="F48" s="157">
        <v>96.830394593370059</v>
      </c>
      <c r="G48" s="70">
        <v>10318533.260000002</v>
      </c>
      <c r="H48" s="70">
        <v>10301512.430000002</v>
      </c>
      <c r="I48" s="158">
        <v>100.16522651519044</v>
      </c>
    </row>
    <row r="49" spans="1:9" s="116" customFormat="1" ht="22.95" customHeight="1" x14ac:dyDescent="0.25">
      <c r="A49" s="225"/>
      <c r="B49" s="2" t="s">
        <v>98</v>
      </c>
      <c r="C49" s="159" t="s">
        <v>14</v>
      </c>
      <c r="D49" s="133">
        <v>2483557.1300000008</v>
      </c>
      <c r="E49" s="134">
        <v>1914550.2900000014</v>
      </c>
      <c r="F49" s="135">
        <v>129.72013025575833</v>
      </c>
      <c r="G49" s="104">
        <v>35073374.590000004</v>
      </c>
      <c r="H49" s="104">
        <v>28042973.060000006</v>
      </c>
      <c r="I49" s="136">
        <v>125.07010050238945</v>
      </c>
    </row>
    <row r="50" spans="1:9" s="116" customFormat="1" ht="31.95" customHeight="1" x14ac:dyDescent="0.3">
      <c r="A50" s="225"/>
      <c r="B50" s="126" t="s">
        <v>50</v>
      </c>
      <c r="C50" s="127" t="s">
        <v>88</v>
      </c>
      <c r="D50" s="128">
        <v>7109777.8799999868</v>
      </c>
      <c r="E50" s="129">
        <v>7639392.3700000001</v>
      </c>
      <c r="F50" s="130">
        <v>93.067321792766961</v>
      </c>
      <c r="G50" s="118">
        <v>66618402.749999985</v>
      </c>
      <c r="H50" s="118">
        <v>63405250.68999999</v>
      </c>
      <c r="I50" s="131">
        <v>105.06764349171915</v>
      </c>
    </row>
    <row r="51" spans="1:9" s="116" customFormat="1" ht="22.95" customHeight="1" x14ac:dyDescent="0.25">
      <c r="A51" s="225"/>
      <c r="B51" s="2" t="s">
        <v>100</v>
      </c>
      <c r="C51" s="19" t="s">
        <v>101</v>
      </c>
      <c r="D51" s="109">
        <v>7109777.8799999868</v>
      </c>
      <c r="E51" s="107">
        <v>7639392.3700000001</v>
      </c>
      <c r="F51" s="172">
        <v>93.067321792766961</v>
      </c>
      <c r="G51" s="105">
        <v>66618402.749999985</v>
      </c>
      <c r="H51" s="105">
        <v>63405250.68999999</v>
      </c>
      <c r="I51" s="173">
        <v>105.06764349171915</v>
      </c>
    </row>
    <row r="52" spans="1:9" s="116" customFormat="1" ht="31.95" customHeight="1" x14ac:dyDescent="0.3">
      <c r="A52" s="225"/>
      <c r="B52" s="126" t="s">
        <v>52</v>
      </c>
      <c r="C52" s="180" t="s">
        <v>15</v>
      </c>
      <c r="D52" s="128">
        <v>3321.9199999999837</v>
      </c>
      <c r="E52" s="129">
        <v>108.85999999999876</v>
      </c>
      <c r="F52" s="130">
        <v>3051.5524526915501</v>
      </c>
      <c r="G52" s="118">
        <v>414229.81</v>
      </c>
      <c r="H52" s="118">
        <v>10335.849999999999</v>
      </c>
      <c r="I52" s="131">
        <v>4007.6995118930718</v>
      </c>
    </row>
    <row r="53" spans="1:9" s="116" customFormat="1" ht="22.95" customHeight="1" x14ac:dyDescent="0.3">
      <c r="A53" s="225"/>
      <c r="B53" s="95" t="s">
        <v>51</v>
      </c>
      <c r="C53" s="123" t="s">
        <v>115</v>
      </c>
      <c r="D53" s="112">
        <v>9585464.9099999983</v>
      </c>
      <c r="E53" s="96">
        <v>9801259.6800000016</v>
      </c>
      <c r="F53" s="181">
        <v>97.798295555413716</v>
      </c>
      <c r="G53" s="98">
        <v>77304613.030000001</v>
      </c>
      <c r="H53" s="97">
        <v>74398430.25</v>
      </c>
      <c r="I53" s="182">
        <v>103.90624206751997</v>
      </c>
    </row>
    <row r="54" spans="1:9" s="116" customFormat="1" ht="33" customHeight="1" x14ac:dyDescent="0.3">
      <c r="A54" s="225"/>
      <c r="B54" s="126" t="s">
        <v>53</v>
      </c>
      <c r="C54" s="183" t="s">
        <v>99</v>
      </c>
      <c r="D54" s="128">
        <v>7384395.6999999993</v>
      </c>
      <c r="E54" s="129">
        <v>7152906.2499999991</v>
      </c>
      <c r="F54" s="184">
        <v>103.23629923151867</v>
      </c>
      <c r="G54" s="118">
        <v>51374650.800000004</v>
      </c>
      <c r="H54" s="118">
        <v>50581839.789999999</v>
      </c>
      <c r="I54" s="131">
        <v>101.56738270749246</v>
      </c>
    </row>
    <row r="55" spans="1:9" s="116" customFormat="1" ht="22.95" customHeight="1" x14ac:dyDescent="0.25">
      <c r="A55" s="225"/>
      <c r="B55" s="2" t="s">
        <v>90</v>
      </c>
      <c r="C55" s="185" t="s">
        <v>79</v>
      </c>
      <c r="D55" s="133">
        <v>3476511.7300000004</v>
      </c>
      <c r="E55" s="134">
        <v>3548445.1699999981</v>
      </c>
      <c r="F55" s="135">
        <v>97.972818049771433</v>
      </c>
      <c r="G55" s="104">
        <v>28532650.91</v>
      </c>
      <c r="H55" s="104">
        <v>28514575.149999999</v>
      </c>
      <c r="I55" s="136">
        <v>100.06339130043114</v>
      </c>
    </row>
    <row r="56" spans="1:9" s="116" customFormat="1" ht="28.95" customHeight="1" x14ac:dyDescent="0.25">
      <c r="A56" s="225"/>
      <c r="B56" s="2" t="s">
        <v>91</v>
      </c>
      <c r="C56" s="186" t="s">
        <v>118</v>
      </c>
      <c r="D56" s="133">
        <v>3514880.6099999994</v>
      </c>
      <c r="E56" s="134">
        <v>3280862.040000001</v>
      </c>
      <c r="F56" s="172">
        <v>107.13283786842797</v>
      </c>
      <c r="G56" s="104">
        <v>19320420.899999999</v>
      </c>
      <c r="H56" s="104">
        <v>19154697.710000001</v>
      </c>
      <c r="I56" s="108">
        <v>100.86518300893613</v>
      </c>
    </row>
    <row r="57" spans="1:9" s="116" customFormat="1" ht="25.95" customHeight="1" x14ac:dyDescent="0.25">
      <c r="A57" s="225"/>
      <c r="B57" s="2" t="s">
        <v>92</v>
      </c>
      <c r="C57" s="186" t="s">
        <v>80</v>
      </c>
      <c r="D57" s="133">
        <v>393003.3599999994</v>
      </c>
      <c r="E57" s="134">
        <v>323599.04000000004</v>
      </c>
      <c r="F57" s="172">
        <v>121.44762852201272</v>
      </c>
      <c r="G57" s="104">
        <v>3521578.9899999998</v>
      </c>
      <c r="H57" s="104">
        <v>2912566.93</v>
      </c>
      <c r="I57" s="173">
        <v>120.90980480918938</v>
      </c>
    </row>
    <row r="58" spans="1:9" s="116" customFormat="1" ht="21" customHeight="1" x14ac:dyDescent="0.3">
      <c r="A58" s="225"/>
      <c r="B58" s="126" t="s">
        <v>54</v>
      </c>
      <c r="C58" s="180" t="s">
        <v>81</v>
      </c>
      <c r="D58" s="128">
        <v>-7282.08</v>
      </c>
      <c r="E58" s="129">
        <v>5485.5799999999981</v>
      </c>
      <c r="F58" s="130">
        <v>-132.74949959712561</v>
      </c>
      <c r="G58" s="118">
        <v>32163.260000000002</v>
      </c>
      <c r="H58" s="119">
        <v>47208.88</v>
      </c>
      <c r="I58" s="131">
        <v>68.129682381789195</v>
      </c>
    </row>
    <row r="59" spans="1:9" s="116" customFormat="1" ht="21" customHeight="1" x14ac:dyDescent="0.3">
      <c r="A59" s="225"/>
      <c r="B59" s="126" t="s">
        <v>55</v>
      </c>
      <c r="C59" s="180" t="s">
        <v>119</v>
      </c>
      <c r="D59" s="128">
        <v>1959829.0300000003</v>
      </c>
      <c r="E59" s="129">
        <v>2308617.0600000005</v>
      </c>
      <c r="F59" s="184">
        <v>84.89190623931367</v>
      </c>
      <c r="G59" s="118">
        <v>22564603.75</v>
      </c>
      <c r="H59" s="119">
        <v>20220167.800000001</v>
      </c>
      <c r="I59" s="131">
        <v>111.59454250424173</v>
      </c>
    </row>
    <row r="60" spans="1:9" s="116" customFormat="1" ht="21" customHeight="1" x14ac:dyDescent="0.3">
      <c r="A60" s="225"/>
      <c r="B60" s="126" t="s">
        <v>57</v>
      </c>
      <c r="C60" s="180" t="s">
        <v>153</v>
      </c>
      <c r="D60" s="128">
        <v>248522.26000000039</v>
      </c>
      <c r="E60" s="129">
        <v>334250.7900000001</v>
      </c>
      <c r="F60" s="184">
        <v>74.352033693024424</v>
      </c>
      <c r="G60" s="118">
        <v>3333195.22</v>
      </c>
      <c r="H60" s="118">
        <v>3549213.7800000003</v>
      </c>
      <c r="I60" s="187">
        <v>93.913622188179374</v>
      </c>
    </row>
    <row r="61" spans="1:9" s="116" customFormat="1" ht="22.95" customHeight="1" x14ac:dyDescent="0.25">
      <c r="A61" s="225"/>
      <c r="B61" s="2" t="s">
        <v>58</v>
      </c>
      <c r="C61" s="132" t="s">
        <v>16</v>
      </c>
      <c r="D61" s="133">
        <v>248522.26000000039</v>
      </c>
      <c r="E61" s="188">
        <v>334250.7900000001</v>
      </c>
      <c r="F61" s="172">
        <v>74.352033693024424</v>
      </c>
      <c r="G61" s="189">
        <v>3333195.22</v>
      </c>
      <c r="H61" s="189">
        <v>3549213.7800000003</v>
      </c>
      <c r="I61" s="136">
        <v>93.913622188179374</v>
      </c>
    </row>
    <row r="62" spans="1:9" s="116" customFormat="1" ht="19.95" customHeight="1" x14ac:dyDescent="0.25">
      <c r="A62" s="225"/>
      <c r="B62" s="153" t="s">
        <v>152</v>
      </c>
      <c r="C62" s="154" t="s">
        <v>82</v>
      </c>
      <c r="D62" s="155">
        <v>248522.26000000039</v>
      </c>
      <c r="E62" s="190">
        <v>334250.7900000001</v>
      </c>
      <c r="F62" s="191">
        <v>74.352033693024424</v>
      </c>
      <c r="G62" s="192">
        <v>3333195.22</v>
      </c>
      <c r="H62" s="192">
        <v>3548900.3200000003</v>
      </c>
      <c r="I62" s="193">
        <v>93.921917198282983</v>
      </c>
    </row>
    <row r="63" spans="1:9" s="116" customFormat="1" ht="22.95" customHeight="1" x14ac:dyDescent="0.3">
      <c r="A63" s="225"/>
      <c r="B63" s="95" t="s">
        <v>56</v>
      </c>
      <c r="C63" s="123" t="s">
        <v>116</v>
      </c>
      <c r="D63" s="112">
        <v>41918275.85999997</v>
      </c>
      <c r="E63" s="96">
        <v>40243267.199999914</v>
      </c>
      <c r="F63" s="124">
        <v>104.16220843023416</v>
      </c>
      <c r="G63" s="97">
        <v>371792324.79000002</v>
      </c>
      <c r="H63" s="97">
        <v>362948695.07999992</v>
      </c>
      <c r="I63" s="194">
        <v>102.43660600792374</v>
      </c>
    </row>
    <row r="64" spans="1:9" s="116" customFormat="1" ht="34.950000000000003" customHeight="1" x14ac:dyDescent="0.3">
      <c r="A64" s="225"/>
      <c r="B64" s="126" t="s">
        <v>93</v>
      </c>
      <c r="C64" s="183" t="s">
        <v>120</v>
      </c>
      <c r="D64" s="128">
        <v>41918275.85999997</v>
      </c>
      <c r="E64" s="129">
        <v>40243267.199999914</v>
      </c>
      <c r="F64" s="184">
        <v>104.16220843023416</v>
      </c>
      <c r="G64" s="121">
        <v>371792324.79000002</v>
      </c>
      <c r="H64" s="118">
        <v>362948695.07999992</v>
      </c>
      <c r="I64" s="187">
        <v>102.43660600792374</v>
      </c>
    </row>
    <row r="65" spans="1:9" ht="22.95" customHeight="1" x14ac:dyDescent="0.3">
      <c r="A65" s="225"/>
      <c r="B65" s="2" t="s">
        <v>94</v>
      </c>
      <c r="C65" s="114" t="s">
        <v>17</v>
      </c>
      <c r="D65" s="109">
        <v>29897.950000000012</v>
      </c>
      <c r="E65" s="107">
        <v>25269.179999999993</v>
      </c>
      <c r="F65" s="172">
        <v>118.31784806630061</v>
      </c>
      <c r="G65" s="105">
        <v>232194.36</v>
      </c>
      <c r="H65" s="105">
        <v>228988.93</v>
      </c>
      <c r="I65" s="173">
        <v>101.39981875979768</v>
      </c>
    </row>
    <row r="66" spans="1:9" ht="31.2" customHeight="1" x14ac:dyDescent="0.3">
      <c r="A66" s="225"/>
      <c r="B66" s="2" t="s">
        <v>95</v>
      </c>
      <c r="C66" s="114" t="s">
        <v>18</v>
      </c>
      <c r="D66" s="109">
        <v>50140.69</v>
      </c>
      <c r="E66" s="107">
        <v>42396.229999999981</v>
      </c>
      <c r="F66" s="172">
        <v>118.26686004864118</v>
      </c>
      <c r="G66" s="105">
        <v>389721.45</v>
      </c>
      <c r="H66" s="105">
        <v>383218.37</v>
      </c>
      <c r="I66" s="173">
        <v>101.69696457922934</v>
      </c>
    </row>
    <row r="67" spans="1:9" ht="28.95" customHeight="1" x14ac:dyDescent="0.3">
      <c r="A67" s="225"/>
      <c r="B67" s="2" t="s">
        <v>113</v>
      </c>
      <c r="C67" s="114" t="s">
        <v>19</v>
      </c>
      <c r="D67" s="109">
        <v>37399895.659999967</v>
      </c>
      <c r="E67" s="107">
        <v>36392923.899999917</v>
      </c>
      <c r="F67" s="172">
        <v>102.76694382338445</v>
      </c>
      <c r="G67" s="105">
        <v>336694719.74000001</v>
      </c>
      <c r="H67" s="105">
        <v>328244360.94999993</v>
      </c>
      <c r="I67" s="173">
        <v>102.57441095577184</v>
      </c>
    </row>
    <row r="68" spans="1:9" ht="28.95" customHeight="1" x14ac:dyDescent="0.3">
      <c r="A68" s="117"/>
      <c r="B68" s="4" t="s">
        <v>114</v>
      </c>
      <c r="C68" s="114" t="s">
        <v>20</v>
      </c>
      <c r="D68" s="195">
        <v>4438341.5599999987</v>
      </c>
      <c r="E68" s="196">
        <v>3782677.8900000006</v>
      </c>
      <c r="F68" s="172">
        <v>117.33332017863138</v>
      </c>
      <c r="G68" s="197">
        <v>34475689.240000002</v>
      </c>
      <c r="H68" s="197">
        <v>34092126.829999998</v>
      </c>
      <c r="I68" s="198">
        <v>101.12507621455427</v>
      </c>
    </row>
    <row r="69" spans="1:9" ht="22.95" customHeight="1" x14ac:dyDescent="0.3">
      <c r="B69" s="115" t="s">
        <v>83</v>
      </c>
      <c r="C69" s="123" t="s">
        <v>154</v>
      </c>
      <c r="D69" s="112">
        <v>15853242.110000003</v>
      </c>
      <c r="E69" s="96">
        <v>-1791581.7300000009</v>
      </c>
      <c r="F69" s="181">
        <v>-884.87406656016731</v>
      </c>
      <c r="G69" s="98">
        <v>25054747.470000021</v>
      </c>
      <c r="H69" s="97">
        <v>1581894.1899999985</v>
      </c>
      <c r="I69" s="182">
        <v>1583.8447115100689</v>
      </c>
    </row>
    <row r="70" spans="1:9" ht="22.95" customHeight="1" x14ac:dyDescent="0.3">
      <c r="B70" s="199" t="s">
        <v>59</v>
      </c>
      <c r="C70" s="200" t="s">
        <v>155</v>
      </c>
      <c r="D70" s="201">
        <v>1347355127.6500001</v>
      </c>
      <c r="E70" s="202">
        <v>1275503571.7100012</v>
      </c>
      <c r="F70" s="203">
        <v>105.63319127704764</v>
      </c>
      <c r="G70" s="204">
        <v>12208572627.810001</v>
      </c>
      <c r="H70" s="204">
        <v>11444940820.580002</v>
      </c>
      <c r="I70" s="205">
        <v>106.67222154488431</v>
      </c>
    </row>
    <row r="71" spans="1:9" ht="34.950000000000003" customHeight="1" x14ac:dyDescent="0.3">
      <c r="B71" s="113" t="s">
        <v>84</v>
      </c>
      <c r="C71" s="206" t="s">
        <v>156</v>
      </c>
      <c r="D71" s="207">
        <v>529376.80999999994</v>
      </c>
      <c r="E71" s="208">
        <v>596041.09999999846</v>
      </c>
      <c r="F71" s="209">
        <v>88.815487723917244</v>
      </c>
      <c r="G71" s="120">
        <v>6688988.8399999989</v>
      </c>
      <c r="H71" s="120">
        <v>6579493.8399999933</v>
      </c>
      <c r="I71" s="210">
        <v>101.66418576660612</v>
      </c>
    </row>
    <row r="72" spans="1:9" ht="22.95" customHeight="1" x14ac:dyDescent="0.3">
      <c r="B72" s="211" t="s">
        <v>85</v>
      </c>
      <c r="C72" s="206" t="s">
        <v>157</v>
      </c>
      <c r="D72" s="207">
        <v>0</v>
      </c>
      <c r="E72" s="208">
        <v>0</v>
      </c>
      <c r="F72" s="212" t="e">
        <v>#DIV/0!</v>
      </c>
      <c r="G72" s="120">
        <v>0</v>
      </c>
      <c r="H72" s="120">
        <v>0</v>
      </c>
      <c r="I72" s="213" t="e">
        <v>#DIV/0!</v>
      </c>
    </row>
    <row r="73" spans="1:9" ht="22.95" customHeight="1" x14ac:dyDescent="0.3">
      <c r="B73" s="95" t="s">
        <v>86</v>
      </c>
      <c r="C73" s="123" t="s">
        <v>158</v>
      </c>
      <c r="D73" s="112">
        <v>529376.80999999994</v>
      </c>
      <c r="E73" s="96">
        <v>596041.09999999846</v>
      </c>
      <c r="F73" s="181">
        <v>88.815487723917244</v>
      </c>
      <c r="G73" s="98">
        <v>6688988.8399999989</v>
      </c>
      <c r="H73" s="97">
        <v>6579493.8399999933</v>
      </c>
      <c r="I73" s="182">
        <v>101.66418576660612</v>
      </c>
    </row>
    <row r="74" spans="1:9" ht="32.4" customHeight="1" thickBot="1" x14ac:dyDescent="0.35">
      <c r="B74" s="214" t="s">
        <v>87</v>
      </c>
      <c r="C74" s="215" t="s">
        <v>159</v>
      </c>
      <c r="D74" s="216">
        <v>1347884504.46</v>
      </c>
      <c r="E74" s="217">
        <v>1276099612.8100011</v>
      </c>
      <c r="F74" s="218">
        <v>105.6253360575768</v>
      </c>
      <c r="G74" s="219">
        <v>12215261616.650002</v>
      </c>
      <c r="H74" s="220">
        <v>11451520314.420002</v>
      </c>
      <c r="I74" s="221">
        <v>106.66934416793794</v>
      </c>
    </row>
    <row r="75" spans="1:9" x14ac:dyDescent="0.3">
      <c r="A75" s="225"/>
      <c r="B75" s="225"/>
      <c r="C75" s="225"/>
      <c r="D75" s="225"/>
      <c r="E75" s="225"/>
      <c r="F75" s="225"/>
      <c r="G75" s="225"/>
      <c r="H75" s="225"/>
      <c r="I75" s="225"/>
    </row>
    <row r="76" spans="1:9" x14ac:dyDescent="0.3">
      <c r="B76" s="17" t="s">
        <v>142</v>
      </c>
      <c r="C76" s="93"/>
      <c r="D76" s="222"/>
      <c r="E76" s="222"/>
      <c r="F76" s="103"/>
      <c r="G76" s="103"/>
      <c r="H76" s="103"/>
      <c r="I76" s="103"/>
    </row>
    <row r="77" spans="1:9" x14ac:dyDescent="0.3">
      <c r="B77" s="94"/>
      <c r="D77" s="223"/>
    </row>
    <row r="78" spans="1:9" x14ac:dyDescent="0.3">
      <c r="B78" s="93"/>
      <c r="C78" s="93"/>
    </row>
    <row r="79" spans="1:9" x14ac:dyDescent="0.3">
      <c r="B79" s="94"/>
    </row>
    <row r="80" spans="1:9" x14ac:dyDescent="0.3">
      <c r="B80" s="12"/>
      <c r="C80" s="12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22" t="s">
        <v>144</v>
      </c>
    </row>
    <row r="4" spans="2:5" ht="15" thickBot="1" x14ac:dyDescent="0.35">
      <c r="B4" s="227" t="s">
        <v>104</v>
      </c>
      <c r="C4" s="227"/>
      <c r="D4" s="227"/>
      <c r="E4" s="227"/>
    </row>
    <row r="5" spans="2:5" ht="27" x14ac:dyDescent="0.3">
      <c r="B5" s="32" t="s">
        <v>60</v>
      </c>
      <c r="C5" s="33" t="s">
        <v>129</v>
      </c>
      <c r="D5" s="41" t="s">
        <v>124</v>
      </c>
      <c r="E5" s="42" t="s">
        <v>143</v>
      </c>
    </row>
    <row r="6" spans="2:5" x14ac:dyDescent="0.3">
      <c r="B6" s="53">
        <v>1</v>
      </c>
      <c r="C6" s="51">
        <v>2</v>
      </c>
      <c r="D6" s="51">
        <v>3</v>
      </c>
      <c r="E6" s="52">
        <v>4</v>
      </c>
    </row>
    <row r="7" spans="2:5" x14ac:dyDescent="0.3">
      <c r="B7" s="34" t="s">
        <v>22</v>
      </c>
      <c r="C7" s="21" t="s">
        <v>134</v>
      </c>
      <c r="D7" s="50">
        <f>+E7/E$11*100</f>
        <v>9.7679768525010395</v>
      </c>
      <c r="E7" s="38">
        <f>FURS!D10</f>
        <v>261670132.95999998</v>
      </c>
    </row>
    <row r="8" spans="2:5" x14ac:dyDescent="0.3">
      <c r="B8" s="34" t="s">
        <v>31</v>
      </c>
      <c r="C8" s="21" t="s">
        <v>131</v>
      </c>
      <c r="D8" s="50">
        <f t="shared" ref="D8:D10" si="0">+E8/E$11*100</f>
        <v>20.252961722803214</v>
      </c>
      <c r="E8" s="38">
        <f>FURS!D20</f>
        <v>542547885.49000025</v>
      </c>
    </row>
    <row r="9" spans="2:5" x14ac:dyDescent="0.3">
      <c r="B9" s="34" t="s">
        <v>43</v>
      </c>
      <c r="C9" s="21" t="s">
        <v>132</v>
      </c>
      <c r="D9" s="50">
        <f t="shared" si="0"/>
        <v>16.120356765729749</v>
      </c>
      <c r="E9" s="38">
        <f>FURS!D35</f>
        <v>431841307.7700001</v>
      </c>
    </row>
    <row r="10" spans="2:5" x14ac:dyDescent="0.3">
      <c r="B10" s="34"/>
      <c r="C10" s="21" t="s">
        <v>133</v>
      </c>
      <c r="D10" s="50">
        <f t="shared" si="0"/>
        <v>53.858704658965998</v>
      </c>
      <c r="E10" s="38">
        <f>FURS!D25+FURS!D27+FURS!D50+FURS!D52+FURS!D53+FURS!D63+FURS!D70</f>
        <v>1442797686.97</v>
      </c>
    </row>
    <row r="11" spans="2:5" ht="15" thickBot="1" x14ac:dyDescent="0.35">
      <c r="B11" s="36"/>
      <c r="C11" s="35" t="s">
        <v>127</v>
      </c>
      <c r="D11" s="43">
        <f>SUM(D7:D10)</f>
        <v>100</v>
      </c>
      <c r="E11" s="39">
        <f>SUM(E7:E10)</f>
        <v>2678857013.1900005</v>
      </c>
    </row>
    <row r="33" spans="2:5" x14ac:dyDescent="0.3">
      <c r="B33" s="22" t="s">
        <v>145</v>
      </c>
    </row>
    <row r="35" spans="2:5" ht="15" thickBot="1" x14ac:dyDescent="0.35">
      <c r="B35" s="227" t="s">
        <v>104</v>
      </c>
      <c r="C35" s="227"/>
      <c r="D35" s="227"/>
      <c r="E35" s="227"/>
    </row>
    <row r="36" spans="2:5" ht="40.200000000000003" x14ac:dyDescent="0.3">
      <c r="B36" s="32" t="s">
        <v>60</v>
      </c>
      <c r="C36" s="33" t="s">
        <v>129</v>
      </c>
      <c r="D36" s="41" t="s">
        <v>124</v>
      </c>
      <c r="E36" s="42" t="s">
        <v>146</v>
      </c>
    </row>
    <row r="37" spans="2:5" x14ac:dyDescent="0.3">
      <c r="B37" s="53">
        <v>1</v>
      </c>
      <c r="C37" s="51">
        <v>2</v>
      </c>
      <c r="D37" s="51">
        <v>3</v>
      </c>
      <c r="E37" s="52">
        <v>4</v>
      </c>
    </row>
    <row r="38" spans="2:5" x14ac:dyDescent="0.3">
      <c r="B38" s="34" t="s">
        <v>22</v>
      </c>
      <c r="C38" s="21" t="s">
        <v>130</v>
      </c>
      <c r="D38" s="40">
        <f>+E38/E$42*100</f>
        <v>9.9725884898108017</v>
      </c>
      <c r="E38" s="48">
        <f>FURS!G10</f>
        <v>2432522810.4400001</v>
      </c>
    </row>
    <row r="39" spans="2:5" x14ac:dyDescent="0.3">
      <c r="B39" s="34" t="s">
        <v>31</v>
      </c>
      <c r="C39" s="21" t="s">
        <v>131</v>
      </c>
      <c r="D39" s="40">
        <f t="shared" ref="D39:D41" si="1">+E39/E$42*100</f>
        <v>19.784191401829986</v>
      </c>
      <c r="E39" s="48">
        <f>FURS!G20</f>
        <v>4825777873.0400009</v>
      </c>
    </row>
    <row r="40" spans="2:5" x14ac:dyDescent="0.3">
      <c r="B40" s="34" t="s">
        <v>43</v>
      </c>
      <c r="C40" s="21" t="s">
        <v>132</v>
      </c>
      <c r="D40" s="40">
        <f t="shared" si="1"/>
        <v>17.193017714979245</v>
      </c>
      <c r="E40" s="48">
        <f>FURS!G35</f>
        <v>4193736442.1200004</v>
      </c>
    </row>
    <row r="41" spans="2:5" x14ac:dyDescent="0.3">
      <c r="B41" s="34"/>
      <c r="C41" s="21" t="s">
        <v>133</v>
      </c>
      <c r="D41" s="40">
        <f t="shared" si="1"/>
        <v>53.050202393379976</v>
      </c>
      <c r="E41" s="48">
        <f>FURS!G25+FURS!G27+FURS!G50+FURS!G52+FURS!G53+FURS!G63+FURS!G70</f>
        <v>12940053382.550001</v>
      </c>
    </row>
    <row r="42" spans="2:5" ht="15" thickBot="1" x14ac:dyDescent="0.35">
      <c r="B42" s="36"/>
      <c r="C42" s="35" t="s">
        <v>127</v>
      </c>
      <c r="D42" s="37">
        <f>SUM(D38:D41)</f>
        <v>100.00000000000001</v>
      </c>
      <c r="E42" s="49">
        <f>SUM(E38:E41)</f>
        <v>24392090508.150002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54" t="s">
        <v>135</v>
      </c>
    </row>
    <row r="4" spans="2:9" ht="50.25" customHeight="1" x14ac:dyDescent="0.3">
      <c r="B4" s="55"/>
      <c r="C4" s="56" t="s">
        <v>138</v>
      </c>
      <c r="D4" s="56" t="s">
        <v>147</v>
      </c>
      <c r="E4" s="56" t="s">
        <v>148</v>
      </c>
      <c r="F4" s="56" t="s">
        <v>141</v>
      </c>
      <c r="G4" s="56" t="s">
        <v>149</v>
      </c>
      <c r="H4" s="56" t="s">
        <v>150</v>
      </c>
      <c r="I4" s="56" t="s">
        <v>141</v>
      </c>
    </row>
    <row r="5" spans="2:9" x14ac:dyDescent="0.3">
      <c r="B5" s="57" t="s">
        <v>23</v>
      </c>
      <c r="C5" s="58" t="s">
        <v>61</v>
      </c>
      <c r="D5" s="45">
        <f>+D6+D9+D10+D11</f>
        <v>197431753.95999995</v>
      </c>
      <c r="E5" s="45">
        <f>+E6+E9+E10+E11</f>
        <v>174762157.46999991</v>
      </c>
      <c r="F5" s="46">
        <f t="shared" ref="F5:F11" si="0">D5/E5*100</f>
        <v>112.97168495639083</v>
      </c>
      <c r="G5" s="45">
        <f>+G6+G9+G10+G11</f>
        <v>1784061245.6799996</v>
      </c>
      <c r="H5" s="45">
        <f>+H6+H9+H10+H11</f>
        <v>1603913071.4000001</v>
      </c>
      <c r="I5" s="59">
        <f t="shared" ref="I5:I11" si="1">G5/H5*100</f>
        <v>111.23179164084962</v>
      </c>
    </row>
    <row r="6" spans="2:9" x14ac:dyDescent="0.3">
      <c r="B6" s="60" t="s">
        <v>24</v>
      </c>
      <c r="C6" s="61" t="s">
        <v>62</v>
      </c>
      <c r="D6" s="31">
        <f>+D7-D8</f>
        <v>-6754926.7800000012</v>
      </c>
      <c r="E6" s="31">
        <f>+E7-E8</f>
        <v>-7403960.0399999917</v>
      </c>
      <c r="F6" s="30">
        <f t="shared" si="0"/>
        <v>91.233971327592528</v>
      </c>
      <c r="G6" s="31">
        <f>+G7-G8</f>
        <v>-194229102.68000001</v>
      </c>
      <c r="H6" s="31">
        <f>+H7-H8</f>
        <v>-181581315.34999999</v>
      </c>
      <c r="I6" s="62">
        <f t="shared" si="1"/>
        <v>106.96535725915481</v>
      </c>
    </row>
    <row r="7" spans="2:9" x14ac:dyDescent="0.3">
      <c r="B7" s="82" t="s">
        <v>63</v>
      </c>
      <c r="C7" s="89" t="s">
        <v>0</v>
      </c>
      <c r="D7" s="29">
        <f>FURS!D13</f>
        <v>4714784.6399999857</v>
      </c>
      <c r="E7" s="29">
        <f>FURS!E13</f>
        <v>4095128.099999994</v>
      </c>
      <c r="F7" s="30">
        <f t="shared" si="0"/>
        <v>115.13155449276404</v>
      </c>
      <c r="G7" s="29">
        <f>FURS!G13</f>
        <v>67136097.109999985</v>
      </c>
      <c r="H7" s="29">
        <f>FURS!H13</f>
        <v>69458311.650000006</v>
      </c>
      <c r="I7" s="62">
        <f t="shared" si="1"/>
        <v>96.656678682744769</v>
      </c>
    </row>
    <row r="8" spans="2:9" x14ac:dyDescent="0.3">
      <c r="B8" s="82" t="s">
        <v>25</v>
      </c>
      <c r="C8" s="89" t="s">
        <v>1</v>
      </c>
      <c r="D8" s="29">
        <f>FURS!D14</f>
        <v>11469711.419999987</v>
      </c>
      <c r="E8" s="29">
        <f>FURS!E14</f>
        <v>11499088.139999986</v>
      </c>
      <c r="F8" s="30">
        <f t="shared" si="0"/>
        <v>99.744530004098237</v>
      </c>
      <c r="G8" s="29">
        <f>FURS!G14</f>
        <v>261365199.78999999</v>
      </c>
      <c r="H8" s="29">
        <f>FURS!H14</f>
        <v>251039627</v>
      </c>
      <c r="I8" s="62">
        <f t="shared" si="1"/>
        <v>104.11312465422043</v>
      </c>
    </row>
    <row r="9" spans="2:9" x14ac:dyDescent="0.3">
      <c r="B9" s="63" t="s">
        <v>26</v>
      </c>
      <c r="C9" s="64" t="s">
        <v>64</v>
      </c>
      <c r="D9" s="31">
        <f>FURS!D15</f>
        <v>189750466.28999996</v>
      </c>
      <c r="E9" s="31">
        <f>FURS!E15</f>
        <v>172749792.11999989</v>
      </c>
      <c r="F9" s="44">
        <f t="shared" si="0"/>
        <v>109.84121251977579</v>
      </c>
      <c r="G9" s="31">
        <f>FURS!G15</f>
        <v>1821070606.0499997</v>
      </c>
      <c r="H9" s="31">
        <f>FURS!H15</f>
        <v>1656216438.8500001</v>
      </c>
      <c r="I9" s="65">
        <f t="shared" si="1"/>
        <v>109.95366084607075</v>
      </c>
    </row>
    <row r="10" spans="2:9" ht="24" x14ac:dyDescent="0.3">
      <c r="B10" s="60" t="s">
        <v>27</v>
      </c>
      <c r="C10" s="66" t="s">
        <v>140</v>
      </c>
      <c r="D10" s="29">
        <f>FURS!D16</f>
        <v>14394569.599999994</v>
      </c>
      <c r="E10" s="29">
        <f>FURS!E16</f>
        <v>8854800.9600000083</v>
      </c>
      <c r="F10" s="30">
        <f t="shared" si="0"/>
        <v>162.56231692869108</v>
      </c>
      <c r="G10" s="29">
        <f>FURS!G16</f>
        <v>153632428.69999999</v>
      </c>
      <c r="H10" s="29">
        <f>FURS!H16</f>
        <v>125325285.59</v>
      </c>
      <c r="I10" s="62">
        <f t="shared" si="1"/>
        <v>122.58693684737048</v>
      </c>
    </row>
    <row r="11" spans="2:9" x14ac:dyDescent="0.3">
      <c r="B11" s="60" t="s">
        <v>28</v>
      </c>
      <c r="C11" s="67" t="s">
        <v>2</v>
      </c>
      <c r="D11" s="29">
        <f>FURS!D17</f>
        <v>41644.850000000093</v>
      </c>
      <c r="E11" s="29">
        <f>FURS!E17</f>
        <v>561524.43000000017</v>
      </c>
      <c r="F11" s="30">
        <f t="shared" si="0"/>
        <v>7.4163914827356807</v>
      </c>
      <c r="G11" s="29">
        <f>FURS!G17</f>
        <v>3587313.61</v>
      </c>
      <c r="H11" s="29">
        <f>FURS!H17</f>
        <v>3952662.31</v>
      </c>
      <c r="I11" s="62">
        <f t="shared" si="1"/>
        <v>90.7568956984843</v>
      </c>
    </row>
    <row r="14" spans="2:9" x14ac:dyDescent="0.3">
      <c r="B14" s="54" t="s">
        <v>136</v>
      </c>
    </row>
    <row r="16" spans="2:9" ht="53.25" customHeight="1" x14ac:dyDescent="0.3">
      <c r="B16" s="55"/>
      <c r="C16" s="56" t="s">
        <v>138</v>
      </c>
      <c r="D16" s="56" t="s">
        <v>147</v>
      </c>
      <c r="E16" s="56" t="s">
        <v>148</v>
      </c>
      <c r="F16" s="56" t="s">
        <v>141</v>
      </c>
      <c r="G16" s="56" t="s">
        <v>149</v>
      </c>
      <c r="H16" s="56" t="s">
        <v>150</v>
      </c>
      <c r="I16" s="56" t="s">
        <v>141</v>
      </c>
    </row>
    <row r="17" spans="2:9" ht="21.75" customHeight="1" x14ac:dyDescent="0.3">
      <c r="B17" s="68" t="s">
        <v>29</v>
      </c>
      <c r="C17" s="69" t="s">
        <v>3</v>
      </c>
      <c r="D17" s="70">
        <f>FURS!D18</f>
        <v>63860031.100000024</v>
      </c>
      <c r="E17" s="70">
        <f>FURS!E18</f>
        <v>56745847.140000105</v>
      </c>
      <c r="F17" s="71">
        <f t="shared" ref="F17" si="2">D17/E17*100</f>
        <v>112.53692440690544</v>
      </c>
      <c r="G17" s="70">
        <f>FURS!G18</f>
        <v>645275123.73000002</v>
      </c>
      <c r="H17" s="70">
        <f>FURS!H18</f>
        <v>590680515.25000012</v>
      </c>
      <c r="I17" s="73">
        <f>G17/H17*100</f>
        <v>109.24266283896181</v>
      </c>
    </row>
    <row r="20" spans="2:9" x14ac:dyDescent="0.3">
      <c r="B20" s="54" t="s">
        <v>137</v>
      </c>
    </row>
    <row r="22" spans="2:9" ht="54" customHeight="1" x14ac:dyDescent="0.3">
      <c r="B22" s="55"/>
      <c r="C22" s="56" t="s">
        <v>138</v>
      </c>
      <c r="D22" s="56" t="s">
        <v>147</v>
      </c>
      <c r="E22" s="56" t="s">
        <v>148</v>
      </c>
      <c r="F22" s="56" t="s">
        <v>141</v>
      </c>
      <c r="G22" s="56" t="s">
        <v>149</v>
      </c>
      <c r="H22" s="56" t="s">
        <v>150</v>
      </c>
      <c r="I22" s="56" t="s">
        <v>141</v>
      </c>
    </row>
    <row r="23" spans="2:9" ht="30" customHeight="1" x14ac:dyDescent="0.3">
      <c r="B23" s="57" t="s">
        <v>43</v>
      </c>
      <c r="C23" s="74" t="s">
        <v>126</v>
      </c>
      <c r="D23" s="47">
        <f>+D24+D33+D35+D37+D29+D30</f>
        <v>431841307.7700001</v>
      </c>
      <c r="E23" s="47">
        <f>+E24+E33+E35+E37+E29+E30</f>
        <v>445063605.62000012</v>
      </c>
      <c r="F23" s="75">
        <f t="shared" ref="F23:F37" si="3">D23/E23*100</f>
        <v>97.029121751804311</v>
      </c>
      <c r="G23" s="45">
        <f>+G24+G33+G35+G37+G29+G30</f>
        <v>4193736442.1200004</v>
      </c>
      <c r="H23" s="45">
        <f>+H24+H33+H35+H37+H29+H30</f>
        <v>4044619333.5199995</v>
      </c>
      <c r="I23" s="76">
        <f t="shared" ref="I23:I37" si="4">G23/H23*100</f>
        <v>103.68680205240047</v>
      </c>
    </row>
    <row r="24" spans="2:9" x14ac:dyDescent="0.3">
      <c r="B24" s="63" t="s">
        <v>44</v>
      </c>
      <c r="C24" s="64" t="s">
        <v>109</v>
      </c>
      <c r="D24" s="23">
        <f>D25+D28</f>
        <v>267817751.11000013</v>
      </c>
      <c r="E24" s="23">
        <f>E25+E28</f>
        <v>266962920.30000016</v>
      </c>
      <c r="F24" s="25">
        <f t="shared" si="3"/>
        <v>100.32020582073322</v>
      </c>
      <c r="G24" s="24">
        <f>G25+G28</f>
        <v>2690297110.4699998</v>
      </c>
      <c r="H24" s="24">
        <f>H25+H28</f>
        <v>2535104350.3899999</v>
      </c>
      <c r="I24" s="77">
        <f t="shared" si="4"/>
        <v>106.12175037513249</v>
      </c>
    </row>
    <row r="25" spans="2:9" ht="24.6" x14ac:dyDescent="0.3">
      <c r="B25" s="63" t="s">
        <v>45</v>
      </c>
      <c r="C25" s="78" t="s">
        <v>107</v>
      </c>
      <c r="D25" s="23">
        <f>D26-D27</f>
        <v>258821797.62000012</v>
      </c>
      <c r="E25" s="23">
        <f>E26-E27</f>
        <v>255053163.09000015</v>
      </c>
      <c r="F25" s="25">
        <f t="shared" si="3"/>
        <v>101.47758784260603</v>
      </c>
      <c r="G25" s="23">
        <f>G26-G27</f>
        <v>2597373549.7999997</v>
      </c>
      <c r="H25" s="23">
        <f>H26-H27</f>
        <v>2432987882.77</v>
      </c>
      <c r="I25" s="79">
        <f t="shared" si="4"/>
        <v>106.75653455548013</v>
      </c>
    </row>
    <row r="26" spans="2:9" x14ac:dyDescent="0.3">
      <c r="B26" s="82" t="s">
        <v>105</v>
      </c>
      <c r="C26" s="89" t="s">
        <v>102</v>
      </c>
      <c r="D26" s="26">
        <f>FURS!D38</f>
        <v>405837217.4000001</v>
      </c>
      <c r="E26" s="26">
        <f>FURS!E38</f>
        <v>392249585.55000019</v>
      </c>
      <c r="F26" s="27">
        <f t="shared" si="3"/>
        <v>103.46402707626771</v>
      </c>
      <c r="G26" s="26">
        <f>FURS!G38</f>
        <v>4079722797.0899997</v>
      </c>
      <c r="H26" s="26">
        <f>FURS!H38</f>
        <v>3821301212.6700001</v>
      </c>
      <c r="I26" s="90">
        <f t="shared" si="4"/>
        <v>106.76265936752567</v>
      </c>
    </row>
    <row r="27" spans="2:9" x14ac:dyDescent="0.3">
      <c r="B27" s="82" t="s">
        <v>106</v>
      </c>
      <c r="C27" s="89" t="s">
        <v>1</v>
      </c>
      <c r="D27" s="26">
        <f>FURS!D39</f>
        <v>147015419.77999997</v>
      </c>
      <c r="E27" s="26">
        <f>FURS!E39</f>
        <v>137196422.46000004</v>
      </c>
      <c r="F27" s="27">
        <f t="shared" si="3"/>
        <v>107.15689020452605</v>
      </c>
      <c r="G27" s="26">
        <f>FURS!G39</f>
        <v>1482349247.29</v>
      </c>
      <c r="H27" s="26">
        <f>FURS!H39</f>
        <v>1388313329.9000001</v>
      </c>
      <c r="I27" s="84">
        <f t="shared" si="4"/>
        <v>106.77339296286763</v>
      </c>
    </row>
    <row r="28" spans="2:9" x14ac:dyDescent="0.3">
      <c r="B28" s="80" t="s">
        <v>46</v>
      </c>
      <c r="C28" s="81" t="s">
        <v>103</v>
      </c>
      <c r="D28" s="23">
        <f>FURS!D40</f>
        <v>8995953.4899999984</v>
      </c>
      <c r="E28" s="23">
        <f>FURS!E40</f>
        <v>11909757.210000001</v>
      </c>
      <c r="F28" s="25">
        <f t="shared" si="3"/>
        <v>75.534314691541866</v>
      </c>
      <c r="G28" s="23">
        <f>FURS!G40</f>
        <v>92923560.670000017</v>
      </c>
      <c r="H28" s="23">
        <f>FURS!H40</f>
        <v>102116467.62</v>
      </c>
      <c r="I28" s="77">
        <f t="shared" si="4"/>
        <v>90.997625393576072</v>
      </c>
    </row>
    <row r="29" spans="2:9" x14ac:dyDescent="0.3">
      <c r="B29" s="82" t="s">
        <v>47</v>
      </c>
      <c r="C29" s="83" t="s">
        <v>110</v>
      </c>
      <c r="D29" s="26">
        <f>FURS!D41</f>
        <v>8576479.8599999994</v>
      </c>
      <c r="E29" s="26">
        <f>FURS!E41</f>
        <v>11005816.839999998</v>
      </c>
      <c r="F29" s="27">
        <f t="shared" si="3"/>
        <v>77.926790756950311</v>
      </c>
      <c r="G29" s="26">
        <f>FURS!G41</f>
        <v>98607270.570000008</v>
      </c>
      <c r="H29" s="26">
        <f>FURS!H41</f>
        <v>102609491.01000001</v>
      </c>
      <c r="I29" s="84">
        <f t="shared" si="4"/>
        <v>96.099561160857959</v>
      </c>
    </row>
    <row r="30" spans="2:9" x14ac:dyDescent="0.3">
      <c r="B30" s="63" t="s">
        <v>48</v>
      </c>
      <c r="C30" s="85" t="s">
        <v>112</v>
      </c>
      <c r="D30" s="24">
        <f>D31-D32</f>
        <v>132035298.69</v>
      </c>
      <c r="E30" s="24">
        <f>E31-E32</f>
        <v>145293135.97999999</v>
      </c>
      <c r="F30" s="25">
        <f t="shared" si="3"/>
        <v>90.875111063866797</v>
      </c>
      <c r="G30" s="24">
        <f>G31-G32</f>
        <v>1154682411.27</v>
      </c>
      <c r="H30" s="24">
        <f>H31-H32</f>
        <v>1183821396.5199997</v>
      </c>
      <c r="I30" s="77">
        <f t="shared" si="4"/>
        <v>97.538565755302471</v>
      </c>
    </row>
    <row r="31" spans="2:9" x14ac:dyDescent="0.3">
      <c r="B31" s="82" t="s">
        <v>77</v>
      </c>
      <c r="C31" s="91" t="s">
        <v>102</v>
      </c>
      <c r="D31" s="28">
        <f>FURS!D43</f>
        <v>136801854.53</v>
      </c>
      <c r="E31" s="28">
        <f>FURS!E43</f>
        <v>151967358.75999999</v>
      </c>
      <c r="F31" s="27">
        <f t="shared" si="3"/>
        <v>90.020551548868681</v>
      </c>
      <c r="G31" s="28">
        <f>FURS!G43</f>
        <v>1228543756.6199999</v>
      </c>
      <c r="H31" s="28">
        <f>FURS!H43</f>
        <v>1259518710.4399998</v>
      </c>
      <c r="I31" s="84">
        <f t="shared" si="4"/>
        <v>97.540730950381899</v>
      </c>
    </row>
    <row r="32" spans="2:9" x14ac:dyDescent="0.3">
      <c r="B32" s="60" t="s">
        <v>111</v>
      </c>
      <c r="C32" s="91" t="s">
        <v>1</v>
      </c>
      <c r="D32" s="28">
        <f>FURS!D44</f>
        <v>4766555.8399999989</v>
      </c>
      <c r="E32" s="28">
        <f>FURS!E44</f>
        <v>6674222.7800000003</v>
      </c>
      <c r="F32" s="30">
        <f t="shared" si="3"/>
        <v>71.417391913909086</v>
      </c>
      <c r="G32" s="28">
        <f>FURS!G44</f>
        <v>73861345.350000009</v>
      </c>
      <c r="H32" s="28">
        <f>FURS!H44</f>
        <v>75697313.920000002</v>
      </c>
      <c r="I32" s="62">
        <f t="shared" si="4"/>
        <v>97.574592181777646</v>
      </c>
    </row>
    <row r="33" spans="2:9" x14ac:dyDescent="0.3">
      <c r="B33" s="60" t="s">
        <v>49</v>
      </c>
      <c r="C33" s="86" t="s">
        <v>74</v>
      </c>
      <c r="D33" s="28">
        <f>FURS!D45</f>
        <v>18138862.809999973</v>
      </c>
      <c r="E33" s="28">
        <f>FURS!E45</f>
        <v>16257786.599999994</v>
      </c>
      <c r="F33" s="27">
        <f t="shared" si="3"/>
        <v>111.57030939254658</v>
      </c>
      <c r="G33" s="28">
        <f>FURS!G45</f>
        <v>184400937.21000001</v>
      </c>
      <c r="H33" s="28">
        <f>FURS!H45</f>
        <v>164051565.91</v>
      </c>
      <c r="I33" s="84">
        <f t="shared" si="4"/>
        <v>112.40425300857162</v>
      </c>
    </row>
    <row r="34" spans="2:9" hidden="1" x14ac:dyDescent="0.3">
      <c r="B34" s="60" t="s">
        <v>108</v>
      </c>
      <c r="C34" s="86" t="s">
        <v>75</v>
      </c>
      <c r="D34" s="28">
        <f>FURS!D46</f>
        <v>17283432.359999985</v>
      </c>
      <c r="E34" s="28">
        <f>FURS!E46</f>
        <v>15930352</v>
      </c>
      <c r="F34" s="30">
        <f t="shared" si="3"/>
        <v>108.49372543682641</v>
      </c>
      <c r="G34" s="28">
        <f>FURS!G46</f>
        <v>181759753.58000001</v>
      </c>
      <c r="H34" s="28">
        <f>FURS!H46</f>
        <v>162003309.88999999</v>
      </c>
      <c r="I34" s="62">
        <f t="shared" si="4"/>
        <v>112.19508644818099</v>
      </c>
    </row>
    <row r="35" spans="2:9" x14ac:dyDescent="0.3">
      <c r="B35" s="60" t="s">
        <v>89</v>
      </c>
      <c r="C35" s="86" t="s">
        <v>76</v>
      </c>
      <c r="D35" s="28">
        <f>FURS!D47</f>
        <v>2789358.1699999995</v>
      </c>
      <c r="E35" s="28">
        <f>FURS!E47</f>
        <v>3629395.6100000008</v>
      </c>
      <c r="F35" s="30">
        <f t="shared" si="3"/>
        <v>76.854619053225747</v>
      </c>
      <c r="G35" s="28">
        <f>FURS!G47</f>
        <v>30675338.009999998</v>
      </c>
      <c r="H35" s="28">
        <f>FURS!H47</f>
        <v>30989556.629999995</v>
      </c>
      <c r="I35" s="62">
        <f t="shared" si="4"/>
        <v>98.986049965955914</v>
      </c>
    </row>
    <row r="36" spans="2:9" hidden="1" x14ac:dyDescent="0.3">
      <c r="B36" s="60" t="s">
        <v>97</v>
      </c>
      <c r="C36" s="86" t="s">
        <v>78</v>
      </c>
      <c r="D36" s="28">
        <f>FURS!D48</f>
        <v>831637.13000000117</v>
      </c>
      <c r="E36" s="28">
        <f>FURS!E48</f>
        <v>858859.5900000009</v>
      </c>
      <c r="F36" s="30">
        <f t="shared" si="3"/>
        <v>96.830394593370059</v>
      </c>
      <c r="G36" s="28">
        <f>FURS!G48</f>
        <v>10318533.260000002</v>
      </c>
      <c r="H36" s="28">
        <f>FURS!H48</f>
        <v>10301512.430000002</v>
      </c>
      <c r="I36" s="62">
        <f t="shared" si="4"/>
        <v>100.16522651519044</v>
      </c>
    </row>
    <row r="37" spans="2:9" x14ac:dyDescent="0.3">
      <c r="B37" s="60" t="s">
        <v>98</v>
      </c>
      <c r="C37" s="86" t="s">
        <v>14</v>
      </c>
      <c r="D37" s="28">
        <f>FURS!D49</f>
        <v>2483557.1300000008</v>
      </c>
      <c r="E37" s="28">
        <f>FURS!E49</f>
        <v>1914550.2900000014</v>
      </c>
      <c r="F37" s="30">
        <f t="shared" si="3"/>
        <v>129.72013025575833</v>
      </c>
      <c r="G37" s="28">
        <f>FURS!G49</f>
        <v>35073374.590000004</v>
      </c>
      <c r="H37" s="28">
        <f>FURS!H49</f>
        <v>28042973.060000006</v>
      </c>
      <c r="I37" s="62">
        <f t="shared" si="4"/>
        <v>125.07010050238945</v>
      </c>
    </row>
    <row r="39" spans="2:9" x14ac:dyDescent="0.3">
      <c r="B39" s="54" t="s">
        <v>139</v>
      </c>
    </row>
    <row r="41" spans="2:9" ht="52.5" customHeight="1" x14ac:dyDescent="0.3">
      <c r="B41" s="55"/>
      <c r="C41" s="56" t="s">
        <v>138</v>
      </c>
      <c r="D41" s="56" t="s">
        <v>147</v>
      </c>
      <c r="E41" s="56" t="s">
        <v>148</v>
      </c>
      <c r="F41" s="56" t="s">
        <v>141</v>
      </c>
      <c r="G41" s="56" t="s">
        <v>149</v>
      </c>
      <c r="H41" s="56" t="s">
        <v>150</v>
      </c>
      <c r="I41" s="56" t="s">
        <v>141</v>
      </c>
    </row>
    <row r="42" spans="2:9" ht="30" customHeight="1" x14ac:dyDescent="0.3">
      <c r="B42" s="57" t="s">
        <v>31</v>
      </c>
      <c r="C42" s="74" t="s">
        <v>65</v>
      </c>
      <c r="D42" s="47">
        <f>+D43+D44+D45+D46</f>
        <v>542547885.49000025</v>
      </c>
      <c r="E42" s="47">
        <f>+E43+E44+E45+E46</f>
        <v>510766608.05000144</v>
      </c>
      <c r="F42" s="75">
        <f t="shared" ref="F42:F46" si="5">D42/E42*100</f>
        <v>106.22227000338431</v>
      </c>
      <c r="G42" s="45">
        <f>+G43+G44+G45+G46</f>
        <v>4825777873.0400009</v>
      </c>
      <c r="H42" s="45">
        <f>+H43+H44+H45+H46</f>
        <v>4483955110.8099995</v>
      </c>
      <c r="I42" s="76">
        <f>G42/H42*100</f>
        <v>107.62324228906594</v>
      </c>
    </row>
    <row r="43" spans="2:9" x14ac:dyDescent="0.3">
      <c r="B43" s="63" t="s">
        <v>32</v>
      </c>
      <c r="C43" s="64" t="s">
        <v>5</v>
      </c>
      <c r="D43" s="29">
        <f>FURS!D21</f>
        <v>3093551.9999999963</v>
      </c>
      <c r="E43" s="29">
        <f>FURS!E21</f>
        <v>2886797.66</v>
      </c>
      <c r="F43" s="30">
        <f t="shared" si="5"/>
        <v>107.16206552557605</v>
      </c>
      <c r="G43" s="29">
        <f>FURS!G21</f>
        <v>27661695.120000001</v>
      </c>
      <c r="H43" s="29">
        <f>FURS!H21</f>
        <v>25565405.709999997</v>
      </c>
      <c r="I43" s="62">
        <f>G43/H43*100</f>
        <v>108.19971110092743</v>
      </c>
    </row>
    <row r="44" spans="2:9" x14ac:dyDescent="0.3">
      <c r="B44" s="63" t="s">
        <v>33</v>
      </c>
      <c r="C44" s="64" t="s">
        <v>6</v>
      </c>
      <c r="D44" s="29">
        <f>FURS!D22</f>
        <v>2768349.4799999967</v>
      </c>
      <c r="E44" s="29">
        <f>FURS!E22</f>
        <v>2594580.3500000015</v>
      </c>
      <c r="F44" s="30">
        <f t="shared" si="5"/>
        <v>106.69738865477785</v>
      </c>
      <c r="G44" s="29">
        <f>FURS!G22</f>
        <v>24792074.469999999</v>
      </c>
      <c r="H44" s="29">
        <f>FURS!H22</f>
        <v>22978395.209999997</v>
      </c>
      <c r="I44" s="62">
        <f>G44/H44*100</f>
        <v>107.89297617794782</v>
      </c>
    </row>
    <row r="45" spans="2:9" x14ac:dyDescent="0.3">
      <c r="B45" s="63" t="s">
        <v>34</v>
      </c>
      <c r="C45" s="63" t="s">
        <v>7</v>
      </c>
      <c r="D45" s="29">
        <f>FURS!D23</f>
        <v>346331179.84000015</v>
      </c>
      <c r="E45" s="29">
        <f>FURS!E23</f>
        <v>327008009.92000085</v>
      </c>
      <c r="F45" s="30">
        <f t="shared" si="5"/>
        <v>105.90908153128314</v>
      </c>
      <c r="G45" s="29">
        <f>FURS!G23</f>
        <v>3076294163.9000006</v>
      </c>
      <c r="H45" s="29">
        <f>FURS!H23</f>
        <v>2859282517.1199994</v>
      </c>
      <c r="I45" s="62">
        <f>G45/H45*100</f>
        <v>107.5897238373837</v>
      </c>
    </row>
    <row r="46" spans="2:9" x14ac:dyDescent="0.3">
      <c r="B46" s="63" t="s">
        <v>35</v>
      </c>
      <c r="C46" s="64" t="s">
        <v>8</v>
      </c>
      <c r="D46" s="29">
        <f>FURS!D24</f>
        <v>190354804.17000008</v>
      </c>
      <c r="E46" s="29">
        <f>FURS!E24</f>
        <v>178277220.1200006</v>
      </c>
      <c r="F46" s="30">
        <f t="shared" si="5"/>
        <v>106.77460869194051</v>
      </c>
      <c r="G46" s="29">
        <f>FURS!G24</f>
        <v>1697029939.55</v>
      </c>
      <c r="H46" s="29">
        <f>FURS!H24</f>
        <v>1576128792.7700002</v>
      </c>
      <c r="I46" s="62">
        <f>G46/H46*100</f>
        <v>107.67076569723211</v>
      </c>
    </row>
    <row r="49" spans="2:9" ht="52.8" x14ac:dyDescent="0.3">
      <c r="B49" s="55"/>
      <c r="C49" s="56" t="s">
        <v>138</v>
      </c>
      <c r="D49" s="56" t="s">
        <v>147</v>
      </c>
      <c r="E49" s="56" t="s">
        <v>148</v>
      </c>
      <c r="F49" s="56" t="s">
        <v>141</v>
      </c>
      <c r="G49" s="56" t="s">
        <v>149</v>
      </c>
      <c r="H49" s="56" t="s">
        <v>150</v>
      </c>
      <c r="I49" s="56" t="s">
        <v>141</v>
      </c>
    </row>
    <row r="50" spans="2:9" ht="49.5" customHeight="1" x14ac:dyDescent="0.3">
      <c r="B50" s="88" t="s">
        <v>93</v>
      </c>
      <c r="C50" s="87" t="s">
        <v>120</v>
      </c>
      <c r="D50" s="45">
        <f>SUM(D51:D54)</f>
        <v>41918275.85999997</v>
      </c>
      <c r="E50" s="45">
        <f>SUM(E51:E54)</f>
        <v>40243267.199999914</v>
      </c>
      <c r="F50" s="75">
        <f t="shared" ref="F50:F54" si="6">D50/E50*100</f>
        <v>104.16220843023416</v>
      </c>
      <c r="G50" s="45">
        <f>SUM(G51:G54)</f>
        <v>371792324.79000002</v>
      </c>
      <c r="H50" s="45">
        <f>SUM(H51:H54)</f>
        <v>362948695.07999992</v>
      </c>
      <c r="I50" s="76">
        <f>G50/H50*100</f>
        <v>102.43660600792374</v>
      </c>
    </row>
    <row r="51" spans="2:9" ht="16.5" customHeight="1" x14ac:dyDescent="0.3">
      <c r="B51" s="63" t="s">
        <v>94</v>
      </c>
      <c r="C51" s="92" t="s">
        <v>17</v>
      </c>
      <c r="D51" s="20">
        <f>FURS!D65</f>
        <v>29897.950000000012</v>
      </c>
      <c r="E51" s="20">
        <f>FURS!E65</f>
        <v>25269.179999999993</v>
      </c>
      <c r="F51" s="30">
        <f t="shared" si="6"/>
        <v>118.31784806630061</v>
      </c>
      <c r="G51" s="72">
        <f>FURS!G65</f>
        <v>232194.36</v>
      </c>
      <c r="H51" s="72">
        <f>FURS!H65</f>
        <v>228988.93</v>
      </c>
      <c r="I51" s="62">
        <f>G51/H51*100</f>
        <v>101.39981875979768</v>
      </c>
    </row>
    <row r="52" spans="2:9" ht="14.25" customHeight="1" x14ac:dyDescent="0.3">
      <c r="B52" s="63" t="s">
        <v>95</v>
      </c>
      <c r="C52" s="92" t="s">
        <v>18</v>
      </c>
      <c r="D52" s="20">
        <f>FURS!D66</f>
        <v>50140.69</v>
      </c>
      <c r="E52" s="20">
        <f>FURS!E66</f>
        <v>42396.229999999981</v>
      </c>
      <c r="F52" s="30">
        <f t="shared" si="6"/>
        <v>118.26686004864118</v>
      </c>
      <c r="G52" s="72">
        <f>FURS!G66</f>
        <v>389721.45</v>
      </c>
      <c r="H52" s="72">
        <f>FURS!H66</f>
        <v>383218.37</v>
      </c>
      <c r="I52" s="62">
        <f>G52/H52*100</f>
        <v>101.69696457922934</v>
      </c>
    </row>
    <row r="53" spans="2:9" ht="21.75" customHeight="1" x14ac:dyDescent="0.3">
      <c r="B53" s="63" t="s">
        <v>113</v>
      </c>
      <c r="C53" s="92" t="s">
        <v>19</v>
      </c>
      <c r="D53" s="20">
        <f>FURS!D67</f>
        <v>37399895.659999967</v>
      </c>
      <c r="E53" s="20">
        <f>FURS!E67</f>
        <v>36392923.899999917</v>
      </c>
      <c r="F53" s="30">
        <f t="shared" si="6"/>
        <v>102.76694382338445</v>
      </c>
      <c r="G53" s="72">
        <f>FURS!G67</f>
        <v>336694719.74000001</v>
      </c>
      <c r="H53" s="72">
        <f>FURS!H67</f>
        <v>328244360.94999993</v>
      </c>
      <c r="I53" s="62">
        <f>G53/H53*100</f>
        <v>102.57441095577184</v>
      </c>
    </row>
    <row r="54" spans="2:9" ht="20.25" customHeight="1" x14ac:dyDescent="0.3">
      <c r="B54" s="63" t="s">
        <v>114</v>
      </c>
      <c r="C54" s="92" t="s">
        <v>20</v>
      </c>
      <c r="D54" s="20">
        <f>FURS!D68</f>
        <v>4438341.5599999987</v>
      </c>
      <c r="E54" s="20">
        <f>FURS!E68</f>
        <v>3782677.8900000006</v>
      </c>
      <c r="F54" s="30">
        <f t="shared" si="6"/>
        <v>117.33332017863138</v>
      </c>
      <c r="G54" s="72">
        <f>FURS!G68</f>
        <v>34475689.240000002</v>
      </c>
      <c r="H54" s="72">
        <f>FURS!H68</f>
        <v>34092126.829999998</v>
      </c>
      <c r="I54" s="62">
        <f>G54/H54*100</f>
        <v>101.12507621455427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september</Mesec>
    <Leto xmlns="31846968-95d7-4ba5-b9d7-02992289841a">2018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1846968-95d7-4ba5-b9d7-02992289841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2018-10-15T07:37:49Z</cp:lastPrinted>
  <dcterms:created xsi:type="dcterms:W3CDTF">2013-10-09T08:57:38Z</dcterms:created>
  <dcterms:modified xsi:type="dcterms:W3CDTF">2018-10-15T10:05:36Z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SEPT 2018_delovna.xlsx</vt:lpwstr>
  </property>
</Properties>
</file>