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FURS!$A$1:$I$79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H5" i="24" s="1"/>
  <c r="I5" i="24" s="1"/>
  <c r="E40" i="22"/>
  <c r="H50" i="24"/>
  <c r="I54" i="24"/>
  <c r="E42" i="24"/>
  <c r="F42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G23" i="24"/>
  <c r="E7" i="22"/>
  <c r="F6" i="24" l="1"/>
  <c r="I6" i="24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<sst xmlns="http://schemas.openxmlformats.org/spreadsheetml/2006/main" count="280" uniqueCount="164">
  <si>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</si>
  <si>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</si>
  <si>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</si>
  <si>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</si>
  <si>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</si>
  <si>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</si>
  <si>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</si>
  <si>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</si>
  <si>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</si>
  <si>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</si>
  <si>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</si>
  <si>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</si>
  <si>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</si>
  <si>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</si>
  <si>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</si>
  <si>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</si>
  <si>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</si>
  <si>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</si>
  <si>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</si>
  <si>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</si>
  <si>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</si>
  <si>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</si>
  <si>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</si>
  <si>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</si>
  <si>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</si>
  <si>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</si>
  <si>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</si>
  <si>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</si>
  <si>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</si>
  <si>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</si>
  <si>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</si>
  <si>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</si>
  <si>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</si>
  <si>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</si>
  <si>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</si>
  <si>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</si>
  <si>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</si>
  <si>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</si>
  <si>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</si>
  <si>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</si>
  <si>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</si>
  <si>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</si>
  <si>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</si>
  <si>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</si>
  <si>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</si>
  <si>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</si>
  <si>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</si>
  <si>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</si>
  <si>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</si>
  <si>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</si>
  <si>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</si>
  <si>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</si>
  <si>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</si>
  <si>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</si>
  <si>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</si>
  <si>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</si>
  <si>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</si>
  <si>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</si>
  <si>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</si>
  <si>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</si>
  <si>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</si>
  <si>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</si>
  <si>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</si>
  <si>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</si>
  <si>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</si>
  <si>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</si>
  <si>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</si>
  <si>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</si>
  <si>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</si>
  <si>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</si>
  <si>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</si>
  <si>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</si>
  <si>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</si>
  <si>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</si>
  <si>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</si>
  <si>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</si>
  <si>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</si>
  <si>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</si>
  <si>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</si>
  <si>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</si>
  <si>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</si>
  <si>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</si>
  <si>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</si>
  <si>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</si>
  <si>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</si>
  <si>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</si>
  <si>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</si>
  <si>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</si>
  <si>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</si>
  <si>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</si>
  <si>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</si>
  <si>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</si>
  <si>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</si>
  <si>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</si>
  <si>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</si>
  <si>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</si>
  <si>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</si>
  <si>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</si>
  <si>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</si>
  <si>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</si>
  <si>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</si>
  <si>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</si>
  <si>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</si>
  <si>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</si>
  <si>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</si>
  <si>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</si>
  <si>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</si>
  <si>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</si>
  <si>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</si>
  <si>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</si>
  <si>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</si>
  <si>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</si>
  <si>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</si>
  <si>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</si>
  <si>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</si>
  <si>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</si>
  <si>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</si>
  <si>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</si>
  <si>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</si>
  <si>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</si>
  <si>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</si>
  <si>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</si>
  <si>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</si>
  <si>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</si>
  <si>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</si>
  <si>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</si>
  <si>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</si>
  <si>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</si>
  <si>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</si>
  <si>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</si>
  <si>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</si>
  <si>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</si>
  <si>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</si>
  <si>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</si>
  <si>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</si>
  <si>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</si>
  <si>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</si>
  <si>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</si>
  <si>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</si>
  <si>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</si>
  <si>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</si>
  <si>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</si>
  <si>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</si>
  <si>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</si>
  <si>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</si>
  <si>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</si>
  <si>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</si>
  <si>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</si>
  <si>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</si>
  <si>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</si>
  <si>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</si>
  <si>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</si>
  <si>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</si>
  <si>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</si>
  <si>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</si>
  <si>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</si>
  <si>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</si>
  <si>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</si>
  <si>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</si>
  <si>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</si>
  <si>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JANUAR - NOVEMBER 2018</t>
  </si>
  <si>
    <t>REALIZACIJA JANUAR - NOVEMBER 2017</t>
  </si>
  <si>
    <t>REALIZACIJA  NOVEMBER 2017</t>
  </si>
  <si>
    <t xml:space="preserve"> REALIZACIJA  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</si>
</sst>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5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29">
    <xf numFmtId="0" fontId="0" fillId="0" borderId="0" xfId="0"/>
    <xf numFmtId="3" fontId="22" fillId="0" borderId="0" xfId="0" applyNumberFormat="1" applyFont="1"/>
    <xf numFmtId="3" fontId="26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0" fontId="24" fillId="0" borderId="0" xfId="0" applyNumberFormat="1" applyFont="1"/>
    <xf numFmtId="165" fontId="25" fillId="0" borderId="0" xfId="0" applyNumberFormat="1" applyFont="1" applyBorder="1"/>
    <xf numFmtId="3" fontId="31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2" fillId="0" borderId="0" xfId="44" applyNumberFormat="1" applyFont="1"/>
    <xf numFmtId="0" fontId="0" fillId="0" borderId="0" xfId="0" applyFill="1"/>
    <xf numFmtId="3" fontId="24" fillId="0" borderId="3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/>
    </xf>
    <xf numFmtId="3" fontId="3" fillId="0" borderId="0" xfId="0" applyNumberFormat="1" applyFont="1"/>
    <xf numFmtId="3" fontId="31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3" fontId="31" fillId="0" borderId="0" xfId="0" applyNumberFormat="1" applyFont="1" applyBorder="1"/>
    <xf numFmtId="49" fontId="29" fillId="37" borderId="20" xfId="0" applyNumberFormat="1" applyFont="1" applyFill="1" applyBorder="1" applyAlignment="1">
      <alignment horizontal="left" wrapText="1"/>
    </xf>
    <xf numFmtId="49" fontId="29" fillId="37" borderId="26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4" fillId="0" borderId="1" xfId="0" quotePrefix="1" applyNumberFormat="1" applyFont="1" applyFill="1" applyBorder="1"/>
    <xf numFmtId="3" fontId="34" fillId="0" borderId="1" xfId="0" applyNumberFormat="1" applyFont="1" applyFill="1" applyBorder="1"/>
    <xf numFmtId="166" fontId="34" fillId="0" borderId="1" xfId="0" applyNumberFormat="1" applyFont="1" applyFill="1" applyBorder="1" applyAlignment="1"/>
    <xf numFmtId="3" fontId="35" fillId="0" borderId="1" xfId="0" quotePrefix="1" applyNumberFormat="1" applyFont="1" applyFill="1" applyBorder="1"/>
    <xf numFmtId="166" fontId="35" fillId="0" borderId="1" xfId="0" applyNumberFormat="1" applyFont="1" applyFill="1" applyBorder="1" applyAlignment="1"/>
    <xf numFmtId="3" fontId="35" fillId="0" borderId="1" xfId="0" applyNumberFormat="1" applyFont="1" applyFill="1" applyBorder="1"/>
    <xf numFmtId="3" fontId="35" fillId="0" borderId="1" xfId="0" applyNumberFormat="1" applyFont="1" applyBorder="1"/>
    <xf numFmtId="166" fontId="35" fillId="0" borderId="1" xfId="0" applyNumberFormat="1" applyFont="1" applyBorder="1" applyAlignment="1"/>
    <xf numFmtId="3" fontId="34" fillId="0" borderId="1" xfId="0" applyNumberFormat="1" applyFont="1" applyBorder="1"/>
    <xf numFmtId="0" fontId="40" fillId="33" borderId="13" xfId="28" applyFont="1" applyFill="1" applyBorder="1" applyAlignment="1">
      <alignment vertical="center" shrinkToFit="1"/>
    </xf>
    <xf numFmtId="0" fontId="34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7" fillId="35" borderId="1" xfId="0" applyNumberFormat="1" applyFont="1" applyFill="1" applyBorder="1" applyAlignment="1">
      <alignment horizontal="center"/>
    </xf>
    <xf numFmtId="0" fontId="40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4" fillId="0" borderId="1" xfId="0" applyNumberFormat="1" applyFont="1" applyBorder="1" applyAlignment="1"/>
    <xf numFmtId="3" fontId="36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6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7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3" fillId="0" borderId="0" xfId="0" applyFont="1"/>
    <xf numFmtId="3" fontId="31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6" fillId="35" borderId="1" xfId="0" applyNumberFormat="1" applyFont="1" applyFill="1" applyBorder="1" applyAlignment="1">
      <alignment shrinkToFit="1"/>
    </xf>
    <xf numFmtId="0" fontId="36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0" applyFont="1" applyFill="1" applyBorder="1" applyAlignment="1">
      <alignment shrinkToFit="1"/>
    </xf>
    <xf numFmtId="166" fontId="35" fillId="0" borderId="1" xfId="0" applyNumberFormat="1" applyFont="1" applyBorder="1"/>
    <xf numFmtId="3" fontId="34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shrinkToFit="1"/>
    </xf>
    <xf numFmtId="166" fontId="34" fillId="0" borderId="1" xfId="0" applyNumberFormat="1" applyFont="1" applyBorder="1"/>
    <xf numFmtId="0" fontId="35" fillId="37" borderId="1" xfId="0" applyFont="1" applyFill="1" applyBorder="1" applyAlignment="1">
      <alignment wrapText="1"/>
    </xf>
    <xf numFmtId="0" fontId="35" fillId="37" borderId="1" xfId="0" applyFont="1" applyFill="1" applyBorder="1" applyAlignment="1"/>
    <xf numFmtId="3" fontId="36" fillId="37" borderId="1" xfId="0" applyNumberFormat="1" applyFont="1" applyFill="1" applyBorder="1" applyAlignment="1">
      <alignment shrinkToFit="1"/>
    </xf>
    <xf numFmtId="0" fontId="36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6" fillId="35" borderId="1" xfId="28" applyFont="1" applyFill="1" applyBorder="1" applyAlignment="1">
      <alignment wrapText="1" shrinkToFit="1"/>
    </xf>
    <xf numFmtId="166" fontId="36" fillId="35" borderId="1" xfId="0" quotePrefix="1" applyNumberFormat="1" applyFont="1" applyFill="1" applyBorder="1" applyAlignment="1"/>
    <xf numFmtId="166" fontId="36" fillId="35" borderId="1" xfId="0" applyNumberFormat="1" applyFont="1" applyFill="1" applyBorder="1"/>
    <xf numFmtId="166" fontId="34" fillId="0" borderId="1" xfId="0" applyNumberFormat="1" applyFont="1" applyFill="1" applyBorder="1"/>
    <xf numFmtId="0" fontId="34" fillId="37" borderId="1" xfId="28" applyFont="1" applyFill="1" applyBorder="1" applyAlignment="1">
      <alignment wrapText="1" shrinkToFit="1"/>
    </xf>
    <xf numFmtId="166" fontId="34" fillId="0" borderId="1" xfId="0" quotePrefix="1" applyNumberFormat="1" applyFont="1" applyFill="1" applyBorder="1"/>
    <xf numFmtId="3" fontId="42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vertical="center" wrapText="1" shrinkToFit="1"/>
    </xf>
    <xf numFmtId="3" fontId="41" fillId="37" borderId="1" xfId="0" applyNumberFormat="1" applyFont="1" applyFill="1" applyBorder="1" applyAlignment="1">
      <alignment shrinkToFit="1"/>
    </xf>
    <xf numFmtId="49" fontId="44" fillId="37" borderId="1" xfId="0" applyNumberFormat="1" applyFont="1" applyFill="1" applyBorder="1" applyAlignment="1">
      <alignment horizontal="left" wrapText="1"/>
    </xf>
    <xf numFmtId="166" fontId="35" fillId="0" borderId="1" xfId="0" applyNumberFormat="1" applyFont="1" applyFill="1" applyBorder="1"/>
    <xf numFmtId="49" fontId="43" fillId="37" borderId="1" xfId="0" applyNumberFormat="1" applyFont="1" applyFill="1" applyBorder="1" applyAlignment="1">
      <alignment horizontal="left" wrapText="1"/>
    </xf>
    <xf numFmtId="0" fontId="35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4" fillId="35" borderId="1" xfId="0" applyNumberFormat="1" applyFont="1" applyFill="1" applyBorder="1" applyAlignment="1">
      <alignment shrinkToFit="1"/>
    </xf>
    <xf numFmtId="0" fontId="41" fillId="37" borderId="1" xfId="28" applyFont="1" applyFill="1" applyBorder="1" applyAlignment="1">
      <alignment shrinkToFit="1"/>
    </xf>
    <xf numFmtId="166" fontId="35" fillId="0" borderId="1" xfId="0" quotePrefix="1" applyNumberFormat="1" applyFont="1" applyFill="1" applyBorder="1"/>
    <xf numFmtId="49" fontId="46" fillId="37" borderId="1" xfId="0" applyNumberFormat="1" applyFont="1" applyFill="1" applyBorder="1" applyAlignment="1">
      <alignment horizontal="left" wrapText="1"/>
    </xf>
    <xf numFmtId="0" fontId="47" fillId="37" borderId="1" xfId="28" applyFont="1" applyFill="1" applyBorder="1" applyAlignment="1">
      <alignment wrapText="1" shrinkToFit="1"/>
    </xf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39" fillId="34" borderId="14" xfId="0" applyNumberFormat="1" applyFont="1" applyFill="1" applyBorder="1" applyAlignment="1">
      <alignment horizontal="right" shrinkToFit="1"/>
    </xf>
    <xf numFmtId="3" fontId="39" fillId="34" borderId="1" xfId="0" applyNumberFormat="1" applyFont="1" applyFill="1" applyBorder="1" applyAlignment="1">
      <alignment horizontal="right"/>
    </xf>
    <xf numFmtId="3" fontId="39" fillId="34" borderId="1" xfId="0" applyNumberFormat="1" applyFont="1" applyFill="1" applyBorder="1"/>
    <xf numFmtId="3" fontId="39" fillId="34" borderId="11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3" fontId="26" fillId="0" borderId="12" xfId="0" applyNumberFormat="1" applyFont="1" applyBorder="1"/>
    <xf numFmtId="0" fontId="0" fillId="0" borderId="0" xfId="0"/>
    <xf numFmtId="3" fontId="0" fillId="0" borderId="0" xfId="0" applyNumberFormat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26" fillId="0" borderId="1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3" fontId="26" fillId="0" borderId="15" xfId="0" applyNumberFormat="1" applyFont="1" applyFill="1" applyBorder="1" applyAlignment="1">
      <alignment horizontal="right"/>
    </xf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39" fillId="34" borderId="15" xfId="0" applyNumberFormat="1" applyFont="1" applyFill="1" applyBorder="1" applyAlignment="1">
      <alignment horizontal="right"/>
    </xf>
    <xf numFmtId="3" fontId="39" fillId="0" borderId="15" xfId="0" applyNumberFormat="1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39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39" fillId="35" borderId="1" xfId="0" applyNumberFormat="1" applyFont="1" applyFill="1" applyBorder="1"/>
    <xf numFmtId="3" fontId="39" fillId="35" borderId="12" xfId="0" applyNumberFormat="1" applyFont="1" applyFill="1" applyBorder="1"/>
    <xf numFmtId="3" fontId="39" fillId="0" borderId="1" xfId="0" applyNumberFormat="1" applyFont="1" applyFill="1" applyBorder="1"/>
    <xf numFmtId="3" fontId="39" fillId="35" borderId="11" xfId="0" applyNumberFormat="1" applyFont="1" applyFill="1" applyBorder="1"/>
    <xf numFmtId="0" fontId="24" fillId="0" borderId="0" xfId="0" applyNumberFormat="1" applyFont="1" applyAlignment="1">
      <alignment horizontal="right"/>
    </xf>
    <xf numFmtId="0" fontId="39" fillId="34" borderId="20" xfId="28" applyFont="1" applyFill="1" applyBorder="1" applyAlignment="1"/>
    <xf numFmtId="166" fontId="39" fillId="34" borderId="33" xfId="0" applyNumberFormat="1" applyFont="1" applyFill="1" applyBorder="1" applyAlignment="1"/>
    <xf numFmtId="166" fontId="39" fillId="34" borderId="20" xfId="0" applyNumberFormat="1" applyFont="1" applyFill="1" applyBorder="1" applyAlignment="1">
      <alignment horizontal="right"/>
    </xf>
    <xf numFmtId="3" fontId="39" fillId="35" borderId="14" xfId="0" applyNumberFormat="1" applyFont="1" applyFill="1" applyBorder="1" applyAlignment="1">
      <alignment shrinkToFit="1"/>
    </xf>
    <xf numFmtId="0" fontId="39" fillId="35" borderId="25" xfId="28" applyFont="1" applyFill="1" applyBorder="1" applyAlignment="1">
      <alignment wrapText="1"/>
    </xf>
    <xf numFmtId="3" fontId="39" fillId="35" borderId="15" xfId="0" applyNumberFormat="1" applyFont="1" applyFill="1" applyBorder="1" applyAlignment="1">
      <alignment horizontal="right"/>
    </xf>
    <xf numFmtId="3" fontId="39" fillId="35" borderId="1" xfId="0" applyNumberFormat="1" applyFont="1" applyFill="1" applyBorder="1" applyAlignment="1">
      <alignment horizontal="right"/>
    </xf>
    <xf numFmtId="166" fontId="39" fillId="35" borderId="33" xfId="0" applyNumberFormat="1" applyFont="1" applyFill="1" applyBorder="1" applyAlignment="1"/>
    <xf numFmtId="166" fontId="39" fillId="35" borderId="20" xfId="0" applyNumberFormat="1" applyFont="1" applyFill="1" applyBorder="1"/>
    <xf numFmtId="0" fontId="26" fillId="37" borderId="20" xfId="0" applyFont="1" applyFill="1" applyBorder="1" applyAlignment="1"/>
    <xf numFmtId="3" fontId="26" fillId="0" borderId="15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/>
    </xf>
    <xf numFmtId="166" fontId="26" fillId="0" borderId="33" xfId="0" applyNumberFormat="1" applyFont="1" applyBorder="1" applyAlignment="1"/>
    <xf numFmtId="166" fontId="26" fillId="0" borderId="20" xfId="0" applyNumberFormat="1" applyFont="1" applyBorder="1"/>
    <xf numFmtId="3" fontId="36" fillId="37" borderId="14" xfId="0" applyNumberFormat="1" applyFont="1" applyFill="1" applyBorder="1" applyAlignment="1">
      <alignment shrinkToFit="1"/>
    </xf>
    <xf numFmtId="0" fontId="36" fillId="37" borderId="20" xfId="0" applyFont="1" applyFill="1" applyBorder="1" applyAlignment="1"/>
    <xf numFmtId="3" fontId="36" fillId="0" borderId="15" xfId="0" applyNumberFormat="1" applyFont="1" applyBorder="1" applyAlignment="1">
      <alignment horizontal="right"/>
    </xf>
    <xf numFmtId="3" fontId="36" fillId="0" borderId="1" xfId="0" applyNumberFormat="1" applyFont="1" applyBorder="1" applyAlignment="1">
      <alignment horizontal="right"/>
    </xf>
    <xf numFmtId="166" fontId="36" fillId="0" borderId="33" xfId="0" applyNumberFormat="1" applyFont="1" applyBorder="1" applyAlignment="1"/>
    <xf numFmtId="3" fontId="36" fillId="0" borderId="1" xfId="0" applyNumberFormat="1" applyFont="1" applyBorder="1"/>
    <xf numFmtId="166" fontId="36" fillId="0" borderId="20" xfId="0" applyNumberFormat="1" applyFont="1" applyBorder="1"/>
    <xf numFmtId="3" fontId="49" fillId="37" borderId="14" xfId="0" applyNumberFormat="1" applyFont="1" applyFill="1" applyBorder="1" applyAlignment="1">
      <alignment shrinkToFit="1"/>
    </xf>
    <xf numFmtId="0" fontId="49" fillId="37" borderId="20" xfId="28" applyFont="1" applyFill="1" applyBorder="1" applyAlignment="1"/>
    <xf numFmtId="3" fontId="49" fillId="0" borderId="15" xfId="0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right"/>
    </xf>
    <xf numFmtId="166" fontId="49" fillId="0" borderId="33" xfId="0" applyNumberFormat="1" applyFont="1" applyBorder="1" applyAlignment="1"/>
    <xf numFmtId="3" fontId="49" fillId="0" borderId="12" xfId="0" applyNumberFormat="1" applyFont="1" applyFill="1" applyBorder="1"/>
    <xf numFmtId="3" fontId="49" fillId="0" borderId="1" xfId="0" applyNumberFormat="1" applyFont="1" applyBorder="1"/>
    <xf numFmtId="166" fontId="49" fillId="0" borderId="20" xfId="0" applyNumberFormat="1" applyFont="1" applyBorder="1"/>
    <xf numFmtId="0" fontId="39" fillId="35" borderId="25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0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3" xfId="0" applyNumberFormat="1" applyFont="1" applyBorder="1" applyAlignment="1"/>
    <xf numFmtId="166" fontId="1" fillId="0" borderId="20" xfId="0" applyNumberFormat="1" applyFont="1" applyBorder="1"/>
    <xf numFmtId="0" fontId="26" fillId="37" borderId="20" xfId="28" applyFont="1" applyFill="1" applyBorder="1" applyAlignment="1"/>
    <xf numFmtId="0" fontId="1" fillId="37" borderId="20" xfId="28" applyFont="1" applyFill="1" applyBorder="1" applyAlignment="1">
      <alignment wrapText="1"/>
    </xf>
    <xf numFmtId="166" fontId="26" fillId="0" borderId="34" xfId="0" applyNumberFormat="1" applyFont="1" applyFill="1" applyBorder="1" applyAlignment="1"/>
    <xf numFmtId="166" fontId="26" fillId="0" borderId="26" xfId="0" applyNumberFormat="1" applyFont="1" applyFill="1" applyBorder="1"/>
    <xf numFmtId="3" fontId="49" fillId="0" borderId="15" xfId="0" quotePrefix="1" applyNumberFormat="1" applyFont="1" applyFill="1" applyBorder="1" applyAlignment="1">
      <alignment horizontal="right"/>
    </xf>
    <xf numFmtId="3" fontId="49" fillId="0" borderId="1" xfId="0" quotePrefix="1" applyNumberFormat="1" applyFont="1" applyFill="1" applyBorder="1" applyAlignment="1">
      <alignment horizontal="right"/>
    </xf>
    <xf numFmtId="166" fontId="49" fillId="0" borderId="33" xfId="0" quotePrefix="1" applyNumberFormat="1" applyFont="1" applyFill="1" applyBorder="1" applyAlignment="1"/>
    <xf numFmtId="3" fontId="49" fillId="0" borderId="1" xfId="0" quotePrefix="1" applyNumberFormat="1" applyFont="1" applyFill="1" applyBorder="1"/>
    <xf numFmtId="166" fontId="49" fillId="0" borderId="20" xfId="0" quotePrefix="1" applyNumberFormat="1" applyFont="1" applyFill="1" applyBorder="1"/>
    <xf numFmtId="166" fontId="49" fillId="0" borderId="33" xfId="0" applyNumberFormat="1" applyFont="1" applyFill="1" applyBorder="1" applyAlignment="1"/>
    <xf numFmtId="166" fontId="49" fillId="0" borderId="20" xfId="0" applyNumberFormat="1" applyFont="1" applyFill="1" applyBorder="1"/>
    <xf numFmtId="3" fontId="26" fillId="0" borderId="15" xfId="0" quotePrefix="1" applyNumberFormat="1" applyFont="1" applyFill="1" applyBorder="1" applyAlignment="1">
      <alignment horizontal="right"/>
    </xf>
    <xf numFmtId="3" fontId="26" fillId="0" borderId="1" xfId="0" quotePrefix="1" applyNumberFormat="1" applyFont="1" applyFill="1" applyBorder="1" applyAlignment="1">
      <alignment horizontal="right"/>
    </xf>
    <xf numFmtId="166" fontId="26" fillId="0" borderId="33" xfId="0" applyNumberFormat="1" applyFont="1" applyFill="1" applyBorder="1" applyAlignment="1"/>
    <xf numFmtId="166" fontId="26" fillId="0" borderId="20" xfId="0" applyNumberFormat="1" applyFont="1" applyFill="1" applyBorder="1"/>
    <xf numFmtId="49" fontId="50" fillId="37" borderId="26" xfId="0" applyNumberFormat="1" applyFont="1" applyFill="1" applyBorder="1" applyAlignment="1">
      <alignment horizontal="left" wrapText="1"/>
    </xf>
    <xf numFmtId="3" fontId="49" fillId="0" borderId="15" xfId="0" applyNumberFormat="1" applyFont="1" applyFill="1" applyBorder="1" applyAlignment="1">
      <alignment horizontal="right"/>
    </xf>
    <xf numFmtId="3" fontId="49" fillId="0" borderId="1" xfId="0" applyNumberFormat="1" applyFont="1" applyFill="1" applyBorder="1" applyAlignment="1">
      <alignment horizontal="right"/>
    </xf>
    <xf numFmtId="3" fontId="49" fillId="0" borderId="1" xfId="0" applyNumberFormat="1" applyFont="1" applyFill="1" applyBorder="1"/>
    <xf numFmtId="3" fontId="49" fillId="0" borderId="12" xfId="0" applyNumberFormat="1" applyFont="1" applyBorder="1"/>
    <xf numFmtId="3" fontId="1" fillId="0" borderId="12" xfId="0" applyNumberFormat="1" applyFont="1" applyBorder="1"/>
    <xf numFmtId="0" fontId="39" fillId="35" borderId="20" xfId="28" applyFont="1" applyFill="1" applyBorder="1" applyAlignment="1"/>
    <xf numFmtId="166" fontId="39" fillId="34" borderId="34" xfId="0" applyNumberFormat="1" applyFont="1" applyFill="1" applyBorder="1" applyAlignment="1"/>
    <xf numFmtId="166" fontId="39" fillId="34" borderId="26" xfId="0" applyNumberFormat="1" applyFont="1" applyFill="1" applyBorder="1"/>
    <xf numFmtId="0" fontId="39" fillId="35" borderId="20" xfId="28" applyFont="1" applyFill="1" applyBorder="1" applyAlignment="1">
      <alignment wrapText="1"/>
    </xf>
    <xf numFmtId="166" fontId="39" fillId="35" borderId="34" xfId="0" applyNumberFormat="1" applyFont="1" applyFill="1" applyBorder="1" applyAlignment="1"/>
    <xf numFmtId="0" fontId="26" fillId="37" borderId="20" xfId="28" applyFont="1" applyFill="1" applyBorder="1" applyAlignment="1">
      <alignment wrapText="1"/>
    </xf>
    <xf numFmtId="0" fontId="23" fillId="37" borderId="20" xfId="28" applyFont="1" applyFill="1" applyBorder="1" applyAlignment="1">
      <alignment wrapText="1"/>
    </xf>
    <xf numFmtId="166" fontId="39" fillId="35" borderId="26" xfId="0" applyNumberFormat="1" applyFont="1" applyFill="1" applyBorder="1"/>
    <xf numFmtId="3" fontId="26" fillId="0" borderId="30" xfId="0" applyNumberFormat="1" applyFont="1" applyBorder="1" applyAlignment="1">
      <alignment horizontal="right"/>
    </xf>
    <xf numFmtId="3" fontId="26" fillId="0" borderId="30" xfId="0" applyNumberFormat="1" applyFont="1" applyBorder="1"/>
    <xf numFmtId="3" fontId="1" fillId="0" borderId="30" xfId="0" applyNumberFormat="1" applyFont="1" applyBorder="1" applyAlignment="1">
      <alignment horizontal="right"/>
    </xf>
    <xf numFmtId="166" fontId="1" fillId="0" borderId="33" xfId="0" applyNumberFormat="1" applyFont="1" applyFill="1" applyBorder="1" applyAlignment="1"/>
    <xf numFmtId="3" fontId="1" fillId="0" borderId="30" xfId="0" applyNumberFormat="1" applyFont="1" applyBorder="1"/>
    <xf numFmtId="166" fontId="1" fillId="0" borderId="25" xfId="0" applyNumberFormat="1" applyFont="1" applyFill="1" applyBorder="1"/>
    <xf numFmtId="166" fontId="39" fillId="34" borderId="20" xfId="0" applyNumberFormat="1" applyFont="1" applyFill="1" applyBorder="1"/>
    <xf numFmtId="3" fontId="26" fillId="0" borderId="17" xfId="0" applyNumberFormat="1" applyFont="1" applyFill="1" applyBorder="1" applyAlignment="1">
      <alignment horizontal="right"/>
    </xf>
    <xf numFmtId="3" fontId="26" fillId="0" borderId="30" xfId="0" applyNumberFormat="1" applyFont="1" applyFill="1" applyBorder="1" applyAlignment="1">
      <alignment horizontal="right"/>
    </xf>
    <xf numFmtId="3" fontId="26" fillId="0" borderId="30" xfId="0" applyNumberFormat="1" applyFont="1" applyFill="1" applyBorder="1"/>
    <xf numFmtId="166" fontId="26" fillId="0" borderId="27" xfId="0" applyNumberFormat="1" applyFont="1" applyFill="1" applyBorder="1"/>
    <xf numFmtId="3" fontId="39" fillId="38" borderId="14" xfId="0" applyNumberFormat="1" applyFont="1" applyFill="1" applyBorder="1" applyAlignment="1">
      <alignment horizontal="right" shrinkToFit="1"/>
    </xf>
    <xf numFmtId="0" fontId="39" fillId="38" borderId="20" xfId="28" applyFont="1" applyFill="1" applyBorder="1" applyAlignment="1"/>
    <xf numFmtId="3" fontId="39" fillId="38" borderId="15" xfId="0" applyNumberFormat="1" applyFont="1" applyFill="1" applyBorder="1" applyAlignment="1">
      <alignment horizontal="right"/>
    </xf>
    <xf numFmtId="3" fontId="39" fillId="38" borderId="1" xfId="0" applyNumberFormat="1" applyFont="1" applyFill="1" applyBorder="1" applyAlignment="1">
      <alignment horizontal="right"/>
    </xf>
    <xf numFmtId="166" fontId="39" fillId="38" borderId="33" xfId="0" applyNumberFormat="1" applyFont="1" applyFill="1" applyBorder="1" applyAlignment="1"/>
    <xf numFmtId="3" fontId="39" fillId="38" borderId="1" xfId="0" applyNumberFormat="1" applyFont="1" applyFill="1" applyBorder="1"/>
    <xf numFmtId="166" fontId="39" fillId="38" borderId="20" xfId="0" applyNumberFormat="1" applyFont="1" applyFill="1" applyBorder="1"/>
    <xf numFmtId="0" fontId="39" fillId="0" borderId="20" xfId="0" applyFont="1" applyFill="1" applyBorder="1" applyAlignment="1" applyProtection="1">
      <alignment wrapText="1"/>
    </xf>
    <xf numFmtId="3" fontId="39" fillId="0" borderId="15" xfId="0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/>
    </xf>
    <xf numFmtId="166" fontId="39" fillId="0" borderId="33" xfId="0" applyNumberFormat="1" applyFont="1" applyFill="1" applyBorder="1" applyAlignment="1"/>
    <xf numFmtId="166" fontId="39" fillId="0" borderId="27" xfId="0" applyNumberFormat="1" applyFont="1" applyFill="1" applyBorder="1"/>
    <xf numFmtId="0" fontId="39" fillId="0" borderId="15" xfId="45" applyFont="1" applyFill="1" applyBorder="1" applyAlignment="1" applyProtection="1">
      <alignment horizontal="right"/>
    </xf>
    <xf numFmtId="166" fontId="39" fillId="0" borderId="33" xfId="0" applyNumberFormat="1" applyFont="1" applyFill="1" applyBorder="1" applyAlignment="1">
      <alignment horizontal="right"/>
    </xf>
    <xf numFmtId="166" fontId="39" fillId="0" borderId="27" xfId="0" applyNumberFormat="1" applyFont="1" applyFill="1" applyBorder="1" applyAlignment="1">
      <alignment horizontal="right"/>
    </xf>
    <xf numFmtId="3" fontId="39" fillId="39" borderId="36" xfId="0" applyNumberFormat="1" applyFont="1" applyFill="1" applyBorder="1" applyAlignment="1">
      <alignment horizontal="right" shrinkToFit="1"/>
    </xf>
    <xf numFmtId="0" fontId="39" fillId="39" borderId="21" xfId="28" applyFont="1" applyFill="1" applyBorder="1" applyAlignment="1"/>
    <xf numFmtId="3" fontId="39" fillId="39" borderId="18" xfId="0" applyNumberFormat="1" applyFont="1" applyFill="1" applyBorder="1" applyAlignment="1">
      <alignment horizontal="right"/>
    </xf>
    <xf numFmtId="3" fontId="39" fillId="39" borderId="24" xfId="0" applyNumberFormat="1" applyFont="1" applyFill="1" applyBorder="1" applyAlignment="1">
      <alignment horizontal="right"/>
    </xf>
    <xf numFmtId="166" fontId="39" fillId="39" borderId="37" xfId="0" applyNumberFormat="1" applyFont="1" applyFill="1" applyBorder="1" applyAlignment="1"/>
    <xf numFmtId="3" fontId="39" fillId="39" borderId="23" xfId="0" applyNumberFormat="1" applyFont="1" applyFill="1" applyBorder="1"/>
    <xf numFmtId="3" fontId="39" fillId="39" borderId="24" xfId="0" applyNumberFormat="1" applyFont="1" applyFill="1" applyBorder="1"/>
    <xf numFmtId="166" fontId="39" fillId="39" borderId="28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0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B2C-40BF-9AB4-C659A455B87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B2C-40BF-9AB4-C659A455B87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B2C-40BF-9AB4-C659A455B87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B2C-40BF-9AB4-C659A455B872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9.597181640833039</c:v>
                </c:pt>
                <c:pt idx="1">
                  <c:v>18.745937463768026</c:v>
                </c:pt>
                <c:pt idx="2">
                  <c:v>18.631427962448143</c:v>
                </c:pt>
                <c:pt idx="3">
                  <c:v>53.025452932950778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B2C-40BF-9AB4-C659A455B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D9ED-4C81-BDC7-8E964469422E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D9ED-4C81-BDC7-8E964469422E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D9ED-4C81-BDC7-8E964469422E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D9ED-4C81-BDC7-8E964469422E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9ED-4C81-BDC7-8E964469422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9ED-4C81-BDC7-8E964469422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9ED-4C81-BDC7-8E964469422E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9ED-4C81-BDC7-8E964469422E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9.8660078411601688</c:v>
                </c:pt>
                <c:pt idx="1">
                  <c:v>19.548471570831381</c:v>
                </c:pt>
                <c:pt idx="2">
                  <c:v>17.559363025134587</c:v>
                </c:pt>
                <c:pt idx="3">
                  <c:v>53.026157562873856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9ED-4C81-BDC7-8E9644694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topLeftCell="A31" zoomScaleNormal="100" workbookViewId="0">
      <selection activeCell="I1" sqref="I1:J1048576"/>
    </sheetView>
  </sheetViews>
  <sheetFormatPr defaultColWidth="11.5546875" defaultRowHeight="14.4" x14ac:dyDescent="0.3"/>
  <cols>
    <col min="1" max="1" width="3.109375" style="103" customWidth="1"/>
    <col min="2" max="2" width="6.88671875" style="103" customWidth="1"/>
    <col min="3" max="3" width="57.109375" style="103" customWidth="1"/>
    <col min="4" max="4" width="20.6640625" style="225" customWidth="1"/>
    <col min="5" max="5" width="20" style="225" customWidth="1"/>
    <col min="6" max="6" width="10.88671875" style="103" customWidth="1"/>
    <col min="7" max="8" width="20.6640625" style="103" customWidth="1"/>
    <col min="9" max="9" width="11.44140625" style="103" customWidth="1"/>
    <col min="10" max="10" width="11.5546875" style="103" customWidth="1"/>
    <col min="11" max="11" width="13.88671875" style="103" bestFit="1" customWidth="1"/>
    <col min="12" max="12" width="15" style="103" bestFit="1" customWidth="1"/>
    <col min="13" max="16384" width="11.5546875" style="103"/>
  </cols>
  <sheetData>
    <row r="1" spans="1:14" x14ac:dyDescent="0.3">
      <c r="B1" s="5" t="s">
        <v>121</v>
      </c>
      <c r="C1" s="5"/>
      <c r="D1" s="123"/>
      <c r="E1" s="123"/>
      <c r="F1" s="5"/>
      <c r="G1" s="94"/>
      <c r="H1" s="94"/>
      <c r="I1" s="94"/>
    </row>
    <row r="2" spans="1:14" x14ac:dyDescent="0.3">
      <c r="B2" s="5" t="s">
        <v>122</v>
      </c>
      <c r="C2" s="5"/>
      <c r="D2" s="123"/>
      <c r="E2" s="123"/>
      <c r="F2" s="5"/>
      <c r="G2" s="6"/>
      <c r="H2" s="94"/>
      <c r="I2" s="94"/>
    </row>
    <row r="3" spans="1:14" x14ac:dyDescent="0.3">
      <c r="B3" s="5" t="s">
        <v>128</v>
      </c>
      <c r="C3" s="5"/>
      <c r="D3" s="123"/>
      <c r="E3" s="123"/>
      <c r="F3" s="5"/>
      <c r="G3" s="94"/>
      <c r="H3" s="94"/>
      <c r="I3" s="94"/>
    </row>
    <row r="4" spans="1:14" x14ac:dyDescent="0.3">
      <c r="B4" s="94"/>
      <c r="C4" s="5"/>
      <c r="D4" s="123"/>
      <c r="E4" s="123"/>
      <c r="F4" s="5"/>
      <c r="G4" s="94"/>
      <c r="H4" s="94"/>
      <c r="I4" s="94"/>
    </row>
    <row r="5" spans="1:14" x14ac:dyDescent="0.3">
      <c r="B5" s="11"/>
      <c r="C5" s="1"/>
      <c r="D5" s="123"/>
      <c r="E5" s="123"/>
      <c r="F5" s="5"/>
      <c r="G5" s="94"/>
      <c r="H5" s="94"/>
      <c r="I5" s="94"/>
    </row>
    <row r="6" spans="1:14" ht="15" thickBot="1" x14ac:dyDescent="0.35">
      <c r="A6" s="226"/>
      <c r="B6" s="227" t="s">
        <v>104</v>
      </c>
      <c r="C6" s="227"/>
      <c r="D6" s="227"/>
      <c r="E6" s="227"/>
      <c r="F6" s="227"/>
      <c r="G6" s="227"/>
      <c r="H6" s="227"/>
      <c r="I6" s="227"/>
    </row>
    <row r="7" spans="1:14" ht="53.25" customHeight="1" x14ac:dyDescent="0.3">
      <c r="A7" s="226"/>
      <c r="B7" s="7"/>
      <c r="C7" s="16"/>
      <c r="D7" s="100" t="s">
        <v>163</v>
      </c>
      <c r="E7" s="101" t="s">
        <v>162</v>
      </c>
      <c r="F7" s="13" t="s">
        <v>151</v>
      </c>
      <c r="G7" s="101" t="s">
        <v>160</v>
      </c>
      <c r="H7" s="101" t="s">
        <v>161</v>
      </c>
      <c r="I7" s="111" t="s">
        <v>151</v>
      </c>
    </row>
    <row r="8" spans="1:14" s="117" customFormat="1" ht="19.2" customHeight="1" x14ac:dyDescent="0.25">
      <c r="A8" s="226"/>
      <c r="B8" s="8" t="s">
        <v>60</v>
      </c>
      <c r="C8" s="17" t="s">
        <v>123</v>
      </c>
      <c r="D8" s="112">
        <v>1</v>
      </c>
      <c r="E8" s="9">
        <v>2</v>
      </c>
      <c r="F8" s="14" t="s">
        <v>125</v>
      </c>
      <c r="G8" s="9">
        <v>1</v>
      </c>
      <c r="H8" s="9">
        <v>2</v>
      </c>
      <c r="I8" s="10" t="s">
        <v>125</v>
      </c>
    </row>
    <row r="9" spans="1:14" s="117" customFormat="1" ht="22.95" customHeight="1" x14ac:dyDescent="0.3">
      <c r="A9" s="226"/>
      <c r="B9" s="96" t="s">
        <v>21</v>
      </c>
      <c r="C9" s="124" t="s">
        <v>96</v>
      </c>
      <c r="D9" s="113">
        <v>1409292450.5399969</v>
      </c>
      <c r="E9" s="97">
        <v>1289525607.3500006</v>
      </c>
      <c r="F9" s="125">
        <v>109.28766691466633</v>
      </c>
      <c r="G9" s="97">
        <v>14577218391.089998</v>
      </c>
      <c r="H9" s="97">
        <v>13617157358.51</v>
      </c>
      <c r="I9" s="126">
        <v>107.05037774994948</v>
      </c>
      <c r="K9" s="15"/>
      <c r="L9" s="15"/>
      <c r="M9" s="15"/>
      <c r="N9" s="15"/>
    </row>
    <row r="10" spans="1:14" s="117" customFormat="1" ht="31.95" customHeight="1" x14ac:dyDescent="0.3">
      <c r="A10" s="226"/>
      <c r="B10" s="127" t="s">
        <v>22</v>
      </c>
      <c r="C10" s="128" t="s">
        <v>117</v>
      </c>
      <c r="D10" s="129">
        <v>281003874.40999979</v>
      </c>
      <c r="E10" s="130">
        <v>245087465.88000077</v>
      </c>
      <c r="F10" s="131">
        <v>114.65452686494557</v>
      </c>
      <c r="G10" s="119">
        <v>2985020228.2299995</v>
      </c>
      <c r="H10" s="119">
        <v>2696791371.5500007</v>
      </c>
      <c r="I10" s="132">
        <v>110.6878440698339</v>
      </c>
      <c r="K10" s="15"/>
      <c r="L10" s="15"/>
      <c r="M10" s="15"/>
      <c r="N10" s="15"/>
    </row>
    <row r="11" spans="1:14" s="117" customFormat="1" ht="22.95" customHeight="1" x14ac:dyDescent="0.25">
      <c r="A11" s="226"/>
      <c r="B11" s="2" t="s">
        <v>23</v>
      </c>
      <c r="C11" s="133" t="s">
        <v>61</v>
      </c>
      <c r="D11" s="134">
        <v>216182953.96999967</v>
      </c>
      <c r="E11" s="135">
        <v>189986739.75000066</v>
      </c>
      <c r="F11" s="136">
        <v>113.78844347477622</v>
      </c>
      <c r="G11" s="105">
        <v>2207085621.6399999</v>
      </c>
      <c r="H11" s="105">
        <v>1983478789.7700005</v>
      </c>
      <c r="I11" s="137">
        <v>111.27346725476851</v>
      </c>
      <c r="K11" s="15"/>
      <c r="L11" s="15"/>
      <c r="M11" s="15"/>
      <c r="N11" s="15"/>
    </row>
    <row r="12" spans="1:14" s="117" customFormat="1" ht="19.95" customHeight="1" x14ac:dyDescent="0.25">
      <c r="A12" s="226"/>
      <c r="B12" s="138" t="s">
        <v>24</v>
      </c>
      <c r="C12" s="139" t="s">
        <v>62</v>
      </c>
      <c r="D12" s="140">
        <v>959775.94999998808</v>
      </c>
      <c r="E12" s="141">
        <v>2925311.8299999833</v>
      </c>
      <c r="F12" s="142">
        <v>32.809355233763007</v>
      </c>
      <c r="G12" s="143">
        <v>-191884788.74000001</v>
      </c>
      <c r="H12" s="143">
        <v>-174824537.12</v>
      </c>
      <c r="I12" s="144">
        <v>109.75849952246108</v>
      </c>
      <c r="K12" s="15"/>
      <c r="L12" s="15"/>
      <c r="M12" s="15"/>
      <c r="N12" s="15"/>
    </row>
    <row r="13" spans="1:14" s="117" customFormat="1" ht="19.95" customHeight="1" x14ac:dyDescent="0.25">
      <c r="A13" s="226"/>
      <c r="B13" s="145" t="s">
        <v>63</v>
      </c>
      <c r="C13" s="146" t="s">
        <v>0</v>
      </c>
      <c r="D13" s="147">
        <v>2886417.7399999797</v>
      </c>
      <c r="E13" s="148">
        <v>4173085.5799999833</v>
      </c>
      <c r="F13" s="149">
        <v>69.167470560236893</v>
      </c>
      <c r="G13" s="151">
        <v>73944754.50999999</v>
      </c>
      <c r="H13" s="151">
        <v>77601224.829999983</v>
      </c>
      <c r="I13" s="152">
        <v>95.288128083016503</v>
      </c>
      <c r="K13" s="15"/>
      <c r="L13" s="15"/>
      <c r="M13" s="15"/>
      <c r="N13" s="15"/>
    </row>
    <row r="14" spans="1:14" s="117" customFormat="1" ht="19.95" customHeight="1" x14ac:dyDescent="0.25">
      <c r="A14" s="226"/>
      <c r="B14" s="145" t="s">
        <v>25</v>
      </c>
      <c r="C14" s="146" t="s">
        <v>1</v>
      </c>
      <c r="D14" s="147">
        <v>1926641.7899999917</v>
      </c>
      <c r="E14" s="148">
        <v>1247773.75</v>
      </c>
      <c r="F14" s="149">
        <v>154.40634089312999</v>
      </c>
      <c r="G14" s="151">
        <v>265829543.25</v>
      </c>
      <c r="H14" s="151">
        <v>252425761.94999999</v>
      </c>
      <c r="I14" s="152">
        <v>105.30998943865919</v>
      </c>
      <c r="K14" s="15"/>
      <c r="L14" s="15"/>
      <c r="M14" s="15"/>
      <c r="N14" s="15"/>
    </row>
    <row r="15" spans="1:14" s="117" customFormat="1" ht="19.95" customHeight="1" x14ac:dyDescent="0.25">
      <c r="A15" s="226"/>
      <c r="B15" s="138" t="s">
        <v>26</v>
      </c>
      <c r="C15" s="139" t="s">
        <v>64</v>
      </c>
      <c r="D15" s="140">
        <v>193563809.56999969</v>
      </c>
      <c r="E15" s="141">
        <v>176231013.30000067</v>
      </c>
      <c r="F15" s="142">
        <v>109.83527016353992</v>
      </c>
      <c r="G15" s="143">
        <v>2203262925.75</v>
      </c>
      <c r="H15" s="143">
        <v>2007791529.7000003</v>
      </c>
      <c r="I15" s="144">
        <v>109.73564203048545</v>
      </c>
      <c r="K15" s="15"/>
      <c r="L15" s="15"/>
      <c r="M15" s="15"/>
      <c r="N15" s="15"/>
    </row>
    <row r="16" spans="1:14" s="117" customFormat="1" ht="19.95" customHeight="1" x14ac:dyDescent="0.25">
      <c r="A16" s="226"/>
      <c r="B16" s="138" t="s">
        <v>27</v>
      </c>
      <c r="C16" s="139" t="s">
        <v>140</v>
      </c>
      <c r="D16" s="140">
        <v>21302353.060000002</v>
      </c>
      <c r="E16" s="141">
        <v>10817092.039999992</v>
      </c>
      <c r="F16" s="142">
        <v>196.93234541434131</v>
      </c>
      <c r="G16" s="143">
        <v>191283390.19</v>
      </c>
      <c r="H16" s="143">
        <v>146491571.43000001</v>
      </c>
      <c r="I16" s="144">
        <v>130.5763794618064</v>
      </c>
      <c r="K16" s="15"/>
      <c r="L16" s="15"/>
      <c r="M16" s="15"/>
      <c r="N16" s="15"/>
    </row>
    <row r="17" spans="1:14" s="117" customFormat="1" ht="19.95" customHeight="1" x14ac:dyDescent="0.25">
      <c r="A17" s="226"/>
      <c r="B17" s="138" t="s">
        <v>28</v>
      </c>
      <c r="C17" s="139" t="s">
        <v>2</v>
      </c>
      <c r="D17" s="140">
        <v>357015.3900000006</v>
      </c>
      <c r="E17" s="141">
        <v>13322.579999999609</v>
      </c>
      <c r="F17" s="142">
        <v>2679.776664880309</v>
      </c>
      <c r="G17" s="143">
        <v>4424094.4400000004</v>
      </c>
      <c r="H17" s="143">
        <v>4020225.76</v>
      </c>
      <c r="I17" s="144">
        <v>110.04592040622119</v>
      </c>
      <c r="K17" s="15"/>
      <c r="L17" s="15"/>
      <c r="M17" s="15"/>
      <c r="N17" s="15"/>
    </row>
    <row r="18" spans="1:14" s="117" customFormat="1" ht="22.95" customHeight="1" x14ac:dyDescent="0.25">
      <c r="A18" s="226"/>
      <c r="B18" s="2" t="s">
        <v>29</v>
      </c>
      <c r="C18" s="133" t="s">
        <v>3</v>
      </c>
      <c r="D18" s="134">
        <v>64858932.500000119</v>
      </c>
      <c r="E18" s="135">
        <v>57026198.740000129</v>
      </c>
      <c r="F18" s="136">
        <v>113.7353250489513</v>
      </c>
      <c r="G18" s="105">
        <v>775187415.60000002</v>
      </c>
      <c r="H18" s="105">
        <v>709353418.17000008</v>
      </c>
      <c r="I18" s="137">
        <v>109.28084587226483</v>
      </c>
      <c r="K18" s="15"/>
      <c r="L18" s="15"/>
      <c r="M18" s="15"/>
      <c r="N18" s="15"/>
    </row>
    <row r="19" spans="1:14" s="117" customFormat="1" ht="22.95" customHeight="1" x14ac:dyDescent="0.25">
      <c r="A19" s="226"/>
      <c r="B19" s="2" t="s">
        <v>30</v>
      </c>
      <c r="C19" s="133" t="s">
        <v>4</v>
      </c>
      <c r="D19" s="134">
        <v>-38012.060000000056</v>
      </c>
      <c r="E19" s="135">
        <v>-1925472.6099999994</v>
      </c>
      <c r="F19" s="136">
        <v>1.9741677862662541</v>
      </c>
      <c r="G19" s="105">
        <v>2747190.99</v>
      </c>
      <c r="H19" s="105">
        <v>3959163.6100000003</v>
      </c>
      <c r="I19" s="137">
        <v>69.388165294841158</v>
      </c>
      <c r="K19" s="15"/>
      <c r="L19" s="15"/>
      <c r="M19" s="15"/>
      <c r="N19" s="15"/>
    </row>
    <row r="20" spans="1:14" s="117" customFormat="1" ht="34.950000000000003" customHeight="1" x14ac:dyDescent="0.3">
      <c r="A20" s="226"/>
      <c r="B20" s="127" t="s">
        <v>31</v>
      </c>
      <c r="C20" s="128" t="s">
        <v>65</v>
      </c>
      <c r="D20" s="129">
        <v>548877915.81999731</v>
      </c>
      <c r="E20" s="130">
        <v>513370194.2299996</v>
      </c>
      <c r="F20" s="131">
        <v>106.91659196211332</v>
      </c>
      <c r="G20" s="119">
        <v>5914508077.5699978</v>
      </c>
      <c r="H20" s="119">
        <v>5505226540.1500006</v>
      </c>
      <c r="I20" s="132">
        <v>107.43441771987182</v>
      </c>
      <c r="K20" s="15"/>
      <c r="L20" s="15"/>
      <c r="M20" s="15"/>
      <c r="N20" s="15"/>
    </row>
    <row r="21" spans="1:14" s="117" customFormat="1" ht="22.95" customHeight="1" x14ac:dyDescent="0.25">
      <c r="A21" s="226"/>
      <c r="B21" s="2" t="s">
        <v>32</v>
      </c>
      <c r="C21" s="133" t="s">
        <v>5</v>
      </c>
      <c r="D21" s="134">
        <v>3152178.820000004</v>
      </c>
      <c r="E21" s="135">
        <v>2940921.9899999946</v>
      </c>
      <c r="F21" s="136">
        <v>107.18335374819003</v>
      </c>
      <c r="G21" s="105">
        <v>33912137.07</v>
      </c>
      <c r="H21" s="105">
        <v>31415678.339999996</v>
      </c>
      <c r="I21" s="137">
        <v>107.9465377222856</v>
      </c>
      <c r="K21" s="15"/>
      <c r="L21" s="15"/>
      <c r="M21" s="15"/>
      <c r="N21" s="15"/>
    </row>
    <row r="22" spans="1:14" s="117" customFormat="1" ht="22.95" customHeight="1" x14ac:dyDescent="0.25">
      <c r="A22" s="226"/>
      <c r="B22" s="2" t="s">
        <v>33</v>
      </c>
      <c r="C22" s="133" t="s">
        <v>6</v>
      </c>
      <c r="D22" s="134">
        <v>2815689.2100000009</v>
      </c>
      <c r="E22" s="135">
        <v>2631225.0399999991</v>
      </c>
      <c r="F22" s="136">
        <v>107.01058127662093</v>
      </c>
      <c r="G22" s="105">
        <v>30375621.490000002</v>
      </c>
      <c r="H22" s="105">
        <v>28210829.039999999</v>
      </c>
      <c r="I22" s="137">
        <v>107.67362223538541</v>
      </c>
      <c r="K22" s="15"/>
      <c r="L22" s="15"/>
      <c r="M22" s="15"/>
      <c r="N22" s="15"/>
    </row>
    <row r="23" spans="1:14" s="117" customFormat="1" ht="22.95" customHeight="1" x14ac:dyDescent="0.25">
      <c r="A23" s="226"/>
      <c r="B23" s="2" t="s">
        <v>34</v>
      </c>
      <c r="C23" s="133" t="s">
        <v>7</v>
      </c>
      <c r="D23" s="134">
        <v>349633938.44999743</v>
      </c>
      <c r="E23" s="135">
        <v>327214021.00000006</v>
      </c>
      <c r="F23" s="136">
        <v>106.85175940244851</v>
      </c>
      <c r="G23" s="105">
        <v>3770529131.2199979</v>
      </c>
      <c r="H23" s="105">
        <v>3510117722.3100004</v>
      </c>
      <c r="I23" s="137">
        <v>107.41887963628243</v>
      </c>
      <c r="K23" s="15"/>
      <c r="L23" s="15"/>
      <c r="M23" s="15"/>
      <c r="N23" s="15"/>
    </row>
    <row r="24" spans="1:14" s="117" customFormat="1" ht="22.95" customHeight="1" x14ac:dyDescent="0.25">
      <c r="A24" s="226"/>
      <c r="B24" s="2" t="s">
        <v>35</v>
      </c>
      <c r="C24" s="133" t="s">
        <v>8</v>
      </c>
      <c r="D24" s="134">
        <v>193276109.33999991</v>
      </c>
      <c r="E24" s="135">
        <v>180584026.19999957</v>
      </c>
      <c r="F24" s="136">
        <v>107.02835317557029</v>
      </c>
      <c r="G24" s="105">
        <v>2079691187.79</v>
      </c>
      <c r="H24" s="105">
        <v>1935482310.4599998</v>
      </c>
      <c r="I24" s="137">
        <v>107.45079800268114</v>
      </c>
      <c r="K24" s="15"/>
      <c r="L24" s="15"/>
      <c r="M24" s="15"/>
      <c r="N24" s="15"/>
    </row>
    <row r="25" spans="1:14" s="117" customFormat="1" ht="31.95" customHeight="1" x14ac:dyDescent="0.3">
      <c r="A25" s="226"/>
      <c r="B25" s="127" t="s">
        <v>36</v>
      </c>
      <c r="C25" s="128" t="s">
        <v>66</v>
      </c>
      <c r="D25" s="129">
        <v>1937260.7400000021</v>
      </c>
      <c r="E25" s="130">
        <v>1945364.0100000016</v>
      </c>
      <c r="F25" s="131">
        <v>99.583457391092594</v>
      </c>
      <c r="G25" s="119">
        <v>19329282</v>
      </c>
      <c r="H25" s="119">
        <v>19096967.57</v>
      </c>
      <c r="I25" s="132">
        <v>101.2164990548811</v>
      </c>
      <c r="K25" s="15"/>
      <c r="L25" s="15"/>
      <c r="M25" s="15"/>
      <c r="N25" s="15"/>
    </row>
    <row r="26" spans="1:14" s="117" customFormat="1" ht="22.95" customHeight="1" x14ac:dyDescent="0.25">
      <c r="A26" s="226"/>
      <c r="B26" s="2" t="s">
        <v>37</v>
      </c>
      <c r="C26" s="133" t="s">
        <v>9</v>
      </c>
      <c r="D26" s="134">
        <v>1937260.7400000021</v>
      </c>
      <c r="E26" s="135">
        <v>1945364.0100000016</v>
      </c>
      <c r="F26" s="136">
        <v>99.583457391092594</v>
      </c>
      <c r="G26" s="105">
        <v>19329282</v>
      </c>
      <c r="H26" s="105">
        <v>19096967.57</v>
      </c>
      <c r="I26" s="137">
        <v>101.2164990548811</v>
      </c>
      <c r="K26" s="15"/>
      <c r="L26" s="15"/>
      <c r="M26" s="15"/>
      <c r="N26" s="15"/>
    </row>
    <row r="27" spans="1:14" s="117" customFormat="1" ht="31.95" customHeight="1" x14ac:dyDescent="0.3">
      <c r="A27" s="226"/>
      <c r="B27" s="127" t="s">
        <v>38</v>
      </c>
      <c r="C27" s="153" t="s">
        <v>67</v>
      </c>
      <c r="D27" s="129">
        <v>23392540.680000052</v>
      </c>
      <c r="E27" s="130">
        <v>22273445.290000021</v>
      </c>
      <c r="F27" s="131">
        <v>105.02434794181781</v>
      </c>
      <c r="G27" s="119">
        <v>262285856.96000007</v>
      </c>
      <c r="H27" s="119">
        <v>258904520.73000002</v>
      </c>
      <c r="I27" s="132">
        <v>101.30601668154196</v>
      </c>
      <c r="K27" s="15"/>
      <c r="L27" s="15"/>
      <c r="M27" s="15"/>
      <c r="N27" s="15"/>
    </row>
    <row r="28" spans="1:14" s="117" customFormat="1" ht="22.95" customHeight="1" x14ac:dyDescent="0.25">
      <c r="A28" s="226"/>
      <c r="B28" s="2" t="s">
        <v>39</v>
      </c>
      <c r="C28" s="133" t="s">
        <v>10</v>
      </c>
      <c r="D28" s="134">
        <v>18912623.030000061</v>
      </c>
      <c r="E28" s="135">
        <v>17872113.730000019</v>
      </c>
      <c r="F28" s="136">
        <v>105.82197112059247</v>
      </c>
      <c r="G28" s="105">
        <v>215325953.15000004</v>
      </c>
      <c r="H28" s="105">
        <v>210821669.04000002</v>
      </c>
      <c r="I28" s="137">
        <v>102.13653754403462</v>
      </c>
      <c r="K28" s="15"/>
      <c r="L28" s="15"/>
      <c r="M28" s="15"/>
      <c r="N28" s="15"/>
    </row>
    <row r="29" spans="1:14" s="117" customFormat="1" ht="19.95" customHeight="1" x14ac:dyDescent="0.25">
      <c r="A29" s="226"/>
      <c r="B29" s="154" t="s">
        <v>68</v>
      </c>
      <c r="C29" s="155" t="s">
        <v>69</v>
      </c>
      <c r="D29" s="156">
        <v>17674.699999999997</v>
      </c>
      <c r="E29" s="157">
        <v>3556.8600000000006</v>
      </c>
      <c r="F29" s="158">
        <v>496.91863047744346</v>
      </c>
      <c r="G29" s="71">
        <v>46519.59</v>
      </c>
      <c r="H29" s="71">
        <v>43926.93</v>
      </c>
      <c r="I29" s="159">
        <v>105.90221078504689</v>
      </c>
      <c r="K29" s="15"/>
      <c r="L29" s="15"/>
      <c r="M29" s="15"/>
      <c r="N29" s="15"/>
    </row>
    <row r="30" spans="1:14" s="117" customFormat="1" ht="22.95" customHeight="1" x14ac:dyDescent="0.25">
      <c r="A30" s="226"/>
      <c r="B30" s="2" t="s">
        <v>40</v>
      </c>
      <c r="C30" s="133" t="s">
        <v>11</v>
      </c>
      <c r="D30" s="134">
        <v>11728.250000000116</v>
      </c>
      <c r="E30" s="135">
        <v>275692.42000000004</v>
      </c>
      <c r="F30" s="136">
        <v>4.2541068049676936</v>
      </c>
      <c r="G30" s="105">
        <v>654481.33000000007</v>
      </c>
      <c r="H30" s="105">
        <v>452399.70000000007</v>
      </c>
      <c r="I30" s="137">
        <v>144.66882493511821</v>
      </c>
      <c r="K30" s="15"/>
      <c r="L30" s="15"/>
      <c r="M30" s="15"/>
      <c r="N30" s="15"/>
    </row>
    <row r="31" spans="1:14" s="117" customFormat="1" ht="19.95" customHeight="1" x14ac:dyDescent="0.25">
      <c r="A31" s="226"/>
      <c r="B31" s="154" t="s">
        <v>70</v>
      </c>
      <c r="C31" s="155" t="s">
        <v>71</v>
      </c>
      <c r="D31" s="156">
        <v>4132.8100000000268</v>
      </c>
      <c r="E31" s="157">
        <v>108302.88999999998</v>
      </c>
      <c r="F31" s="158">
        <v>3.8159738858307728</v>
      </c>
      <c r="G31" s="71">
        <v>255719.61000000002</v>
      </c>
      <c r="H31" s="71">
        <v>168595.65</v>
      </c>
      <c r="I31" s="159">
        <v>151.67627990401888</v>
      </c>
      <c r="K31" s="15"/>
      <c r="L31" s="15"/>
      <c r="M31" s="15"/>
      <c r="N31" s="15"/>
    </row>
    <row r="32" spans="1:14" s="117" customFormat="1" ht="22.95" customHeight="1" x14ac:dyDescent="0.25">
      <c r="A32" s="226"/>
      <c r="B32" s="2" t="s">
        <v>41</v>
      </c>
      <c r="C32" s="160" t="s">
        <v>12</v>
      </c>
      <c r="D32" s="134">
        <v>1143730.5399999982</v>
      </c>
      <c r="E32" s="135">
        <v>656385.18999999948</v>
      </c>
      <c r="F32" s="136">
        <v>174.2468534367753</v>
      </c>
      <c r="G32" s="105">
        <v>8907663.5499999989</v>
      </c>
      <c r="H32" s="105">
        <v>9682086.5299999993</v>
      </c>
      <c r="I32" s="137">
        <v>92.001486687807983</v>
      </c>
      <c r="K32" s="15"/>
      <c r="L32" s="15"/>
      <c r="M32" s="15"/>
      <c r="N32" s="15"/>
    </row>
    <row r="33" spans="1:14" s="117" customFormat="1" ht="22.95" customHeight="1" x14ac:dyDescent="0.25">
      <c r="A33" s="226"/>
      <c r="B33" s="2" t="s">
        <v>42</v>
      </c>
      <c r="C33" s="160" t="s">
        <v>13</v>
      </c>
      <c r="D33" s="134">
        <v>3324458.859999992</v>
      </c>
      <c r="E33" s="135">
        <v>3469253.950000003</v>
      </c>
      <c r="F33" s="136">
        <v>95.826333497436494</v>
      </c>
      <c r="G33" s="105">
        <v>37397758.93</v>
      </c>
      <c r="H33" s="105">
        <v>37948365.460000001</v>
      </c>
      <c r="I33" s="137">
        <v>98.549063910063865</v>
      </c>
      <c r="K33" s="15"/>
      <c r="L33" s="15"/>
      <c r="M33" s="15"/>
      <c r="N33" s="15"/>
    </row>
    <row r="34" spans="1:14" s="117" customFormat="1" ht="26.4" customHeight="1" x14ac:dyDescent="0.25">
      <c r="A34" s="226"/>
      <c r="B34" s="154" t="s">
        <v>72</v>
      </c>
      <c r="C34" s="161" t="s">
        <v>73</v>
      </c>
      <c r="D34" s="156">
        <v>89.660000000003492</v>
      </c>
      <c r="E34" s="157">
        <v>3.5899999999965075</v>
      </c>
      <c r="F34" s="158">
        <v>2497.4930362142259</v>
      </c>
      <c r="G34" s="71">
        <v>182307.54</v>
      </c>
      <c r="H34" s="71">
        <v>52191.21</v>
      </c>
      <c r="I34" s="159">
        <v>349.30698100312293</v>
      </c>
      <c r="K34" s="15"/>
      <c r="L34" s="15"/>
      <c r="M34" s="15"/>
      <c r="N34" s="15"/>
    </row>
    <row r="35" spans="1:14" s="117" customFormat="1" ht="34.950000000000003" customHeight="1" x14ac:dyDescent="0.3">
      <c r="A35" s="226"/>
      <c r="B35" s="127" t="s">
        <v>43</v>
      </c>
      <c r="C35" s="128" t="s">
        <v>126</v>
      </c>
      <c r="D35" s="129">
        <v>545525096.75999975</v>
      </c>
      <c r="E35" s="130">
        <v>500587176.16000032</v>
      </c>
      <c r="F35" s="131">
        <v>108.97704191000612</v>
      </c>
      <c r="G35" s="119">
        <v>5312691279.8699989</v>
      </c>
      <c r="H35" s="119">
        <v>5059990979.3999996</v>
      </c>
      <c r="I35" s="132">
        <v>104.99408598748063</v>
      </c>
      <c r="K35" s="15"/>
      <c r="L35" s="15"/>
      <c r="M35" s="15"/>
      <c r="N35" s="15"/>
    </row>
    <row r="36" spans="1:14" s="117" customFormat="1" ht="22.95" customHeight="1" x14ac:dyDescent="0.25">
      <c r="A36" s="226"/>
      <c r="B36" s="2" t="s">
        <v>44</v>
      </c>
      <c r="C36" s="160" t="s">
        <v>109</v>
      </c>
      <c r="D36" s="110">
        <v>362094866.7899996</v>
      </c>
      <c r="E36" s="108">
        <v>325868656.4400003</v>
      </c>
      <c r="F36" s="162">
        <v>111.11681336454933</v>
      </c>
      <c r="G36" s="106">
        <v>3447199158.7499995</v>
      </c>
      <c r="H36" s="106">
        <v>3203915866.3600001</v>
      </c>
      <c r="I36" s="163">
        <v>107.59331089010135</v>
      </c>
      <c r="K36" s="15"/>
      <c r="L36" s="15"/>
      <c r="M36" s="15"/>
      <c r="N36" s="15"/>
    </row>
    <row r="37" spans="1:14" s="117" customFormat="1" ht="19.95" customHeight="1" x14ac:dyDescent="0.25">
      <c r="A37" s="226"/>
      <c r="B37" s="138" t="s">
        <v>45</v>
      </c>
      <c r="C37" s="139" t="s">
        <v>107</v>
      </c>
      <c r="D37" s="140">
        <v>348622588.4199996</v>
      </c>
      <c r="E37" s="141">
        <v>316157424.17000031</v>
      </c>
      <c r="F37" s="142">
        <v>110.26867053184949</v>
      </c>
      <c r="G37" s="143">
        <v>3329251969.3899994</v>
      </c>
      <c r="H37" s="143">
        <v>3081261261.9000001</v>
      </c>
      <c r="I37" s="144">
        <v>108.04835054256583</v>
      </c>
      <c r="K37" s="15"/>
      <c r="L37" s="15"/>
      <c r="M37" s="15"/>
      <c r="N37" s="15"/>
    </row>
    <row r="38" spans="1:14" s="117" customFormat="1" ht="19.95" customHeight="1" x14ac:dyDescent="0.25">
      <c r="A38" s="226"/>
      <c r="B38" s="145" t="s">
        <v>105</v>
      </c>
      <c r="C38" s="146" t="s">
        <v>102</v>
      </c>
      <c r="D38" s="164">
        <v>523696399.14999962</v>
      </c>
      <c r="E38" s="165">
        <v>479927120.02000046</v>
      </c>
      <c r="F38" s="166">
        <v>109.11998453602187</v>
      </c>
      <c r="G38" s="167">
        <v>5146223311.8999996</v>
      </c>
      <c r="H38" s="167">
        <v>4770207171.0500002</v>
      </c>
      <c r="I38" s="168">
        <v>107.88259560574247</v>
      </c>
      <c r="K38" s="15"/>
      <c r="L38" s="15"/>
      <c r="M38" s="15"/>
      <c r="N38" s="15"/>
    </row>
    <row r="39" spans="1:14" s="117" customFormat="1" ht="19.95" customHeight="1" x14ac:dyDescent="0.25">
      <c r="A39" s="226"/>
      <c r="B39" s="145" t="s">
        <v>106</v>
      </c>
      <c r="C39" s="146" t="s">
        <v>1</v>
      </c>
      <c r="D39" s="164">
        <v>175073810.73000002</v>
      </c>
      <c r="E39" s="165">
        <v>163769695.85000014</v>
      </c>
      <c r="F39" s="169">
        <v>106.90244603638608</v>
      </c>
      <c r="G39" s="167">
        <v>1816971342.51</v>
      </c>
      <c r="H39" s="167">
        <v>1688945909.1500001</v>
      </c>
      <c r="I39" s="170">
        <v>107.58019736845401</v>
      </c>
      <c r="K39" s="15"/>
      <c r="L39" s="15"/>
      <c r="M39" s="15"/>
      <c r="N39" s="15"/>
    </row>
    <row r="40" spans="1:14" s="117" customFormat="1" ht="22.95" customHeight="1" x14ac:dyDescent="0.25">
      <c r="A40" s="226"/>
      <c r="B40" s="138" t="s">
        <v>46</v>
      </c>
      <c r="C40" s="139" t="s">
        <v>103</v>
      </c>
      <c r="D40" s="140">
        <v>13472278.370000012</v>
      </c>
      <c r="E40" s="141">
        <v>9711232.2700000014</v>
      </c>
      <c r="F40" s="142">
        <v>138.72882447285971</v>
      </c>
      <c r="G40" s="143">
        <v>117947189.36000004</v>
      </c>
      <c r="H40" s="143">
        <v>122654604.45999999</v>
      </c>
      <c r="I40" s="144">
        <v>96.162055945045964</v>
      </c>
      <c r="K40" s="15"/>
      <c r="L40" s="15"/>
      <c r="M40" s="15"/>
      <c r="N40" s="15"/>
    </row>
    <row r="41" spans="1:14" s="117" customFormat="1" ht="22.95" customHeight="1" x14ac:dyDescent="0.25">
      <c r="A41" s="226"/>
      <c r="B41" s="3" t="s">
        <v>47</v>
      </c>
      <c r="C41" s="19" t="s">
        <v>110</v>
      </c>
      <c r="D41" s="171">
        <v>16184658.439999999</v>
      </c>
      <c r="E41" s="172">
        <v>12349956.550000004</v>
      </c>
      <c r="F41" s="173">
        <v>131.0503269746321</v>
      </c>
      <c r="G41" s="107">
        <v>126286914.80000001</v>
      </c>
      <c r="H41" s="107">
        <v>126800355.59</v>
      </c>
      <c r="I41" s="174">
        <v>99.595079376859033</v>
      </c>
      <c r="K41" s="15"/>
      <c r="L41" s="15"/>
      <c r="M41" s="15"/>
      <c r="N41" s="15"/>
    </row>
    <row r="42" spans="1:14" s="117" customFormat="1" ht="22.95" customHeight="1" x14ac:dyDescent="0.25">
      <c r="A42" s="226"/>
      <c r="B42" s="2" t="s">
        <v>48</v>
      </c>
      <c r="C42" s="20" t="s">
        <v>112</v>
      </c>
      <c r="D42" s="110">
        <v>140168559.82000005</v>
      </c>
      <c r="E42" s="108">
        <v>140492981.88999999</v>
      </c>
      <c r="F42" s="162">
        <v>99.769083077577534</v>
      </c>
      <c r="G42" s="106">
        <v>1438465620.9400001</v>
      </c>
      <c r="H42" s="106">
        <v>1460346243.1499996</v>
      </c>
      <c r="I42" s="163">
        <v>98.501682576126427</v>
      </c>
      <c r="K42" s="15"/>
      <c r="L42" s="15"/>
      <c r="M42" s="15"/>
      <c r="N42" s="15"/>
    </row>
    <row r="43" spans="1:14" s="117" customFormat="1" ht="19.95" customHeight="1" x14ac:dyDescent="0.25">
      <c r="A43" s="226"/>
      <c r="B43" s="145" t="s">
        <v>77</v>
      </c>
      <c r="C43" s="175" t="s">
        <v>102</v>
      </c>
      <c r="D43" s="176">
        <v>142899947.49000004</v>
      </c>
      <c r="E43" s="177">
        <v>148107661.03999999</v>
      </c>
      <c r="F43" s="169">
        <v>96.483832427416786</v>
      </c>
      <c r="G43" s="178">
        <v>1519783656.24</v>
      </c>
      <c r="H43" s="150">
        <v>1549533325.8399997</v>
      </c>
      <c r="I43" s="170">
        <v>98.080088430245766</v>
      </c>
      <c r="K43" s="15"/>
      <c r="L43" s="15"/>
      <c r="M43" s="15"/>
      <c r="N43" s="15"/>
    </row>
    <row r="44" spans="1:14" s="117" customFormat="1" ht="19.95" customHeight="1" x14ac:dyDescent="0.25">
      <c r="A44" s="226"/>
      <c r="B44" s="145" t="s">
        <v>111</v>
      </c>
      <c r="C44" s="175" t="s">
        <v>1</v>
      </c>
      <c r="D44" s="147">
        <v>2731387.6700000009</v>
      </c>
      <c r="E44" s="148">
        <v>7614679.1499999994</v>
      </c>
      <c r="F44" s="149">
        <v>35.870029665005667</v>
      </c>
      <c r="G44" s="151">
        <v>81318035.300000012</v>
      </c>
      <c r="H44" s="179">
        <v>89187082.690000013</v>
      </c>
      <c r="I44" s="152">
        <v>91.176920297582171</v>
      </c>
      <c r="K44" s="15"/>
      <c r="L44" s="15"/>
      <c r="M44" s="15"/>
      <c r="N44" s="15"/>
    </row>
    <row r="45" spans="1:14" s="117" customFormat="1" ht="22.95" customHeight="1" x14ac:dyDescent="0.25">
      <c r="A45" s="226"/>
      <c r="B45" s="2" t="s">
        <v>49</v>
      </c>
      <c r="C45" s="160" t="s">
        <v>74</v>
      </c>
      <c r="D45" s="110">
        <v>19233186.819999993</v>
      </c>
      <c r="E45" s="135">
        <v>17198504.350000024</v>
      </c>
      <c r="F45" s="173">
        <v>111.83057798860263</v>
      </c>
      <c r="G45" s="105">
        <v>221930461.63999999</v>
      </c>
      <c r="H45" s="102">
        <v>198586713.41000003</v>
      </c>
      <c r="I45" s="174">
        <v>111.75493960756815</v>
      </c>
      <c r="K45" s="15"/>
      <c r="L45" s="15"/>
      <c r="M45" s="15"/>
      <c r="N45" s="15"/>
    </row>
    <row r="46" spans="1:14" s="117" customFormat="1" ht="19.95" customHeight="1" x14ac:dyDescent="0.25">
      <c r="A46" s="226"/>
      <c r="B46" s="154" t="s">
        <v>108</v>
      </c>
      <c r="C46" s="155" t="s">
        <v>75</v>
      </c>
      <c r="D46" s="156">
        <v>18937546.890000015</v>
      </c>
      <c r="E46" s="157">
        <v>17141672.350000024</v>
      </c>
      <c r="F46" s="158">
        <v>110.47665888911935</v>
      </c>
      <c r="G46" s="71">
        <v>218889781.96000001</v>
      </c>
      <c r="H46" s="180">
        <v>196085852.02000001</v>
      </c>
      <c r="I46" s="159">
        <v>111.6295641450328</v>
      </c>
      <c r="K46" s="15"/>
      <c r="L46" s="15"/>
      <c r="M46" s="15"/>
      <c r="N46" s="15"/>
    </row>
    <row r="47" spans="1:14" s="117" customFormat="1" ht="22.95" customHeight="1" x14ac:dyDescent="0.25">
      <c r="A47" s="226"/>
      <c r="B47" s="2" t="s">
        <v>89</v>
      </c>
      <c r="C47" s="160" t="s">
        <v>76</v>
      </c>
      <c r="D47" s="134">
        <v>3655135.0999999973</v>
      </c>
      <c r="E47" s="135">
        <v>3159487.1100000022</v>
      </c>
      <c r="F47" s="136">
        <v>115.68760918287128</v>
      </c>
      <c r="G47" s="105">
        <v>38278235.119999997</v>
      </c>
      <c r="H47" s="105">
        <v>37963726.939999998</v>
      </c>
      <c r="I47" s="137">
        <v>100.82844389987598</v>
      </c>
      <c r="K47" s="15"/>
      <c r="L47" s="15"/>
      <c r="M47" s="15"/>
      <c r="N47" s="15"/>
    </row>
    <row r="48" spans="1:14" s="117" customFormat="1" ht="19.95" customHeight="1" x14ac:dyDescent="0.25">
      <c r="A48" s="226"/>
      <c r="B48" s="154" t="s">
        <v>97</v>
      </c>
      <c r="C48" s="155" t="s">
        <v>78</v>
      </c>
      <c r="D48" s="156">
        <v>950489.53000000096</v>
      </c>
      <c r="E48" s="157">
        <v>1080639</v>
      </c>
      <c r="F48" s="158">
        <v>87.956249034136363</v>
      </c>
      <c r="G48" s="71">
        <v>12365875.83</v>
      </c>
      <c r="H48" s="71">
        <v>12549350.710000001</v>
      </c>
      <c r="I48" s="159">
        <v>98.537973125145044</v>
      </c>
      <c r="K48" s="15"/>
      <c r="L48" s="15"/>
      <c r="M48" s="15"/>
      <c r="N48" s="15"/>
    </row>
    <row r="49" spans="1:14" s="117" customFormat="1" ht="22.95" customHeight="1" x14ac:dyDescent="0.25">
      <c r="A49" s="226"/>
      <c r="B49" s="2" t="s">
        <v>98</v>
      </c>
      <c r="C49" s="160" t="s">
        <v>14</v>
      </c>
      <c r="D49" s="134">
        <v>4188689.7899999982</v>
      </c>
      <c r="E49" s="135">
        <v>1517589.8199999998</v>
      </c>
      <c r="F49" s="136">
        <v>276.00934948285294</v>
      </c>
      <c r="G49" s="105">
        <v>40530888.619999997</v>
      </c>
      <c r="H49" s="105">
        <v>32378073.949999999</v>
      </c>
      <c r="I49" s="137">
        <v>125.18004833329502</v>
      </c>
      <c r="K49" s="15"/>
      <c r="L49" s="15"/>
      <c r="M49" s="15"/>
      <c r="N49" s="15"/>
    </row>
    <row r="50" spans="1:14" s="117" customFormat="1" ht="31.95" customHeight="1" x14ac:dyDescent="0.3">
      <c r="A50" s="226"/>
      <c r="B50" s="127" t="s">
        <v>50</v>
      </c>
      <c r="C50" s="128" t="s">
        <v>88</v>
      </c>
      <c r="D50" s="129">
        <v>8555757.5599999838</v>
      </c>
      <c r="E50" s="130">
        <v>6261956.4600000009</v>
      </c>
      <c r="F50" s="131">
        <v>136.63074176021951</v>
      </c>
      <c r="G50" s="119">
        <v>82947360.369999975</v>
      </c>
      <c r="H50" s="119">
        <v>77136381.849999994</v>
      </c>
      <c r="I50" s="132">
        <v>107.53338227776881</v>
      </c>
      <c r="K50" s="15"/>
      <c r="L50" s="15"/>
      <c r="M50" s="15"/>
      <c r="N50" s="15"/>
    </row>
    <row r="51" spans="1:14" s="117" customFormat="1" ht="22.95" customHeight="1" x14ac:dyDescent="0.25">
      <c r="A51" s="226"/>
      <c r="B51" s="2" t="s">
        <v>100</v>
      </c>
      <c r="C51" s="20" t="s">
        <v>101</v>
      </c>
      <c r="D51" s="110">
        <v>8555757.5599999838</v>
      </c>
      <c r="E51" s="108">
        <v>6261956.4600000009</v>
      </c>
      <c r="F51" s="173">
        <v>136.63074176021951</v>
      </c>
      <c r="G51" s="106">
        <v>82947360.369999975</v>
      </c>
      <c r="H51" s="106">
        <v>77136381.849999994</v>
      </c>
      <c r="I51" s="174">
        <v>107.53338227776881</v>
      </c>
      <c r="K51" s="15"/>
      <c r="L51" s="15"/>
      <c r="M51" s="15"/>
      <c r="N51" s="15"/>
    </row>
    <row r="52" spans="1:14" s="117" customFormat="1" ht="31.95" customHeight="1" x14ac:dyDescent="0.3">
      <c r="A52" s="226"/>
      <c r="B52" s="127" t="s">
        <v>52</v>
      </c>
      <c r="C52" s="181" t="s">
        <v>15</v>
      </c>
      <c r="D52" s="129">
        <v>4.5700000000069849</v>
      </c>
      <c r="E52" s="130">
        <v>5.319999999999709</v>
      </c>
      <c r="F52" s="131">
        <v>85.902255639233744</v>
      </c>
      <c r="G52" s="119">
        <v>436306.08999999997</v>
      </c>
      <c r="H52" s="119">
        <v>10597.26</v>
      </c>
      <c r="I52" s="132">
        <v>4117.1594355522084</v>
      </c>
      <c r="K52" s="15"/>
      <c r="L52" s="15"/>
      <c r="M52" s="15"/>
      <c r="N52" s="15"/>
    </row>
    <row r="53" spans="1:14" s="117" customFormat="1" ht="22.95" customHeight="1" x14ac:dyDescent="0.3">
      <c r="A53" s="226"/>
      <c r="B53" s="96" t="s">
        <v>51</v>
      </c>
      <c r="C53" s="124" t="s">
        <v>115</v>
      </c>
      <c r="D53" s="113">
        <v>8801512.1999999955</v>
      </c>
      <c r="E53" s="97">
        <v>8718724.1499999966</v>
      </c>
      <c r="F53" s="182">
        <v>100.94954317369931</v>
      </c>
      <c r="G53" s="99">
        <v>95883220.510000005</v>
      </c>
      <c r="H53" s="98">
        <v>92511647.149999991</v>
      </c>
      <c r="I53" s="183">
        <v>103.64448527711683</v>
      </c>
      <c r="K53" s="15"/>
      <c r="L53" s="15"/>
      <c r="M53" s="15"/>
      <c r="N53" s="15"/>
    </row>
    <row r="54" spans="1:14" s="117" customFormat="1" ht="33" customHeight="1" x14ac:dyDescent="0.3">
      <c r="A54" s="226"/>
      <c r="B54" s="127" t="s">
        <v>53</v>
      </c>
      <c r="C54" s="184" t="s">
        <v>99</v>
      </c>
      <c r="D54" s="129">
        <v>6072136.0199999977</v>
      </c>
      <c r="E54" s="130">
        <v>5966047.389999995</v>
      </c>
      <c r="F54" s="185">
        <v>101.77820629078178</v>
      </c>
      <c r="G54" s="119">
        <v>64401034.82</v>
      </c>
      <c r="H54" s="119">
        <v>63222187.419999994</v>
      </c>
      <c r="I54" s="132">
        <v>101.86461027070868</v>
      </c>
      <c r="K54" s="15"/>
      <c r="L54" s="15"/>
      <c r="M54" s="15"/>
      <c r="N54" s="15"/>
    </row>
    <row r="55" spans="1:14" s="117" customFormat="1" ht="22.95" customHeight="1" x14ac:dyDescent="0.25">
      <c r="A55" s="226"/>
      <c r="B55" s="2" t="s">
        <v>90</v>
      </c>
      <c r="C55" s="186" t="s">
        <v>79</v>
      </c>
      <c r="D55" s="134">
        <v>3180636.3200000003</v>
      </c>
      <c r="E55" s="135">
        <v>3171650.6699999943</v>
      </c>
      <c r="F55" s="136">
        <v>100.28331146569826</v>
      </c>
      <c r="G55" s="105">
        <v>34935273.93</v>
      </c>
      <c r="H55" s="105">
        <v>34800658.349999994</v>
      </c>
      <c r="I55" s="137">
        <v>100.38681906142735</v>
      </c>
      <c r="K55" s="15"/>
      <c r="L55" s="15"/>
      <c r="M55" s="15"/>
      <c r="N55" s="15"/>
    </row>
    <row r="56" spans="1:14" s="117" customFormat="1" ht="28.95" customHeight="1" x14ac:dyDescent="0.25">
      <c r="A56" s="226"/>
      <c r="B56" s="2" t="s">
        <v>91</v>
      </c>
      <c r="C56" s="187" t="s">
        <v>118</v>
      </c>
      <c r="D56" s="134">
        <v>2459555.1899999976</v>
      </c>
      <c r="E56" s="135">
        <v>2437245.4800000004</v>
      </c>
      <c r="F56" s="173">
        <v>100.91536573492783</v>
      </c>
      <c r="G56" s="105">
        <v>25079532.709999997</v>
      </c>
      <c r="H56" s="105">
        <v>24799308.830000002</v>
      </c>
      <c r="I56" s="109">
        <v>101.12996649189272</v>
      </c>
      <c r="K56" s="15"/>
      <c r="L56" s="15"/>
      <c r="M56" s="15"/>
      <c r="N56" s="15"/>
    </row>
    <row r="57" spans="1:14" s="117" customFormat="1" ht="25.95" customHeight="1" x14ac:dyDescent="0.25">
      <c r="A57" s="226"/>
      <c r="B57" s="2" t="s">
        <v>92</v>
      </c>
      <c r="C57" s="187" t="s">
        <v>80</v>
      </c>
      <c r="D57" s="134">
        <v>431944.50999999931</v>
      </c>
      <c r="E57" s="135">
        <v>357151.24000000022</v>
      </c>
      <c r="F57" s="173">
        <v>120.94162405819984</v>
      </c>
      <c r="G57" s="105">
        <v>4386228.18</v>
      </c>
      <c r="H57" s="105">
        <v>3622220.24</v>
      </c>
      <c r="I57" s="174">
        <v>121.09225528484153</v>
      </c>
      <c r="K57" s="15"/>
      <c r="L57" s="15"/>
      <c r="M57" s="15"/>
      <c r="N57" s="15"/>
    </row>
    <row r="58" spans="1:14" s="117" customFormat="1" ht="21" customHeight="1" x14ac:dyDescent="0.3">
      <c r="A58" s="226"/>
      <c r="B58" s="127" t="s">
        <v>54</v>
      </c>
      <c r="C58" s="181" t="s">
        <v>81</v>
      </c>
      <c r="D58" s="129">
        <v>4744.0499999999984</v>
      </c>
      <c r="E58" s="130">
        <v>9388.2800000000007</v>
      </c>
      <c r="F58" s="131">
        <v>50.531620275492408</v>
      </c>
      <c r="G58" s="119">
        <v>39755.440000000002</v>
      </c>
      <c r="H58" s="120">
        <v>60879.65</v>
      </c>
      <c r="I58" s="132">
        <v>65.301689480803532</v>
      </c>
      <c r="K58" s="15"/>
      <c r="L58" s="15"/>
      <c r="M58" s="15"/>
      <c r="N58" s="15"/>
    </row>
    <row r="59" spans="1:14" s="117" customFormat="1" ht="21" customHeight="1" x14ac:dyDescent="0.3">
      <c r="A59" s="226"/>
      <c r="B59" s="127" t="s">
        <v>55</v>
      </c>
      <c r="C59" s="181" t="s">
        <v>119</v>
      </c>
      <c r="D59" s="129">
        <v>2296500.8699999987</v>
      </c>
      <c r="E59" s="130">
        <v>2359526.1200000015</v>
      </c>
      <c r="F59" s="185">
        <v>97.328902211940644</v>
      </c>
      <c r="G59" s="119">
        <v>27192315.470000003</v>
      </c>
      <c r="H59" s="120">
        <v>24930890.810000002</v>
      </c>
      <c r="I59" s="132">
        <v>109.07077359262641</v>
      </c>
      <c r="K59" s="15"/>
      <c r="L59" s="15"/>
      <c r="M59" s="15"/>
      <c r="N59" s="15"/>
    </row>
    <row r="60" spans="1:14" s="117" customFormat="1" ht="21" customHeight="1" x14ac:dyDescent="0.3">
      <c r="A60" s="226"/>
      <c r="B60" s="127" t="s">
        <v>57</v>
      </c>
      <c r="C60" s="181" t="s">
        <v>153</v>
      </c>
      <c r="D60" s="129">
        <v>428131.25999999989</v>
      </c>
      <c r="E60" s="130">
        <v>383762.35999999975</v>
      </c>
      <c r="F60" s="185">
        <v>111.56155595874493</v>
      </c>
      <c r="G60" s="119">
        <v>4250114.78</v>
      </c>
      <c r="H60" s="119">
        <v>4297689.2699999996</v>
      </c>
      <c r="I60" s="188">
        <v>98.893021644629059</v>
      </c>
      <c r="K60" s="15"/>
      <c r="L60" s="15"/>
      <c r="M60" s="15"/>
      <c r="N60" s="15"/>
    </row>
    <row r="61" spans="1:14" s="117" customFormat="1" ht="22.95" customHeight="1" x14ac:dyDescent="0.25">
      <c r="A61" s="226"/>
      <c r="B61" s="2" t="s">
        <v>58</v>
      </c>
      <c r="C61" s="133" t="s">
        <v>16</v>
      </c>
      <c r="D61" s="134">
        <v>428131.25999999989</v>
      </c>
      <c r="E61" s="189">
        <v>383762.35999999975</v>
      </c>
      <c r="F61" s="173">
        <v>111.56155595874493</v>
      </c>
      <c r="G61" s="190">
        <v>4250114.78</v>
      </c>
      <c r="H61" s="190">
        <v>4297689.2699999996</v>
      </c>
      <c r="I61" s="137">
        <v>98.893021644629059</v>
      </c>
      <c r="K61" s="15"/>
      <c r="L61" s="15"/>
      <c r="M61" s="15"/>
      <c r="N61" s="15"/>
    </row>
    <row r="62" spans="1:14" s="117" customFormat="1" ht="19.95" customHeight="1" x14ac:dyDescent="0.25">
      <c r="A62" s="226"/>
      <c r="B62" s="154" t="s">
        <v>152</v>
      </c>
      <c r="C62" s="155" t="s">
        <v>82</v>
      </c>
      <c r="D62" s="156">
        <v>428131.25999999989</v>
      </c>
      <c r="E62" s="191">
        <v>383762.35999999975</v>
      </c>
      <c r="F62" s="192">
        <v>111.56155595874493</v>
      </c>
      <c r="G62" s="193">
        <v>4250114.78</v>
      </c>
      <c r="H62" s="193">
        <v>4297375.8100000005</v>
      </c>
      <c r="I62" s="194">
        <v>98.900235118138298</v>
      </c>
      <c r="K62" s="15"/>
      <c r="L62" s="15"/>
      <c r="M62" s="15"/>
      <c r="N62" s="15"/>
    </row>
    <row r="63" spans="1:14" s="117" customFormat="1" ht="22.95" customHeight="1" x14ac:dyDescent="0.3">
      <c r="A63" s="226"/>
      <c r="B63" s="96" t="s">
        <v>56</v>
      </c>
      <c r="C63" s="124" t="s">
        <v>116</v>
      </c>
      <c r="D63" s="113">
        <v>41303589.690000094</v>
      </c>
      <c r="E63" s="97">
        <v>39975645.579999991</v>
      </c>
      <c r="F63" s="125">
        <v>103.3218828382461</v>
      </c>
      <c r="G63" s="98">
        <v>454610072.34000003</v>
      </c>
      <c r="H63" s="98">
        <v>443010794.91000003</v>
      </c>
      <c r="I63" s="195">
        <v>102.61828324800899</v>
      </c>
      <c r="K63" s="15"/>
      <c r="L63" s="15"/>
      <c r="M63" s="15"/>
      <c r="N63" s="15"/>
    </row>
    <row r="64" spans="1:14" s="117" customFormat="1" ht="34.950000000000003" customHeight="1" x14ac:dyDescent="0.3">
      <c r="A64" s="226"/>
      <c r="B64" s="127" t="s">
        <v>93</v>
      </c>
      <c r="C64" s="184" t="s">
        <v>120</v>
      </c>
      <c r="D64" s="129">
        <v>41303589.690000094</v>
      </c>
      <c r="E64" s="130">
        <v>39975645.579999991</v>
      </c>
      <c r="F64" s="185">
        <v>103.3218828382461</v>
      </c>
      <c r="G64" s="122">
        <v>454610072.34000003</v>
      </c>
      <c r="H64" s="119">
        <v>443010794.91000003</v>
      </c>
      <c r="I64" s="188">
        <v>102.61828324800899</v>
      </c>
      <c r="K64" s="15"/>
      <c r="L64" s="15"/>
      <c r="M64" s="15"/>
      <c r="N64" s="15"/>
    </row>
    <row r="65" spans="1:14" ht="22.95" customHeight="1" x14ac:dyDescent="0.3">
      <c r="A65" s="226"/>
      <c r="B65" s="2" t="s">
        <v>94</v>
      </c>
      <c r="C65" s="115" t="s">
        <v>17</v>
      </c>
      <c r="D65" s="110">
        <v>24920.649999999994</v>
      </c>
      <c r="E65" s="108">
        <v>24091.320000000036</v>
      </c>
      <c r="F65" s="173">
        <v>103.4424431704031</v>
      </c>
      <c r="G65" s="106">
        <v>282052.06</v>
      </c>
      <c r="H65" s="106">
        <v>277619.10000000003</v>
      </c>
      <c r="I65" s="174">
        <v>101.59677774331809</v>
      </c>
      <c r="K65" s="15"/>
      <c r="L65" s="15"/>
      <c r="M65" s="15"/>
      <c r="N65" s="15"/>
    </row>
    <row r="66" spans="1:14" ht="31.2" customHeight="1" x14ac:dyDescent="0.3">
      <c r="A66" s="226"/>
      <c r="B66" s="2" t="s">
        <v>95</v>
      </c>
      <c r="C66" s="115" t="s">
        <v>18</v>
      </c>
      <c r="D66" s="110">
        <v>41798.549999999988</v>
      </c>
      <c r="E66" s="108">
        <v>40399.080000000016</v>
      </c>
      <c r="F66" s="173">
        <v>103.46411353921914</v>
      </c>
      <c r="G66" s="106">
        <v>473364.49999999994</v>
      </c>
      <c r="H66" s="106">
        <v>464735.03</v>
      </c>
      <c r="I66" s="174">
        <v>101.85685808965164</v>
      </c>
      <c r="K66" s="15"/>
      <c r="L66" s="15"/>
      <c r="M66" s="15"/>
      <c r="N66" s="15"/>
    </row>
    <row r="67" spans="1:14" ht="28.95" customHeight="1" x14ac:dyDescent="0.3">
      <c r="A67" s="226"/>
      <c r="B67" s="2" t="s">
        <v>113</v>
      </c>
      <c r="C67" s="115" t="s">
        <v>19</v>
      </c>
      <c r="D67" s="110">
        <v>37543635.220000088</v>
      </c>
      <c r="E67" s="108">
        <v>36329639.189999998</v>
      </c>
      <c r="F67" s="173">
        <v>103.34161323114448</v>
      </c>
      <c r="G67" s="106">
        <v>411985808.01000005</v>
      </c>
      <c r="H67" s="106">
        <v>400949311.15000004</v>
      </c>
      <c r="I67" s="174">
        <v>102.75259155037459</v>
      </c>
      <c r="K67" s="15"/>
      <c r="L67" s="15"/>
      <c r="M67" s="15"/>
      <c r="N67" s="15"/>
    </row>
    <row r="68" spans="1:14" ht="28.95" customHeight="1" x14ac:dyDescent="0.3">
      <c r="A68" s="118"/>
      <c r="B68" s="4" t="s">
        <v>114</v>
      </c>
      <c r="C68" s="115" t="s">
        <v>20</v>
      </c>
      <c r="D68" s="196">
        <v>3693235.2700000033</v>
      </c>
      <c r="E68" s="197">
        <v>3581515.9899999946</v>
      </c>
      <c r="F68" s="173">
        <v>103.1193293653286</v>
      </c>
      <c r="G68" s="198">
        <v>41868847.770000003</v>
      </c>
      <c r="H68" s="198">
        <v>41319129.630000003</v>
      </c>
      <c r="I68" s="199">
        <v>101.33042042492801</v>
      </c>
      <c r="K68" s="15"/>
      <c r="L68" s="15"/>
      <c r="M68" s="15"/>
      <c r="N68" s="15"/>
    </row>
    <row r="69" spans="1:14" ht="22.95" customHeight="1" x14ac:dyDescent="0.3">
      <c r="B69" s="116" t="s">
        <v>83</v>
      </c>
      <c r="C69" s="124" t="s">
        <v>154</v>
      </c>
      <c r="D69" s="113">
        <v>9188181.5499999896</v>
      </c>
      <c r="E69" s="97">
        <v>-18935927.769999996</v>
      </c>
      <c r="F69" s="182">
        <v>-48.522478864525112</v>
      </c>
      <c r="G69" s="99">
        <v>180279.38999999338</v>
      </c>
      <c r="H69" s="98">
        <v>-5382799.6199999973</v>
      </c>
      <c r="I69" s="183">
        <v>-3.3491752011380549</v>
      </c>
      <c r="K69" s="15"/>
      <c r="L69" s="15"/>
      <c r="M69" s="15"/>
      <c r="N69" s="15"/>
    </row>
    <row r="70" spans="1:14" ht="22.95" customHeight="1" x14ac:dyDescent="0.3">
      <c r="B70" s="200" t="s">
        <v>59</v>
      </c>
      <c r="C70" s="201" t="s">
        <v>155</v>
      </c>
      <c r="D70" s="202">
        <v>1468585733.9799969</v>
      </c>
      <c r="E70" s="203">
        <v>1319284049.3100007</v>
      </c>
      <c r="F70" s="204">
        <v>111.3168718099853</v>
      </c>
      <c r="G70" s="205">
        <v>15127891963.329998</v>
      </c>
      <c r="H70" s="205">
        <v>14147297000.949999</v>
      </c>
      <c r="I70" s="206">
        <v>106.9313237879586</v>
      </c>
      <c r="K70" s="15"/>
      <c r="L70" s="15"/>
      <c r="M70" s="15"/>
      <c r="N70" s="15"/>
    </row>
    <row r="71" spans="1:14" ht="34.950000000000003" customHeight="1" x14ac:dyDescent="0.3">
      <c r="B71" s="114" t="s">
        <v>84</v>
      </c>
      <c r="C71" s="207" t="s">
        <v>156</v>
      </c>
      <c r="D71" s="208">
        <v>755459.6599999998</v>
      </c>
      <c r="E71" s="209">
        <v>684388.29999999981</v>
      </c>
      <c r="F71" s="210">
        <v>110.38465444251457</v>
      </c>
      <c r="G71" s="121">
        <v>8087346.6599999992</v>
      </c>
      <c r="H71" s="121">
        <v>7881282.7899999935</v>
      </c>
      <c r="I71" s="211">
        <v>102.61459809894737</v>
      </c>
      <c r="K71" s="15"/>
      <c r="L71" s="15"/>
      <c r="M71" s="15"/>
      <c r="N71" s="15"/>
    </row>
    <row r="72" spans="1:14" ht="22.95" customHeight="1" x14ac:dyDescent="0.3">
      <c r="B72" s="212" t="s">
        <v>85</v>
      </c>
      <c r="C72" s="207" t="s">
        <v>157</v>
      </c>
      <c r="D72" s="208">
        <v>0</v>
      </c>
      <c r="E72" s="209">
        <v>0</v>
      </c>
      <c r="F72" s="213" t="e">
        <v>#DIV/0!</v>
      </c>
      <c r="G72" s="121">
        <v>0</v>
      </c>
      <c r="H72" s="121">
        <v>0</v>
      </c>
      <c r="I72" s="214" t="e">
        <v>#DIV/0!</v>
      </c>
      <c r="K72" s="15"/>
      <c r="L72" s="15"/>
      <c r="M72" s="15"/>
      <c r="N72" s="15"/>
    </row>
    <row r="73" spans="1:14" ht="22.95" customHeight="1" x14ac:dyDescent="0.3">
      <c r="B73" s="96" t="s">
        <v>86</v>
      </c>
      <c r="C73" s="124" t="s">
        <v>158</v>
      </c>
      <c r="D73" s="113">
        <v>755459.6599999998</v>
      </c>
      <c r="E73" s="97">
        <v>684388.29999999981</v>
      </c>
      <c r="F73" s="182">
        <v>110.38465444251457</v>
      </c>
      <c r="G73" s="99">
        <v>8087346.6599999992</v>
      </c>
      <c r="H73" s="98">
        <v>7881282.7899999935</v>
      </c>
      <c r="I73" s="183">
        <v>102.61459809894737</v>
      </c>
      <c r="K73" s="15"/>
      <c r="L73" s="15"/>
      <c r="M73" s="15"/>
      <c r="N73" s="15"/>
    </row>
    <row r="74" spans="1:14" ht="32.4" customHeight="1" thickBot="1" x14ac:dyDescent="0.35">
      <c r="B74" s="215" t="s">
        <v>87</v>
      </c>
      <c r="C74" s="216" t="s">
        <v>159</v>
      </c>
      <c r="D74" s="217">
        <v>1469341193.639997</v>
      </c>
      <c r="E74" s="218">
        <v>1319968437.6100006</v>
      </c>
      <c r="F74" s="219">
        <v>111.31638846611045</v>
      </c>
      <c r="G74" s="220">
        <v>15135979309.989998</v>
      </c>
      <c r="H74" s="221">
        <v>14155178283.74</v>
      </c>
      <c r="I74" s="222">
        <v>106.92892033282718</v>
      </c>
      <c r="K74" s="15"/>
      <c r="L74" s="15"/>
      <c r="M74" s="15"/>
      <c r="N74" s="15"/>
    </row>
    <row r="75" spans="1:14" x14ac:dyDescent="0.3">
      <c r="A75" s="226"/>
      <c r="B75" s="226"/>
      <c r="C75" s="226"/>
      <c r="D75" s="226"/>
      <c r="E75" s="226"/>
      <c r="F75" s="226"/>
      <c r="G75" s="226"/>
      <c r="H75" s="226"/>
      <c r="I75" s="226"/>
    </row>
    <row r="76" spans="1:14" x14ac:dyDescent="0.3">
      <c r="B76" s="18" t="s">
        <v>142</v>
      </c>
      <c r="C76" s="94"/>
      <c r="D76" s="223"/>
      <c r="E76" s="223"/>
      <c r="F76" s="104"/>
      <c r="G76" s="104"/>
      <c r="H76" s="104"/>
      <c r="I76" s="104"/>
    </row>
    <row r="77" spans="1:14" x14ac:dyDescent="0.3">
      <c r="B77" s="95"/>
      <c r="D77" s="224"/>
    </row>
    <row r="78" spans="1:14" x14ac:dyDescent="0.3">
      <c r="B78" s="94"/>
      <c r="C78" s="94"/>
    </row>
    <row r="79" spans="1:14" x14ac:dyDescent="0.3">
      <c r="B79" s="95"/>
    </row>
    <row r="80" spans="1:14" x14ac:dyDescent="0.3">
      <c r="B80" s="12"/>
      <c r="C80" s="12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4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23" t="s">
        <v>144</v>
      </c>
    </row>
    <row r="4" spans="2:5" ht="15" thickBot="1" x14ac:dyDescent="0.35">
      <c r="B4" s="228" t="s">
        <v>104</v>
      </c>
      <c r="C4" s="228"/>
      <c r="D4" s="228"/>
      <c r="E4" s="228"/>
    </row>
    <row r="5" spans="2:5" ht="27" x14ac:dyDescent="0.3">
      <c r="B5" s="33" t="s">
        <v>60</v>
      </c>
      <c r="C5" s="34" t="s">
        <v>129</v>
      </c>
      <c r="D5" s="42" t="s">
        <v>124</v>
      </c>
      <c r="E5" s="43" t="s">
        <v>143</v>
      </c>
    </row>
    <row r="6" spans="2:5" x14ac:dyDescent="0.3">
      <c r="B6" s="54">
        <v>1</v>
      </c>
      <c r="C6" s="52">
        <v>2</v>
      </c>
      <c r="D6" s="52">
        <v>3</v>
      </c>
      <c r="E6" s="53">
        <v>4</v>
      </c>
    </row>
    <row r="7" spans="2:5" x14ac:dyDescent="0.3">
      <c r="B7" s="35" t="s">
        <v>22</v>
      </c>
      <c r="C7" s="22" t="s">
        <v>134</v>
      </c>
      <c r="D7" s="51">
        <f>+E7/E$11*100</f>
        <v>9.597181640833039</v>
      </c>
      <c r="E7" s="39">
        <f>FURS!D10</f>
        <v>281003874.40999979</v>
      </c>
    </row>
    <row r="8" spans="2:5" x14ac:dyDescent="0.3">
      <c r="B8" s="35" t="s">
        <v>31</v>
      </c>
      <c r="C8" s="22" t="s">
        <v>131</v>
      </c>
      <c r="D8" s="51">
        <f t="shared" ref="D8:D10" si="0">+E8/E$11*100</f>
        <v>18.745937463768026</v>
      </c>
      <c r="E8" s="39">
        <f>FURS!D20</f>
        <v>548877915.81999731</v>
      </c>
    </row>
    <row r="9" spans="2:5" x14ac:dyDescent="0.3">
      <c r="B9" s="35" t="s">
        <v>43</v>
      </c>
      <c r="C9" s="22" t="s">
        <v>132</v>
      </c>
      <c r="D9" s="51">
        <f t="shared" si="0"/>
        <v>18.631427962448143</v>
      </c>
      <c r="E9" s="39">
        <f>FURS!D35</f>
        <v>545525096.75999975</v>
      </c>
    </row>
    <row r="10" spans="2:5" x14ac:dyDescent="0.3">
      <c r="B10" s="35"/>
      <c r="C10" s="22" t="s">
        <v>133</v>
      </c>
      <c r="D10" s="51">
        <f t="shared" si="0"/>
        <v>53.025452932950778</v>
      </c>
      <c r="E10" s="39">
        <f>FURS!D25+FURS!D27+FURS!D50+FURS!D52+FURS!D53+FURS!D63+FURS!D70</f>
        <v>1552576399.419997</v>
      </c>
    </row>
    <row r="11" spans="2:5" ht="15" thickBot="1" x14ac:dyDescent="0.35">
      <c r="B11" s="37"/>
      <c r="C11" s="36" t="s">
        <v>127</v>
      </c>
      <c r="D11" s="44">
        <f>SUM(D7:D10)</f>
        <v>99.999999999999986</v>
      </c>
      <c r="E11" s="40">
        <f>SUM(E7:E10)</f>
        <v>2927983286.4099941</v>
      </c>
    </row>
    <row r="33" spans="2:5" x14ac:dyDescent="0.3">
      <c r="B33" s="23" t="s">
        <v>145</v>
      </c>
    </row>
    <row r="35" spans="2:5" ht="15" thickBot="1" x14ac:dyDescent="0.35">
      <c r="B35" s="228" t="s">
        <v>104</v>
      </c>
      <c r="C35" s="228"/>
      <c r="D35" s="228"/>
      <c r="E35" s="228"/>
    </row>
    <row r="36" spans="2:5" ht="40.200000000000003" x14ac:dyDescent="0.3">
      <c r="B36" s="33" t="s">
        <v>60</v>
      </c>
      <c r="C36" s="34" t="s">
        <v>129</v>
      </c>
      <c r="D36" s="42" t="s">
        <v>124</v>
      </c>
      <c r="E36" s="43" t="s">
        <v>146</v>
      </c>
    </row>
    <row r="37" spans="2:5" x14ac:dyDescent="0.3">
      <c r="B37" s="54">
        <v>1</v>
      </c>
      <c r="C37" s="52">
        <v>2</v>
      </c>
      <c r="D37" s="52">
        <v>3</v>
      </c>
      <c r="E37" s="53">
        <v>4</v>
      </c>
    </row>
    <row r="38" spans="2:5" x14ac:dyDescent="0.3">
      <c r="B38" s="35" t="s">
        <v>22</v>
      </c>
      <c r="C38" s="22" t="s">
        <v>130</v>
      </c>
      <c r="D38" s="41">
        <f>+E38/E$42*100</f>
        <v>9.8660078411601688</v>
      </c>
      <c r="E38" s="49">
        <f>FURS!G10</f>
        <v>2985020228.2299995</v>
      </c>
    </row>
    <row r="39" spans="2:5" x14ac:dyDescent="0.3">
      <c r="B39" s="35" t="s">
        <v>31</v>
      </c>
      <c r="C39" s="22" t="s">
        <v>131</v>
      </c>
      <c r="D39" s="41">
        <f t="shared" ref="D39:D41" si="1">+E39/E$42*100</f>
        <v>19.548471570831381</v>
      </c>
      <c r="E39" s="49">
        <f>FURS!G20</f>
        <v>5914508077.5699978</v>
      </c>
    </row>
    <row r="40" spans="2:5" x14ac:dyDescent="0.3">
      <c r="B40" s="35" t="s">
        <v>43</v>
      </c>
      <c r="C40" s="22" t="s">
        <v>132</v>
      </c>
      <c r="D40" s="41">
        <f t="shared" si="1"/>
        <v>17.559363025134587</v>
      </c>
      <c r="E40" s="49">
        <f>FURS!G35</f>
        <v>5312691279.8699989</v>
      </c>
    </row>
    <row r="41" spans="2:5" x14ac:dyDescent="0.3">
      <c r="B41" s="35"/>
      <c r="C41" s="22" t="s">
        <v>133</v>
      </c>
      <c r="D41" s="41">
        <f t="shared" si="1"/>
        <v>53.026157562873856</v>
      </c>
      <c r="E41" s="49">
        <f>FURS!G25+FURS!G27+FURS!G50+FURS!G52+FURS!G53+FURS!G63+FURS!G70</f>
        <v>16043384061.599998</v>
      </c>
    </row>
    <row r="42" spans="2:5" ht="15" thickBot="1" x14ac:dyDescent="0.35">
      <c r="B42" s="37"/>
      <c r="C42" s="36" t="s">
        <v>127</v>
      </c>
      <c r="D42" s="38">
        <f>SUM(D38:D41)</f>
        <v>100</v>
      </c>
      <c r="E42" s="50">
        <f>SUM(E38:E41)</f>
        <v>30255603647.269997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55" t="s">
        <v>135</v>
      </c>
    </row>
    <row r="4" spans="2:9" ht="50.25" customHeight="1" x14ac:dyDescent="0.3">
      <c r="B4" s="56"/>
      <c r="C4" s="57" t="s">
        <v>138</v>
      </c>
      <c r="D4" s="57" t="s">
        <v>147</v>
      </c>
      <c r="E4" s="57" t="s">
        <v>148</v>
      </c>
      <c r="F4" s="57" t="s">
        <v>141</v>
      </c>
      <c r="G4" s="57" t="s">
        <v>149</v>
      </c>
      <c r="H4" s="57" t="s">
        <v>150</v>
      </c>
      <c r="I4" s="57" t="s">
        <v>141</v>
      </c>
    </row>
    <row r="5" spans="2:9" x14ac:dyDescent="0.3">
      <c r="B5" s="58" t="s">
        <v>23</v>
      </c>
      <c r="C5" s="59" t="s">
        <v>61</v>
      </c>
      <c r="D5" s="46">
        <f>+D6+D9+D10+D11</f>
        <v>216182953.96999967</v>
      </c>
      <c r="E5" s="46">
        <f>+E6+E9+E10+E11</f>
        <v>189986739.75000066</v>
      </c>
      <c r="F5" s="47">
        <f t="shared" ref="F5:F11" si="0">D5/E5*100</f>
        <v>113.78844347477622</v>
      </c>
      <c r="G5" s="46">
        <f>+G6+G9+G10+G11</f>
        <v>2207085621.6399999</v>
      </c>
      <c r="H5" s="46">
        <f>+H6+H9+H10+H11</f>
        <v>1983478789.7700005</v>
      </c>
      <c r="I5" s="60">
        <f t="shared" ref="I5:I11" si="1">G5/H5*100</f>
        <v>111.27346725476851</v>
      </c>
    </row>
    <row r="6" spans="2:9" x14ac:dyDescent="0.3">
      <c r="B6" s="61" t="s">
        <v>24</v>
      </c>
      <c r="C6" s="62" t="s">
        <v>62</v>
      </c>
      <c r="D6" s="32">
        <f>+D7-D8</f>
        <v>959775.94999998808</v>
      </c>
      <c r="E6" s="32">
        <f>+E7-E8</f>
        <v>2925311.8299999833</v>
      </c>
      <c r="F6" s="31">
        <f t="shared" si="0"/>
        <v>32.809355233763007</v>
      </c>
      <c r="G6" s="32">
        <f>+G7-G8</f>
        <v>-191884788.74000001</v>
      </c>
      <c r="H6" s="32">
        <f>+H7-H8</f>
        <v>-174824537.12</v>
      </c>
      <c r="I6" s="63">
        <f t="shared" si="1"/>
        <v>109.75849952246108</v>
      </c>
    </row>
    <row r="7" spans="2:9" x14ac:dyDescent="0.3">
      <c r="B7" s="83" t="s">
        <v>63</v>
      </c>
      <c r="C7" s="90" t="s">
        <v>0</v>
      </c>
      <c r="D7" s="30">
        <f>FURS!D13</f>
        <v>2886417.7399999797</v>
      </c>
      <c r="E7" s="30">
        <f>FURS!E13</f>
        <v>4173085.5799999833</v>
      </c>
      <c r="F7" s="31">
        <f t="shared" si="0"/>
        <v>69.167470560236893</v>
      </c>
      <c r="G7" s="30">
        <f>FURS!G13</f>
        <v>73944754.50999999</v>
      </c>
      <c r="H7" s="30">
        <f>FURS!H13</f>
        <v>77601224.829999983</v>
      </c>
      <c r="I7" s="63">
        <f t="shared" si="1"/>
        <v>95.288128083016503</v>
      </c>
    </row>
    <row r="8" spans="2:9" x14ac:dyDescent="0.3">
      <c r="B8" s="83" t="s">
        <v>25</v>
      </c>
      <c r="C8" s="90" t="s">
        <v>1</v>
      </c>
      <c r="D8" s="30">
        <f>FURS!D14</f>
        <v>1926641.7899999917</v>
      </c>
      <c r="E8" s="30">
        <f>FURS!E14</f>
        <v>1247773.75</v>
      </c>
      <c r="F8" s="31">
        <f t="shared" si="0"/>
        <v>154.40634089312999</v>
      </c>
      <c r="G8" s="30">
        <f>FURS!G14</f>
        <v>265829543.25</v>
      </c>
      <c r="H8" s="30">
        <f>FURS!H14</f>
        <v>252425761.94999999</v>
      </c>
      <c r="I8" s="63">
        <f t="shared" si="1"/>
        <v>105.30998943865919</v>
      </c>
    </row>
    <row r="9" spans="2:9" x14ac:dyDescent="0.3">
      <c r="B9" s="64" t="s">
        <v>26</v>
      </c>
      <c r="C9" s="65" t="s">
        <v>64</v>
      </c>
      <c r="D9" s="32">
        <f>FURS!D15</f>
        <v>193563809.56999969</v>
      </c>
      <c r="E9" s="32">
        <f>FURS!E15</f>
        <v>176231013.30000067</v>
      </c>
      <c r="F9" s="45">
        <f t="shared" si="0"/>
        <v>109.83527016353992</v>
      </c>
      <c r="G9" s="32">
        <f>FURS!G15</f>
        <v>2203262925.75</v>
      </c>
      <c r="H9" s="32">
        <f>FURS!H15</f>
        <v>2007791529.7000003</v>
      </c>
      <c r="I9" s="66">
        <f t="shared" si="1"/>
        <v>109.73564203048545</v>
      </c>
    </row>
    <row r="10" spans="2:9" ht="24" x14ac:dyDescent="0.3">
      <c r="B10" s="61" t="s">
        <v>27</v>
      </c>
      <c r="C10" s="67" t="s">
        <v>140</v>
      </c>
      <c r="D10" s="30">
        <f>FURS!D16</f>
        <v>21302353.060000002</v>
      </c>
      <c r="E10" s="30">
        <f>FURS!E16</f>
        <v>10817092.039999992</v>
      </c>
      <c r="F10" s="31">
        <f t="shared" si="0"/>
        <v>196.93234541434131</v>
      </c>
      <c r="G10" s="30">
        <f>FURS!G16</f>
        <v>191283390.19</v>
      </c>
      <c r="H10" s="30">
        <f>FURS!H16</f>
        <v>146491571.43000001</v>
      </c>
      <c r="I10" s="63">
        <f t="shared" si="1"/>
        <v>130.5763794618064</v>
      </c>
    </row>
    <row r="11" spans="2:9" x14ac:dyDescent="0.3">
      <c r="B11" s="61" t="s">
        <v>28</v>
      </c>
      <c r="C11" s="68" t="s">
        <v>2</v>
      </c>
      <c r="D11" s="30">
        <f>FURS!D17</f>
        <v>357015.3900000006</v>
      </c>
      <c r="E11" s="30">
        <f>FURS!E17</f>
        <v>13322.579999999609</v>
      </c>
      <c r="F11" s="31">
        <f t="shared" si="0"/>
        <v>2679.776664880309</v>
      </c>
      <c r="G11" s="30">
        <f>FURS!G17</f>
        <v>4424094.4400000004</v>
      </c>
      <c r="H11" s="30">
        <f>FURS!H17</f>
        <v>4020225.76</v>
      </c>
      <c r="I11" s="63">
        <f t="shared" si="1"/>
        <v>110.04592040622119</v>
      </c>
    </row>
    <row r="14" spans="2:9" x14ac:dyDescent="0.3">
      <c r="B14" s="55" t="s">
        <v>136</v>
      </c>
    </row>
    <row r="16" spans="2:9" ht="53.25" customHeight="1" x14ac:dyDescent="0.3">
      <c r="B16" s="56"/>
      <c r="C16" s="57" t="s">
        <v>138</v>
      </c>
      <c r="D16" s="57" t="s">
        <v>147</v>
      </c>
      <c r="E16" s="57" t="s">
        <v>148</v>
      </c>
      <c r="F16" s="57" t="s">
        <v>141</v>
      </c>
      <c r="G16" s="57" t="s">
        <v>149</v>
      </c>
      <c r="H16" s="57" t="s">
        <v>150</v>
      </c>
      <c r="I16" s="57" t="s">
        <v>141</v>
      </c>
    </row>
    <row r="17" spans="2:9" ht="21.75" customHeight="1" x14ac:dyDescent="0.3">
      <c r="B17" s="69" t="s">
        <v>29</v>
      </c>
      <c r="C17" s="70" t="s">
        <v>3</v>
      </c>
      <c r="D17" s="71">
        <f>FURS!D18</f>
        <v>64858932.500000119</v>
      </c>
      <c r="E17" s="71">
        <f>FURS!E18</f>
        <v>57026198.740000129</v>
      </c>
      <c r="F17" s="72">
        <f t="shared" ref="F17" si="2">D17/E17*100</f>
        <v>113.7353250489513</v>
      </c>
      <c r="G17" s="71">
        <f>FURS!G18</f>
        <v>775187415.60000002</v>
      </c>
      <c r="H17" s="71">
        <f>FURS!H18</f>
        <v>709353418.17000008</v>
      </c>
      <c r="I17" s="74">
        <f>G17/H17*100</f>
        <v>109.28084587226483</v>
      </c>
    </row>
    <row r="20" spans="2:9" x14ac:dyDescent="0.3">
      <c r="B20" s="55" t="s">
        <v>137</v>
      </c>
    </row>
    <row r="22" spans="2:9" ht="54" customHeight="1" x14ac:dyDescent="0.3">
      <c r="B22" s="56"/>
      <c r="C22" s="57" t="s">
        <v>138</v>
      </c>
      <c r="D22" s="57" t="s">
        <v>147</v>
      </c>
      <c r="E22" s="57" t="s">
        <v>148</v>
      </c>
      <c r="F22" s="57" t="s">
        <v>141</v>
      </c>
      <c r="G22" s="57" t="s">
        <v>149</v>
      </c>
      <c r="H22" s="57" t="s">
        <v>150</v>
      </c>
      <c r="I22" s="57" t="s">
        <v>141</v>
      </c>
    </row>
    <row r="23" spans="2:9" ht="30" customHeight="1" x14ac:dyDescent="0.3">
      <c r="B23" s="58" t="s">
        <v>43</v>
      </c>
      <c r="C23" s="75" t="s">
        <v>126</v>
      </c>
      <c r="D23" s="48">
        <f>+D24+D33+D35+D37+D29+D30</f>
        <v>545525096.75999975</v>
      </c>
      <c r="E23" s="48">
        <f>+E24+E33+E35+E37+E29+E30</f>
        <v>500587176.16000032</v>
      </c>
      <c r="F23" s="76">
        <f t="shared" ref="F23:F37" si="3">D23/E23*100</f>
        <v>108.97704191000612</v>
      </c>
      <c r="G23" s="46">
        <f>+G24+G33+G35+G37+G29+G30</f>
        <v>5312691279.8699989</v>
      </c>
      <c r="H23" s="46">
        <f>+H24+H33+H35+H37+H29+H30</f>
        <v>5059990979.3999996</v>
      </c>
      <c r="I23" s="77">
        <f t="shared" ref="I23:I37" si="4">G23/H23*100</f>
        <v>104.99408598748063</v>
      </c>
    </row>
    <row r="24" spans="2:9" x14ac:dyDescent="0.3">
      <c r="B24" s="64" t="s">
        <v>44</v>
      </c>
      <c r="C24" s="65" t="s">
        <v>109</v>
      </c>
      <c r="D24" s="24">
        <f>D25+D28</f>
        <v>362094866.7899996</v>
      </c>
      <c r="E24" s="24">
        <f>E25+E28</f>
        <v>325868656.4400003</v>
      </c>
      <c r="F24" s="26">
        <f t="shared" si="3"/>
        <v>111.11681336454933</v>
      </c>
      <c r="G24" s="25">
        <f>G25+G28</f>
        <v>3447199158.7499995</v>
      </c>
      <c r="H24" s="25">
        <f>H25+H28</f>
        <v>3203915866.3600001</v>
      </c>
      <c r="I24" s="78">
        <f t="shared" si="4"/>
        <v>107.59331089010135</v>
      </c>
    </row>
    <row r="25" spans="2:9" ht="24.6" x14ac:dyDescent="0.3">
      <c r="B25" s="64" t="s">
        <v>45</v>
      </c>
      <c r="C25" s="79" t="s">
        <v>107</v>
      </c>
      <c r="D25" s="24">
        <f>D26-D27</f>
        <v>348622588.4199996</v>
      </c>
      <c r="E25" s="24">
        <f>E26-E27</f>
        <v>316157424.17000031</v>
      </c>
      <c r="F25" s="26">
        <f t="shared" si="3"/>
        <v>110.26867053184949</v>
      </c>
      <c r="G25" s="24">
        <f>G26-G27</f>
        <v>3329251969.3899994</v>
      </c>
      <c r="H25" s="24">
        <f>H26-H27</f>
        <v>3081261261.9000001</v>
      </c>
      <c r="I25" s="80">
        <f t="shared" si="4"/>
        <v>108.04835054256583</v>
      </c>
    </row>
    <row r="26" spans="2:9" x14ac:dyDescent="0.3">
      <c r="B26" s="83" t="s">
        <v>105</v>
      </c>
      <c r="C26" s="90" t="s">
        <v>102</v>
      </c>
      <c r="D26" s="27">
        <f>FURS!D38</f>
        <v>523696399.14999962</v>
      </c>
      <c r="E26" s="27">
        <f>FURS!E38</f>
        <v>479927120.02000046</v>
      </c>
      <c r="F26" s="28">
        <f t="shared" si="3"/>
        <v>109.11998453602187</v>
      </c>
      <c r="G26" s="27">
        <f>FURS!G38</f>
        <v>5146223311.8999996</v>
      </c>
      <c r="H26" s="27">
        <f>FURS!H38</f>
        <v>4770207171.0500002</v>
      </c>
      <c r="I26" s="91">
        <f t="shared" si="4"/>
        <v>107.88259560574247</v>
      </c>
    </row>
    <row r="27" spans="2:9" x14ac:dyDescent="0.3">
      <c r="B27" s="83" t="s">
        <v>106</v>
      </c>
      <c r="C27" s="90" t="s">
        <v>1</v>
      </c>
      <c r="D27" s="27">
        <f>FURS!D39</f>
        <v>175073810.73000002</v>
      </c>
      <c r="E27" s="27">
        <f>FURS!E39</f>
        <v>163769695.85000014</v>
      </c>
      <c r="F27" s="28">
        <f t="shared" si="3"/>
        <v>106.90244603638608</v>
      </c>
      <c r="G27" s="27">
        <f>FURS!G39</f>
        <v>1816971342.51</v>
      </c>
      <c r="H27" s="27">
        <f>FURS!H39</f>
        <v>1688945909.1500001</v>
      </c>
      <c r="I27" s="85">
        <f t="shared" si="4"/>
        <v>107.58019736845401</v>
      </c>
    </row>
    <row r="28" spans="2:9" x14ac:dyDescent="0.3">
      <c r="B28" s="81" t="s">
        <v>46</v>
      </c>
      <c r="C28" s="82" t="s">
        <v>103</v>
      </c>
      <c r="D28" s="24">
        <f>FURS!D40</f>
        <v>13472278.370000012</v>
      </c>
      <c r="E28" s="24">
        <f>FURS!E40</f>
        <v>9711232.2700000014</v>
      </c>
      <c r="F28" s="26">
        <f t="shared" si="3"/>
        <v>138.72882447285971</v>
      </c>
      <c r="G28" s="24">
        <f>FURS!G40</f>
        <v>117947189.36000004</v>
      </c>
      <c r="H28" s="24">
        <f>FURS!H40</f>
        <v>122654604.45999999</v>
      </c>
      <c r="I28" s="78">
        <f t="shared" si="4"/>
        <v>96.162055945045964</v>
      </c>
    </row>
    <row r="29" spans="2:9" x14ac:dyDescent="0.3">
      <c r="B29" s="83" t="s">
        <v>47</v>
      </c>
      <c r="C29" s="84" t="s">
        <v>110</v>
      </c>
      <c r="D29" s="27">
        <f>FURS!D41</f>
        <v>16184658.439999999</v>
      </c>
      <c r="E29" s="27">
        <f>FURS!E41</f>
        <v>12349956.550000004</v>
      </c>
      <c r="F29" s="28">
        <f t="shared" si="3"/>
        <v>131.0503269746321</v>
      </c>
      <c r="G29" s="27">
        <f>FURS!G41</f>
        <v>126286914.80000001</v>
      </c>
      <c r="H29" s="27">
        <f>FURS!H41</f>
        <v>126800355.59</v>
      </c>
      <c r="I29" s="85">
        <f t="shared" si="4"/>
        <v>99.595079376859033</v>
      </c>
    </row>
    <row r="30" spans="2:9" x14ac:dyDescent="0.3">
      <c r="B30" s="64" t="s">
        <v>48</v>
      </c>
      <c r="C30" s="86" t="s">
        <v>112</v>
      </c>
      <c r="D30" s="25">
        <f>D31-D32</f>
        <v>140168559.82000005</v>
      </c>
      <c r="E30" s="25">
        <f>E31-E32</f>
        <v>140492981.88999999</v>
      </c>
      <c r="F30" s="26">
        <f t="shared" si="3"/>
        <v>99.769083077577534</v>
      </c>
      <c r="G30" s="25">
        <f>G31-G32</f>
        <v>1438465620.9400001</v>
      </c>
      <c r="H30" s="25">
        <f>H31-H32</f>
        <v>1460346243.1499996</v>
      </c>
      <c r="I30" s="78">
        <f t="shared" si="4"/>
        <v>98.501682576126427</v>
      </c>
    </row>
    <row r="31" spans="2:9" x14ac:dyDescent="0.3">
      <c r="B31" s="83" t="s">
        <v>77</v>
      </c>
      <c r="C31" s="92" t="s">
        <v>102</v>
      </c>
      <c r="D31" s="29">
        <f>FURS!D43</f>
        <v>142899947.49000004</v>
      </c>
      <c r="E31" s="29">
        <f>FURS!E43</f>
        <v>148107661.03999999</v>
      </c>
      <c r="F31" s="28">
        <f t="shared" si="3"/>
        <v>96.483832427416786</v>
      </c>
      <c r="G31" s="29">
        <f>FURS!G43</f>
        <v>1519783656.24</v>
      </c>
      <c r="H31" s="29">
        <f>FURS!H43</f>
        <v>1549533325.8399997</v>
      </c>
      <c r="I31" s="85">
        <f t="shared" si="4"/>
        <v>98.080088430245766</v>
      </c>
    </row>
    <row r="32" spans="2:9" x14ac:dyDescent="0.3">
      <c r="B32" s="61" t="s">
        <v>111</v>
      </c>
      <c r="C32" s="92" t="s">
        <v>1</v>
      </c>
      <c r="D32" s="29">
        <f>FURS!D44</f>
        <v>2731387.6700000009</v>
      </c>
      <c r="E32" s="29">
        <f>FURS!E44</f>
        <v>7614679.1499999994</v>
      </c>
      <c r="F32" s="31">
        <f t="shared" si="3"/>
        <v>35.870029665005667</v>
      </c>
      <c r="G32" s="29">
        <f>FURS!G44</f>
        <v>81318035.300000012</v>
      </c>
      <c r="H32" s="29">
        <f>FURS!H44</f>
        <v>89187082.690000013</v>
      </c>
      <c r="I32" s="63">
        <f t="shared" si="4"/>
        <v>91.176920297582171</v>
      </c>
    </row>
    <row r="33" spans="2:9" x14ac:dyDescent="0.3">
      <c r="B33" s="61" t="s">
        <v>49</v>
      </c>
      <c r="C33" s="87" t="s">
        <v>74</v>
      </c>
      <c r="D33" s="29">
        <f>FURS!D45</f>
        <v>19233186.819999993</v>
      </c>
      <c r="E33" s="29">
        <f>FURS!E45</f>
        <v>17198504.350000024</v>
      </c>
      <c r="F33" s="28">
        <f t="shared" si="3"/>
        <v>111.83057798860263</v>
      </c>
      <c r="G33" s="29">
        <f>FURS!G45</f>
        <v>221930461.63999999</v>
      </c>
      <c r="H33" s="29">
        <f>FURS!H45</f>
        <v>198586713.41000003</v>
      </c>
      <c r="I33" s="85">
        <f t="shared" si="4"/>
        <v>111.75493960756815</v>
      </c>
    </row>
    <row r="34" spans="2:9" hidden="1" x14ac:dyDescent="0.3">
      <c r="B34" s="61" t="s">
        <v>108</v>
      </c>
      <c r="C34" s="87" t="s">
        <v>75</v>
      </c>
      <c r="D34" s="29">
        <f>FURS!D46</f>
        <v>18937546.890000015</v>
      </c>
      <c r="E34" s="29">
        <f>FURS!E46</f>
        <v>17141672.350000024</v>
      </c>
      <c r="F34" s="31">
        <f t="shared" si="3"/>
        <v>110.47665888911935</v>
      </c>
      <c r="G34" s="29">
        <f>FURS!G46</f>
        <v>218889781.96000001</v>
      </c>
      <c r="H34" s="29">
        <f>FURS!H46</f>
        <v>196085852.02000001</v>
      </c>
      <c r="I34" s="63">
        <f t="shared" si="4"/>
        <v>111.6295641450328</v>
      </c>
    </row>
    <row r="35" spans="2:9" x14ac:dyDescent="0.3">
      <c r="B35" s="61" t="s">
        <v>89</v>
      </c>
      <c r="C35" s="87" t="s">
        <v>76</v>
      </c>
      <c r="D35" s="29">
        <f>FURS!D47</f>
        <v>3655135.0999999973</v>
      </c>
      <c r="E35" s="29">
        <f>FURS!E47</f>
        <v>3159487.1100000022</v>
      </c>
      <c r="F35" s="31">
        <f t="shared" si="3"/>
        <v>115.68760918287128</v>
      </c>
      <c r="G35" s="29">
        <f>FURS!G47</f>
        <v>38278235.119999997</v>
      </c>
      <c r="H35" s="29">
        <f>FURS!H47</f>
        <v>37963726.939999998</v>
      </c>
      <c r="I35" s="63">
        <f t="shared" si="4"/>
        <v>100.82844389987598</v>
      </c>
    </row>
    <row r="36" spans="2:9" hidden="1" x14ac:dyDescent="0.3">
      <c r="B36" s="61" t="s">
        <v>97</v>
      </c>
      <c r="C36" s="87" t="s">
        <v>78</v>
      </c>
      <c r="D36" s="29">
        <f>FURS!D48</f>
        <v>950489.53000000096</v>
      </c>
      <c r="E36" s="29">
        <f>FURS!E48</f>
        <v>1080639</v>
      </c>
      <c r="F36" s="31">
        <f t="shared" si="3"/>
        <v>87.956249034136363</v>
      </c>
      <c r="G36" s="29">
        <f>FURS!G48</f>
        <v>12365875.83</v>
      </c>
      <c r="H36" s="29">
        <f>FURS!H48</f>
        <v>12549350.710000001</v>
      </c>
      <c r="I36" s="63">
        <f t="shared" si="4"/>
        <v>98.537973125145044</v>
      </c>
    </row>
    <row r="37" spans="2:9" x14ac:dyDescent="0.3">
      <c r="B37" s="61" t="s">
        <v>98</v>
      </c>
      <c r="C37" s="87" t="s">
        <v>14</v>
      </c>
      <c r="D37" s="29">
        <f>FURS!D49</f>
        <v>4188689.7899999982</v>
      </c>
      <c r="E37" s="29">
        <f>FURS!E49</f>
        <v>1517589.8199999998</v>
      </c>
      <c r="F37" s="31">
        <f t="shared" si="3"/>
        <v>276.00934948285294</v>
      </c>
      <c r="G37" s="29">
        <f>FURS!G49</f>
        <v>40530888.619999997</v>
      </c>
      <c r="H37" s="29">
        <f>FURS!H49</f>
        <v>32378073.949999999</v>
      </c>
      <c r="I37" s="63">
        <f t="shared" si="4"/>
        <v>125.18004833329502</v>
      </c>
    </row>
    <row r="39" spans="2:9" x14ac:dyDescent="0.3">
      <c r="B39" s="55" t="s">
        <v>139</v>
      </c>
    </row>
    <row r="41" spans="2:9" ht="52.5" customHeight="1" x14ac:dyDescent="0.3">
      <c r="B41" s="56"/>
      <c r="C41" s="57" t="s">
        <v>138</v>
      </c>
      <c r="D41" s="57" t="s">
        <v>147</v>
      </c>
      <c r="E41" s="57" t="s">
        <v>148</v>
      </c>
      <c r="F41" s="57" t="s">
        <v>141</v>
      </c>
      <c r="G41" s="57" t="s">
        <v>149</v>
      </c>
      <c r="H41" s="57" t="s">
        <v>150</v>
      </c>
      <c r="I41" s="57" t="s">
        <v>141</v>
      </c>
    </row>
    <row r="42" spans="2:9" ht="30" customHeight="1" x14ac:dyDescent="0.3">
      <c r="B42" s="58" t="s">
        <v>31</v>
      </c>
      <c r="C42" s="75" t="s">
        <v>65</v>
      </c>
      <c r="D42" s="48">
        <f>+D43+D44+D45+D46</f>
        <v>548877915.81999731</v>
      </c>
      <c r="E42" s="48">
        <f>+E43+E44+E45+E46</f>
        <v>513370194.2299996</v>
      </c>
      <c r="F42" s="76">
        <f t="shared" ref="F42:F46" si="5">D42/E42*100</f>
        <v>106.91659196211332</v>
      </c>
      <c r="G42" s="46">
        <f>+G43+G44+G45+G46</f>
        <v>5914508077.5699978</v>
      </c>
      <c r="H42" s="46">
        <f>+H43+H44+H45+H46</f>
        <v>5505226540.1500006</v>
      </c>
      <c r="I42" s="77">
        <f>G42/H42*100</f>
        <v>107.43441771987182</v>
      </c>
    </row>
    <row r="43" spans="2:9" x14ac:dyDescent="0.3">
      <c r="B43" s="64" t="s">
        <v>32</v>
      </c>
      <c r="C43" s="65" t="s">
        <v>5</v>
      </c>
      <c r="D43" s="30">
        <f>FURS!D21</f>
        <v>3152178.820000004</v>
      </c>
      <c r="E43" s="30">
        <f>FURS!E21</f>
        <v>2940921.9899999946</v>
      </c>
      <c r="F43" s="31">
        <f t="shared" si="5"/>
        <v>107.18335374819003</v>
      </c>
      <c r="G43" s="30">
        <f>FURS!G21</f>
        <v>33912137.07</v>
      </c>
      <c r="H43" s="30">
        <f>FURS!H21</f>
        <v>31415678.339999996</v>
      </c>
      <c r="I43" s="63">
        <f>G43/H43*100</f>
        <v>107.9465377222856</v>
      </c>
    </row>
    <row r="44" spans="2:9" x14ac:dyDescent="0.3">
      <c r="B44" s="64" t="s">
        <v>33</v>
      </c>
      <c r="C44" s="65" t="s">
        <v>6</v>
      </c>
      <c r="D44" s="30">
        <f>FURS!D22</f>
        <v>2815689.2100000009</v>
      </c>
      <c r="E44" s="30">
        <f>FURS!E22</f>
        <v>2631225.0399999991</v>
      </c>
      <c r="F44" s="31">
        <f t="shared" si="5"/>
        <v>107.01058127662093</v>
      </c>
      <c r="G44" s="30">
        <f>FURS!G22</f>
        <v>30375621.490000002</v>
      </c>
      <c r="H44" s="30">
        <f>FURS!H22</f>
        <v>28210829.039999999</v>
      </c>
      <c r="I44" s="63">
        <f>G44/H44*100</f>
        <v>107.67362223538541</v>
      </c>
    </row>
    <row r="45" spans="2:9" x14ac:dyDescent="0.3">
      <c r="B45" s="64" t="s">
        <v>34</v>
      </c>
      <c r="C45" s="64" t="s">
        <v>7</v>
      </c>
      <c r="D45" s="30">
        <f>FURS!D23</f>
        <v>349633938.44999743</v>
      </c>
      <c r="E45" s="30">
        <f>FURS!E23</f>
        <v>327214021.00000006</v>
      </c>
      <c r="F45" s="31">
        <f t="shared" si="5"/>
        <v>106.85175940244851</v>
      </c>
      <c r="G45" s="30">
        <f>FURS!G23</f>
        <v>3770529131.2199979</v>
      </c>
      <c r="H45" s="30">
        <f>FURS!H23</f>
        <v>3510117722.3100004</v>
      </c>
      <c r="I45" s="63">
        <f>G45/H45*100</f>
        <v>107.41887963628243</v>
      </c>
    </row>
    <row r="46" spans="2:9" x14ac:dyDescent="0.3">
      <c r="B46" s="64" t="s">
        <v>35</v>
      </c>
      <c r="C46" s="65" t="s">
        <v>8</v>
      </c>
      <c r="D46" s="30">
        <f>FURS!D24</f>
        <v>193276109.33999991</v>
      </c>
      <c r="E46" s="30">
        <f>FURS!E24</f>
        <v>180584026.19999957</v>
      </c>
      <c r="F46" s="31">
        <f t="shared" si="5"/>
        <v>107.02835317557029</v>
      </c>
      <c r="G46" s="30">
        <f>FURS!G24</f>
        <v>2079691187.79</v>
      </c>
      <c r="H46" s="30">
        <f>FURS!H24</f>
        <v>1935482310.4599998</v>
      </c>
      <c r="I46" s="63">
        <f>G46/H46*100</f>
        <v>107.45079800268114</v>
      </c>
    </row>
    <row r="49" spans="2:9" ht="52.8" x14ac:dyDescent="0.3">
      <c r="B49" s="56"/>
      <c r="C49" s="57" t="s">
        <v>138</v>
      </c>
      <c r="D49" s="57" t="s">
        <v>147</v>
      </c>
      <c r="E49" s="57" t="s">
        <v>148</v>
      </c>
      <c r="F49" s="57" t="s">
        <v>141</v>
      </c>
      <c r="G49" s="57" t="s">
        <v>149</v>
      </c>
      <c r="H49" s="57" t="s">
        <v>150</v>
      </c>
      <c r="I49" s="57" t="s">
        <v>141</v>
      </c>
    </row>
    <row r="50" spans="2:9" ht="49.5" customHeight="1" x14ac:dyDescent="0.3">
      <c r="B50" s="89" t="s">
        <v>93</v>
      </c>
      <c r="C50" s="88" t="s">
        <v>120</v>
      </c>
      <c r="D50" s="46">
        <f>SUM(D51:D54)</f>
        <v>41303589.690000094</v>
      </c>
      <c r="E50" s="46">
        <f>SUM(E51:E54)</f>
        <v>39975645.579999991</v>
      </c>
      <c r="F50" s="76">
        <f t="shared" ref="F50:F54" si="6">D50/E50*100</f>
        <v>103.3218828382461</v>
      </c>
      <c r="G50" s="46">
        <f>SUM(G51:G54)</f>
        <v>454610072.34000003</v>
      </c>
      <c r="H50" s="46">
        <f>SUM(H51:H54)</f>
        <v>443010794.91000003</v>
      </c>
      <c r="I50" s="77">
        <f>G50/H50*100</f>
        <v>102.61828324800899</v>
      </c>
    </row>
    <row r="51" spans="2:9" ht="16.5" customHeight="1" x14ac:dyDescent="0.3">
      <c r="B51" s="64" t="s">
        <v>94</v>
      </c>
      <c r="C51" s="93" t="s">
        <v>17</v>
      </c>
      <c r="D51" s="21">
        <f>FURS!D65</f>
        <v>24920.649999999994</v>
      </c>
      <c r="E51" s="21">
        <f>FURS!E65</f>
        <v>24091.320000000036</v>
      </c>
      <c r="F51" s="31">
        <f t="shared" si="6"/>
        <v>103.4424431704031</v>
      </c>
      <c r="G51" s="73">
        <f>FURS!G65</f>
        <v>282052.06</v>
      </c>
      <c r="H51" s="73">
        <f>FURS!H65</f>
        <v>277619.10000000003</v>
      </c>
      <c r="I51" s="63">
        <f>G51/H51*100</f>
        <v>101.59677774331809</v>
      </c>
    </row>
    <row r="52" spans="2:9" ht="14.25" customHeight="1" x14ac:dyDescent="0.3">
      <c r="B52" s="64" t="s">
        <v>95</v>
      </c>
      <c r="C52" s="93" t="s">
        <v>18</v>
      </c>
      <c r="D52" s="21">
        <f>FURS!D66</f>
        <v>41798.549999999988</v>
      </c>
      <c r="E52" s="21">
        <f>FURS!E66</f>
        <v>40399.080000000016</v>
      </c>
      <c r="F52" s="31">
        <f t="shared" si="6"/>
        <v>103.46411353921914</v>
      </c>
      <c r="G52" s="73">
        <f>FURS!G66</f>
        <v>473364.49999999994</v>
      </c>
      <c r="H52" s="73">
        <f>FURS!H66</f>
        <v>464735.03</v>
      </c>
      <c r="I52" s="63">
        <f>G52/H52*100</f>
        <v>101.85685808965164</v>
      </c>
    </row>
    <row r="53" spans="2:9" ht="21.75" customHeight="1" x14ac:dyDescent="0.3">
      <c r="B53" s="64" t="s">
        <v>113</v>
      </c>
      <c r="C53" s="93" t="s">
        <v>19</v>
      </c>
      <c r="D53" s="21">
        <f>FURS!D67</f>
        <v>37543635.220000088</v>
      </c>
      <c r="E53" s="21">
        <f>FURS!E67</f>
        <v>36329639.189999998</v>
      </c>
      <c r="F53" s="31">
        <f t="shared" si="6"/>
        <v>103.34161323114448</v>
      </c>
      <c r="G53" s="73">
        <f>FURS!G67</f>
        <v>411985808.01000005</v>
      </c>
      <c r="H53" s="73">
        <f>FURS!H67</f>
        <v>400949311.15000004</v>
      </c>
      <c r="I53" s="63">
        <f>G53/H53*100</f>
        <v>102.75259155037459</v>
      </c>
    </row>
    <row r="54" spans="2:9" ht="20.25" customHeight="1" x14ac:dyDescent="0.3">
      <c r="B54" s="64" t="s">
        <v>114</v>
      </c>
      <c r="C54" s="93" t="s">
        <v>20</v>
      </c>
      <c r="D54" s="21">
        <f>FURS!D68</f>
        <v>3693235.2700000033</v>
      </c>
      <c r="E54" s="21">
        <f>FURS!E68</f>
        <v>3581515.9899999946</v>
      </c>
      <c r="F54" s="31">
        <f t="shared" si="6"/>
        <v>103.1193293653286</v>
      </c>
      <c r="G54" s="73">
        <f>FURS!G68</f>
        <v>41868847.770000003</v>
      </c>
      <c r="H54" s="73">
        <f>FURS!H68</f>
        <v>41319129.630000003</v>
      </c>
      <c r="I54" s="63">
        <f>G54/H54*100</f>
        <v>101.33042042492801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november</Mesec>
    <Leto xmlns="31846968-95d7-4ba5-b9d7-02992289841a">2018</Let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aefa815e832f7a94009a71ecf279a82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40e95d37451a9a0a60b6a70eba13ae9f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description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69DD02-6770-40EB-A7AD-871B406BE4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2018-12-14T09:27:13Z</cp:lastPrinted>
  <dcterms:created xsi:type="dcterms:W3CDTF">2013-10-09T08:57:38Z</dcterms:created>
  <dcterms:modified xsi:type="dcterms:W3CDTF">2018-12-17T11:46:14Z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AVGUST 2018_delovna.xlsx</vt:lpwstr>
  </property>
</Properties>
</file>