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6QQF2ERH\"/>
    </mc:Choice>
  </mc:AlternateContent>
  <bookViews>
    <workbookView xWindow="0" yWindow="0" windowWidth="23040" windowHeight="7668"/>
  </bookViews>
  <sheets>
    <sheet name="FURS" sheetId="19" r:id="rId1"/>
    <sheet name="GRAF_2_3" sheetId="22" state="hidden" r:id="rId2"/>
    <sheet name="tabele za tekst" sheetId="24" state="hidden" r:id="rId3"/>
  </sheets>
  <definedNames>
    <definedName name="_xlnm.Print_Area" localSheetId="0">FURS!$A$1:$I$79</definedName>
  </definedNames>
  <calcPr calcId="152511"/>
</workbook>
</file>

<file path=xl/calcChain.xml><?xml version="1.0" encoding="utf-8"?>
<calcChain xmlns="http://schemas.openxmlformats.org/spreadsheetml/2006/main">
  <c r="G7" i="24" l="1"/>
  <c r="G52" i="24"/>
  <c r="G10" i="24"/>
  <c r="G35" i="24"/>
  <c r="G29" i="24"/>
  <c r="G36" i="24"/>
  <c r="G44" i="24"/>
  <c r="G51" i="24"/>
  <c r="G33" i="24"/>
  <c r="G53" i="24"/>
  <c r="G8" i="24"/>
  <c r="G6" i="24" s="1"/>
  <c r="G45" i="24"/>
  <c r="G17" i="24"/>
  <c r="G11" i="24"/>
  <c r="G26" i="24"/>
  <c r="G46" i="24"/>
  <c r="G9" i="24"/>
  <c r="G37" i="24"/>
  <c r="G27" i="24"/>
  <c r="G43" i="24"/>
  <c r="G34" i="24"/>
  <c r="G28" i="24"/>
  <c r="G31" i="24"/>
  <c r="G32" i="24"/>
  <c r="D7" i="24"/>
  <c r="D43" i="24"/>
  <c r="D37" i="24"/>
  <c r="D9" i="24"/>
  <c r="D45" i="24"/>
  <c r="D33" i="24"/>
  <c r="D10" i="24"/>
  <c r="D26" i="24"/>
  <c r="D54" i="24"/>
  <c r="D51" i="24"/>
  <c r="D31" i="24"/>
  <c r="D8" i="24"/>
  <c r="D44" i="24"/>
  <c r="D53" i="24"/>
  <c r="D17" i="24"/>
  <c r="D11" i="24"/>
  <c r="D27" i="24"/>
  <c r="D46" i="24"/>
  <c r="D34" i="24"/>
  <c r="E29" i="24"/>
  <c r="E31" i="24"/>
  <c r="H32" i="24"/>
  <c r="H31" i="24"/>
  <c r="H28" i="24"/>
  <c r="I28" i="24" s="1"/>
  <c r="H29" i="24"/>
  <c r="I29" i="24" s="1"/>
  <c r="H54" i="24"/>
  <c r="H52" i="24"/>
  <c r="H51" i="24"/>
  <c r="I51" i="24" s="1"/>
  <c r="H53" i="24"/>
  <c r="H36" i="24"/>
  <c r="I36" i="24" s="1"/>
  <c r="H37" i="24"/>
  <c r="H34" i="24"/>
  <c r="H33" i="24"/>
  <c r="H35" i="24"/>
  <c r="H26" i="24"/>
  <c r="H27" i="24"/>
  <c r="H46" i="24"/>
  <c r="H44" i="24"/>
  <c r="H45" i="24"/>
  <c r="H43" i="24"/>
  <c r="H8" i="24"/>
  <c r="H17" i="24"/>
  <c r="H7" i="24"/>
  <c r="H11" i="24"/>
  <c r="H10" i="24"/>
  <c r="H9" i="24"/>
  <c r="E53" i="24"/>
  <c r="E51" i="24"/>
  <c r="F51" i="24" s="1"/>
  <c r="E52" i="24"/>
  <c r="E54" i="24"/>
  <c r="E37" i="24"/>
  <c r="E34" i="24"/>
  <c r="E33" i="24"/>
  <c r="F33" i="24" s="1"/>
  <c r="E27" i="24"/>
  <c r="E26" i="24"/>
  <c r="E44" i="24"/>
  <c r="E46" i="24"/>
  <c r="F46" i="24" s="1"/>
  <c r="E45" i="24"/>
  <c r="E43" i="24"/>
  <c r="E11" i="24"/>
  <c r="E8" i="24"/>
  <c r="E9" i="24"/>
  <c r="E7" i="24"/>
  <c r="E17" i="24"/>
  <c r="E10" i="24"/>
  <c r="G54" i="24"/>
  <c r="D52" i="24"/>
  <c r="D42" i="24"/>
  <c r="F9" i="24" l="1"/>
  <c r="F27" i="24"/>
  <c r="F54" i="24"/>
  <c r="I9" i="24"/>
  <c r="I35" i="24"/>
  <c r="D6" i="24"/>
  <c r="D5" i="24" s="1"/>
  <c r="D25" i="24"/>
  <c r="F43" i="24"/>
  <c r="F53" i="24"/>
  <c r="I45" i="24"/>
  <c r="I37" i="24"/>
  <c r="F34" i="24"/>
  <c r="G30" i="24"/>
  <c r="I10" i="24"/>
  <c r="F10" i="24"/>
  <c r="I8" i="24"/>
  <c r="F11" i="24"/>
  <c r="I43" i="24"/>
  <c r="F31" i="24"/>
  <c r="G42" i="24"/>
  <c r="F8" i="24"/>
  <c r="G25" i="24"/>
  <c r="G24" i="24" s="1"/>
  <c r="H6" i="24"/>
  <c r="H5" i="24" s="1"/>
  <c r="E6" i="24"/>
  <c r="E5" i="24" s="1"/>
  <c r="F26" i="24"/>
  <c r="I7" i="24"/>
  <c r="I26" i="24"/>
  <c r="I46" i="24"/>
  <c r="I33" i="24"/>
  <c r="I53" i="24"/>
  <c r="I52" i="24"/>
  <c r="E39" i="22"/>
  <c r="I32" i="24"/>
  <c r="G5" i="24"/>
  <c r="I11" i="24"/>
  <c r="I17" i="24"/>
  <c r="I44" i="24"/>
  <c r="I27" i="24"/>
  <c r="I34" i="24"/>
  <c r="E8" i="22"/>
  <c r="D50" i="24"/>
  <c r="F17" i="24"/>
  <c r="F45" i="24"/>
  <c r="F44" i="24"/>
  <c r="H50" i="24"/>
  <c r="I54" i="24"/>
  <c r="E42" i="24"/>
  <c r="F42" i="24" s="1"/>
  <c r="E25" i="24"/>
  <c r="E50" i="24"/>
  <c r="I31" i="24"/>
  <c r="H30" i="24"/>
  <c r="H25" i="24"/>
  <c r="H24" i="24" s="1"/>
  <c r="H42" i="24"/>
  <c r="F7" i="24"/>
  <c r="G50" i="24"/>
  <c r="F52" i="24"/>
  <c r="F6" i="24" l="1"/>
  <c r="G23" i="24"/>
  <c r="F25" i="24"/>
  <c r="F5" i="24"/>
  <c r="I5" i="24"/>
  <c r="I6" i="24"/>
  <c r="I24" i="24"/>
  <c r="I50" i="24"/>
  <c r="I30" i="24"/>
  <c r="I42" i="24"/>
  <c r="F50" i="24"/>
  <c r="E40" i="22"/>
  <c r="I25" i="24"/>
  <c r="H23" i="24"/>
  <c r="I23" i="24" s="1"/>
  <c r="E35" i="24"/>
  <c r="E38" i="22" l="1"/>
  <c r="D35" i="24"/>
  <c r="F35" i="24" s="1"/>
  <c r="E7" i="22"/>
  <c r="E41" i="22" l="1"/>
  <c r="D29" i="24" l="1"/>
  <c r="F29" i="24" s="1"/>
  <c r="F37" i="24" l="1"/>
  <c r="D28" i="24" l="1"/>
  <c r="D24" i="24" s="1"/>
  <c r="E36" i="24"/>
  <c r="E28" i="24"/>
  <c r="E24" i="24" s="1"/>
  <c r="D36" i="24" l="1"/>
  <c r="F36" i="24" s="1"/>
  <c r="D32" i="24"/>
  <c r="D30" i="24" s="1"/>
  <c r="D23" i="24" s="1"/>
  <c r="E32" i="24"/>
  <c r="F28" i="24"/>
  <c r="F24" i="24"/>
  <c r="F32" i="24" l="1"/>
  <c r="E30" i="24"/>
  <c r="F30" i="24" s="1"/>
  <c r="E9" i="22" l="1"/>
  <c r="E23" i="24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<sst xmlns="http://schemas.openxmlformats.org/spreadsheetml/2006/main" count="281" uniqueCount="165">
  <si>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</si>
  <si>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</si>
  <si>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</si>
  <si>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</si>
  <si>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</si>
  <si>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</si>
  <si>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</si>
  <si>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</si>
  <si>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</si>
  <si>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</si>
  <si>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</si>
  <si>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</si>
  <si>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</si>
  <si>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</si>
  <si>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</si>
  <si>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</si>
  <si>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</si>
  <si>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</si>
  <si>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</si>
  <si>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</si>
  <si>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</si>
  <si>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</si>
  <si>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</si>
  <si>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</si>
  <si>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</si>
  <si>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</si>
  <si>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</si>
  <si>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</si>
  <si>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</si>
  <si>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</si>
  <si>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</si>
  <si>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</si>
  <si>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</si>
  <si>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</si>
  <si>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</si>
  <si>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</si>
  <si>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</si>
  <si>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</si>
  <si>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</si>
  <si>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</si>
  <si>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</si>
  <si>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</si>
  <si>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</si>
  <si>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</si>
  <si>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</si>
  <si>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</si>
  <si>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</si>
  <si>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</si>
  <si>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</si>
  <si>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</si>
  <si>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</si>
  <si>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</si>
  <si>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</si>
  <si>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</si>
  <si>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</si>
  <si>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</si>
  <si>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</si>
  <si>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</si>
  <si>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</si>
  <si>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</si>
  <si>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</si>
  <si>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</si>
  <si>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</si>
  <si>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</si>
  <si>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</si>
  <si>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</si>
  <si>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</si>
  <si>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</si>
  <si>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</si>
  <si>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</si>
  <si>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</si>
  <si>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</si>
  <si>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</si>
  <si>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</si>
  <si>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</si>
  <si>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</si>
  <si>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</si>
  <si>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</si>
  <si>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</si>
  <si>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</si>
  <si>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</si>
  <si>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</si>
  <si>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</si>
  <si>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</si>
  <si>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</si>
  <si>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</si>
  <si>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</si>
  <si>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</si>
  <si>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</si>
  <si>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</si>
  <si>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</si>
  <si>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</si>
  <si>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</si>
  <si>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</si>
  <si>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</si>
  <si>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</si>
  <si>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</si>
  <si>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</si>
  <si>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</si>
  <si>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</si>
  <si>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</si>
  <si>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</si>
  <si>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</si>
  <si>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</si>
  <si>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</si>
  <si>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</si>
  <si>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</si>
  <si>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</si>
  <si>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</si>
  <si>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</si>
  <si>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</si>
  <si>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</si>
  <si>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</si>
  <si>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</si>
  <si>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</si>
  <si>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</si>
  <si>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</si>
  <si>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</si>
  <si>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</si>
  <si>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</si>
  <si>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</si>
  <si>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</si>
  <si>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</si>
  <si>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</si>
  <si>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</si>
  <si>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</si>
  <si>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</si>
  <si>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</si>
  <si>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</si>
  <si>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</si>
  <si>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</si>
  <si>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</si>
  <si>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</si>
  <si>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</si>
  <si>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</si>
  <si>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</si>
  <si>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</si>
  <si>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</si>
  <si>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</si>
  <si>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</si>
  <si>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</si>
  <si>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indeks 2017/2016</t>
  </si>
  <si>
    <t>Vir: eDIS CDK - tabela STA in knjigovodski sistem CUKOD</t>
  </si>
  <si>
    <t xml:space="preserve">Opomba: točka G za eDIS CDK zajema podatke po izteku trimesečja za celotno kumulativno obdobje 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</si>
  <si>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</si>
  <si>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</si>
  <si>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</si>
  <si>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</si>
  <si>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</si>
  <si>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</si>
  <si>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</si>
  <si>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</si>
  <si>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indeks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</si>
  <si>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</si>
  <si>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</si>
  <si>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</si>
  <si>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</si>
  <si>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</si>
  <si>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</si>
  <si>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</si>
  <si>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</si>
  <si>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REALIZACIJA  JUNIJ 2017</t>
  </si>
  <si>
    <t>REALIZACIJA JANUAR - JUNIJ 2018</t>
  </si>
  <si>
    <t>REALIZACIJA JANUAR - JUNIJ 2017</t>
  </si>
  <si>
    <t xml:space="preserve"> REALIZACIJA   JUNIJ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</si>
</sst>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5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sz val="12"/>
      <name val="Arial"/>
      <family val="2"/>
      <charset val="238"/>
    </font>
    <font>
      <i/>
      <sz val="11"/>
      <color rgb="FF000000"/>
      <name val="Arial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71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46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4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35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</cellStyleXfs>
  <cellXfs count="190">
    <xf numFmtId="0" fontId="0" fillId="0" borderId="0" xfId="0"/>
    <xf numFmtId="3" fontId="0" fillId="0" borderId="0" xfId="0" applyNumberFormat="1"/>
    <xf numFmtId="3" fontId="22" fillId="0" borderId="0" xfId="0" applyNumberFormat="1" applyFont="1"/>
    <xf numFmtId="3" fontId="26" fillId="35" borderId="14" xfId="0" applyNumberFormat="1" applyFont="1" applyFill="1" applyBorder="1" applyAlignment="1">
      <alignment shrinkToFit="1"/>
    </xf>
    <xf numFmtId="0" fontId="26" fillId="35" borderId="25" xfId="28" applyFont="1" applyFill="1" applyBorder="1" applyAlignment="1">
      <alignment shrinkToFit="1"/>
    </xf>
    <xf numFmtId="0" fontId="26" fillId="35" borderId="20" xfId="28" applyFont="1" applyFill="1" applyBorder="1" applyAlignment="1">
      <alignment shrinkToFit="1"/>
    </xf>
    <xf numFmtId="0" fontId="26" fillId="35" borderId="20" xfId="28" applyFont="1" applyFill="1" applyBorder="1" applyAlignment="1">
      <alignment wrapText="1" shrinkToFit="1"/>
    </xf>
    <xf numFmtId="3" fontId="26" fillId="37" borderId="14" xfId="0" applyNumberFormat="1" applyFont="1" applyFill="1" applyBorder="1" applyAlignment="1">
      <alignment shrinkToFit="1"/>
    </xf>
    <xf numFmtId="3" fontId="3" fillId="37" borderId="14" xfId="0" applyNumberFormat="1" applyFont="1" applyFill="1" applyBorder="1" applyAlignment="1">
      <alignment shrinkToFit="1"/>
    </xf>
    <xf numFmtId="3" fontId="28" fillId="37" borderId="14" xfId="0" applyNumberFormat="1" applyFont="1" applyFill="1" applyBorder="1" applyAlignment="1">
      <alignment shrinkToFit="1"/>
    </xf>
    <xf numFmtId="3" fontId="26" fillId="37" borderId="15" xfId="0" applyNumberFormat="1" applyFont="1" applyFill="1" applyBorder="1" applyAlignment="1">
      <alignment shrinkToFit="1"/>
    </xf>
    <xf numFmtId="3" fontId="29" fillId="37" borderId="14" xfId="0" applyNumberFormat="1" applyFont="1" applyFill="1" applyBorder="1" applyAlignment="1">
      <alignment shrinkToFit="1"/>
    </xf>
    <xf numFmtId="3" fontId="26" fillId="37" borderId="16" xfId="0" applyNumberFormat="1" applyFont="1" applyFill="1" applyBorder="1" applyAlignment="1">
      <alignment shrinkToFit="1"/>
    </xf>
    <xf numFmtId="3" fontId="25" fillId="0" borderId="0" xfId="0" applyNumberFormat="1" applyFont="1" applyBorder="1"/>
    <xf numFmtId="0" fontId="24" fillId="0" borderId="0" xfId="0" applyNumberFormat="1" applyFont="1"/>
    <xf numFmtId="165" fontId="25" fillId="0" borderId="0" xfId="0" applyNumberFormat="1" applyFont="1" applyBorder="1"/>
    <xf numFmtId="3" fontId="32" fillId="0" borderId="13" xfId="0" applyNumberFormat="1" applyFont="1" applyBorder="1"/>
    <xf numFmtId="3" fontId="24" fillId="0" borderId="19" xfId="0" applyNumberFormat="1" applyFont="1" applyBorder="1" applyAlignment="1">
      <alignment horizontal="center" wrapText="1"/>
    </xf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0" xfId="0" applyNumberFormat="1" applyFont="1" applyBorder="1" applyAlignment="1">
      <alignment horizontal="center"/>
    </xf>
    <xf numFmtId="0" fontId="3" fillId="0" borderId="0" xfId="0" applyFont="1"/>
    <xf numFmtId="166" fontId="3" fillId="35" borderId="20" xfId="0" applyNumberFormat="1" applyFont="1" applyFill="1" applyBorder="1"/>
    <xf numFmtId="166" fontId="3" fillId="0" borderId="20" xfId="0" applyNumberFormat="1" applyFont="1" applyBorder="1"/>
    <xf numFmtId="166" fontId="3" fillId="0" borderId="20" xfId="0" applyNumberFormat="1" applyFont="1" applyFill="1" applyBorder="1"/>
    <xf numFmtId="166" fontId="3" fillId="0" borderId="27" xfId="0" applyNumberFormat="1" applyFont="1" applyFill="1" applyBorder="1"/>
    <xf numFmtId="166" fontId="3" fillId="0" borderId="25" xfId="0" applyNumberFormat="1" applyFont="1" applyFill="1" applyBorder="1"/>
    <xf numFmtId="3" fontId="33" fillId="0" borderId="0" xfId="44" applyNumberFormat="1" applyFont="1"/>
    <xf numFmtId="0" fontId="0" fillId="0" borderId="0" xfId="0" applyFill="1"/>
    <xf numFmtId="0" fontId="0" fillId="0" borderId="0" xfId="0" applyAlignment="1">
      <alignment horizontal="center"/>
    </xf>
    <xf numFmtId="3" fontId="24" fillId="0" borderId="32" xfId="0" applyNumberFormat="1" applyFont="1" applyBorder="1" applyAlignment="1">
      <alignment horizontal="center" vertical="center" wrapText="1"/>
    </xf>
    <xf numFmtId="3" fontId="24" fillId="0" borderId="31" xfId="0" applyNumberFormat="1" applyFont="1" applyBorder="1" applyAlignment="1">
      <alignment horizontal="center" wrapText="1"/>
    </xf>
    <xf numFmtId="3" fontId="3" fillId="0" borderId="33" xfId="0" applyNumberFormat="1" applyFont="1" applyBorder="1" applyAlignment="1">
      <alignment horizontal="center"/>
    </xf>
    <xf numFmtId="3" fontId="32" fillId="0" borderId="22" xfId="0" applyNumberFormat="1" applyFont="1" applyBorder="1"/>
    <xf numFmtId="3" fontId="26" fillId="0" borderId="20" xfId="0" applyNumberFormat="1" applyFont="1" applyBorder="1" applyAlignment="1">
      <alignment horizontal="center"/>
    </xf>
    <xf numFmtId="0" fontId="26" fillId="37" borderId="20" xfId="28" applyFont="1" applyFill="1" applyBorder="1" applyAlignment="1">
      <alignment shrinkToFit="1"/>
    </xf>
    <xf numFmtId="0" fontId="26" fillId="37" borderId="20" xfId="0" applyFont="1" applyFill="1" applyBorder="1" applyAlignment="1">
      <alignment shrinkToFit="1"/>
    </xf>
    <xf numFmtId="0" fontId="3" fillId="37" borderId="20" xfId="0" applyFont="1" applyFill="1" applyBorder="1" applyAlignment="1">
      <alignment shrinkToFit="1"/>
    </xf>
    <xf numFmtId="0" fontId="28" fillId="37" borderId="20" xfId="28" applyFont="1" applyFill="1" applyBorder="1" applyAlignment="1">
      <alignment shrinkToFit="1"/>
    </xf>
    <xf numFmtId="0" fontId="3" fillId="37" borderId="20" xfId="28" applyFont="1" applyFill="1" applyBorder="1" applyAlignment="1">
      <alignment shrinkToFit="1"/>
    </xf>
    <xf numFmtId="0" fontId="3" fillId="37" borderId="20" xfId="0" applyFont="1" applyFill="1" applyBorder="1" applyAlignment="1"/>
    <xf numFmtId="3" fontId="26" fillId="37" borderId="20" xfId="0" applyNumberFormat="1" applyFont="1" applyFill="1" applyBorder="1" applyAlignment="1">
      <alignment shrinkToFit="1"/>
    </xf>
    <xf numFmtId="49" fontId="30" fillId="37" borderId="20" xfId="0" applyNumberFormat="1" applyFont="1" applyFill="1" applyBorder="1" applyAlignment="1">
      <alignment horizontal="left" wrapText="1"/>
    </xf>
    <xf numFmtId="49" fontId="30" fillId="37" borderId="26" xfId="0" applyNumberFormat="1" applyFont="1" applyFill="1" applyBorder="1" applyAlignment="1">
      <alignment horizontal="left" wrapText="1"/>
    </xf>
    <xf numFmtId="0" fontId="23" fillId="37" borderId="20" xfId="28" applyFont="1" applyFill="1" applyBorder="1" applyAlignment="1">
      <alignment shrinkToFit="1"/>
    </xf>
    <xf numFmtId="0" fontId="37" fillId="35" borderId="25" xfId="28" applyFont="1" applyFill="1" applyBorder="1" applyAlignment="1">
      <alignment wrapText="1" shrinkToFit="1"/>
    </xf>
    <xf numFmtId="0" fontId="37" fillId="37" borderId="20" xfId="28" applyFont="1" applyFill="1" applyBorder="1" applyAlignment="1">
      <alignment wrapText="1" shrinkToFit="1"/>
    </xf>
    <xf numFmtId="166" fontId="3" fillId="35" borderId="33" xfId="0" applyNumberFormat="1" applyFont="1" applyFill="1" applyBorder="1" applyAlignment="1"/>
    <xf numFmtId="166" fontId="3" fillId="0" borderId="33" xfId="0" applyNumberFormat="1" applyFont="1" applyBorder="1" applyAlignment="1"/>
    <xf numFmtId="166" fontId="3" fillId="0" borderId="34" xfId="0" applyNumberFormat="1" applyFont="1" applyFill="1" applyBorder="1" applyAlignment="1"/>
    <xf numFmtId="166" fontId="3" fillId="0" borderId="26" xfId="0" applyNumberFormat="1" applyFont="1" applyFill="1" applyBorder="1"/>
    <xf numFmtId="166" fontId="3" fillId="0" borderId="33" xfId="0" quotePrefix="1" applyNumberFormat="1" applyFont="1" applyFill="1" applyBorder="1" applyAlignment="1"/>
    <xf numFmtId="166" fontId="3" fillId="0" borderId="20" xfId="0" quotePrefix="1" applyNumberFormat="1" applyFont="1" applyFill="1" applyBorder="1"/>
    <xf numFmtId="166" fontId="3" fillId="0" borderId="33" xfId="0" applyNumberFormat="1" applyFont="1" applyFill="1" applyBorder="1" applyAlignment="1"/>
    <xf numFmtId="166" fontId="3" fillId="35" borderId="34" xfId="0" applyNumberFormat="1" applyFont="1" applyFill="1" applyBorder="1" applyAlignment="1"/>
    <xf numFmtId="166" fontId="3" fillId="35" borderId="26" xfId="0" applyNumberFormat="1" applyFont="1" applyFill="1" applyBorder="1"/>
    <xf numFmtId="166" fontId="3" fillId="0" borderId="20" xfId="0" applyNumberFormat="1" applyFont="1" applyFill="1" applyBorder="1" applyAlignment="1">
      <alignment horizontal="right"/>
    </xf>
    <xf numFmtId="3" fontId="3" fillId="35" borderId="15" xfId="0" applyNumberFormat="1" applyFont="1" applyFill="1" applyBorder="1"/>
    <xf numFmtId="3" fontId="3" fillId="0" borderId="15" xfId="0" applyNumberFormat="1" applyFont="1" applyBorder="1"/>
    <xf numFmtId="3" fontId="3" fillId="0" borderId="15" xfId="0" applyNumberFormat="1" applyFont="1" applyFill="1" applyBorder="1"/>
    <xf numFmtId="3" fontId="26" fillId="35" borderId="15" xfId="0" applyNumberFormat="1" applyFont="1" applyFill="1" applyBorder="1"/>
    <xf numFmtId="3" fontId="26" fillId="0" borderId="15" xfId="0" applyNumberFormat="1" applyFont="1" applyBorder="1"/>
    <xf numFmtId="3" fontId="26" fillId="0" borderId="15" xfId="0" applyNumberFormat="1" applyFont="1" applyFill="1" applyBorder="1"/>
    <xf numFmtId="3" fontId="26" fillId="0" borderId="15" xfId="0" quotePrefix="1" applyNumberFormat="1" applyFont="1" applyFill="1" applyBorder="1"/>
    <xf numFmtId="3" fontId="3" fillId="0" borderId="15" xfId="0" quotePrefix="1" applyNumberFormat="1" applyFont="1" applyFill="1" applyBorder="1"/>
    <xf numFmtId="3" fontId="3" fillId="0" borderId="17" xfId="0" applyNumberFormat="1" applyFont="1" applyFill="1" applyBorder="1"/>
    <xf numFmtId="3" fontId="0" fillId="0" borderId="1" xfId="0" applyNumberFormat="1" applyBorder="1"/>
    <xf numFmtId="0" fontId="26" fillId="35" borderId="1" xfId="28" applyFont="1" applyFill="1" applyBorder="1" applyAlignment="1">
      <alignment shrinkToFit="1"/>
    </xf>
    <xf numFmtId="0" fontId="21" fillId="0" borderId="0" xfId="0" applyFont="1"/>
    <xf numFmtId="3" fontId="35" fillId="0" borderId="1" xfId="0" quotePrefix="1" applyNumberFormat="1" applyFont="1" applyFill="1" applyBorder="1"/>
    <xf numFmtId="3" fontId="35" fillId="0" borderId="1" xfId="0" applyNumberFormat="1" applyFont="1" applyFill="1" applyBorder="1"/>
    <xf numFmtId="166" fontId="35" fillId="0" borderId="1" xfId="0" applyNumberFormat="1" applyFont="1" applyFill="1" applyBorder="1" applyAlignment="1"/>
    <xf numFmtId="3" fontId="36" fillId="0" borderId="1" xfId="0" quotePrefix="1" applyNumberFormat="1" applyFont="1" applyFill="1" applyBorder="1"/>
    <xf numFmtId="166" fontId="36" fillId="0" borderId="1" xfId="0" applyNumberFormat="1" applyFont="1" applyFill="1" applyBorder="1" applyAlignment="1"/>
    <xf numFmtId="3" fontId="36" fillId="0" borderId="1" xfId="0" applyNumberFormat="1" applyFont="1" applyFill="1" applyBorder="1"/>
    <xf numFmtId="3" fontId="36" fillId="0" borderId="1" xfId="0" applyNumberFormat="1" applyFont="1" applyBorder="1"/>
    <xf numFmtId="166" fontId="36" fillId="0" borderId="1" xfId="0" applyNumberFormat="1" applyFont="1" applyBorder="1" applyAlignment="1"/>
    <xf numFmtId="3" fontId="35" fillId="0" borderId="1" xfId="0" applyNumberFormat="1" applyFont="1" applyBorder="1"/>
    <xf numFmtId="0" fontId="41" fillId="33" borderId="13" xfId="28" applyFont="1" applyFill="1" applyBorder="1" applyAlignment="1">
      <alignment vertical="center" shrinkToFit="1"/>
    </xf>
    <xf numFmtId="0" fontId="35" fillId="0" borderId="19" xfId="28" applyFont="1" applyFill="1" applyBorder="1" applyAlignment="1">
      <alignment horizontal="left" vertical="center" shrinkToFit="1"/>
    </xf>
    <xf numFmtId="3" fontId="26" fillId="35" borderId="15" xfId="0" applyNumberFormat="1" applyFont="1" applyFill="1" applyBorder="1" applyAlignment="1" applyProtection="1">
      <alignment shrinkToFit="1"/>
    </xf>
    <xf numFmtId="0" fontId="26" fillId="35" borderId="24" xfId="28" applyFont="1" applyFill="1" applyBorder="1" applyAlignment="1">
      <alignment shrinkToFit="1"/>
    </xf>
    <xf numFmtId="0" fontId="0" fillId="35" borderId="18" xfId="0" applyFill="1" applyBorder="1"/>
    <xf numFmtId="3" fontId="26" fillId="35" borderId="24" xfId="28" applyNumberFormat="1" applyFont="1" applyFill="1" applyBorder="1" applyAlignment="1">
      <alignment horizontal="center" shrinkToFit="1"/>
    </xf>
    <xf numFmtId="3" fontId="26" fillId="35" borderId="20" xfId="28" applyNumberFormat="1" applyFont="1" applyFill="1" applyBorder="1" applyAlignment="1">
      <alignment shrinkToFit="1"/>
    </xf>
    <xf numFmtId="3" fontId="26" fillId="35" borderId="21" xfId="28" applyNumberFormat="1" applyFont="1" applyFill="1" applyBorder="1" applyAlignment="1">
      <alignment shrinkToFit="1"/>
    </xf>
    <xf numFmtId="166" fontId="38" fillId="35" borderId="1" xfId="0" applyNumberFormat="1" applyFont="1" applyFill="1" applyBorder="1" applyAlignment="1">
      <alignment horizontal="center"/>
    </xf>
    <xf numFmtId="0" fontId="41" fillId="36" borderId="19" xfId="28" applyFont="1" applyFill="1" applyBorder="1" applyAlignment="1">
      <alignment horizontal="center" vertical="center" wrapText="1"/>
    </xf>
    <xf numFmtId="3" fontId="24" fillId="0" borderId="22" xfId="0" applyNumberFormat="1" applyFont="1" applyBorder="1" applyAlignment="1">
      <alignment horizontal="center" wrapText="1"/>
    </xf>
    <xf numFmtId="166" fontId="23" fillId="35" borderId="24" xfId="0" applyNumberFormat="1" applyFont="1" applyFill="1" applyBorder="1" applyAlignment="1">
      <alignment horizontal="center"/>
    </xf>
    <xf numFmtId="166" fontId="35" fillId="0" borderId="1" xfId="0" applyNumberFormat="1" applyFont="1" applyBorder="1" applyAlignment="1"/>
    <xf numFmtId="3" fontId="37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7" fillId="35" borderId="1" xfId="0" quotePrefix="1" applyNumberFormat="1" applyFont="1" applyFill="1" applyBorder="1"/>
    <xf numFmtId="3" fontId="23" fillId="35" borderId="20" xfId="0" applyNumberFormat="1" applyFont="1" applyFill="1" applyBorder="1" applyAlignment="1">
      <alignment horizontal="right"/>
    </xf>
    <xf numFmtId="3" fontId="21" fillId="35" borderId="21" xfId="0" applyNumberFormat="1" applyFont="1" applyFill="1" applyBorder="1" applyAlignment="1">
      <alignment horizontal="right"/>
    </xf>
    <xf numFmtId="167" fontId="38" fillId="35" borderId="1" xfId="0" applyNumberFormat="1" applyFont="1" applyFill="1" applyBorder="1" applyAlignment="1">
      <alignment horizontal="center"/>
    </xf>
    <xf numFmtId="0" fontId="27" fillId="0" borderId="1" xfId="28" applyFont="1" applyFill="1" applyBorder="1" applyAlignment="1">
      <alignment horizontal="center" vertical="center" shrinkToFit="1"/>
    </xf>
    <xf numFmtId="0" fontId="27" fillId="0" borderId="20" xfId="28" applyFont="1" applyFill="1" applyBorder="1" applyAlignment="1">
      <alignment horizontal="center" vertical="center" shrinkToFit="1"/>
    </xf>
    <xf numFmtId="0" fontId="27" fillId="33" borderId="15" xfId="28" applyFont="1" applyFill="1" applyBorder="1" applyAlignment="1">
      <alignment horizontal="center" vertical="center" shrinkToFit="1"/>
    </xf>
    <xf numFmtId="0" fontId="34" fillId="0" borderId="0" xfId="0" applyFont="1"/>
    <xf numFmtId="3" fontId="32" fillId="34" borderId="1" xfId="0" applyNumberFormat="1" applyFont="1" applyFill="1" applyBorder="1"/>
    <xf numFmtId="3" fontId="24" fillId="34" borderId="1" xfId="0" applyNumberFormat="1" applyFont="1" applyFill="1" applyBorder="1" applyAlignment="1">
      <alignment horizontal="center" vertical="center" wrapText="1"/>
    </xf>
    <xf numFmtId="3" fontId="37" fillId="35" borderId="1" xfId="0" applyNumberFormat="1" applyFont="1" applyFill="1" applyBorder="1" applyAlignment="1">
      <alignment shrinkToFit="1"/>
    </xf>
    <xf numFmtId="0" fontId="37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6" fillId="37" borderId="1" xfId="0" applyNumberFormat="1" applyFont="1" applyFill="1" applyBorder="1" applyAlignment="1">
      <alignment shrinkToFit="1"/>
    </xf>
    <xf numFmtId="0" fontId="36" fillId="37" borderId="1" xfId="0" applyFont="1" applyFill="1" applyBorder="1" applyAlignment="1">
      <alignment shrinkToFit="1"/>
    </xf>
    <xf numFmtId="166" fontId="36" fillId="0" borderId="1" xfId="0" applyNumberFormat="1" applyFont="1" applyBorder="1"/>
    <xf numFmtId="3" fontId="35" fillId="37" borderId="1" xfId="0" applyNumberFormat="1" applyFont="1" applyFill="1" applyBorder="1" applyAlignment="1">
      <alignment shrinkToFit="1"/>
    </xf>
    <xf numFmtId="0" fontId="35" fillId="37" borderId="1" xfId="28" applyFont="1" applyFill="1" applyBorder="1" applyAlignment="1">
      <alignment shrinkToFit="1"/>
    </xf>
    <xf numFmtId="166" fontId="35" fillId="0" borderId="1" xfId="0" applyNumberFormat="1" applyFont="1" applyBorder="1"/>
    <xf numFmtId="0" fontId="36" fillId="37" borderId="1" xfId="0" applyFont="1" applyFill="1" applyBorder="1" applyAlignment="1">
      <alignment wrapText="1"/>
    </xf>
    <xf numFmtId="0" fontId="36" fillId="37" borderId="1" xfId="0" applyFont="1" applyFill="1" applyBorder="1" applyAlignment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7" fillId="35" borderId="1" xfId="28" applyFont="1" applyFill="1" applyBorder="1" applyAlignment="1">
      <alignment wrapText="1" shrinkToFit="1"/>
    </xf>
    <xf numFmtId="166" fontId="37" fillId="35" borderId="1" xfId="0" quotePrefix="1" applyNumberFormat="1" applyFont="1" applyFill="1" applyBorder="1" applyAlignment="1"/>
    <xf numFmtId="166" fontId="37" fillId="35" borderId="1" xfId="0" applyNumberFormat="1" applyFont="1" applyFill="1" applyBorder="1"/>
    <xf numFmtId="166" fontId="35" fillId="0" borderId="1" xfId="0" applyNumberFormat="1" applyFont="1" applyFill="1" applyBorder="1"/>
    <xf numFmtId="0" fontId="35" fillId="37" borderId="1" xfId="28" applyFont="1" applyFill="1" applyBorder="1" applyAlignment="1">
      <alignment wrapText="1" shrinkToFit="1"/>
    </xf>
    <xf numFmtId="166" fontId="35" fillId="0" borderId="1" xfId="0" quotePrefix="1" applyNumberFormat="1" applyFont="1" applyFill="1" applyBorder="1"/>
    <xf numFmtId="3" fontId="43" fillId="37" borderId="1" xfId="0" applyNumberFormat="1" applyFont="1" applyFill="1" applyBorder="1" applyAlignment="1">
      <alignment shrinkToFit="1"/>
    </xf>
    <xf numFmtId="0" fontId="35" fillId="37" borderId="1" xfId="28" applyFont="1" applyFill="1" applyBorder="1" applyAlignment="1">
      <alignment vertical="center" wrapText="1" shrinkToFit="1"/>
    </xf>
    <xf numFmtId="3" fontId="42" fillId="37" borderId="1" xfId="0" applyNumberFormat="1" applyFont="1" applyFill="1" applyBorder="1" applyAlignment="1">
      <alignment shrinkToFit="1"/>
    </xf>
    <xf numFmtId="49" fontId="45" fillId="37" borderId="1" xfId="0" applyNumberFormat="1" applyFont="1" applyFill="1" applyBorder="1" applyAlignment="1">
      <alignment horizontal="left" wrapText="1"/>
    </xf>
    <xf numFmtId="166" fontId="36" fillId="0" borderId="1" xfId="0" applyNumberFormat="1" applyFont="1" applyFill="1" applyBorder="1"/>
    <xf numFmtId="49" fontId="44" fillId="37" borderId="1" xfId="0" applyNumberFormat="1" applyFont="1" applyFill="1" applyBorder="1" applyAlignment="1">
      <alignment horizontal="left" wrapText="1"/>
    </xf>
    <xf numFmtId="0" fontId="36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5" fillId="35" borderId="1" xfId="0" applyNumberFormat="1" applyFont="1" applyFill="1" applyBorder="1" applyAlignment="1">
      <alignment shrinkToFit="1"/>
    </xf>
    <xf numFmtId="0" fontId="3" fillId="37" borderId="20" xfId="0" applyFont="1" applyFill="1" applyBorder="1" applyAlignment="1">
      <alignment wrapText="1"/>
    </xf>
    <xf numFmtId="3" fontId="25" fillId="0" borderId="0" xfId="0" applyNumberFormat="1" applyFont="1" applyFill="1" applyBorder="1"/>
    <xf numFmtId="0" fontId="42" fillId="37" borderId="1" xfId="28" applyFont="1" applyFill="1" applyBorder="1" applyAlignment="1">
      <alignment shrinkToFit="1"/>
    </xf>
    <xf numFmtId="166" fontId="36" fillId="0" borderId="1" xfId="0" quotePrefix="1" applyNumberFormat="1" applyFont="1" applyFill="1" applyBorder="1"/>
    <xf numFmtId="49" fontId="47" fillId="37" borderId="1" xfId="0" applyNumberFormat="1" applyFont="1" applyFill="1" applyBorder="1" applyAlignment="1">
      <alignment horizontal="left" wrapText="1"/>
    </xf>
    <xf numFmtId="0" fontId="48" fillId="37" borderId="1" xfId="28" applyFont="1" applyFill="1" applyBorder="1" applyAlignment="1">
      <alignment wrapText="1" shrinkToFit="1"/>
    </xf>
    <xf numFmtId="0" fontId="0" fillId="0" borderId="0" xfId="0"/>
    <xf numFmtId="3" fontId="0" fillId="0" borderId="0" xfId="0" applyNumberFormat="1"/>
    <xf numFmtId="3" fontId="25" fillId="0" borderId="0" xfId="0" applyNumberFormat="1" applyFont="1" applyBorder="1"/>
    <xf numFmtId="3" fontId="25" fillId="0" borderId="0" xfId="0" applyNumberFormat="1" applyFont="1" applyFill="1" applyBorder="1"/>
    <xf numFmtId="3" fontId="40" fillId="34" borderId="14" xfId="0" applyNumberFormat="1" applyFont="1" applyFill="1" applyBorder="1" applyAlignment="1">
      <alignment horizontal="right" shrinkToFit="1"/>
    </xf>
    <xf numFmtId="0" fontId="40" fillId="34" borderId="20" xfId="28" applyFont="1" applyFill="1" applyBorder="1" applyAlignment="1">
      <alignment shrinkToFit="1"/>
    </xf>
    <xf numFmtId="3" fontId="40" fillId="34" borderId="1" xfId="0" applyNumberFormat="1" applyFont="1" applyFill="1" applyBorder="1" applyAlignment="1">
      <alignment horizontal="right"/>
    </xf>
    <xf numFmtId="166" fontId="50" fillId="34" borderId="33" xfId="0" applyNumberFormat="1" applyFont="1" applyFill="1" applyBorder="1" applyAlignment="1"/>
    <xf numFmtId="166" fontId="50" fillId="34" borderId="20" xfId="0" applyNumberFormat="1" applyFont="1" applyFill="1" applyBorder="1" applyAlignment="1">
      <alignment horizontal="right"/>
    </xf>
    <xf numFmtId="3" fontId="40" fillId="34" borderId="1" xfId="0" applyNumberFormat="1" applyFont="1" applyFill="1" applyBorder="1"/>
    <xf numFmtId="166" fontId="50" fillId="34" borderId="34" xfId="0" applyNumberFormat="1" applyFont="1" applyFill="1" applyBorder="1" applyAlignment="1"/>
    <xf numFmtId="3" fontId="40" fillId="34" borderId="11" xfId="0" applyNumberFormat="1" applyFont="1" applyFill="1" applyBorder="1"/>
    <xf numFmtId="166" fontId="50" fillId="34" borderId="26" xfId="0" applyNumberFormat="1" applyFont="1" applyFill="1" applyBorder="1"/>
    <xf numFmtId="166" fontId="50" fillId="34" borderId="20" xfId="0" applyNumberFormat="1" applyFont="1" applyFill="1" applyBorder="1"/>
    <xf numFmtId="3" fontId="23" fillId="0" borderId="19" xfId="0" applyNumberFormat="1" applyFont="1" applyBorder="1" applyAlignment="1">
      <alignment horizontal="center" wrapText="1"/>
    </xf>
    <xf numFmtId="49" fontId="51" fillId="37" borderId="26" xfId="0" applyNumberFormat="1" applyFont="1" applyFill="1" applyBorder="1" applyAlignment="1">
      <alignment horizontal="left" wrapText="1"/>
    </xf>
    <xf numFmtId="3" fontId="3" fillId="0" borderId="12" xfId="0" applyNumberFormat="1" applyFont="1" applyBorder="1"/>
    <xf numFmtId="3" fontId="3" fillId="0" borderId="12" xfId="0" applyNumberFormat="1" applyFont="1" applyFill="1" applyBorder="1"/>
    <xf numFmtId="3" fontId="3" fillId="35" borderId="12" xfId="0" applyNumberFormat="1" applyFont="1" applyFill="1" applyBorder="1"/>
    <xf numFmtId="3" fontId="3" fillId="0" borderId="1" xfId="0" applyNumberFormat="1" applyFont="1" applyFill="1" applyBorder="1"/>
    <xf numFmtId="3" fontId="3" fillId="35" borderId="1" xfId="0" applyNumberFormat="1" applyFont="1" applyFill="1" applyBorder="1"/>
    <xf numFmtId="3" fontId="3" fillId="0" borderId="1" xfId="0" applyNumberFormat="1" applyFont="1" applyBorder="1"/>
    <xf numFmtId="3" fontId="3" fillId="0" borderId="30" xfId="0" applyNumberFormat="1" applyFont="1" applyBorder="1"/>
    <xf numFmtId="3" fontId="26" fillId="35" borderId="1" xfId="0" applyNumberFormat="1" applyFont="1" applyFill="1" applyBorder="1"/>
    <xf numFmtId="3" fontId="26" fillId="0" borderId="1" xfId="0" applyNumberFormat="1" applyFont="1" applyBorder="1"/>
    <xf numFmtId="3" fontId="26" fillId="0" borderId="1" xfId="0" applyNumberFormat="1" applyFont="1" applyFill="1" applyBorder="1"/>
    <xf numFmtId="3" fontId="26" fillId="0" borderId="1" xfId="0" quotePrefix="1" applyNumberFormat="1" applyFont="1" applyFill="1" applyBorder="1"/>
    <xf numFmtId="3" fontId="3" fillId="0" borderId="1" xfId="0" quotePrefix="1" applyNumberFormat="1" applyFont="1" applyFill="1" applyBorder="1"/>
    <xf numFmtId="3" fontId="26" fillId="35" borderId="11" xfId="0" applyNumberFormat="1" applyFont="1" applyFill="1" applyBorder="1"/>
    <xf numFmtId="3" fontId="3" fillId="0" borderId="30" xfId="0" applyNumberFormat="1" applyFont="1" applyFill="1" applyBorder="1"/>
    <xf numFmtId="3" fontId="24" fillId="0" borderId="22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40" fillId="34" borderId="15" xfId="0" applyNumberFormat="1" applyFont="1" applyFill="1" applyBorder="1" applyAlignment="1">
      <alignment horizontal="right"/>
    </xf>
    <xf numFmtId="3" fontId="40" fillId="34" borderId="15" xfId="0" applyNumberFormat="1" applyFont="1" applyFill="1" applyBorder="1"/>
    <xf numFmtId="3" fontId="40" fillId="0" borderId="15" xfId="0" applyNumberFormat="1" applyFont="1" applyFill="1" applyBorder="1" applyAlignment="1" applyProtection="1">
      <alignment horizontal="right"/>
    </xf>
    <xf numFmtId="0" fontId="37" fillId="0" borderId="20" xfId="0" applyFont="1" applyFill="1" applyBorder="1" applyAlignment="1" applyProtection="1">
      <alignment wrapText="1"/>
    </xf>
    <xf numFmtId="0" fontId="26" fillId="0" borderId="15" xfId="45" applyFont="1" applyFill="1" applyBorder="1" applyAlignment="1" applyProtection="1">
      <alignment horizontal="right"/>
    </xf>
    <xf numFmtId="0" fontId="26" fillId="0" borderId="20" xfId="0" applyFont="1" applyFill="1" applyBorder="1" applyAlignment="1" applyProtection="1">
      <alignment wrapText="1"/>
    </xf>
    <xf numFmtId="3" fontId="40" fillId="34" borderId="36" xfId="0" applyNumberFormat="1" applyFont="1" applyFill="1" applyBorder="1" applyAlignment="1">
      <alignment horizontal="right" shrinkToFit="1"/>
    </xf>
    <xf numFmtId="0" fontId="40" fillId="34" borderId="21" xfId="28" applyFont="1" applyFill="1" applyBorder="1" applyAlignment="1">
      <alignment shrinkToFit="1"/>
    </xf>
    <xf numFmtId="3" fontId="40" fillId="34" borderId="18" xfId="0" applyNumberFormat="1" applyFont="1" applyFill="1" applyBorder="1"/>
    <xf numFmtId="3" fontId="40" fillId="34" borderId="24" xfId="0" applyNumberFormat="1" applyFont="1" applyFill="1" applyBorder="1"/>
    <xf numFmtId="166" fontId="50" fillId="34" borderId="37" xfId="0" applyNumberFormat="1" applyFont="1" applyFill="1" applyBorder="1" applyAlignment="1"/>
    <xf numFmtId="3" fontId="40" fillId="34" borderId="23" xfId="0" applyNumberFormat="1" applyFont="1" applyFill="1" applyBorder="1"/>
    <xf numFmtId="166" fontId="50" fillId="34" borderId="28" xfId="0" applyNumberFormat="1" applyFont="1" applyFill="1" applyBorder="1"/>
    <xf numFmtId="3" fontId="40" fillId="34" borderId="15" xfId="0" applyNumberFormat="1" applyFont="1" applyFill="1" applyBorder="1" applyAlignment="1">
      <alignment horizontal="right" shrinkToFit="1"/>
    </xf>
    <xf numFmtId="0" fontId="0" fillId="0" borderId="0" xfId="0" applyAlignment="1">
      <alignment horizontal="center"/>
    </xf>
    <xf numFmtId="3" fontId="31" fillId="0" borderId="29" xfId="0" applyNumberFormat="1" applyFont="1" applyBorder="1" applyAlignment="1">
      <alignment horizontal="right"/>
    </xf>
    <xf numFmtId="3" fontId="1" fillId="0" borderId="0" xfId="51" applyNumberFormat="1" applyFont="1" applyBorder="1" applyAlignment="1">
      <alignment horizontal="right"/>
    </xf>
  </cellXfs>
  <cellStyles count="711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BBE9-405C-9CF0-4AC1D295D2A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BE9-405C-9CF0-4AC1D295D2A7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BE9-405C-9CF0-4AC1D295D2A7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BE9-405C-9CF0-4AC1D295D2A7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12.165276954047275</c:v>
                </c:pt>
                <c:pt idx="1">
                  <c:v>18.228464216171574</c:v>
                </c:pt>
                <c:pt idx="2">
                  <c:v>16.69312026154774</c:v>
                </c:pt>
                <c:pt idx="3">
                  <c:v>52.913138568233407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BE9-405C-9CF0-4AC1D295D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218-43FF-AE1F-EC18DC600724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4218-43FF-AE1F-EC18DC600724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4218-43FF-AE1F-EC18DC600724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4218-43FF-AE1F-EC18DC600724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4218-43FF-AE1F-EC18DC600724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218-43FF-AE1F-EC18DC600724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4218-43FF-AE1F-EC18DC600724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218-43FF-AE1F-EC18DC600724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10.852658946833966</c:v>
                </c:pt>
                <c:pt idx="1">
                  <c:v>19.587358314450363</c:v>
                </c:pt>
                <c:pt idx="2">
                  <c:v>16.772738591341465</c:v>
                </c:pt>
                <c:pt idx="3">
                  <c:v>52.78724414737421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218-43FF-AE1F-EC18DC600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topLeftCell="B1" zoomScaleNormal="100" workbookViewId="0">
      <selection activeCell="I9" sqref="I9"/>
    </sheetView>
  </sheetViews>
  <sheetFormatPr defaultColWidth="11.5546875" defaultRowHeight="14.4" x14ac:dyDescent="0.3"/>
  <cols>
    <col min="1" max="1" width="3.109375" customWidth="1"/>
    <col min="2" max="2" width="6.88671875" customWidth="1"/>
    <col min="3" max="3" width="48.33203125" customWidth="1"/>
    <col min="4" max="5" width="17.6640625" customWidth="1"/>
    <col min="6" max="6" width="9.88671875" customWidth="1"/>
    <col min="7" max="8" width="17.6640625" customWidth="1"/>
    <col min="9" max="9" width="10" customWidth="1"/>
    <col min="10" max="11" width="11.5546875" customWidth="1"/>
  </cols>
  <sheetData>
    <row r="1" spans="1:9" x14ac:dyDescent="0.3">
      <c r="B1" s="14" t="s">
        <v>121</v>
      </c>
      <c r="C1" s="14"/>
      <c r="D1" s="14"/>
      <c r="E1" s="14"/>
      <c r="F1" s="14"/>
      <c r="G1" s="13"/>
      <c r="H1" s="13"/>
      <c r="I1" s="13"/>
    </row>
    <row r="2" spans="1:9" x14ac:dyDescent="0.3">
      <c r="B2" s="14" t="s">
        <v>122</v>
      </c>
      <c r="C2" s="14"/>
      <c r="D2" s="14"/>
      <c r="E2" s="14"/>
      <c r="F2" s="14"/>
      <c r="G2" s="15"/>
      <c r="H2" s="13"/>
      <c r="I2" s="13"/>
    </row>
    <row r="3" spans="1:9" x14ac:dyDescent="0.3">
      <c r="B3" s="14" t="s">
        <v>128</v>
      </c>
      <c r="C3" s="14"/>
      <c r="D3" s="14"/>
      <c r="E3" s="14"/>
      <c r="F3" s="14"/>
      <c r="G3" s="13"/>
      <c r="H3" s="13"/>
      <c r="I3" s="13"/>
    </row>
    <row r="4" spans="1:9" x14ac:dyDescent="0.3">
      <c r="B4" s="13"/>
      <c r="C4" s="14"/>
      <c r="D4" s="14"/>
      <c r="E4" s="14"/>
      <c r="F4" s="14"/>
      <c r="G4" s="13"/>
      <c r="H4" s="13"/>
      <c r="I4" s="13"/>
    </row>
    <row r="5" spans="1:9" x14ac:dyDescent="0.3">
      <c r="B5" s="27"/>
      <c r="C5" s="2"/>
      <c r="D5" s="14"/>
      <c r="E5" s="14"/>
      <c r="F5" s="14"/>
      <c r="G5" s="13"/>
      <c r="H5" s="13"/>
      <c r="I5" s="13"/>
    </row>
    <row r="6" spans="1:9" ht="15" thickBot="1" x14ac:dyDescent="0.35">
      <c r="A6" s="187"/>
      <c r="B6" s="188" t="s">
        <v>104</v>
      </c>
      <c r="C6" s="188"/>
      <c r="D6" s="188"/>
      <c r="E6" s="188"/>
      <c r="F6" s="188"/>
      <c r="G6" s="188"/>
      <c r="H6" s="188"/>
      <c r="I6" s="188"/>
    </row>
    <row r="7" spans="1:9" ht="74.25" customHeight="1" x14ac:dyDescent="0.3">
      <c r="A7" s="187"/>
      <c r="B7" s="16"/>
      <c r="C7" s="33"/>
      <c r="D7" s="31" t="s">
        <v>164</v>
      </c>
      <c r="E7" s="17" t="s">
        <v>161</v>
      </c>
      <c r="F7" s="30" t="s">
        <v>152</v>
      </c>
      <c r="G7" s="155" t="s">
        <v>162</v>
      </c>
      <c r="H7" s="155" t="s">
        <v>163</v>
      </c>
      <c r="I7" s="171" t="s">
        <v>152</v>
      </c>
    </row>
    <row r="8" spans="1:9" s="21" customFormat="1" ht="19.2" customHeight="1" x14ac:dyDescent="0.25">
      <c r="A8" s="187"/>
      <c r="B8" s="18" t="s">
        <v>60</v>
      </c>
      <c r="C8" s="34" t="s">
        <v>123</v>
      </c>
      <c r="D8" s="172">
        <v>1</v>
      </c>
      <c r="E8" s="19">
        <v>2</v>
      </c>
      <c r="F8" s="32" t="s">
        <v>125</v>
      </c>
      <c r="G8" s="19">
        <v>1</v>
      </c>
      <c r="H8" s="19">
        <v>2</v>
      </c>
      <c r="I8" s="20" t="s">
        <v>125</v>
      </c>
    </row>
    <row r="9" spans="1:9" s="21" customFormat="1" ht="22.95" customHeight="1" x14ac:dyDescent="0.3">
      <c r="A9" s="187"/>
      <c r="B9" s="145" t="s">
        <v>21</v>
      </c>
      <c r="C9" s="146" t="s">
        <v>96</v>
      </c>
      <c r="D9" s="173">
        <v>1425995619.7699997</v>
      </c>
      <c r="E9" s="147">
        <v>1325002785.3500011</v>
      </c>
      <c r="F9" s="148">
        <v>107.62208468817076</v>
      </c>
      <c r="G9" s="147">
        <v>7875277599.8800001</v>
      </c>
      <c r="H9" s="147">
        <v>7371860120.1000004</v>
      </c>
      <c r="I9" s="149">
        <v>106.82890710863313</v>
      </c>
    </row>
    <row r="10" spans="1:9" s="21" customFormat="1" ht="30" customHeight="1" x14ac:dyDescent="0.25">
      <c r="A10" s="187"/>
      <c r="B10" s="3" t="s">
        <v>22</v>
      </c>
      <c r="C10" s="45" t="s">
        <v>117</v>
      </c>
      <c r="D10" s="60">
        <v>358260114.59999985</v>
      </c>
      <c r="E10" s="164">
        <v>340398922.18999988</v>
      </c>
      <c r="F10" s="47">
        <v>105.24713541837552</v>
      </c>
      <c r="G10" s="164">
        <v>1776252568.6999998</v>
      </c>
      <c r="H10" s="164">
        <v>1613707072.5799999</v>
      </c>
      <c r="I10" s="22">
        <v>110.07280062670368</v>
      </c>
    </row>
    <row r="11" spans="1:9" s="21" customFormat="1" ht="22.95" customHeight="1" x14ac:dyDescent="0.25">
      <c r="A11" s="187"/>
      <c r="B11" s="7" t="s">
        <v>23</v>
      </c>
      <c r="C11" s="36" t="s">
        <v>61</v>
      </c>
      <c r="D11" s="61">
        <v>293075580.06999987</v>
      </c>
      <c r="E11" s="165">
        <v>275805933.30999988</v>
      </c>
      <c r="F11" s="48">
        <v>106.26152111839787</v>
      </c>
      <c r="G11" s="165">
        <v>1321729981.5</v>
      </c>
      <c r="H11" s="165">
        <v>1203420172.8199999</v>
      </c>
      <c r="I11" s="23">
        <v>109.83113058531853</v>
      </c>
    </row>
    <row r="12" spans="1:9" s="21" customFormat="1" ht="22.95" customHeight="1" x14ac:dyDescent="0.25">
      <c r="A12" s="187"/>
      <c r="B12" s="8" t="s">
        <v>24</v>
      </c>
      <c r="C12" s="37" t="s">
        <v>62</v>
      </c>
      <c r="D12" s="61">
        <v>7724351</v>
      </c>
      <c r="E12" s="165">
        <v>11874497.989999995</v>
      </c>
      <c r="F12" s="48">
        <v>65.049916270186699</v>
      </c>
      <c r="G12" s="165">
        <v>-21243495.109999999</v>
      </c>
      <c r="H12" s="165">
        <v>-17830593.510000005</v>
      </c>
      <c r="I12" s="23">
        <v>119.1407066628821</v>
      </c>
    </row>
    <row r="13" spans="1:9" s="21" customFormat="1" ht="19.2" customHeight="1" x14ac:dyDescent="0.3">
      <c r="A13" s="187"/>
      <c r="B13" s="9" t="s">
        <v>63</v>
      </c>
      <c r="C13" s="38" t="s">
        <v>0</v>
      </c>
      <c r="D13" s="58">
        <v>8239728.3700000048</v>
      </c>
      <c r="E13" s="162">
        <v>23559254.859999992</v>
      </c>
      <c r="F13" s="48">
        <v>34.974486328045131</v>
      </c>
      <c r="G13" s="162">
        <v>41742842.340000004</v>
      </c>
      <c r="H13" s="162">
        <v>42289414.899999991</v>
      </c>
      <c r="I13" s="23">
        <v>98.707542865531622</v>
      </c>
    </row>
    <row r="14" spans="1:9" s="21" customFormat="1" ht="19.2" customHeight="1" x14ac:dyDescent="0.3">
      <c r="A14" s="187"/>
      <c r="B14" s="9" t="s">
        <v>25</v>
      </c>
      <c r="C14" s="38" t="s">
        <v>1</v>
      </c>
      <c r="D14" s="58">
        <v>515377.37000000477</v>
      </c>
      <c r="E14" s="162">
        <v>11684756.869999997</v>
      </c>
      <c r="F14" s="48">
        <v>4.4106811612247512</v>
      </c>
      <c r="G14" s="162">
        <v>62986337.450000003</v>
      </c>
      <c r="H14" s="162">
        <v>60120008.409999996</v>
      </c>
      <c r="I14" s="23">
        <v>104.76767904031637</v>
      </c>
    </row>
    <row r="15" spans="1:9" s="21" customFormat="1" ht="22.95" customHeight="1" x14ac:dyDescent="0.25">
      <c r="A15" s="187"/>
      <c r="B15" s="8" t="s">
        <v>26</v>
      </c>
      <c r="C15" s="39" t="s">
        <v>64</v>
      </c>
      <c r="D15" s="58">
        <v>263309535.38999987</v>
      </c>
      <c r="E15" s="162">
        <v>239571785.33999991</v>
      </c>
      <c r="F15" s="48">
        <v>109.90840804409056</v>
      </c>
      <c r="G15" s="162">
        <v>1244066382.8399999</v>
      </c>
      <c r="H15" s="162">
        <v>1134433240.5899999</v>
      </c>
      <c r="I15" s="23">
        <v>109.66413344808035</v>
      </c>
    </row>
    <row r="16" spans="1:9" s="21" customFormat="1" ht="29.25" customHeight="1" x14ac:dyDescent="0.25">
      <c r="A16" s="187"/>
      <c r="B16" s="8" t="s">
        <v>27</v>
      </c>
      <c r="C16" s="135" t="s">
        <v>140</v>
      </c>
      <c r="D16" s="58">
        <v>21449964.439999998</v>
      </c>
      <c r="E16" s="162">
        <v>24233508.019999996</v>
      </c>
      <c r="F16" s="48">
        <v>88.513658122865536</v>
      </c>
      <c r="G16" s="162">
        <v>95548440.969999999</v>
      </c>
      <c r="H16" s="162">
        <v>83373413.299999997</v>
      </c>
      <c r="I16" s="23">
        <v>114.60300974627364</v>
      </c>
    </row>
    <row r="17" spans="1:9" s="21" customFormat="1" ht="22.95" customHeight="1" x14ac:dyDescent="0.25">
      <c r="A17" s="187"/>
      <c r="B17" s="8" t="s">
        <v>28</v>
      </c>
      <c r="C17" s="40" t="s">
        <v>2</v>
      </c>
      <c r="D17" s="58">
        <v>591729.23999999976</v>
      </c>
      <c r="E17" s="162">
        <v>126141.95999999996</v>
      </c>
      <c r="F17" s="48">
        <v>469.09786402557876</v>
      </c>
      <c r="G17" s="162">
        <v>3358652.8</v>
      </c>
      <c r="H17" s="162">
        <v>3444112.44</v>
      </c>
      <c r="I17" s="23">
        <v>97.518674506457174</v>
      </c>
    </row>
    <row r="18" spans="1:9" s="21" customFormat="1" ht="22.95" customHeight="1" x14ac:dyDescent="0.25">
      <c r="A18" s="187"/>
      <c r="B18" s="7" t="s">
        <v>29</v>
      </c>
      <c r="C18" s="35" t="s">
        <v>3</v>
      </c>
      <c r="D18" s="58">
        <v>63200004.059999943</v>
      </c>
      <c r="E18" s="162">
        <v>62482665.370000005</v>
      </c>
      <c r="F18" s="48">
        <v>101.14806032321464</v>
      </c>
      <c r="G18" s="162">
        <v>453061135.59999996</v>
      </c>
      <c r="H18" s="162">
        <v>407810189.23000002</v>
      </c>
      <c r="I18" s="23">
        <v>111.09608037392096</v>
      </c>
    </row>
    <row r="19" spans="1:9" s="21" customFormat="1" ht="22.95" customHeight="1" x14ac:dyDescent="0.25">
      <c r="A19" s="187"/>
      <c r="B19" s="7" t="s">
        <v>30</v>
      </c>
      <c r="C19" s="35" t="s">
        <v>4</v>
      </c>
      <c r="D19" s="58">
        <v>1984530.4699999997</v>
      </c>
      <c r="E19" s="162">
        <v>2110323.5099999998</v>
      </c>
      <c r="F19" s="48">
        <v>94.039158479545165</v>
      </c>
      <c r="G19" s="162">
        <v>1461451.5999999999</v>
      </c>
      <c r="H19" s="162">
        <v>2476710.5299999998</v>
      </c>
      <c r="I19" s="23">
        <v>59.007767855696891</v>
      </c>
    </row>
    <row r="20" spans="1:9" s="21" customFormat="1" ht="28.95" customHeight="1" x14ac:dyDescent="0.25">
      <c r="A20" s="187"/>
      <c r="B20" s="3" t="s">
        <v>31</v>
      </c>
      <c r="C20" s="45" t="s">
        <v>65</v>
      </c>
      <c r="D20" s="60">
        <v>536817345.28000015</v>
      </c>
      <c r="E20" s="164">
        <v>503405654.15000117</v>
      </c>
      <c r="F20" s="47">
        <v>106.63713068269259</v>
      </c>
      <c r="G20" s="164">
        <v>3205859107.0200005</v>
      </c>
      <c r="H20" s="164">
        <v>2977605030.0400009</v>
      </c>
      <c r="I20" s="22">
        <v>107.66569355832036</v>
      </c>
    </row>
    <row r="21" spans="1:9" s="21" customFormat="1" ht="22.95" customHeight="1" x14ac:dyDescent="0.25">
      <c r="A21" s="187"/>
      <c r="B21" s="7" t="s">
        <v>32</v>
      </c>
      <c r="C21" s="35" t="s">
        <v>5</v>
      </c>
      <c r="D21" s="58">
        <v>3084456.0000000019</v>
      </c>
      <c r="E21" s="162">
        <v>2870440.4999999981</v>
      </c>
      <c r="F21" s="48">
        <v>107.45584170791918</v>
      </c>
      <c r="G21" s="162">
        <v>18397532.32</v>
      </c>
      <c r="H21" s="162">
        <v>16971987.140000001</v>
      </c>
      <c r="I21" s="23">
        <v>108.39940054302917</v>
      </c>
    </row>
    <row r="22" spans="1:9" s="21" customFormat="1" ht="22.95" customHeight="1" x14ac:dyDescent="0.25">
      <c r="A22" s="187"/>
      <c r="B22" s="7" t="s">
        <v>33</v>
      </c>
      <c r="C22" s="35" t="s">
        <v>6</v>
      </c>
      <c r="D22" s="58">
        <v>2759651.8100000024</v>
      </c>
      <c r="E22" s="162">
        <v>2573399.17</v>
      </c>
      <c r="F22" s="48">
        <v>107.23761172270846</v>
      </c>
      <c r="G22" s="162">
        <v>16505456.040000001</v>
      </c>
      <c r="H22" s="162">
        <v>15282920.360000001</v>
      </c>
      <c r="I22" s="23">
        <v>107.99935909631344</v>
      </c>
    </row>
    <row r="23" spans="1:9" s="21" customFormat="1" ht="22.95" customHeight="1" x14ac:dyDescent="0.25">
      <c r="A23" s="187"/>
      <c r="B23" s="10" t="s">
        <v>34</v>
      </c>
      <c r="C23" s="41" t="s">
        <v>7</v>
      </c>
      <c r="D23" s="58">
        <v>341919766.40999985</v>
      </c>
      <c r="E23" s="162">
        <v>321045145.32000083</v>
      </c>
      <c r="F23" s="48">
        <v>106.50208277380813</v>
      </c>
      <c r="G23" s="162">
        <v>2042828099.8800001</v>
      </c>
      <c r="H23" s="162">
        <v>1897855104.8500006</v>
      </c>
      <c r="I23" s="23">
        <v>107.63878099331812</v>
      </c>
    </row>
    <row r="24" spans="1:9" s="21" customFormat="1" ht="22.95" customHeight="1" x14ac:dyDescent="0.25">
      <c r="A24" s="187"/>
      <c r="B24" s="7" t="s">
        <v>35</v>
      </c>
      <c r="C24" s="35" t="s">
        <v>8</v>
      </c>
      <c r="D24" s="58">
        <v>189053471.0600003</v>
      </c>
      <c r="E24" s="162">
        <v>176916669.16000032</v>
      </c>
      <c r="F24" s="48">
        <v>106.86017996926208</v>
      </c>
      <c r="G24" s="162">
        <v>1128128018.7800002</v>
      </c>
      <c r="H24" s="162">
        <v>1047495017.6900001</v>
      </c>
      <c r="I24" s="23">
        <v>107.69769781509959</v>
      </c>
    </row>
    <row r="25" spans="1:9" s="21" customFormat="1" ht="21" customHeight="1" x14ac:dyDescent="0.25">
      <c r="A25" s="187"/>
      <c r="B25" s="3" t="s">
        <v>36</v>
      </c>
      <c r="C25" s="4" t="s">
        <v>66</v>
      </c>
      <c r="D25" s="60">
        <v>1897327.1499999985</v>
      </c>
      <c r="E25" s="164">
        <v>1787191.6699999981</v>
      </c>
      <c r="F25" s="47">
        <v>106.16248843639701</v>
      </c>
      <c r="G25" s="164">
        <v>10573239.059999999</v>
      </c>
      <c r="H25" s="164">
        <v>10398558.379999999</v>
      </c>
      <c r="I25" s="22">
        <v>101.67985478002383</v>
      </c>
    </row>
    <row r="26" spans="1:9" s="21" customFormat="1" ht="22.95" customHeight="1" x14ac:dyDescent="0.25">
      <c r="A26" s="187"/>
      <c r="B26" s="7" t="s">
        <v>37</v>
      </c>
      <c r="C26" s="35" t="s">
        <v>9</v>
      </c>
      <c r="D26" s="58">
        <v>1897327.1499999985</v>
      </c>
      <c r="E26" s="162">
        <v>1787191.6699999981</v>
      </c>
      <c r="F26" s="48">
        <v>106.16248843639701</v>
      </c>
      <c r="G26" s="162">
        <v>10573239.059999999</v>
      </c>
      <c r="H26" s="162">
        <v>10398558.379999999</v>
      </c>
      <c r="I26" s="23">
        <v>101.67985478002383</v>
      </c>
    </row>
    <row r="27" spans="1:9" s="21" customFormat="1" ht="21" customHeight="1" x14ac:dyDescent="0.25">
      <c r="A27" s="187"/>
      <c r="B27" s="3" t="s">
        <v>38</v>
      </c>
      <c r="C27" s="4" t="s">
        <v>67</v>
      </c>
      <c r="D27" s="60">
        <v>29882419.639999997</v>
      </c>
      <c r="E27" s="164">
        <v>31928821.270000018</v>
      </c>
      <c r="F27" s="47">
        <v>93.590738559701236</v>
      </c>
      <c r="G27" s="164">
        <v>93042696.150000006</v>
      </c>
      <c r="H27" s="164">
        <v>98258583.240000024</v>
      </c>
      <c r="I27" s="22">
        <v>94.691672810648981</v>
      </c>
    </row>
    <row r="28" spans="1:9" s="21" customFormat="1" ht="22.95" customHeight="1" x14ac:dyDescent="0.25">
      <c r="A28" s="187"/>
      <c r="B28" s="7" t="s">
        <v>39</v>
      </c>
      <c r="C28" s="35" t="s">
        <v>10</v>
      </c>
      <c r="D28" s="58">
        <v>26832657.61999999</v>
      </c>
      <c r="E28" s="162">
        <v>27526007.720000014</v>
      </c>
      <c r="F28" s="48">
        <v>97.481109113050763</v>
      </c>
      <c r="G28" s="162">
        <v>68230398.099999994</v>
      </c>
      <c r="H28" s="162">
        <v>74572184.840000018</v>
      </c>
      <c r="I28" s="23">
        <v>91.495774525573054</v>
      </c>
    </row>
    <row r="29" spans="1:9" s="21" customFormat="1" ht="19.2" customHeight="1" x14ac:dyDescent="0.25">
      <c r="A29" s="187"/>
      <c r="B29" s="8" t="s">
        <v>68</v>
      </c>
      <c r="C29" s="39" t="s">
        <v>69</v>
      </c>
      <c r="D29" s="58">
        <v>647.13999999999942</v>
      </c>
      <c r="E29" s="162">
        <v>4134.6200000000026</v>
      </c>
      <c r="F29" s="48">
        <v>15.651740667824345</v>
      </c>
      <c r="G29" s="162">
        <v>12715.55</v>
      </c>
      <c r="H29" s="162">
        <v>23558.79</v>
      </c>
      <c r="I29" s="23">
        <v>53.973697290905001</v>
      </c>
    </row>
    <row r="30" spans="1:9" s="21" customFormat="1" ht="22.95" customHeight="1" x14ac:dyDescent="0.25">
      <c r="A30" s="187"/>
      <c r="B30" s="7" t="s">
        <v>40</v>
      </c>
      <c r="C30" s="35" t="s">
        <v>11</v>
      </c>
      <c r="D30" s="58">
        <v>68305.420000000042</v>
      </c>
      <c r="E30" s="162">
        <v>3396.7999999999956</v>
      </c>
      <c r="F30" s="48">
        <v>2010.8755299105078</v>
      </c>
      <c r="G30" s="162">
        <v>572504.44000000006</v>
      </c>
      <c r="H30" s="162">
        <v>58336.12</v>
      </c>
      <c r="I30" s="23">
        <v>981.38930048827376</v>
      </c>
    </row>
    <row r="31" spans="1:9" s="21" customFormat="1" ht="19.2" customHeight="1" x14ac:dyDescent="0.25">
      <c r="A31" s="187"/>
      <c r="B31" s="8" t="s">
        <v>70</v>
      </c>
      <c r="C31" s="39" t="s">
        <v>71</v>
      </c>
      <c r="D31" s="58">
        <v>30185.190000000031</v>
      </c>
      <c r="E31" s="162">
        <v>1392.8800000000047</v>
      </c>
      <c r="F31" s="48">
        <v>2167.1062833840624</v>
      </c>
      <c r="G31" s="162">
        <v>223274.56000000003</v>
      </c>
      <c r="H31" s="162">
        <v>21299.530000000002</v>
      </c>
      <c r="I31" s="23">
        <v>1048.2605015228035</v>
      </c>
    </row>
    <row r="32" spans="1:9" s="21" customFormat="1" ht="22.95" customHeight="1" x14ac:dyDescent="0.25">
      <c r="A32" s="187"/>
      <c r="B32" s="7" t="s">
        <v>41</v>
      </c>
      <c r="C32" s="35" t="s">
        <v>12</v>
      </c>
      <c r="D32" s="58">
        <v>787793.34000000078</v>
      </c>
      <c r="E32" s="162">
        <v>668378.43000000063</v>
      </c>
      <c r="F32" s="48">
        <v>117.86636202487864</v>
      </c>
      <c r="G32" s="162">
        <v>4488319.2600000007</v>
      </c>
      <c r="H32" s="162">
        <v>4829703.4800000004</v>
      </c>
      <c r="I32" s="23">
        <v>92.931569786557588</v>
      </c>
    </row>
    <row r="33" spans="1:9" s="21" customFormat="1" ht="22.95" customHeight="1" x14ac:dyDescent="0.25">
      <c r="A33" s="187"/>
      <c r="B33" s="7" t="s">
        <v>42</v>
      </c>
      <c r="C33" s="35" t="s">
        <v>13</v>
      </c>
      <c r="D33" s="58">
        <v>2193663.2600000054</v>
      </c>
      <c r="E33" s="162">
        <v>3731038.3200000022</v>
      </c>
      <c r="F33" s="48">
        <v>58.794980695883183</v>
      </c>
      <c r="G33" s="162">
        <v>19751474.350000001</v>
      </c>
      <c r="H33" s="162">
        <v>18798358.800000001</v>
      </c>
      <c r="I33" s="23">
        <v>105.07020618204182</v>
      </c>
    </row>
    <row r="34" spans="1:9" s="21" customFormat="1" ht="19.2" customHeight="1" x14ac:dyDescent="0.25">
      <c r="A34" s="187"/>
      <c r="B34" s="8" t="s">
        <v>72</v>
      </c>
      <c r="C34" s="39" t="s">
        <v>73</v>
      </c>
      <c r="D34" s="58">
        <v>93462.760000000009</v>
      </c>
      <c r="E34" s="162">
        <v>1537.4600000000009</v>
      </c>
      <c r="F34" s="48">
        <v>6079.0368529912939</v>
      </c>
      <c r="G34" s="162">
        <v>98746.98000000001</v>
      </c>
      <c r="H34" s="162">
        <v>16507.650000000001</v>
      </c>
      <c r="I34" s="23">
        <v>598.18920318761309</v>
      </c>
    </row>
    <row r="35" spans="1:9" s="21" customFormat="1" ht="27.6" customHeight="1" x14ac:dyDescent="0.25">
      <c r="A35" s="187"/>
      <c r="B35" s="3" t="s">
        <v>43</v>
      </c>
      <c r="C35" s="45" t="s">
        <v>126</v>
      </c>
      <c r="D35" s="60">
        <v>491602386.0799998</v>
      </c>
      <c r="E35" s="164">
        <v>439752225.95999998</v>
      </c>
      <c r="F35" s="47">
        <v>111.79076694991332</v>
      </c>
      <c r="G35" s="164">
        <v>2745190847.0500002</v>
      </c>
      <c r="H35" s="164">
        <v>2630167882.02</v>
      </c>
      <c r="I35" s="22">
        <v>104.37321761155647</v>
      </c>
    </row>
    <row r="36" spans="1:9" s="21" customFormat="1" ht="22.95" customHeight="1" x14ac:dyDescent="0.25">
      <c r="A36" s="187"/>
      <c r="B36" s="7" t="s">
        <v>44</v>
      </c>
      <c r="C36" s="35" t="s">
        <v>109</v>
      </c>
      <c r="D36" s="62">
        <v>299143406.81999993</v>
      </c>
      <c r="E36" s="166">
        <v>271772705.99999994</v>
      </c>
      <c r="F36" s="49">
        <v>110.07117352689566</v>
      </c>
      <c r="G36" s="166">
        <v>1752242798.4500003</v>
      </c>
      <c r="H36" s="166">
        <v>1659225240.73</v>
      </c>
      <c r="I36" s="50">
        <v>105.60608381771456</v>
      </c>
    </row>
    <row r="37" spans="1:9" s="21" customFormat="1" ht="27.6" customHeight="1" x14ac:dyDescent="0.25">
      <c r="A37" s="187"/>
      <c r="B37" s="7" t="s">
        <v>45</v>
      </c>
      <c r="C37" s="46" t="s">
        <v>107</v>
      </c>
      <c r="D37" s="63">
        <v>288864063.3499999</v>
      </c>
      <c r="E37" s="167">
        <v>260134722.53999996</v>
      </c>
      <c r="F37" s="51">
        <v>111.04402385405598</v>
      </c>
      <c r="G37" s="167">
        <v>1690944145.2600002</v>
      </c>
      <c r="H37" s="167">
        <v>1592055620.7</v>
      </c>
      <c r="I37" s="52">
        <v>106.21137372804353</v>
      </c>
    </row>
    <row r="38" spans="1:9" s="21" customFormat="1" ht="19.2" customHeight="1" x14ac:dyDescent="0.3">
      <c r="A38" s="187"/>
      <c r="B38" s="9" t="s">
        <v>105</v>
      </c>
      <c r="C38" s="38" t="s">
        <v>102</v>
      </c>
      <c r="D38" s="64">
        <v>450334389.03999996</v>
      </c>
      <c r="E38" s="168">
        <v>415668516.96000004</v>
      </c>
      <c r="F38" s="51">
        <v>108.33978775528381</v>
      </c>
      <c r="G38" s="168">
        <v>2673639964.1300001</v>
      </c>
      <c r="H38" s="168">
        <v>2513520232.1700001</v>
      </c>
      <c r="I38" s="52">
        <v>106.37033789943931</v>
      </c>
    </row>
    <row r="39" spans="1:9" s="21" customFormat="1" ht="19.2" customHeight="1" x14ac:dyDescent="0.3">
      <c r="A39" s="187"/>
      <c r="B39" s="9" t="s">
        <v>106</v>
      </c>
      <c r="C39" s="38" t="s">
        <v>1</v>
      </c>
      <c r="D39" s="64">
        <v>161470325.69000006</v>
      </c>
      <c r="E39" s="168">
        <v>155533794.42000008</v>
      </c>
      <c r="F39" s="53">
        <v>103.81687548493102</v>
      </c>
      <c r="G39" s="168">
        <v>982695818.87</v>
      </c>
      <c r="H39" s="168">
        <v>921464611.47000003</v>
      </c>
      <c r="I39" s="24">
        <v>106.64498740785267</v>
      </c>
    </row>
    <row r="40" spans="1:9" s="21" customFormat="1" ht="22.95" customHeight="1" x14ac:dyDescent="0.25">
      <c r="A40" s="187"/>
      <c r="B40" s="11" t="s">
        <v>46</v>
      </c>
      <c r="C40" s="35" t="s">
        <v>103</v>
      </c>
      <c r="D40" s="63">
        <v>10279343.469999999</v>
      </c>
      <c r="E40" s="167">
        <v>11637983.459999999</v>
      </c>
      <c r="F40" s="53">
        <v>88.325812674767278</v>
      </c>
      <c r="G40" s="167">
        <v>61298653.190000005</v>
      </c>
      <c r="H40" s="167">
        <v>67169620.030000001</v>
      </c>
      <c r="I40" s="24">
        <v>91.259490767734221</v>
      </c>
    </row>
    <row r="41" spans="1:9" s="21" customFormat="1" ht="22.95" customHeight="1" x14ac:dyDescent="0.25">
      <c r="A41" s="187"/>
      <c r="B41" s="11" t="s">
        <v>47</v>
      </c>
      <c r="C41" s="42" t="s">
        <v>110</v>
      </c>
      <c r="D41" s="64">
        <v>10774759.939999996</v>
      </c>
      <c r="E41" s="168">
        <v>10686699.349999998</v>
      </c>
      <c r="F41" s="53">
        <v>100.82402046802224</v>
      </c>
      <c r="G41" s="168">
        <v>68686118.780000001</v>
      </c>
      <c r="H41" s="168">
        <v>69956175.670000002</v>
      </c>
      <c r="I41" s="24">
        <v>98.184496396728207</v>
      </c>
    </row>
    <row r="42" spans="1:9" s="21" customFormat="1" ht="22.95" customHeight="1" x14ac:dyDescent="0.25">
      <c r="A42" s="187"/>
      <c r="B42" s="7" t="s">
        <v>48</v>
      </c>
      <c r="C42" s="43" t="s">
        <v>112</v>
      </c>
      <c r="D42" s="62">
        <v>141303894.39999995</v>
      </c>
      <c r="E42" s="166">
        <v>132883285.88</v>
      </c>
      <c r="F42" s="49">
        <v>106.33684549884185</v>
      </c>
      <c r="G42" s="166">
        <v>755148840.0999999</v>
      </c>
      <c r="H42" s="166">
        <v>750067462.69999993</v>
      </c>
      <c r="I42" s="50">
        <v>100.67745604931437</v>
      </c>
    </row>
    <row r="43" spans="1:9" s="21" customFormat="1" ht="19.2" customHeight="1" x14ac:dyDescent="0.3">
      <c r="A43" s="187"/>
      <c r="B43" s="9" t="s">
        <v>77</v>
      </c>
      <c r="C43" s="156" t="s">
        <v>102</v>
      </c>
      <c r="D43" s="59">
        <v>149770596.49999994</v>
      </c>
      <c r="E43" s="160">
        <v>143258429.53</v>
      </c>
      <c r="F43" s="53">
        <v>104.54574784280754</v>
      </c>
      <c r="G43" s="160">
        <v>807158032.04999995</v>
      </c>
      <c r="H43" s="158">
        <v>802966599.15999997</v>
      </c>
      <c r="I43" s="24">
        <v>100.52199342966254</v>
      </c>
    </row>
    <row r="44" spans="1:9" s="21" customFormat="1" ht="19.2" customHeight="1" x14ac:dyDescent="0.3">
      <c r="A44" s="187"/>
      <c r="B44" s="8" t="s">
        <v>111</v>
      </c>
      <c r="C44" s="156" t="s">
        <v>1</v>
      </c>
      <c r="D44" s="58">
        <v>8466702.1000000015</v>
      </c>
      <c r="E44" s="162">
        <v>10375143.65</v>
      </c>
      <c r="F44" s="48">
        <v>81.605637334958743</v>
      </c>
      <c r="G44" s="162">
        <v>52009191.949999996</v>
      </c>
      <c r="H44" s="157">
        <v>52899136.460000001</v>
      </c>
      <c r="I44" s="23">
        <v>98.31765777372766</v>
      </c>
    </row>
    <row r="45" spans="1:9" s="21" customFormat="1" ht="18" customHeight="1" x14ac:dyDescent="0.25">
      <c r="A45" s="187"/>
      <c r="B45" s="7" t="s">
        <v>49</v>
      </c>
      <c r="C45" s="35" t="s">
        <v>74</v>
      </c>
      <c r="D45" s="59">
        <v>34834952.50999999</v>
      </c>
      <c r="E45" s="162">
        <v>18061694.580000013</v>
      </c>
      <c r="F45" s="53">
        <v>192.86646862345495</v>
      </c>
      <c r="G45" s="162">
        <v>127348580.88999999</v>
      </c>
      <c r="H45" s="157">
        <v>112334269.02000001</v>
      </c>
      <c r="I45" s="24">
        <v>113.36574493338878</v>
      </c>
    </row>
    <row r="46" spans="1:9" s="21" customFormat="1" ht="19.2" customHeight="1" x14ac:dyDescent="0.25">
      <c r="A46" s="187"/>
      <c r="B46" s="8" t="s">
        <v>108</v>
      </c>
      <c r="C46" s="39" t="s">
        <v>75</v>
      </c>
      <c r="D46" s="58">
        <v>34560476.090000004</v>
      </c>
      <c r="E46" s="162">
        <v>17995889.049999997</v>
      </c>
      <c r="F46" s="48">
        <v>192.04650569903359</v>
      </c>
      <c r="G46" s="162">
        <v>126121946.47</v>
      </c>
      <c r="H46" s="157">
        <v>110813314.26000001</v>
      </c>
      <c r="I46" s="23">
        <v>113.81479501107738</v>
      </c>
    </row>
    <row r="47" spans="1:9" s="21" customFormat="1" ht="22.95" customHeight="1" x14ac:dyDescent="0.25">
      <c r="A47" s="187"/>
      <c r="B47" s="7" t="s">
        <v>89</v>
      </c>
      <c r="C47" s="35" t="s">
        <v>76</v>
      </c>
      <c r="D47" s="58">
        <v>3156649.080000001</v>
      </c>
      <c r="E47" s="162">
        <v>3167916.2299999995</v>
      </c>
      <c r="F47" s="48">
        <v>99.644335607952655</v>
      </c>
      <c r="G47" s="162">
        <v>19496156.129999999</v>
      </c>
      <c r="H47" s="162">
        <v>19598091.559999999</v>
      </c>
      <c r="I47" s="23">
        <v>99.479870630831982</v>
      </c>
    </row>
    <row r="48" spans="1:9" s="21" customFormat="1" ht="19.2" customHeight="1" x14ac:dyDescent="0.25">
      <c r="A48" s="187"/>
      <c r="B48" s="8" t="s">
        <v>97</v>
      </c>
      <c r="C48" s="39" t="s">
        <v>78</v>
      </c>
      <c r="D48" s="58">
        <v>1044356.2500000006</v>
      </c>
      <c r="E48" s="162">
        <v>919587.41999999993</v>
      </c>
      <c r="F48" s="48">
        <v>113.56791396733121</v>
      </c>
      <c r="G48" s="162">
        <v>6951070.7400000002</v>
      </c>
      <c r="H48" s="162">
        <v>6495813.3000000007</v>
      </c>
      <c r="I48" s="23">
        <v>107.00847482793263</v>
      </c>
    </row>
    <row r="49" spans="1:9" s="21" customFormat="1" ht="22.95" customHeight="1" x14ac:dyDescent="0.25">
      <c r="A49" s="187"/>
      <c r="B49" s="7" t="s">
        <v>98</v>
      </c>
      <c r="C49" s="35" t="s">
        <v>14</v>
      </c>
      <c r="D49" s="58">
        <v>2388723.3299999996</v>
      </c>
      <c r="E49" s="162">
        <v>3179923.9200000018</v>
      </c>
      <c r="F49" s="48">
        <v>75.118883032899674</v>
      </c>
      <c r="G49" s="162">
        <v>22268352.699999999</v>
      </c>
      <c r="H49" s="162">
        <v>18986642.340000004</v>
      </c>
      <c r="I49" s="23">
        <v>117.28431126069232</v>
      </c>
    </row>
    <row r="50" spans="1:9" s="21" customFormat="1" ht="22.95" customHeight="1" x14ac:dyDescent="0.25">
      <c r="A50" s="187"/>
      <c r="B50" s="3" t="s">
        <v>50</v>
      </c>
      <c r="C50" s="4" t="s">
        <v>88</v>
      </c>
      <c r="D50" s="60">
        <v>7535880.2299999995</v>
      </c>
      <c r="E50" s="164">
        <v>7729759.6899999995</v>
      </c>
      <c r="F50" s="47">
        <v>97.491778945588408</v>
      </c>
      <c r="G50" s="164">
        <v>43950231.999999993</v>
      </c>
      <c r="H50" s="164">
        <v>41715848.669999994</v>
      </c>
      <c r="I50" s="22">
        <v>105.35619770719624</v>
      </c>
    </row>
    <row r="51" spans="1:9" s="21" customFormat="1" ht="22.95" customHeight="1" x14ac:dyDescent="0.25">
      <c r="A51" s="187"/>
      <c r="B51" s="7" t="s">
        <v>100</v>
      </c>
      <c r="C51" s="43" t="s">
        <v>101</v>
      </c>
      <c r="D51" s="59">
        <v>7535880.2299999995</v>
      </c>
      <c r="E51" s="160">
        <v>7729759.6899999995</v>
      </c>
      <c r="F51" s="53">
        <v>97.491778945588408</v>
      </c>
      <c r="G51" s="160">
        <v>43950231.999999993</v>
      </c>
      <c r="H51" s="160">
        <v>41715848.669999994</v>
      </c>
      <c r="I51" s="24">
        <v>105.35619770719624</v>
      </c>
    </row>
    <row r="52" spans="1:9" s="21" customFormat="1" ht="21" customHeight="1" x14ac:dyDescent="0.25">
      <c r="A52" s="187"/>
      <c r="B52" s="3" t="s">
        <v>52</v>
      </c>
      <c r="C52" s="5" t="s">
        <v>15</v>
      </c>
      <c r="D52" s="57">
        <v>146.79000000003725</v>
      </c>
      <c r="E52" s="161">
        <v>210.42000000000007</v>
      </c>
      <c r="F52" s="47">
        <v>69.760479041933849</v>
      </c>
      <c r="G52" s="161">
        <v>408909.9</v>
      </c>
      <c r="H52" s="161">
        <v>7145.17</v>
      </c>
      <c r="I52" s="22">
        <v>5722.8855296654947</v>
      </c>
    </row>
    <row r="53" spans="1:9" s="21" customFormat="1" ht="22.95" customHeight="1" x14ac:dyDescent="0.3">
      <c r="A53" s="187"/>
      <c r="B53" s="145" t="s">
        <v>51</v>
      </c>
      <c r="C53" s="146" t="s">
        <v>115</v>
      </c>
      <c r="D53" s="174">
        <v>7927800.0500000017</v>
      </c>
      <c r="E53" s="150">
        <v>8256167.599999995</v>
      </c>
      <c r="F53" s="151">
        <v>96.022760608687335</v>
      </c>
      <c r="G53" s="152">
        <v>50145180</v>
      </c>
      <c r="H53" s="150">
        <v>47421344.229999997</v>
      </c>
      <c r="I53" s="153">
        <v>105.74390248574362</v>
      </c>
    </row>
    <row r="54" spans="1:9" s="21" customFormat="1" ht="21" customHeight="1" x14ac:dyDescent="0.25">
      <c r="A54" s="187"/>
      <c r="B54" s="3" t="s">
        <v>53</v>
      </c>
      <c r="C54" s="5" t="s">
        <v>99</v>
      </c>
      <c r="D54" s="60">
        <v>5239006.1500000013</v>
      </c>
      <c r="E54" s="164">
        <v>5037026.6299999952</v>
      </c>
      <c r="F54" s="54">
        <v>104.00989581426943</v>
      </c>
      <c r="G54" s="164">
        <v>32538142.150000002</v>
      </c>
      <c r="H54" s="164">
        <v>32003761.509999998</v>
      </c>
      <c r="I54" s="22">
        <v>101.66974322637992</v>
      </c>
    </row>
    <row r="55" spans="1:9" s="21" customFormat="1" ht="22.95" customHeight="1" x14ac:dyDescent="0.25">
      <c r="A55" s="187"/>
      <c r="B55" s="8" t="s">
        <v>90</v>
      </c>
      <c r="C55" s="35" t="s">
        <v>79</v>
      </c>
      <c r="D55" s="58">
        <v>2950730.1800000016</v>
      </c>
      <c r="E55" s="162">
        <v>2799069.6799999978</v>
      </c>
      <c r="F55" s="48">
        <v>105.41824667973268</v>
      </c>
      <c r="G55" s="162">
        <v>19088556.100000001</v>
      </c>
      <c r="H55" s="162">
        <v>19001614.469999999</v>
      </c>
      <c r="I55" s="23">
        <v>100.45754864744396</v>
      </c>
    </row>
    <row r="56" spans="1:9" s="21" customFormat="1" ht="22.95" customHeight="1" x14ac:dyDescent="0.25">
      <c r="A56" s="187"/>
      <c r="B56" s="8" t="s">
        <v>91</v>
      </c>
      <c r="C56" s="44" t="s">
        <v>118</v>
      </c>
      <c r="D56" s="58">
        <v>1861341.5199999996</v>
      </c>
      <c r="E56" s="162">
        <v>1893986.7599999979</v>
      </c>
      <c r="F56" s="53">
        <v>98.276374434634462</v>
      </c>
      <c r="G56" s="162">
        <v>11166024.66</v>
      </c>
      <c r="H56" s="162">
        <v>11097803.699999999</v>
      </c>
      <c r="I56" s="56">
        <v>100.61472487569772</v>
      </c>
    </row>
    <row r="57" spans="1:9" s="21" customFormat="1" ht="22.95" customHeight="1" x14ac:dyDescent="0.25">
      <c r="A57" s="187"/>
      <c r="B57" s="8" t="s">
        <v>92</v>
      </c>
      <c r="C57" s="44" t="s">
        <v>80</v>
      </c>
      <c r="D57" s="58">
        <v>426934.44999999995</v>
      </c>
      <c r="E57" s="162">
        <v>343970.18999999994</v>
      </c>
      <c r="F57" s="53">
        <v>124.1196075741331</v>
      </c>
      <c r="G57" s="162">
        <v>2283561.39</v>
      </c>
      <c r="H57" s="162">
        <v>1904343.3399999999</v>
      </c>
      <c r="I57" s="24">
        <v>119.9133235081443</v>
      </c>
    </row>
    <row r="58" spans="1:9" s="21" customFormat="1" ht="21" customHeight="1" x14ac:dyDescent="0.25">
      <c r="A58" s="187"/>
      <c r="B58" s="3" t="s">
        <v>54</v>
      </c>
      <c r="C58" s="5" t="s">
        <v>81</v>
      </c>
      <c r="D58" s="57">
        <v>2138.59</v>
      </c>
      <c r="E58" s="161">
        <v>6630.33</v>
      </c>
      <c r="F58" s="47">
        <v>32.254653991581115</v>
      </c>
      <c r="G58" s="161">
        <v>22025.68</v>
      </c>
      <c r="H58" s="159">
        <v>35905.61</v>
      </c>
      <c r="I58" s="22">
        <v>61.343283124837598</v>
      </c>
    </row>
    <row r="59" spans="1:9" s="21" customFormat="1" ht="21" customHeight="1" x14ac:dyDescent="0.25">
      <c r="A59" s="187"/>
      <c r="B59" s="3" t="s">
        <v>55</v>
      </c>
      <c r="C59" s="5" t="s">
        <v>119</v>
      </c>
      <c r="D59" s="57">
        <v>2377433.4700000007</v>
      </c>
      <c r="E59" s="161">
        <v>2779049</v>
      </c>
      <c r="F59" s="54">
        <v>85.548454525271083</v>
      </c>
      <c r="G59" s="161">
        <v>15258314.760000002</v>
      </c>
      <c r="H59" s="159">
        <v>12962089.970000001</v>
      </c>
      <c r="I59" s="22">
        <v>117.71492710908873</v>
      </c>
    </row>
    <row r="60" spans="1:9" s="21" customFormat="1" ht="21" customHeight="1" x14ac:dyDescent="0.25">
      <c r="A60" s="187"/>
      <c r="B60" s="3" t="s">
        <v>57</v>
      </c>
      <c r="C60" s="5" t="s">
        <v>154</v>
      </c>
      <c r="D60" s="57">
        <v>309221.84000000008</v>
      </c>
      <c r="E60" s="161">
        <v>433461.64</v>
      </c>
      <c r="F60" s="54">
        <v>71.337763590798957</v>
      </c>
      <c r="G60" s="161">
        <v>2326697.41</v>
      </c>
      <c r="H60" s="161">
        <v>2419587.14</v>
      </c>
      <c r="I60" s="55">
        <v>96.160926446319266</v>
      </c>
    </row>
    <row r="61" spans="1:9" s="21" customFormat="1" ht="22.95" customHeight="1" x14ac:dyDescent="0.25">
      <c r="A61" s="187"/>
      <c r="B61" s="7" t="s">
        <v>58</v>
      </c>
      <c r="C61" s="36" t="s">
        <v>16</v>
      </c>
      <c r="D61" s="58">
        <v>309221.84000000008</v>
      </c>
      <c r="E61" s="163">
        <v>433461.64</v>
      </c>
      <c r="F61" s="53">
        <v>71.337763590798957</v>
      </c>
      <c r="G61" s="163">
        <v>2326697.41</v>
      </c>
      <c r="H61" s="163">
        <v>2419587.14</v>
      </c>
      <c r="I61" s="23">
        <v>96.160926446319266</v>
      </c>
    </row>
    <row r="62" spans="1:9" s="21" customFormat="1" ht="19.2" customHeight="1" x14ac:dyDescent="0.25">
      <c r="A62" s="187"/>
      <c r="B62" s="8" t="s">
        <v>153</v>
      </c>
      <c r="C62" s="39" t="s">
        <v>82</v>
      </c>
      <c r="D62" s="58">
        <v>309221.84000000008</v>
      </c>
      <c r="E62" s="163">
        <v>433461.64</v>
      </c>
      <c r="F62" s="53">
        <v>71.337763590798957</v>
      </c>
      <c r="G62" s="163">
        <v>2326697.41</v>
      </c>
      <c r="H62" s="163">
        <v>2419468.9500000002</v>
      </c>
      <c r="I62" s="26">
        <v>96.165623865518086</v>
      </c>
    </row>
    <row r="63" spans="1:9" s="21" customFormat="1" ht="22.95" customHeight="1" x14ac:dyDescent="0.3">
      <c r="A63" s="187"/>
      <c r="B63" s="145" t="s">
        <v>56</v>
      </c>
      <c r="C63" s="146" t="s">
        <v>116</v>
      </c>
      <c r="D63" s="174">
        <v>41180316.550000012</v>
      </c>
      <c r="E63" s="150">
        <v>40032666.960000008</v>
      </c>
      <c r="F63" s="148">
        <v>102.86678274806602</v>
      </c>
      <c r="G63" s="150">
        <v>247947317.88</v>
      </c>
      <c r="H63" s="150">
        <v>242767171.07999998</v>
      </c>
      <c r="I63" s="154">
        <v>102.13379213381903</v>
      </c>
    </row>
    <row r="64" spans="1:9" s="21" customFormat="1" ht="44.25" customHeight="1" x14ac:dyDescent="0.25">
      <c r="A64" s="187"/>
      <c r="B64" s="3" t="s">
        <v>93</v>
      </c>
      <c r="C64" s="6" t="s">
        <v>120</v>
      </c>
      <c r="D64" s="60">
        <v>41180316.550000012</v>
      </c>
      <c r="E64" s="164">
        <v>40032666.960000008</v>
      </c>
      <c r="F64" s="54">
        <v>102.86678274806602</v>
      </c>
      <c r="G64" s="169">
        <v>247947317.88</v>
      </c>
      <c r="H64" s="164">
        <v>242767171.07999998</v>
      </c>
      <c r="I64" s="55">
        <v>102.13379213381903</v>
      </c>
    </row>
    <row r="65" spans="1:9" ht="22.95" customHeight="1" x14ac:dyDescent="0.3">
      <c r="A65" s="187"/>
      <c r="B65" s="7" t="s">
        <v>94</v>
      </c>
      <c r="C65" s="35" t="s">
        <v>17</v>
      </c>
      <c r="D65" s="59">
        <v>24924.170000000013</v>
      </c>
      <c r="E65" s="160">
        <v>24037.800000000017</v>
      </c>
      <c r="F65" s="53">
        <v>103.68740067726661</v>
      </c>
      <c r="G65" s="160">
        <v>155040.98000000001</v>
      </c>
      <c r="H65" s="160">
        <v>154401.04</v>
      </c>
      <c r="I65" s="24">
        <v>100.4144661201764</v>
      </c>
    </row>
    <row r="66" spans="1:9" ht="22.95" customHeight="1" x14ac:dyDescent="0.3">
      <c r="A66" s="187"/>
      <c r="B66" s="7" t="s">
        <v>95</v>
      </c>
      <c r="C66" s="35" t="s">
        <v>18</v>
      </c>
      <c r="D66" s="59">
        <v>41896.249999999971</v>
      </c>
      <c r="E66" s="160">
        <v>40812.75999999998</v>
      </c>
      <c r="F66" s="53">
        <v>102.65478247489264</v>
      </c>
      <c r="G66" s="160">
        <v>260244.84999999998</v>
      </c>
      <c r="H66" s="160">
        <v>258249.33999999997</v>
      </c>
      <c r="I66" s="24">
        <v>100.7727067182437</v>
      </c>
    </row>
    <row r="67" spans="1:9" ht="22.95" customHeight="1" x14ac:dyDescent="0.3">
      <c r="A67" s="187"/>
      <c r="B67" s="7" t="s">
        <v>113</v>
      </c>
      <c r="C67" s="35" t="s">
        <v>19</v>
      </c>
      <c r="D67" s="59">
        <v>37406933.300000012</v>
      </c>
      <c r="E67" s="160">
        <v>36347156.120000005</v>
      </c>
      <c r="F67" s="53">
        <v>102.91570866370165</v>
      </c>
      <c r="G67" s="160">
        <v>224517069.01999998</v>
      </c>
      <c r="H67" s="160">
        <v>219343644.72999999</v>
      </c>
      <c r="I67" s="24">
        <v>102.35859320034926</v>
      </c>
    </row>
    <row r="68" spans="1:9" ht="22.95" customHeight="1" x14ac:dyDescent="0.3">
      <c r="A68" s="29"/>
      <c r="B68" s="12" t="s">
        <v>114</v>
      </c>
      <c r="C68" s="35" t="s">
        <v>20</v>
      </c>
      <c r="D68" s="65">
        <v>3706562.8299999982</v>
      </c>
      <c r="E68" s="170">
        <v>3620660.2800000012</v>
      </c>
      <c r="F68" s="53">
        <v>102.37256586801335</v>
      </c>
      <c r="G68" s="170">
        <v>23014963.030000001</v>
      </c>
      <c r="H68" s="170">
        <v>23010875.969999999</v>
      </c>
      <c r="I68" s="25">
        <v>100.01776142727175</v>
      </c>
    </row>
    <row r="69" spans="1:9" ht="22.95" customHeight="1" x14ac:dyDescent="0.3">
      <c r="B69" s="186" t="s">
        <v>83</v>
      </c>
      <c r="C69" s="146" t="s">
        <v>155</v>
      </c>
      <c r="D69" s="174">
        <v>-5267411.3400000026</v>
      </c>
      <c r="E69" s="150">
        <v>-8443050.4900000021</v>
      </c>
      <c r="F69" s="151">
        <v>62.387538085183259</v>
      </c>
      <c r="G69" s="152">
        <v>20240259.700000007</v>
      </c>
      <c r="H69" s="150">
        <v>5982250.3099999977</v>
      </c>
      <c r="I69" s="153">
        <v>338.33856243303893</v>
      </c>
    </row>
    <row r="70" spans="1:9" ht="22.95" customHeight="1" x14ac:dyDescent="0.3">
      <c r="B70" s="145" t="s">
        <v>59</v>
      </c>
      <c r="C70" s="146" t="s">
        <v>156</v>
      </c>
      <c r="D70" s="174">
        <v>1469836325.0299997</v>
      </c>
      <c r="E70" s="150">
        <v>1364848569.420001</v>
      </c>
      <c r="F70" s="148">
        <v>107.69226403296987</v>
      </c>
      <c r="G70" s="150">
        <v>8193610357.46</v>
      </c>
      <c r="H70" s="150">
        <v>7668030885.7200003</v>
      </c>
      <c r="I70" s="154">
        <v>106.85416477284637</v>
      </c>
    </row>
    <row r="71" spans="1:9" ht="28.95" customHeight="1" x14ac:dyDescent="0.3">
      <c r="B71" s="175" t="s">
        <v>84</v>
      </c>
      <c r="C71" s="176" t="s">
        <v>157</v>
      </c>
      <c r="D71" s="59">
        <v>644288.03000000014</v>
      </c>
      <c r="E71" s="160">
        <v>896763.93999999505</v>
      </c>
      <c r="F71" s="53">
        <v>71.845889565988088</v>
      </c>
      <c r="G71" s="160">
        <v>4557792.3999999994</v>
      </c>
      <c r="H71" s="160">
        <v>4567461.7799999956</v>
      </c>
      <c r="I71" s="25">
        <v>99.788298611663564</v>
      </c>
    </row>
    <row r="72" spans="1:9" ht="18.600000000000001" customHeight="1" x14ac:dyDescent="0.3">
      <c r="B72" s="177" t="s">
        <v>85</v>
      </c>
      <c r="C72" s="178" t="s">
        <v>158</v>
      </c>
      <c r="D72" s="59">
        <v>0</v>
      </c>
      <c r="E72" s="160">
        <v>6.5599994659423828</v>
      </c>
      <c r="F72" s="53">
        <v>0</v>
      </c>
      <c r="G72" s="160">
        <v>0</v>
      </c>
      <c r="H72" s="160">
        <v>0</v>
      </c>
      <c r="I72" s="25" t="e">
        <v>#DIV/0!</v>
      </c>
    </row>
    <row r="73" spans="1:9" ht="22.95" customHeight="1" x14ac:dyDescent="0.3">
      <c r="B73" s="145" t="s">
        <v>86</v>
      </c>
      <c r="C73" s="146" t="s">
        <v>159</v>
      </c>
      <c r="D73" s="174">
        <v>644288.03000000014</v>
      </c>
      <c r="E73" s="150">
        <v>896770.499999461</v>
      </c>
      <c r="F73" s="151">
        <v>71.845364003430916</v>
      </c>
      <c r="G73" s="152">
        <v>4557792.3999999994</v>
      </c>
      <c r="H73" s="150">
        <v>4567461.7799999956</v>
      </c>
      <c r="I73" s="153">
        <v>99.788298611663564</v>
      </c>
    </row>
    <row r="74" spans="1:9" ht="32.4" customHeight="1" thickBot="1" x14ac:dyDescent="0.35">
      <c r="B74" s="179" t="s">
        <v>87</v>
      </c>
      <c r="C74" s="180" t="s">
        <v>160</v>
      </c>
      <c r="D74" s="181">
        <v>1470480613.0599997</v>
      </c>
      <c r="E74" s="182">
        <v>1365745339.9200006</v>
      </c>
      <c r="F74" s="183">
        <v>107.66872637809139</v>
      </c>
      <c r="G74" s="184">
        <v>8198168149.8599997</v>
      </c>
      <c r="H74" s="182">
        <v>7672598347.5</v>
      </c>
      <c r="I74" s="185">
        <v>106.84995849588879</v>
      </c>
    </row>
    <row r="75" spans="1:9" x14ac:dyDescent="0.3">
      <c r="A75" s="187"/>
      <c r="B75" s="187"/>
      <c r="C75" s="187"/>
      <c r="D75" s="187"/>
      <c r="E75" s="187"/>
      <c r="F75" s="187"/>
      <c r="G75" s="187"/>
      <c r="H75" s="187"/>
      <c r="I75" s="187"/>
    </row>
    <row r="76" spans="1:9" x14ac:dyDescent="0.3">
      <c r="B76" s="143" t="s">
        <v>142</v>
      </c>
      <c r="C76" s="143"/>
      <c r="D76" s="142"/>
      <c r="E76" s="142"/>
      <c r="F76" s="142"/>
      <c r="G76" s="142"/>
      <c r="H76" s="1"/>
      <c r="I76" s="1"/>
    </row>
    <row r="77" spans="1:9" x14ac:dyDescent="0.3">
      <c r="B77" s="144" t="s">
        <v>143</v>
      </c>
      <c r="C77" s="141"/>
      <c r="D77" s="141"/>
      <c r="E77" s="141"/>
      <c r="F77" s="141"/>
      <c r="G77" s="141"/>
    </row>
    <row r="78" spans="1:9" x14ac:dyDescent="0.3">
      <c r="B78" s="13"/>
      <c r="C78" s="13"/>
    </row>
    <row r="79" spans="1:9" x14ac:dyDescent="0.3">
      <c r="B79" s="136"/>
    </row>
    <row r="80" spans="1:9" x14ac:dyDescent="0.3">
      <c r="B80" s="28"/>
      <c r="C80" s="28"/>
    </row>
  </sheetData>
  <mergeCells count="3">
    <mergeCell ref="A6:A67"/>
    <mergeCell ref="B6:I6"/>
    <mergeCell ref="A75:I75"/>
  </mergeCells>
  <pageMargins left="0.31496062992125984" right="0.31496062992125984" top="0.15748031496062992" bottom="0.15748031496062992" header="0.31496062992125984" footer="0.31496062992125984"/>
  <pageSetup paperSize="9" scale="46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68" t="s">
        <v>145</v>
      </c>
    </row>
    <row r="4" spans="2:5" ht="15" thickBot="1" x14ac:dyDescent="0.35">
      <c r="B4" s="189" t="s">
        <v>104</v>
      </c>
      <c r="C4" s="189"/>
      <c r="D4" s="189"/>
      <c r="E4" s="189"/>
    </row>
    <row r="5" spans="2:5" ht="27" x14ac:dyDescent="0.3">
      <c r="B5" s="78" t="s">
        <v>60</v>
      </c>
      <c r="C5" s="79" t="s">
        <v>129</v>
      </c>
      <c r="D5" s="87" t="s">
        <v>124</v>
      </c>
      <c r="E5" s="88" t="s">
        <v>144</v>
      </c>
    </row>
    <row r="6" spans="2:5" x14ac:dyDescent="0.3">
      <c r="B6" s="99">
        <v>1</v>
      </c>
      <c r="C6" s="97">
        <v>2</v>
      </c>
      <c r="D6" s="97">
        <v>3</v>
      </c>
      <c r="E6" s="98">
        <v>4</v>
      </c>
    </row>
    <row r="7" spans="2:5" x14ac:dyDescent="0.3">
      <c r="B7" s="80" t="s">
        <v>22</v>
      </c>
      <c r="C7" s="67" t="s">
        <v>134</v>
      </c>
      <c r="D7" s="96">
        <f>+E7/E$11*100</f>
        <v>12.165276954047275</v>
      </c>
      <c r="E7" s="84">
        <f>FURS!D10</f>
        <v>358260114.59999985</v>
      </c>
    </row>
    <row r="8" spans="2:5" x14ac:dyDescent="0.3">
      <c r="B8" s="80" t="s">
        <v>31</v>
      </c>
      <c r="C8" s="67" t="s">
        <v>131</v>
      </c>
      <c r="D8" s="96">
        <f t="shared" ref="D8:D10" si="0">+E8/E$11*100</f>
        <v>18.228464216171574</v>
      </c>
      <c r="E8" s="84">
        <f>FURS!D20</f>
        <v>536817345.28000015</v>
      </c>
    </row>
    <row r="9" spans="2:5" x14ac:dyDescent="0.3">
      <c r="B9" s="80" t="s">
        <v>43</v>
      </c>
      <c r="C9" s="67" t="s">
        <v>132</v>
      </c>
      <c r="D9" s="96">
        <f t="shared" si="0"/>
        <v>16.69312026154774</v>
      </c>
      <c r="E9" s="84">
        <f>FURS!D35</f>
        <v>491602386.0799998</v>
      </c>
    </row>
    <row r="10" spans="2:5" x14ac:dyDescent="0.3">
      <c r="B10" s="80"/>
      <c r="C10" s="67" t="s">
        <v>133</v>
      </c>
      <c r="D10" s="96">
        <f t="shared" si="0"/>
        <v>52.913138568233407</v>
      </c>
      <c r="E10" s="84">
        <f>FURS!D25+FURS!D27+FURS!D50+FURS!D52+FURS!D53+FURS!D63+FURS!D70</f>
        <v>1558260215.4399998</v>
      </c>
    </row>
    <row r="11" spans="2:5" ht="15" thickBot="1" x14ac:dyDescent="0.35">
      <c r="B11" s="82"/>
      <c r="C11" s="81" t="s">
        <v>127</v>
      </c>
      <c r="D11" s="89">
        <f>SUM(D7:D10)</f>
        <v>100</v>
      </c>
      <c r="E11" s="85">
        <f>SUM(E7:E10)</f>
        <v>2944940061.3999996</v>
      </c>
    </row>
    <row r="33" spans="2:5" x14ac:dyDescent="0.3">
      <c r="B33" s="68" t="s">
        <v>146</v>
      </c>
    </row>
    <row r="35" spans="2:5" ht="15" thickBot="1" x14ac:dyDescent="0.35">
      <c r="B35" s="189" t="s">
        <v>104</v>
      </c>
      <c r="C35" s="189"/>
      <c r="D35" s="189"/>
      <c r="E35" s="189"/>
    </row>
    <row r="36" spans="2:5" ht="40.200000000000003" x14ac:dyDescent="0.3">
      <c r="B36" s="78" t="s">
        <v>60</v>
      </c>
      <c r="C36" s="79" t="s">
        <v>129</v>
      </c>
      <c r="D36" s="87" t="s">
        <v>124</v>
      </c>
      <c r="E36" s="88" t="s">
        <v>147</v>
      </c>
    </row>
    <row r="37" spans="2:5" x14ac:dyDescent="0.3">
      <c r="B37" s="99">
        <v>1</v>
      </c>
      <c r="C37" s="97">
        <v>2</v>
      </c>
      <c r="D37" s="97">
        <v>3</v>
      </c>
      <c r="E37" s="98">
        <v>4</v>
      </c>
    </row>
    <row r="38" spans="2:5" x14ac:dyDescent="0.3">
      <c r="B38" s="80" t="s">
        <v>22</v>
      </c>
      <c r="C38" s="67" t="s">
        <v>130</v>
      </c>
      <c r="D38" s="86">
        <f>+E38/E$42*100</f>
        <v>10.852658946833966</v>
      </c>
      <c r="E38" s="94">
        <f>FURS!G10</f>
        <v>1776252568.6999998</v>
      </c>
    </row>
    <row r="39" spans="2:5" x14ac:dyDescent="0.3">
      <c r="B39" s="80" t="s">
        <v>31</v>
      </c>
      <c r="C39" s="67" t="s">
        <v>131</v>
      </c>
      <c r="D39" s="86">
        <f t="shared" ref="D39:D41" si="1">+E39/E$42*100</f>
        <v>19.587358314450363</v>
      </c>
      <c r="E39" s="94">
        <f>FURS!G20</f>
        <v>3205859107.0200005</v>
      </c>
    </row>
    <row r="40" spans="2:5" x14ac:dyDescent="0.3">
      <c r="B40" s="80" t="s">
        <v>43</v>
      </c>
      <c r="C40" s="67" t="s">
        <v>132</v>
      </c>
      <c r="D40" s="86">
        <f t="shared" si="1"/>
        <v>16.772738591341465</v>
      </c>
      <c r="E40" s="94">
        <f>FURS!G35</f>
        <v>2745190847.0500002</v>
      </c>
    </row>
    <row r="41" spans="2:5" x14ac:dyDescent="0.3">
      <c r="B41" s="80"/>
      <c r="C41" s="67" t="s">
        <v>133</v>
      </c>
      <c r="D41" s="86">
        <f t="shared" si="1"/>
        <v>52.78724414737421</v>
      </c>
      <c r="E41" s="94">
        <f>FURS!G25+FURS!G27+FURS!G50+FURS!G52+FURS!G53+FURS!G63+FURS!G70</f>
        <v>8639677932.4500008</v>
      </c>
    </row>
    <row r="42" spans="2:5" ht="15" thickBot="1" x14ac:dyDescent="0.35">
      <c r="B42" s="82"/>
      <c r="C42" s="81" t="s">
        <v>127</v>
      </c>
      <c r="D42" s="83">
        <f>SUM(D38:D41)</f>
        <v>100</v>
      </c>
      <c r="E42" s="95">
        <f>SUM(E38:E41)</f>
        <v>16366980455.220001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100" t="s">
        <v>135</v>
      </c>
    </row>
    <row r="4" spans="2:9" ht="50.25" customHeight="1" x14ac:dyDescent="0.3">
      <c r="B4" s="101"/>
      <c r="C4" s="102" t="s">
        <v>138</v>
      </c>
      <c r="D4" s="102" t="s">
        <v>148</v>
      </c>
      <c r="E4" s="102" t="s">
        <v>149</v>
      </c>
      <c r="F4" s="102" t="s">
        <v>141</v>
      </c>
      <c r="G4" s="102" t="s">
        <v>150</v>
      </c>
      <c r="H4" s="102" t="s">
        <v>151</v>
      </c>
      <c r="I4" s="102" t="s">
        <v>141</v>
      </c>
    </row>
    <row r="5" spans="2:9" x14ac:dyDescent="0.3">
      <c r="B5" s="103" t="s">
        <v>23</v>
      </c>
      <c r="C5" s="104" t="s">
        <v>61</v>
      </c>
      <c r="D5" s="91">
        <f>+D6+D9+D10+D11</f>
        <v>293075580.06999987</v>
      </c>
      <c r="E5" s="91">
        <f>+E6+E9+E10+E11</f>
        <v>275805933.30999988</v>
      </c>
      <c r="F5" s="92">
        <f t="shared" ref="F5:F11" si="0">D5/E5*100</f>
        <v>106.26152111839787</v>
      </c>
      <c r="G5" s="91">
        <f>+G6+G9+G10+G11</f>
        <v>1321729981.5</v>
      </c>
      <c r="H5" s="91">
        <f>+H6+H9+H10+H11</f>
        <v>1203420172.8199999</v>
      </c>
      <c r="I5" s="105">
        <f t="shared" ref="I5:I11" si="1">G5/H5*100</f>
        <v>109.83113058531853</v>
      </c>
    </row>
    <row r="6" spans="2:9" x14ac:dyDescent="0.3">
      <c r="B6" s="106" t="s">
        <v>24</v>
      </c>
      <c r="C6" s="107" t="s">
        <v>62</v>
      </c>
      <c r="D6" s="77">
        <f>+D7-D8</f>
        <v>7724351</v>
      </c>
      <c r="E6" s="77">
        <f>+E7-E8</f>
        <v>11874497.989999995</v>
      </c>
      <c r="F6" s="76">
        <f t="shared" si="0"/>
        <v>65.049916270186699</v>
      </c>
      <c r="G6" s="77">
        <f>+G7-G8</f>
        <v>-21243495.109999999</v>
      </c>
      <c r="H6" s="77">
        <f>+H7-H8</f>
        <v>-17830593.510000005</v>
      </c>
      <c r="I6" s="108">
        <f t="shared" si="1"/>
        <v>119.1407066628821</v>
      </c>
    </row>
    <row r="7" spans="2:9" x14ac:dyDescent="0.3">
      <c r="B7" s="128" t="s">
        <v>63</v>
      </c>
      <c r="C7" s="137" t="s">
        <v>0</v>
      </c>
      <c r="D7" s="75">
        <f>FURS!D13</f>
        <v>8239728.3700000048</v>
      </c>
      <c r="E7" s="75">
        <f>FURS!E13</f>
        <v>23559254.859999992</v>
      </c>
      <c r="F7" s="76">
        <f t="shared" si="0"/>
        <v>34.974486328045131</v>
      </c>
      <c r="G7" s="75">
        <f>FURS!G13</f>
        <v>41742842.340000004</v>
      </c>
      <c r="H7" s="75">
        <f>FURS!H13</f>
        <v>42289414.899999991</v>
      </c>
      <c r="I7" s="108">
        <f t="shared" si="1"/>
        <v>98.707542865531622</v>
      </c>
    </row>
    <row r="8" spans="2:9" x14ac:dyDescent="0.3">
      <c r="B8" s="128" t="s">
        <v>25</v>
      </c>
      <c r="C8" s="137" t="s">
        <v>1</v>
      </c>
      <c r="D8" s="75">
        <f>FURS!D14</f>
        <v>515377.37000000477</v>
      </c>
      <c r="E8" s="75">
        <f>FURS!E14</f>
        <v>11684756.869999997</v>
      </c>
      <c r="F8" s="76">
        <f t="shared" si="0"/>
        <v>4.4106811612247512</v>
      </c>
      <c r="G8" s="75">
        <f>FURS!G14</f>
        <v>62986337.450000003</v>
      </c>
      <c r="H8" s="75">
        <f>FURS!H14</f>
        <v>60120008.409999996</v>
      </c>
      <c r="I8" s="108">
        <f t="shared" si="1"/>
        <v>104.76767904031637</v>
      </c>
    </row>
    <row r="9" spans="2:9" x14ac:dyDescent="0.3">
      <c r="B9" s="109" t="s">
        <v>26</v>
      </c>
      <c r="C9" s="110" t="s">
        <v>64</v>
      </c>
      <c r="D9" s="77">
        <f>FURS!D15</f>
        <v>263309535.38999987</v>
      </c>
      <c r="E9" s="77">
        <f>FURS!E15</f>
        <v>239571785.33999991</v>
      </c>
      <c r="F9" s="90">
        <f t="shared" si="0"/>
        <v>109.90840804409056</v>
      </c>
      <c r="G9" s="77">
        <f>FURS!G15</f>
        <v>1244066382.8399999</v>
      </c>
      <c r="H9" s="77">
        <f>FURS!H15</f>
        <v>1134433240.5899999</v>
      </c>
      <c r="I9" s="111">
        <f t="shared" si="1"/>
        <v>109.66413344808035</v>
      </c>
    </row>
    <row r="10" spans="2:9" ht="24" x14ac:dyDescent="0.3">
      <c r="B10" s="106" t="s">
        <v>27</v>
      </c>
      <c r="C10" s="112" t="s">
        <v>140</v>
      </c>
      <c r="D10" s="75">
        <f>FURS!D16</f>
        <v>21449964.439999998</v>
      </c>
      <c r="E10" s="75">
        <f>FURS!E16</f>
        <v>24233508.019999996</v>
      </c>
      <c r="F10" s="76">
        <f t="shared" si="0"/>
        <v>88.513658122865536</v>
      </c>
      <c r="G10" s="75">
        <f>FURS!G16</f>
        <v>95548440.969999999</v>
      </c>
      <c r="H10" s="75">
        <f>FURS!H16</f>
        <v>83373413.299999997</v>
      </c>
      <c r="I10" s="108">
        <f t="shared" si="1"/>
        <v>114.60300974627364</v>
      </c>
    </row>
    <row r="11" spans="2:9" x14ac:dyDescent="0.3">
      <c r="B11" s="106" t="s">
        <v>28</v>
      </c>
      <c r="C11" s="113" t="s">
        <v>2</v>
      </c>
      <c r="D11" s="75">
        <f>FURS!D17</f>
        <v>591729.23999999976</v>
      </c>
      <c r="E11" s="75">
        <f>FURS!E17</f>
        <v>126141.95999999996</v>
      </c>
      <c r="F11" s="76">
        <f t="shared" si="0"/>
        <v>469.09786402557876</v>
      </c>
      <c r="G11" s="75">
        <f>FURS!G17</f>
        <v>3358652.8</v>
      </c>
      <c r="H11" s="75">
        <f>FURS!H17</f>
        <v>3444112.44</v>
      </c>
      <c r="I11" s="108">
        <f t="shared" si="1"/>
        <v>97.518674506457174</v>
      </c>
    </row>
    <row r="14" spans="2:9" x14ac:dyDescent="0.3">
      <c r="B14" s="100" t="s">
        <v>136</v>
      </c>
    </row>
    <row r="16" spans="2:9" ht="53.25" customHeight="1" x14ac:dyDescent="0.3">
      <c r="B16" s="101"/>
      <c r="C16" s="102" t="s">
        <v>138</v>
      </c>
      <c r="D16" s="102" t="s">
        <v>148</v>
      </c>
      <c r="E16" s="102" t="s">
        <v>149</v>
      </c>
      <c r="F16" s="102" t="s">
        <v>141</v>
      </c>
      <c r="G16" s="102" t="s">
        <v>150</v>
      </c>
      <c r="H16" s="102" t="s">
        <v>151</v>
      </c>
      <c r="I16" s="102" t="s">
        <v>141</v>
      </c>
    </row>
    <row r="17" spans="2:9" ht="21.75" customHeight="1" x14ac:dyDescent="0.3">
      <c r="B17" s="114" t="s">
        <v>29</v>
      </c>
      <c r="C17" s="115" t="s">
        <v>3</v>
      </c>
      <c r="D17" s="116">
        <f>FURS!D18</f>
        <v>63200004.059999943</v>
      </c>
      <c r="E17" s="116">
        <f>FURS!E18</f>
        <v>62482665.370000005</v>
      </c>
      <c r="F17" s="117">
        <f t="shared" ref="F17" si="2">D17/E17*100</f>
        <v>101.14806032321464</v>
      </c>
      <c r="G17" s="116">
        <f>FURS!G18</f>
        <v>453061135.59999996</v>
      </c>
      <c r="H17" s="116">
        <f>FURS!H18</f>
        <v>407810189.23000002</v>
      </c>
      <c r="I17" s="119">
        <f>G17/H17*100</f>
        <v>111.09608037392096</v>
      </c>
    </row>
    <row r="20" spans="2:9" x14ac:dyDescent="0.3">
      <c r="B20" s="100" t="s">
        <v>137</v>
      </c>
    </row>
    <row r="22" spans="2:9" ht="54" customHeight="1" x14ac:dyDescent="0.3">
      <c r="B22" s="101"/>
      <c r="C22" s="102" t="s">
        <v>138</v>
      </c>
      <c r="D22" s="102" t="s">
        <v>148</v>
      </c>
      <c r="E22" s="102" t="s">
        <v>149</v>
      </c>
      <c r="F22" s="102" t="s">
        <v>141</v>
      </c>
      <c r="G22" s="102" t="s">
        <v>150</v>
      </c>
      <c r="H22" s="102" t="s">
        <v>151</v>
      </c>
      <c r="I22" s="102" t="s">
        <v>141</v>
      </c>
    </row>
    <row r="23" spans="2:9" ht="30" customHeight="1" x14ac:dyDescent="0.3">
      <c r="B23" s="103" t="s">
        <v>43</v>
      </c>
      <c r="C23" s="120" t="s">
        <v>126</v>
      </c>
      <c r="D23" s="93">
        <f>+D24+D33+D35+D37+D29+D30</f>
        <v>491602386.0799998</v>
      </c>
      <c r="E23" s="93">
        <f>+E24+E33+E35+E37+E29+E30</f>
        <v>439752225.95999998</v>
      </c>
      <c r="F23" s="121">
        <f t="shared" ref="F23:F37" si="3">D23/E23*100</f>
        <v>111.79076694991332</v>
      </c>
      <c r="G23" s="91">
        <f>+G24+G33+G35+G37+G29+G30</f>
        <v>2745190847.0500002</v>
      </c>
      <c r="H23" s="91">
        <f>+H24+H33+H35+H37+H29+H30</f>
        <v>2630167882.02</v>
      </c>
      <c r="I23" s="122">
        <f t="shared" ref="I23:I37" si="4">G23/H23*100</f>
        <v>104.37321761155647</v>
      </c>
    </row>
    <row r="24" spans="2:9" x14ac:dyDescent="0.3">
      <c r="B24" s="109" t="s">
        <v>44</v>
      </c>
      <c r="C24" s="110" t="s">
        <v>109</v>
      </c>
      <c r="D24" s="69">
        <f>D25+D28</f>
        <v>299143406.81999993</v>
      </c>
      <c r="E24" s="69">
        <f>E25+E28</f>
        <v>271772705.99999994</v>
      </c>
      <c r="F24" s="71">
        <f t="shared" si="3"/>
        <v>110.07117352689566</v>
      </c>
      <c r="G24" s="70">
        <f>G25+G28</f>
        <v>1752242798.4500003</v>
      </c>
      <c r="H24" s="70">
        <f>H25+H28</f>
        <v>1659225240.73</v>
      </c>
      <c r="I24" s="123">
        <f t="shared" si="4"/>
        <v>105.60608381771456</v>
      </c>
    </row>
    <row r="25" spans="2:9" ht="24.6" x14ac:dyDescent="0.3">
      <c r="B25" s="109" t="s">
        <v>45</v>
      </c>
      <c r="C25" s="124" t="s">
        <v>107</v>
      </c>
      <c r="D25" s="69">
        <f>D26-D27</f>
        <v>288864063.3499999</v>
      </c>
      <c r="E25" s="69">
        <f>E26-E27</f>
        <v>260134722.53999996</v>
      </c>
      <c r="F25" s="71">
        <f t="shared" si="3"/>
        <v>111.04402385405598</v>
      </c>
      <c r="G25" s="69">
        <f>G26-G27</f>
        <v>1690944145.2600002</v>
      </c>
      <c r="H25" s="69">
        <f>H26-H27</f>
        <v>1592055620.7</v>
      </c>
      <c r="I25" s="125">
        <f t="shared" si="4"/>
        <v>106.21137372804353</v>
      </c>
    </row>
    <row r="26" spans="2:9" x14ac:dyDescent="0.3">
      <c r="B26" s="128" t="s">
        <v>105</v>
      </c>
      <c r="C26" s="137" t="s">
        <v>102</v>
      </c>
      <c r="D26" s="72">
        <f>FURS!D38</f>
        <v>450334389.03999996</v>
      </c>
      <c r="E26" s="72">
        <f>FURS!E38</f>
        <v>415668516.96000004</v>
      </c>
      <c r="F26" s="73">
        <f t="shared" si="3"/>
        <v>108.33978775528381</v>
      </c>
      <c r="G26" s="72">
        <f>FURS!G38</f>
        <v>2673639964.1300001</v>
      </c>
      <c r="H26" s="72">
        <f>FURS!H38</f>
        <v>2513520232.1700001</v>
      </c>
      <c r="I26" s="138">
        <f t="shared" si="4"/>
        <v>106.37033789943931</v>
      </c>
    </row>
    <row r="27" spans="2:9" x14ac:dyDescent="0.3">
      <c r="B27" s="128" t="s">
        <v>106</v>
      </c>
      <c r="C27" s="137" t="s">
        <v>1</v>
      </c>
      <c r="D27" s="72">
        <f>FURS!D39</f>
        <v>161470325.69000006</v>
      </c>
      <c r="E27" s="72">
        <f>FURS!E39</f>
        <v>155533794.42000008</v>
      </c>
      <c r="F27" s="73">
        <f t="shared" si="3"/>
        <v>103.81687548493102</v>
      </c>
      <c r="G27" s="72">
        <f>FURS!G39</f>
        <v>982695818.87</v>
      </c>
      <c r="H27" s="72">
        <f>FURS!H39</f>
        <v>921464611.47000003</v>
      </c>
      <c r="I27" s="130">
        <f t="shared" si="4"/>
        <v>106.64498740785267</v>
      </c>
    </row>
    <row r="28" spans="2:9" x14ac:dyDescent="0.3">
      <c r="B28" s="126" t="s">
        <v>46</v>
      </c>
      <c r="C28" s="127" t="s">
        <v>103</v>
      </c>
      <c r="D28" s="69">
        <f>FURS!D40</f>
        <v>10279343.469999999</v>
      </c>
      <c r="E28" s="69">
        <f>FURS!E40</f>
        <v>11637983.459999999</v>
      </c>
      <c r="F28" s="71">
        <f t="shared" si="3"/>
        <v>88.325812674767278</v>
      </c>
      <c r="G28" s="69">
        <f>FURS!G40</f>
        <v>61298653.190000005</v>
      </c>
      <c r="H28" s="69">
        <f>FURS!H40</f>
        <v>67169620.030000001</v>
      </c>
      <c r="I28" s="123">
        <f t="shared" si="4"/>
        <v>91.259490767734221</v>
      </c>
    </row>
    <row r="29" spans="2:9" x14ac:dyDescent="0.3">
      <c r="B29" s="128" t="s">
        <v>47</v>
      </c>
      <c r="C29" s="129" t="s">
        <v>110</v>
      </c>
      <c r="D29" s="72">
        <f>FURS!D41</f>
        <v>10774759.939999996</v>
      </c>
      <c r="E29" s="72">
        <f>FURS!E41</f>
        <v>10686699.349999998</v>
      </c>
      <c r="F29" s="73">
        <f t="shared" si="3"/>
        <v>100.82402046802224</v>
      </c>
      <c r="G29" s="72">
        <f>FURS!G41</f>
        <v>68686118.780000001</v>
      </c>
      <c r="H29" s="72">
        <f>FURS!H41</f>
        <v>69956175.670000002</v>
      </c>
      <c r="I29" s="130">
        <f t="shared" si="4"/>
        <v>98.184496396728207</v>
      </c>
    </row>
    <row r="30" spans="2:9" x14ac:dyDescent="0.3">
      <c r="B30" s="109" t="s">
        <v>48</v>
      </c>
      <c r="C30" s="131" t="s">
        <v>112</v>
      </c>
      <c r="D30" s="70">
        <f>D31-D32</f>
        <v>141303894.39999995</v>
      </c>
      <c r="E30" s="70">
        <f>E31-E32</f>
        <v>132883285.88</v>
      </c>
      <c r="F30" s="71">
        <f t="shared" si="3"/>
        <v>106.33684549884185</v>
      </c>
      <c r="G30" s="70">
        <f>G31-G32</f>
        <v>755148840.0999999</v>
      </c>
      <c r="H30" s="70">
        <f>H31-H32</f>
        <v>750067462.69999993</v>
      </c>
      <c r="I30" s="123">
        <f t="shared" si="4"/>
        <v>100.67745604931437</v>
      </c>
    </row>
    <row r="31" spans="2:9" x14ac:dyDescent="0.3">
      <c r="B31" s="128" t="s">
        <v>77</v>
      </c>
      <c r="C31" s="139" t="s">
        <v>102</v>
      </c>
      <c r="D31" s="74">
        <f>FURS!D43</f>
        <v>149770596.49999994</v>
      </c>
      <c r="E31" s="74">
        <f>FURS!E43</f>
        <v>143258429.53</v>
      </c>
      <c r="F31" s="73">
        <f t="shared" si="3"/>
        <v>104.54574784280754</v>
      </c>
      <c r="G31" s="74">
        <f>FURS!G43</f>
        <v>807158032.04999995</v>
      </c>
      <c r="H31" s="74">
        <f>FURS!H43</f>
        <v>802966599.15999997</v>
      </c>
      <c r="I31" s="130">
        <f t="shared" si="4"/>
        <v>100.52199342966254</v>
      </c>
    </row>
    <row r="32" spans="2:9" x14ac:dyDescent="0.3">
      <c r="B32" s="106" t="s">
        <v>111</v>
      </c>
      <c r="C32" s="139" t="s">
        <v>1</v>
      </c>
      <c r="D32" s="74">
        <f>FURS!D44</f>
        <v>8466702.1000000015</v>
      </c>
      <c r="E32" s="74">
        <f>FURS!E44</f>
        <v>10375143.65</v>
      </c>
      <c r="F32" s="76">
        <f t="shared" si="3"/>
        <v>81.605637334958743</v>
      </c>
      <c r="G32" s="74">
        <f>FURS!G44</f>
        <v>52009191.949999996</v>
      </c>
      <c r="H32" s="74">
        <f>FURS!H44</f>
        <v>52899136.460000001</v>
      </c>
      <c r="I32" s="108">
        <f t="shared" si="4"/>
        <v>98.31765777372766</v>
      </c>
    </row>
    <row r="33" spans="2:9" x14ac:dyDescent="0.3">
      <c r="B33" s="106" t="s">
        <v>49</v>
      </c>
      <c r="C33" s="132" t="s">
        <v>74</v>
      </c>
      <c r="D33" s="74">
        <f>FURS!D45</f>
        <v>34834952.50999999</v>
      </c>
      <c r="E33" s="74">
        <f>FURS!E45</f>
        <v>18061694.580000013</v>
      </c>
      <c r="F33" s="73">
        <f t="shared" si="3"/>
        <v>192.86646862345495</v>
      </c>
      <c r="G33" s="74">
        <f>FURS!G45</f>
        <v>127348580.88999999</v>
      </c>
      <c r="H33" s="74">
        <f>FURS!H45</f>
        <v>112334269.02000001</v>
      </c>
      <c r="I33" s="130">
        <f t="shared" si="4"/>
        <v>113.36574493338878</v>
      </c>
    </row>
    <row r="34" spans="2:9" hidden="1" x14ac:dyDescent="0.3">
      <c r="B34" s="106" t="s">
        <v>108</v>
      </c>
      <c r="C34" s="132" t="s">
        <v>75</v>
      </c>
      <c r="D34" s="74">
        <f>FURS!D46</f>
        <v>34560476.090000004</v>
      </c>
      <c r="E34" s="74">
        <f>FURS!E46</f>
        <v>17995889.049999997</v>
      </c>
      <c r="F34" s="76">
        <f t="shared" si="3"/>
        <v>192.04650569903359</v>
      </c>
      <c r="G34" s="74">
        <f>FURS!G46</f>
        <v>126121946.47</v>
      </c>
      <c r="H34" s="74">
        <f>FURS!H46</f>
        <v>110813314.26000001</v>
      </c>
      <c r="I34" s="108">
        <f t="shared" si="4"/>
        <v>113.81479501107738</v>
      </c>
    </row>
    <row r="35" spans="2:9" x14ac:dyDescent="0.3">
      <c r="B35" s="106" t="s">
        <v>89</v>
      </c>
      <c r="C35" s="132" t="s">
        <v>76</v>
      </c>
      <c r="D35" s="74">
        <f>FURS!D47</f>
        <v>3156649.080000001</v>
      </c>
      <c r="E35" s="74">
        <f>FURS!E47</f>
        <v>3167916.2299999995</v>
      </c>
      <c r="F35" s="76">
        <f t="shared" si="3"/>
        <v>99.644335607952655</v>
      </c>
      <c r="G35" s="74">
        <f>FURS!G47</f>
        <v>19496156.129999999</v>
      </c>
      <c r="H35" s="74">
        <f>FURS!H47</f>
        <v>19598091.559999999</v>
      </c>
      <c r="I35" s="108">
        <f t="shared" si="4"/>
        <v>99.479870630831982</v>
      </c>
    </row>
    <row r="36" spans="2:9" hidden="1" x14ac:dyDescent="0.3">
      <c r="B36" s="106" t="s">
        <v>97</v>
      </c>
      <c r="C36" s="132" t="s">
        <v>78</v>
      </c>
      <c r="D36" s="74">
        <f>FURS!D48</f>
        <v>1044356.2500000006</v>
      </c>
      <c r="E36" s="74">
        <f>FURS!E48</f>
        <v>919587.41999999993</v>
      </c>
      <c r="F36" s="76">
        <f t="shared" si="3"/>
        <v>113.56791396733121</v>
      </c>
      <c r="G36" s="74">
        <f>FURS!G48</f>
        <v>6951070.7400000002</v>
      </c>
      <c r="H36" s="74">
        <f>FURS!H48</f>
        <v>6495813.3000000007</v>
      </c>
      <c r="I36" s="108">
        <f t="shared" si="4"/>
        <v>107.00847482793263</v>
      </c>
    </row>
    <row r="37" spans="2:9" x14ac:dyDescent="0.3">
      <c r="B37" s="106" t="s">
        <v>98</v>
      </c>
      <c r="C37" s="132" t="s">
        <v>14</v>
      </c>
      <c r="D37" s="74">
        <f>FURS!D49</f>
        <v>2388723.3299999996</v>
      </c>
      <c r="E37" s="74">
        <f>FURS!E49</f>
        <v>3179923.9200000018</v>
      </c>
      <c r="F37" s="76">
        <f t="shared" si="3"/>
        <v>75.118883032899674</v>
      </c>
      <c r="G37" s="74">
        <f>FURS!G49</f>
        <v>22268352.699999999</v>
      </c>
      <c r="H37" s="74">
        <f>FURS!H49</f>
        <v>18986642.340000004</v>
      </c>
      <c r="I37" s="108">
        <f t="shared" si="4"/>
        <v>117.28431126069232</v>
      </c>
    </row>
    <row r="39" spans="2:9" x14ac:dyDescent="0.3">
      <c r="B39" s="100" t="s">
        <v>139</v>
      </c>
    </row>
    <row r="41" spans="2:9" ht="52.5" customHeight="1" x14ac:dyDescent="0.3">
      <c r="B41" s="101"/>
      <c r="C41" s="102" t="s">
        <v>138</v>
      </c>
      <c r="D41" s="102" t="s">
        <v>148</v>
      </c>
      <c r="E41" s="102" t="s">
        <v>149</v>
      </c>
      <c r="F41" s="102" t="s">
        <v>141</v>
      </c>
      <c r="G41" s="102" t="s">
        <v>150</v>
      </c>
      <c r="H41" s="102" t="s">
        <v>151</v>
      </c>
      <c r="I41" s="102" t="s">
        <v>141</v>
      </c>
    </row>
    <row r="42" spans="2:9" ht="30" customHeight="1" x14ac:dyDescent="0.3">
      <c r="B42" s="103" t="s">
        <v>31</v>
      </c>
      <c r="C42" s="120" t="s">
        <v>65</v>
      </c>
      <c r="D42" s="93">
        <f>+D43+D44+D45+D46</f>
        <v>536817345.28000015</v>
      </c>
      <c r="E42" s="93">
        <f>+E43+E44+E45+E46</f>
        <v>503405654.15000117</v>
      </c>
      <c r="F42" s="121">
        <f t="shared" ref="F42:F46" si="5">D42/E42*100</f>
        <v>106.63713068269259</v>
      </c>
      <c r="G42" s="91">
        <f>+G43+G44+G45+G46</f>
        <v>3205859107.0200005</v>
      </c>
      <c r="H42" s="91">
        <f>+H43+H44+H45+H46</f>
        <v>2977605030.0400009</v>
      </c>
      <c r="I42" s="122">
        <f>G42/H42*100</f>
        <v>107.66569355832036</v>
      </c>
    </row>
    <row r="43" spans="2:9" x14ac:dyDescent="0.3">
      <c r="B43" s="109" t="s">
        <v>32</v>
      </c>
      <c r="C43" s="110" t="s">
        <v>5</v>
      </c>
      <c r="D43" s="75">
        <f>FURS!D21</f>
        <v>3084456.0000000019</v>
      </c>
      <c r="E43" s="75">
        <f>FURS!E21</f>
        <v>2870440.4999999981</v>
      </c>
      <c r="F43" s="76">
        <f t="shared" si="5"/>
        <v>107.45584170791918</v>
      </c>
      <c r="G43" s="75">
        <f>FURS!G21</f>
        <v>18397532.32</v>
      </c>
      <c r="H43" s="75">
        <f>FURS!H21</f>
        <v>16971987.140000001</v>
      </c>
      <c r="I43" s="108">
        <f>G43/H43*100</f>
        <v>108.39940054302917</v>
      </c>
    </row>
    <row r="44" spans="2:9" x14ac:dyDescent="0.3">
      <c r="B44" s="109" t="s">
        <v>33</v>
      </c>
      <c r="C44" s="110" t="s">
        <v>6</v>
      </c>
      <c r="D44" s="75">
        <f>FURS!D22</f>
        <v>2759651.8100000024</v>
      </c>
      <c r="E44" s="75">
        <f>FURS!E22</f>
        <v>2573399.17</v>
      </c>
      <c r="F44" s="76">
        <f t="shared" si="5"/>
        <v>107.23761172270846</v>
      </c>
      <c r="G44" s="75">
        <f>FURS!G22</f>
        <v>16505456.040000001</v>
      </c>
      <c r="H44" s="75">
        <f>FURS!H22</f>
        <v>15282920.360000001</v>
      </c>
      <c r="I44" s="108">
        <f>G44/H44*100</f>
        <v>107.99935909631344</v>
      </c>
    </row>
    <row r="45" spans="2:9" x14ac:dyDescent="0.3">
      <c r="B45" s="109" t="s">
        <v>34</v>
      </c>
      <c r="C45" s="109" t="s">
        <v>7</v>
      </c>
      <c r="D45" s="75">
        <f>FURS!D23</f>
        <v>341919766.40999985</v>
      </c>
      <c r="E45" s="75">
        <f>FURS!E23</f>
        <v>321045145.32000083</v>
      </c>
      <c r="F45" s="76">
        <f t="shared" si="5"/>
        <v>106.50208277380813</v>
      </c>
      <c r="G45" s="75">
        <f>FURS!G23</f>
        <v>2042828099.8800001</v>
      </c>
      <c r="H45" s="75">
        <f>FURS!H23</f>
        <v>1897855104.8500006</v>
      </c>
      <c r="I45" s="108">
        <f>G45/H45*100</f>
        <v>107.63878099331812</v>
      </c>
    </row>
    <row r="46" spans="2:9" x14ac:dyDescent="0.3">
      <c r="B46" s="109" t="s">
        <v>35</v>
      </c>
      <c r="C46" s="110" t="s">
        <v>8</v>
      </c>
      <c r="D46" s="75">
        <f>FURS!D24</f>
        <v>189053471.0600003</v>
      </c>
      <c r="E46" s="75">
        <f>FURS!E24</f>
        <v>176916669.16000032</v>
      </c>
      <c r="F46" s="76">
        <f t="shared" si="5"/>
        <v>106.86017996926208</v>
      </c>
      <c r="G46" s="75">
        <f>FURS!G24</f>
        <v>1128128018.7800002</v>
      </c>
      <c r="H46" s="75">
        <f>FURS!H24</f>
        <v>1047495017.6900001</v>
      </c>
      <c r="I46" s="108">
        <f>G46/H46*100</f>
        <v>107.69769781509959</v>
      </c>
    </row>
    <row r="49" spans="2:9" ht="52.8" x14ac:dyDescent="0.3">
      <c r="B49" s="101"/>
      <c r="C49" s="102" t="s">
        <v>138</v>
      </c>
      <c r="D49" s="102" t="s">
        <v>148</v>
      </c>
      <c r="E49" s="102" t="s">
        <v>149</v>
      </c>
      <c r="F49" s="102" t="s">
        <v>141</v>
      </c>
      <c r="G49" s="102" t="s">
        <v>150</v>
      </c>
      <c r="H49" s="102" t="s">
        <v>151</v>
      </c>
      <c r="I49" s="102" t="s">
        <v>141</v>
      </c>
    </row>
    <row r="50" spans="2:9" ht="49.5" customHeight="1" x14ac:dyDescent="0.3">
      <c r="B50" s="134" t="s">
        <v>93</v>
      </c>
      <c r="C50" s="133" t="s">
        <v>120</v>
      </c>
      <c r="D50" s="91">
        <f>SUM(D51:D54)</f>
        <v>41180316.550000012</v>
      </c>
      <c r="E50" s="91">
        <f>SUM(E51:E54)</f>
        <v>40032666.960000008</v>
      </c>
      <c r="F50" s="121">
        <f t="shared" ref="F50:F54" si="6">D50/E50*100</f>
        <v>102.86678274806602</v>
      </c>
      <c r="G50" s="91">
        <f>SUM(G51:G54)</f>
        <v>247947317.88</v>
      </c>
      <c r="H50" s="91">
        <f>SUM(H51:H54)</f>
        <v>242767171.07999998</v>
      </c>
      <c r="I50" s="122">
        <f>G50/H50*100</f>
        <v>102.13379213381903</v>
      </c>
    </row>
    <row r="51" spans="2:9" ht="16.5" customHeight="1" x14ac:dyDescent="0.3">
      <c r="B51" s="109" t="s">
        <v>94</v>
      </c>
      <c r="C51" s="140" t="s">
        <v>17</v>
      </c>
      <c r="D51" s="66">
        <f>FURS!D65</f>
        <v>24924.170000000013</v>
      </c>
      <c r="E51" s="66">
        <f>FURS!E65</f>
        <v>24037.800000000017</v>
      </c>
      <c r="F51" s="76">
        <f t="shared" si="6"/>
        <v>103.68740067726661</v>
      </c>
      <c r="G51" s="118">
        <f>FURS!G65</f>
        <v>155040.98000000001</v>
      </c>
      <c r="H51" s="118">
        <f>FURS!H65</f>
        <v>154401.04</v>
      </c>
      <c r="I51" s="108">
        <f>G51/H51*100</f>
        <v>100.4144661201764</v>
      </c>
    </row>
    <row r="52" spans="2:9" ht="14.25" customHeight="1" x14ac:dyDescent="0.3">
      <c r="B52" s="109" t="s">
        <v>95</v>
      </c>
      <c r="C52" s="140" t="s">
        <v>18</v>
      </c>
      <c r="D52" s="66">
        <f>FURS!D66</f>
        <v>41896.249999999971</v>
      </c>
      <c r="E52" s="66">
        <f>FURS!E66</f>
        <v>40812.75999999998</v>
      </c>
      <c r="F52" s="76">
        <f t="shared" si="6"/>
        <v>102.65478247489264</v>
      </c>
      <c r="G52" s="118">
        <f>FURS!G66</f>
        <v>260244.84999999998</v>
      </c>
      <c r="H52" s="118">
        <f>FURS!H66</f>
        <v>258249.33999999997</v>
      </c>
      <c r="I52" s="108">
        <f>G52/H52*100</f>
        <v>100.7727067182437</v>
      </c>
    </row>
    <row r="53" spans="2:9" ht="21.75" customHeight="1" x14ac:dyDescent="0.3">
      <c r="B53" s="109" t="s">
        <v>113</v>
      </c>
      <c r="C53" s="140" t="s">
        <v>19</v>
      </c>
      <c r="D53" s="66">
        <f>FURS!D67</f>
        <v>37406933.300000012</v>
      </c>
      <c r="E53" s="66">
        <f>FURS!E67</f>
        <v>36347156.120000005</v>
      </c>
      <c r="F53" s="76">
        <f t="shared" si="6"/>
        <v>102.91570866370165</v>
      </c>
      <c r="G53" s="118">
        <f>FURS!G67</f>
        <v>224517069.01999998</v>
      </c>
      <c r="H53" s="118">
        <f>FURS!H67</f>
        <v>219343644.72999999</v>
      </c>
      <c r="I53" s="108">
        <f>G53/H53*100</f>
        <v>102.35859320034926</v>
      </c>
    </row>
    <row r="54" spans="2:9" ht="20.25" customHeight="1" x14ac:dyDescent="0.3">
      <c r="B54" s="109" t="s">
        <v>114</v>
      </c>
      <c r="C54" s="140" t="s">
        <v>20</v>
      </c>
      <c r="D54" s="66">
        <f>FURS!D68</f>
        <v>3706562.8299999982</v>
      </c>
      <c r="E54" s="66">
        <f>FURS!E68</f>
        <v>3620660.2800000012</v>
      </c>
      <c r="F54" s="76">
        <f t="shared" si="6"/>
        <v>102.37256586801335</v>
      </c>
      <c r="G54" s="118">
        <f>FURS!G68</f>
        <v>23014963.030000001</v>
      </c>
      <c r="H54" s="118">
        <f>FURS!H68</f>
        <v>23010875.969999999</v>
      </c>
      <c r="I54" s="108">
        <f>G54/H54*100</f>
        <v>100.01776142727175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junij</Mesec>
    <Leto xmlns="31846968-95d7-4ba5-b9d7-02992289841a">2018</Leto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0c1b31452ea64c93c24301d1690800b5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008f3766cb417dc8fff66de0f52d9920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6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88EE0E-9A65-442E-B0B8-9AD82EE37946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31846968-95d7-4ba5-b9d7-02992289841a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3553A56-54B8-4424-9E10-2EF0FEC03F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FURS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2018-07-17T06:25:02Z</cp:lastPrinted>
  <dcterms:created xsi:type="dcterms:W3CDTF">2013-10-09T08:57:38Z</dcterms:created>
  <dcterms:modified xsi:type="dcterms:W3CDTF">2018-07-17T06:25:17Z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Realizacija JFP FURS JAN 2018_delovna.xlsx</vt:lpwstr>
  </property>
</Properties>
</file>