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vnikarD\AppData\Local\Microsoft\Windows\INetCache\Content.Outlook\6QQF2ERH\"/>
    </mc:Choice>
  </mc:AlternateContent>
  <bookViews>
    <workbookView xWindow="0" yWindow="0" windowWidth="23040" windowHeight="9396"/>
  </bookViews>
  <sheets>
    <sheet name="FURS" sheetId="19" r:id="rId1"/>
    <sheet name="GRAF_2_3" sheetId="22" state="hidden" r:id="rId2"/>
    <sheet name="tabele za tekst" sheetId="24" state="hidden" r:id="rId3"/>
  </sheets>
  <definedNames>
    <definedName name="_xlnm.Print_Area" localSheetId="0">FURS!$A$1:$I$79</definedName>
  </definedNames>
  <calcPr calcId="152511"/>
</workbook>
</file>

<file path=xl/calcChain.xml><?xml version="1.0" encoding="utf-8"?>
<calcChain xmlns="http://schemas.openxmlformats.org/spreadsheetml/2006/main">
  <c r="G32" i="24" l="1"/>
  <c r="G31" i="24"/>
  <c r="D51" i="24"/>
  <c r="D34" i="24"/>
  <c r="D26" i="24"/>
  <c r="D46" i="24"/>
  <c r="D10" i="24"/>
  <c r="G28" i="24"/>
  <c r="D54" i="24"/>
  <c r="D33" i="24"/>
  <c r="D45" i="24"/>
  <c r="D9" i="24"/>
  <c r="D53" i="24"/>
  <c r="D44" i="24"/>
  <c r="D17" i="24"/>
  <c r="D8" i="24"/>
  <c r="D37" i="24"/>
  <c r="D27" i="24"/>
  <c r="D43" i="24"/>
  <c r="D11" i="24"/>
  <c r="D7" i="24"/>
  <c r="G29" i="24"/>
  <c r="D31" i="24"/>
  <c r="G53" i="24" l="1"/>
  <c r="G52" i="24"/>
  <c r="G51" i="24"/>
  <c r="G35" i="24"/>
  <c r="G37" i="24"/>
  <c r="G34" i="24"/>
  <c r="G36" i="24"/>
  <c r="G33" i="24"/>
  <c r="G27" i="24"/>
  <c r="G26" i="24"/>
  <c r="G44" i="24"/>
  <c r="G43" i="24"/>
  <c r="G46" i="24"/>
  <c r="G45" i="24"/>
  <c r="G17" i="24"/>
  <c r="G9" i="24"/>
  <c r="G7" i="24"/>
  <c r="G11" i="24"/>
  <c r="G10" i="24"/>
  <c r="G8" i="24"/>
  <c r="E29" i="24"/>
  <c r="E31" i="24"/>
  <c r="F31" i="24" s="1"/>
  <c r="H32" i="24"/>
  <c r="I32" i="24" s="1"/>
  <c r="H31" i="24"/>
  <c r="H28" i="24"/>
  <c r="I28" i="24" s="1"/>
  <c r="H29" i="24"/>
  <c r="I29" i="24" s="1"/>
  <c r="H54" i="24"/>
  <c r="H52" i="24"/>
  <c r="H51" i="24"/>
  <c r="H53" i="24"/>
  <c r="I53" i="24" s="1"/>
  <c r="H36" i="24"/>
  <c r="H37" i="24"/>
  <c r="I37" i="24" s="1"/>
  <c r="H34" i="24"/>
  <c r="H33" i="24"/>
  <c r="H35" i="24"/>
  <c r="H26" i="24"/>
  <c r="H27" i="24"/>
  <c r="H46" i="24"/>
  <c r="I46" i="24" s="1"/>
  <c r="H44" i="24"/>
  <c r="H45" i="24"/>
  <c r="H43" i="24"/>
  <c r="H8" i="24"/>
  <c r="H17" i="24"/>
  <c r="H7" i="24"/>
  <c r="H11" i="24"/>
  <c r="H10" i="24"/>
  <c r="H9" i="24"/>
  <c r="E53" i="24"/>
  <c r="F53" i="24" s="1"/>
  <c r="E51" i="24"/>
  <c r="F51" i="24" s="1"/>
  <c r="E52" i="24"/>
  <c r="E54" i="24"/>
  <c r="F54" i="24" s="1"/>
  <c r="E37" i="24"/>
  <c r="E34" i="24"/>
  <c r="F34" i="24" s="1"/>
  <c r="E33" i="24"/>
  <c r="F33" i="24" s="1"/>
  <c r="E27" i="24"/>
  <c r="F27" i="24" s="1"/>
  <c r="E26" i="24"/>
  <c r="F26" i="24" s="1"/>
  <c r="E44" i="24"/>
  <c r="F44" i="24" s="1"/>
  <c r="E46" i="24"/>
  <c r="E45" i="24"/>
  <c r="F45" i="24" s="1"/>
  <c r="E43" i="24"/>
  <c r="F43" i="24" s="1"/>
  <c r="E11" i="24"/>
  <c r="F11" i="24" s="1"/>
  <c r="E8" i="24"/>
  <c r="F8" i="24" s="1"/>
  <c r="E9" i="24"/>
  <c r="F9" i="24" s="1"/>
  <c r="E7" i="24"/>
  <c r="E17" i="24"/>
  <c r="F17" i="24" s="1"/>
  <c r="E10" i="24"/>
  <c r="F10" i="24" s="1"/>
  <c r="G54" i="24"/>
  <c r="D52" i="24"/>
  <c r="D50" i="24" s="1"/>
  <c r="G30" i="24"/>
  <c r="E8" i="22"/>
  <c r="D6" i="24"/>
  <c r="D5" i="24" s="1"/>
  <c r="E39" i="22"/>
  <c r="D25" i="24"/>
  <c r="F46" i="24"/>
  <c r="D42" i="24"/>
  <c r="I10" i="24" l="1"/>
  <c r="I33" i="24"/>
  <c r="I51" i="24"/>
  <c r="I34" i="24"/>
  <c r="E6" i="24"/>
  <c r="I7" i="24"/>
  <c r="I26" i="24"/>
  <c r="I52" i="24"/>
  <c r="G6" i="24"/>
  <c r="G5" i="24" s="1"/>
  <c r="G42" i="24"/>
  <c r="G25" i="24"/>
  <c r="G24" i="24" s="1"/>
  <c r="G23" i="24" s="1"/>
  <c r="I17" i="24"/>
  <c r="I44" i="24"/>
  <c r="I35" i="24"/>
  <c r="I36" i="24"/>
  <c r="I45" i="24"/>
  <c r="I43" i="24"/>
  <c r="I8" i="24"/>
  <c r="I27" i="24"/>
  <c r="I9" i="24"/>
  <c r="I11" i="24"/>
  <c r="H6" i="24"/>
  <c r="H5" i="24" s="1"/>
  <c r="I5" i="24" s="1"/>
  <c r="E40" i="22"/>
  <c r="H50" i="24"/>
  <c r="I54" i="24"/>
  <c r="E42" i="24"/>
  <c r="F42" i="24" s="1"/>
  <c r="E25" i="24"/>
  <c r="F25" i="24" s="1"/>
  <c r="E5" i="24"/>
  <c r="F5" i="24" s="1"/>
  <c r="E50" i="24"/>
  <c r="F50" i="24" s="1"/>
  <c r="I31" i="24"/>
  <c r="H30" i="24"/>
  <c r="I30" i="24" s="1"/>
  <c r="H25" i="24"/>
  <c r="H24" i="24" s="1"/>
  <c r="H42" i="24"/>
  <c r="F7" i="24"/>
  <c r="G50" i="24"/>
  <c r="F52" i="24"/>
  <c r="F6" i="24"/>
  <c r="E7" i="22"/>
  <c r="I42" i="24" l="1"/>
  <c r="I24" i="24"/>
  <c r="I6" i="24"/>
  <c r="I50" i="24"/>
  <c r="I25" i="24"/>
  <c r="H23" i="24"/>
  <c r="I23" i="24" s="1"/>
  <c r="E35" i="24"/>
  <c r="E38" i="22"/>
  <c r="D35" i="24"/>
  <c r="F35" i="24" l="1"/>
  <c r="E41" i="22" l="1"/>
  <c r="D29" i="24" l="1"/>
  <c r="F29" i="24" s="1"/>
  <c r="F37" i="24" l="1"/>
  <c r="D28" i="24"/>
  <c r="D24" i="24" s="1"/>
  <c r="E36" i="24" l="1"/>
  <c r="D32" i="24"/>
  <c r="D30" i="24" s="1"/>
  <c r="D23" i="24" s="1"/>
  <c r="E28" i="24"/>
  <c r="E24" i="24" s="1"/>
  <c r="D36" i="24"/>
  <c r="F36" i="24" s="1"/>
  <c r="E32" i="24" l="1"/>
  <c r="F32" i="24" s="1"/>
  <c r="F28" i="24"/>
  <c r="F24" i="24"/>
  <c r="E9" i="22" l="1"/>
  <c r="E30" i="24"/>
  <c r="F30" i="24" s="1"/>
  <c r="E23" i="24" l="1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<sst xmlns="http://schemas.openxmlformats.org/spreadsheetml/2006/main" count="283" uniqueCount="165">
  <si>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</si>
  <si>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</si>
  <si>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</si>
  <si>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</si>
  <si>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</si>
  <si>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</si>
  <si>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</si>
  <si>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</si>
  <si>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</si>
  <si>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</si>
  <si>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</si>
  <si>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</si>
  <si>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</si>
  <si>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</si>
  <si>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</si>
  <si>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</si>
  <si>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</si>
  <si>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</si>
  <si>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</si>
  <si>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</si>
  <si>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</si>
  <si>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</si>
  <si>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</si>
  <si>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</si>
  <si>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</si>
  <si>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</si>
  <si>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</si>
  <si>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</si>
  <si>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</si>
  <si>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</si>
  <si>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</si>
  <si>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</si>
  <si>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</si>
  <si>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</si>
  <si>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</si>
  <si>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</si>
  <si>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</si>
  <si>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</si>
  <si>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</si>
  <si>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</si>
  <si>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</si>
  <si>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</si>
  <si>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</si>
  <si>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</si>
  <si>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</si>
  <si>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</si>
  <si>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</si>
  <si>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</si>
  <si>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</si>
  <si>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</si>
  <si>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</si>
  <si>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</si>
  <si>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</si>
  <si>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</si>
  <si>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</si>
  <si>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</si>
  <si>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</si>
  <si>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</si>
  <si>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</si>
  <si>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</si>
  <si>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</si>
  <si>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</si>
  <si>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</si>
  <si>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</si>
  <si>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</si>
  <si>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</si>
  <si>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</si>
  <si>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</si>
  <si>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</si>
  <si>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</si>
  <si>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</si>
  <si>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</si>
  <si>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</si>
  <si>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</si>
  <si>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</si>
  <si>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</si>
  <si>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</si>
  <si>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</si>
  <si>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</si>
  <si>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</si>
  <si>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</si>
  <si>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</si>
  <si>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</si>
  <si>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</si>
  <si>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</si>
  <si>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</si>
  <si>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</si>
  <si>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</si>
  <si>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</si>
  <si>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</si>
  <si>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</si>
  <si>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</si>
  <si>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</si>
  <si>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</si>
  <si>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</si>
  <si>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</si>
  <si>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</si>
  <si>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</si>
  <si>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</si>
  <si>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</si>
  <si>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</si>
  <si>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</si>
  <si>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</si>
  <si>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</si>
  <si>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</si>
  <si>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</si>
  <si>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</si>
  <si>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</si>
  <si>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</si>
  <si>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</si>
  <si>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</si>
  <si>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</si>
  <si>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</si>
  <si>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</si>
  <si>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</si>
  <si>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</si>
  <si>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</si>
  <si>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</si>
  <si>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</si>
  <si>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</si>
  <si>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</si>
  <si>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</si>
  <si>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</si>
  <si>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</si>
  <si>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</si>
  <si>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3=1/2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</si>
  <si>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</si>
  <si>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</si>
  <si>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</si>
  <si>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</si>
  <si>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</si>
  <si>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</si>
  <si>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</si>
  <si>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</si>
  <si>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</si>
  <si>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</si>
  <si>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</si>
  <si>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</si>
  <si>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</si>
  <si>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</si>
  <si>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</si>
  <si>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indeks 2017/2016</t>
  </si>
  <si>
    <t>Vir: eDIS CDK - tabela STA in knjigovodski sistem CUKOD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</si>
  <si>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</si>
  <si>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</si>
  <si>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</si>
  <si>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</si>
  <si>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</si>
  <si>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</si>
  <si>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</si>
  <si>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</si>
  <si>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indeks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</si>
  <si>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</si>
  <si>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</si>
  <si>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</si>
  <si>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</si>
  <si>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</si>
  <si>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</si>
  <si>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</si>
  <si>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</si>
  <si>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</si>
  <si>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>REALIZACIJA  DECEMBER 2017</t>
  </si>
  <si>
    <t>REALIZACIJA JANUAR - DECEMBER 2018</t>
  </si>
  <si>
    <t>REALIZACIJA JANUAR - DECEMBER 2017</t>
  </si>
  <si>
    <t xml:space="preserve"> REALIZACIJA   DECEMBER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</si>
</sst>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5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b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71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45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4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35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</cellStyleXfs>
  <cellXfs count="229">
    <xf numFmtId="0" fontId="0" fillId="0" borderId="0" xfId="0"/>
    <xf numFmtId="3" fontId="22" fillId="0" borderId="0" xfId="0" applyNumberFormat="1" applyFont="1"/>
    <xf numFmtId="3" fontId="26" fillId="37" borderId="14" xfId="0" applyNumberFormat="1" applyFont="1" applyFill="1" applyBorder="1" applyAlignment="1">
      <alignment shrinkToFit="1"/>
    </xf>
    <xf numFmtId="3" fontId="28" fillId="37" borderId="14" xfId="0" applyNumberFormat="1" applyFont="1" applyFill="1" applyBorder="1" applyAlignment="1">
      <alignment shrinkToFit="1"/>
    </xf>
    <xf numFmtId="3" fontId="26" fillId="37" borderId="16" xfId="0" applyNumberFormat="1" applyFont="1" applyFill="1" applyBorder="1" applyAlignment="1">
      <alignment shrinkToFit="1"/>
    </xf>
    <xf numFmtId="0" fontId="24" fillId="0" borderId="0" xfId="0" applyNumberFormat="1" applyFont="1"/>
    <xf numFmtId="165" fontId="25" fillId="0" borderId="0" xfId="0" applyNumberFormat="1" applyFont="1" applyBorder="1"/>
    <xf numFmtId="3" fontId="31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" fillId="0" borderId="20" xfId="0" applyNumberFormat="1" applyFont="1" applyBorder="1" applyAlignment="1">
      <alignment horizontal="center"/>
    </xf>
    <xf numFmtId="3" fontId="32" fillId="0" borderId="0" xfId="44" applyNumberFormat="1" applyFont="1"/>
    <xf numFmtId="0" fontId="0" fillId="0" borderId="0" xfId="0" applyFill="1"/>
    <xf numFmtId="3" fontId="24" fillId="0" borderId="32" xfId="0" applyNumberFormat="1" applyFont="1" applyBorder="1" applyAlignment="1">
      <alignment horizontal="center" vertical="center" wrapText="1"/>
    </xf>
    <xf numFmtId="3" fontId="3" fillId="0" borderId="33" xfId="0" applyNumberFormat="1" applyFont="1" applyBorder="1" applyAlignment="1">
      <alignment horizontal="center"/>
    </xf>
    <xf numFmtId="3" fontId="31" fillId="0" borderId="22" xfId="0" applyNumberFormat="1" applyFont="1" applyBorder="1"/>
    <xf numFmtId="3" fontId="26" fillId="0" borderId="20" xfId="0" applyNumberFormat="1" applyFont="1" applyBorder="1" applyAlignment="1">
      <alignment horizontal="center"/>
    </xf>
    <xf numFmtId="3" fontId="31" fillId="0" borderId="0" xfId="0" applyNumberFormat="1" applyFont="1" applyBorder="1"/>
    <xf numFmtId="49" fontId="29" fillId="37" borderId="20" xfId="0" applyNumberFormat="1" applyFont="1" applyFill="1" applyBorder="1" applyAlignment="1">
      <alignment horizontal="left" wrapText="1"/>
    </xf>
    <xf numFmtId="49" fontId="29" fillId="37" borderId="26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0" fontId="26" fillId="35" borderId="1" xfId="28" applyFont="1" applyFill="1" applyBorder="1" applyAlignment="1">
      <alignment shrinkToFit="1"/>
    </xf>
    <xf numFmtId="0" fontId="21" fillId="0" borderId="0" xfId="0" applyFont="1"/>
    <xf numFmtId="3" fontId="34" fillId="0" borderId="1" xfId="0" quotePrefix="1" applyNumberFormat="1" applyFont="1" applyFill="1" applyBorder="1"/>
    <xf numFmtId="3" fontId="34" fillId="0" borderId="1" xfId="0" applyNumberFormat="1" applyFont="1" applyFill="1" applyBorder="1"/>
    <xf numFmtId="166" fontId="34" fillId="0" borderId="1" xfId="0" applyNumberFormat="1" applyFont="1" applyFill="1" applyBorder="1" applyAlignment="1"/>
    <xf numFmtId="3" fontId="35" fillId="0" borderId="1" xfId="0" quotePrefix="1" applyNumberFormat="1" applyFont="1" applyFill="1" applyBorder="1"/>
    <xf numFmtId="166" fontId="35" fillId="0" borderId="1" xfId="0" applyNumberFormat="1" applyFont="1" applyFill="1" applyBorder="1" applyAlignment="1"/>
    <xf numFmtId="3" fontId="35" fillId="0" borderId="1" xfId="0" applyNumberFormat="1" applyFont="1" applyFill="1" applyBorder="1"/>
    <xf numFmtId="3" fontId="35" fillId="0" borderId="1" xfId="0" applyNumberFormat="1" applyFont="1" applyBorder="1"/>
    <xf numFmtId="166" fontId="35" fillId="0" borderId="1" xfId="0" applyNumberFormat="1" applyFont="1" applyBorder="1" applyAlignment="1"/>
    <xf numFmtId="3" fontId="34" fillId="0" borderId="1" xfId="0" applyNumberFormat="1" applyFont="1" applyBorder="1"/>
    <xf numFmtId="0" fontId="40" fillId="33" borderId="13" xfId="28" applyFont="1" applyFill="1" applyBorder="1" applyAlignment="1">
      <alignment vertical="center" shrinkToFit="1"/>
    </xf>
    <xf numFmtId="0" fontId="34" fillId="0" borderId="19" xfId="28" applyFont="1" applyFill="1" applyBorder="1" applyAlignment="1">
      <alignment horizontal="left" vertical="center" shrinkToFit="1"/>
    </xf>
    <xf numFmtId="3" fontId="26" fillId="35" borderId="15" xfId="0" applyNumberFormat="1" applyFont="1" applyFill="1" applyBorder="1" applyAlignment="1" applyProtection="1">
      <alignment shrinkToFit="1"/>
    </xf>
    <xf numFmtId="0" fontId="26" fillId="35" borderId="24" xfId="28" applyFont="1" applyFill="1" applyBorder="1" applyAlignment="1">
      <alignment shrinkToFit="1"/>
    </xf>
    <xf numFmtId="0" fontId="0" fillId="35" borderId="18" xfId="0" applyFill="1" applyBorder="1"/>
    <xf numFmtId="3" fontId="26" fillId="35" borderId="24" xfId="28" applyNumberFormat="1" applyFont="1" applyFill="1" applyBorder="1" applyAlignment="1">
      <alignment horizontal="center" shrinkToFit="1"/>
    </xf>
    <xf numFmtId="3" fontId="26" fillId="35" borderId="20" xfId="28" applyNumberFormat="1" applyFont="1" applyFill="1" applyBorder="1" applyAlignment="1">
      <alignment shrinkToFit="1"/>
    </xf>
    <xf numFmtId="3" fontId="26" fillId="35" borderId="21" xfId="28" applyNumberFormat="1" applyFont="1" applyFill="1" applyBorder="1" applyAlignment="1">
      <alignment shrinkToFit="1"/>
    </xf>
    <xf numFmtId="166" fontId="37" fillId="35" borderId="1" xfId="0" applyNumberFormat="1" applyFont="1" applyFill="1" applyBorder="1" applyAlignment="1">
      <alignment horizontal="center"/>
    </xf>
    <xf numFmtId="0" fontId="40" fillId="36" borderId="19" xfId="28" applyFont="1" applyFill="1" applyBorder="1" applyAlignment="1">
      <alignment horizontal="center" vertical="center" wrapText="1"/>
    </xf>
    <xf numFmtId="3" fontId="24" fillId="0" borderId="22" xfId="0" applyNumberFormat="1" applyFont="1" applyBorder="1" applyAlignment="1">
      <alignment horizontal="center" wrapText="1"/>
    </xf>
    <xf numFmtId="166" fontId="23" fillId="35" borderId="24" xfId="0" applyNumberFormat="1" applyFont="1" applyFill="1" applyBorder="1" applyAlignment="1">
      <alignment horizontal="center"/>
    </xf>
    <xf numFmtId="166" fontId="34" fillId="0" borderId="1" xfId="0" applyNumberFormat="1" applyFont="1" applyBorder="1" applyAlignment="1"/>
    <xf numFmtId="3" fontId="36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6" fillId="35" borderId="1" xfId="0" quotePrefix="1" applyNumberFormat="1" applyFont="1" applyFill="1" applyBorder="1"/>
    <xf numFmtId="3" fontId="23" fillId="35" borderId="20" xfId="0" applyNumberFormat="1" applyFont="1" applyFill="1" applyBorder="1" applyAlignment="1">
      <alignment horizontal="right"/>
    </xf>
    <xf numFmtId="3" fontId="21" fillId="35" borderId="21" xfId="0" applyNumberFormat="1" applyFont="1" applyFill="1" applyBorder="1" applyAlignment="1">
      <alignment horizontal="right"/>
    </xf>
    <xf numFmtId="167" fontId="37" fillId="35" borderId="1" xfId="0" applyNumberFormat="1" applyFont="1" applyFill="1" applyBorder="1" applyAlignment="1">
      <alignment horizontal="center"/>
    </xf>
    <xf numFmtId="0" fontId="27" fillId="0" borderId="1" xfId="28" applyFont="1" applyFill="1" applyBorder="1" applyAlignment="1">
      <alignment horizontal="center" vertical="center" shrinkToFit="1"/>
    </xf>
    <xf numFmtId="0" fontId="27" fillId="0" borderId="20" xfId="28" applyFont="1" applyFill="1" applyBorder="1" applyAlignment="1">
      <alignment horizontal="center" vertical="center" shrinkToFit="1"/>
    </xf>
    <xf numFmtId="0" fontId="27" fillId="33" borderId="15" xfId="28" applyFont="1" applyFill="1" applyBorder="1" applyAlignment="1">
      <alignment horizontal="center" vertical="center" shrinkToFit="1"/>
    </xf>
    <xf numFmtId="0" fontId="33" fillId="0" borderId="0" xfId="0" applyFont="1"/>
    <xf numFmtId="3" fontId="31" fillId="34" borderId="1" xfId="0" applyNumberFormat="1" applyFont="1" applyFill="1" applyBorder="1"/>
    <xf numFmtId="3" fontId="24" fillId="34" borderId="1" xfId="0" applyNumberFormat="1" applyFont="1" applyFill="1" applyBorder="1" applyAlignment="1">
      <alignment horizontal="center" vertical="center" wrapText="1"/>
    </xf>
    <xf numFmtId="3" fontId="36" fillId="35" borderId="1" xfId="0" applyNumberFormat="1" applyFont="1" applyFill="1" applyBorder="1" applyAlignment="1">
      <alignment shrinkToFit="1"/>
    </xf>
    <xf numFmtId="0" fontId="36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5" fillId="37" borderId="1" xfId="0" applyNumberFormat="1" applyFont="1" applyFill="1" applyBorder="1" applyAlignment="1">
      <alignment shrinkToFit="1"/>
    </xf>
    <xf numFmtId="0" fontId="35" fillId="37" borderId="1" xfId="0" applyFont="1" applyFill="1" applyBorder="1" applyAlignment="1">
      <alignment shrinkToFit="1"/>
    </xf>
    <xf numFmtId="166" fontId="35" fillId="0" borderId="1" xfId="0" applyNumberFormat="1" applyFont="1" applyBorder="1"/>
    <xf numFmtId="3" fontId="34" fillId="37" borderId="1" xfId="0" applyNumberFormat="1" applyFont="1" applyFill="1" applyBorder="1" applyAlignment="1">
      <alignment shrinkToFit="1"/>
    </xf>
    <xf numFmtId="0" fontId="34" fillId="37" borderId="1" xfId="28" applyFont="1" applyFill="1" applyBorder="1" applyAlignment="1">
      <alignment shrinkToFit="1"/>
    </xf>
    <xf numFmtId="166" fontId="34" fillId="0" borderId="1" xfId="0" applyNumberFormat="1" applyFont="1" applyBorder="1"/>
    <xf numFmtId="0" fontId="35" fillId="37" borderId="1" xfId="0" applyFont="1" applyFill="1" applyBorder="1" applyAlignment="1">
      <alignment wrapText="1"/>
    </xf>
    <xf numFmtId="0" fontId="35" fillId="37" borderId="1" xfId="0" applyFont="1" applyFill="1" applyBorder="1" applyAlignment="1"/>
    <xf numFmtId="3" fontId="36" fillId="37" borderId="1" xfId="0" applyNumberFormat="1" applyFont="1" applyFill="1" applyBorder="1" applyAlignment="1">
      <alignment shrinkToFit="1"/>
    </xf>
    <xf numFmtId="0" fontId="36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6" fillId="35" borderId="1" xfId="28" applyFont="1" applyFill="1" applyBorder="1" applyAlignment="1">
      <alignment wrapText="1" shrinkToFit="1"/>
    </xf>
    <xf numFmtId="166" fontId="36" fillId="35" borderId="1" xfId="0" quotePrefix="1" applyNumberFormat="1" applyFont="1" applyFill="1" applyBorder="1" applyAlignment="1"/>
    <xf numFmtId="166" fontId="36" fillId="35" borderId="1" xfId="0" applyNumberFormat="1" applyFont="1" applyFill="1" applyBorder="1"/>
    <xf numFmtId="166" fontId="34" fillId="0" borderId="1" xfId="0" applyNumberFormat="1" applyFont="1" applyFill="1" applyBorder="1"/>
    <xf numFmtId="0" fontId="34" fillId="37" borderId="1" xfId="28" applyFont="1" applyFill="1" applyBorder="1" applyAlignment="1">
      <alignment wrapText="1" shrinkToFit="1"/>
    </xf>
    <xf numFmtId="166" fontId="34" fillId="0" borderId="1" xfId="0" quotePrefix="1" applyNumberFormat="1" applyFont="1" applyFill="1" applyBorder="1"/>
    <xf numFmtId="3" fontId="42" fillId="37" borderId="1" xfId="0" applyNumberFormat="1" applyFont="1" applyFill="1" applyBorder="1" applyAlignment="1">
      <alignment shrinkToFit="1"/>
    </xf>
    <xf numFmtId="0" fontId="34" fillId="37" borderId="1" xfId="28" applyFont="1" applyFill="1" applyBorder="1" applyAlignment="1">
      <alignment vertical="center" wrapText="1" shrinkToFit="1"/>
    </xf>
    <xf numFmtId="3" fontId="41" fillId="37" borderId="1" xfId="0" applyNumberFormat="1" applyFont="1" applyFill="1" applyBorder="1" applyAlignment="1">
      <alignment shrinkToFit="1"/>
    </xf>
    <xf numFmtId="49" fontId="44" fillId="37" borderId="1" xfId="0" applyNumberFormat="1" applyFont="1" applyFill="1" applyBorder="1" applyAlignment="1">
      <alignment horizontal="left" wrapText="1"/>
    </xf>
    <xf numFmtId="166" fontId="35" fillId="0" borderId="1" xfId="0" applyNumberFormat="1" applyFont="1" applyFill="1" applyBorder="1"/>
    <xf numFmtId="49" fontId="43" fillId="37" borderId="1" xfId="0" applyNumberFormat="1" applyFont="1" applyFill="1" applyBorder="1" applyAlignment="1">
      <alignment horizontal="left" wrapText="1"/>
    </xf>
    <xf numFmtId="0" fontId="35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4" fillId="35" borderId="1" xfId="0" applyNumberFormat="1" applyFont="1" applyFill="1" applyBorder="1" applyAlignment="1">
      <alignment shrinkToFit="1"/>
    </xf>
    <xf numFmtId="0" fontId="41" fillId="37" borderId="1" xfId="28" applyFont="1" applyFill="1" applyBorder="1" applyAlignment="1">
      <alignment shrinkToFit="1"/>
    </xf>
    <xf numFmtId="166" fontId="35" fillId="0" borderId="1" xfId="0" quotePrefix="1" applyNumberFormat="1" applyFont="1" applyFill="1" applyBorder="1"/>
    <xf numFmtId="49" fontId="46" fillId="37" borderId="1" xfId="0" applyNumberFormat="1" applyFont="1" applyFill="1" applyBorder="1" applyAlignment="1">
      <alignment horizontal="left" wrapText="1"/>
    </xf>
    <xf numFmtId="0" fontId="47" fillId="37" borderId="1" xfId="28" applyFont="1" applyFill="1" applyBorder="1" applyAlignment="1">
      <alignment wrapText="1" shrinkToFit="1"/>
    </xf>
    <xf numFmtId="3" fontId="25" fillId="0" borderId="0" xfId="0" applyNumberFormat="1" applyFont="1" applyBorder="1"/>
    <xf numFmtId="3" fontId="25" fillId="0" borderId="0" xfId="0" applyNumberFormat="1" applyFont="1" applyFill="1" applyBorder="1"/>
    <xf numFmtId="3" fontId="39" fillId="34" borderId="14" xfId="0" applyNumberFormat="1" applyFont="1" applyFill="1" applyBorder="1" applyAlignment="1">
      <alignment horizontal="right" shrinkToFit="1"/>
    </xf>
    <xf numFmtId="3" fontId="39" fillId="34" borderId="1" xfId="0" applyNumberFormat="1" applyFont="1" applyFill="1" applyBorder="1" applyAlignment="1">
      <alignment horizontal="right"/>
    </xf>
    <xf numFmtId="3" fontId="39" fillId="34" borderId="1" xfId="0" applyNumberFormat="1" applyFont="1" applyFill="1" applyBorder="1"/>
    <xf numFmtId="3" fontId="39" fillId="34" borderId="11" xfId="0" applyNumberFormat="1" applyFont="1" applyFill="1" applyBorder="1"/>
    <xf numFmtId="3" fontId="23" fillId="0" borderId="31" xfId="0" applyNumberFormat="1" applyFont="1" applyBorder="1" applyAlignment="1">
      <alignment horizontal="center" wrapText="1"/>
    </xf>
    <xf numFmtId="3" fontId="23" fillId="0" borderId="19" xfId="0" applyNumberFormat="1" applyFont="1" applyBorder="1" applyAlignment="1">
      <alignment horizontal="center" wrapText="1"/>
    </xf>
    <xf numFmtId="3" fontId="26" fillId="0" borderId="12" xfId="0" applyNumberFormat="1" applyFont="1" applyBorder="1"/>
    <xf numFmtId="0" fontId="0" fillId="0" borderId="0" xfId="0"/>
    <xf numFmtId="3" fontId="0" fillId="0" borderId="0" xfId="0" applyNumberFormat="1"/>
    <xf numFmtId="3" fontId="26" fillId="0" borderId="1" xfId="0" applyNumberFormat="1" applyFont="1" applyBorder="1"/>
    <xf numFmtId="3" fontId="26" fillId="0" borderId="1" xfId="0" applyNumberFormat="1" applyFont="1" applyFill="1" applyBorder="1"/>
    <xf numFmtId="3" fontId="26" fillId="0" borderId="1" xfId="0" quotePrefix="1" applyNumberFormat="1" applyFont="1" applyFill="1" applyBorder="1"/>
    <xf numFmtId="3" fontId="26" fillId="0" borderId="1" xfId="0" applyNumberFormat="1" applyFont="1" applyFill="1" applyBorder="1" applyAlignment="1">
      <alignment horizontal="right"/>
    </xf>
    <xf numFmtId="166" fontId="26" fillId="0" borderId="20" xfId="0" applyNumberFormat="1" applyFont="1" applyFill="1" applyBorder="1" applyAlignment="1">
      <alignment horizontal="right"/>
    </xf>
    <xf numFmtId="3" fontId="26" fillId="0" borderId="15" xfId="0" applyNumberFormat="1" applyFont="1" applyFill="1" applyBorder="1" applyAlignment="1">
      <alignment horizontal="right"/>
    </xf>
    <xf numFmtId="3" fontId="24" fillId="0" borderId="22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/>
    </xf>
    <xf numFmtId="3" fontId="39" fillId="34" borderId="15" xfId="0" applyNumberFormat="1" applyFont="1" applyFill="1" applyBorder="1" applyAlignment="1">
      <alignment horizontal="right"/>
    </xf>
    <xf numFmtId="3" fontId="39" fillId="0" borderId="15" xfId="0" applyNumberFormat="1" applyFont="1" applyFill="1" applyBorder="1" applyAlignment="1" applyProtection="1">
      <alignment horizontal="right"/>
    </xf>
    <xf numFmtId="0" fontId="26" fillId="0" borderId="20" xfId="0" applyFont="1" applyFill="1" applyBorder="1" applyAlignment="1" applyProtection="1">
      <alignment wrapText="1"/>
    </xf>
    <xf numFmtId="3" fontId="39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39" fillId="35" borderId="1" xfId="0" applyNumberFormat="1" applyFont="1" applyFill="1" applyBorder="1"/>
    <xf numFmtId="3" fontId="39" fillId="35" borderId="12" xfId="0" applyNumberFormat="1" applyFont="1" applyFill="1" applyBorder="1"/>
    <xf numFmtId="3" fontId="39" fillId="0" borderId="1" xfId="0" applyNumberFormat="1" applyFont="1" applyFill="1" applyBorder="1"/>
    <xf numFmtId="3" fontId="39" fillId="35" borderId="11" xfId="0" applyNumberFormat="1" applyFont="1" applyFill="1" applyBorder="1"/>
    <xf numFmtId="0" fontId="24" fillId="0" borderId="0" xfId="0" applyNumberFormat="1" applyFont="1" applyAlignment="1">
      <alignment horizontal="right"/>
    </xf>
    <xf numFmtId="0" fontId="39" fillId="34" borderId="20" xfId="28" applyFont="1" applyFill="1" applyBorder="1" applyAlignment="1"/>
    <xf numFmtId="166" fontId="39" fillId="34" borderId="33" xfId="0" applyNumberFormat="1" applyFont="1" applyFill="1" applyBorder="1" applyAlignment="1"/>
    <xf numFmtId="166" fontId="39" fillId="34" borderId="20" xfId="0" applyNumberFormat="1" applyFont="1" applyFill="1" applyBorder="1" applyAlignment="1">
      <alignment horizontal="right"/>
    </xf>
    <xf numFmtId="3" fontId="39" fillId="35" borderId="14" xfId="0" applyNumberFormat="1" applyFont="1" applyFill="1" applyBorder="1" applyAlignment="1">
      <alignment shrinkToFit="1"/>
    </xf>
    <xf numFmtId="0" fontId="39" fillId="35" borderId="25" xfId="28" applyFont="1" applyFill="1" applyBorder="1" applyAlignment="1">
      <alignment wrapText="1"/>
    </xf>
    <xf numFmtId="3" fontId="39" fillId="35" borderId="15" xfId="0" applyNumberFormat="1" applyFont="1" applyFill="1" applyBorder="1" applyAlignment="1">
      <alignment horizontal="right"/>
    </xf>
    <xf numFmtId="3" fontId="39" fillId="35" borderId="1" xfId="0" applyNumberFormat="1" applyFont="1" applyFill="1" applyBorder="1" applyAlignment="1">
      <alignment horizontal="right"/>
    </xf>
    <xf numFmtId="166" fontId="39" fillId="35" borderId="33" xfId="0" applyNumberFormat="1" applyFont="1" applyFill="1" applyBorder="1" applyAlignment="1"/>
    <xf numFmtId="166" fontId="39" fillId="35" borderId="20" xfId="0" applyNumberFormat="1" applyFont="1" applyFill="1" applyBorder="1"/>
    <xf numFmtId="0" fontId="26" fillId="37" borderId="20" xfId="0" applyFont="1" applyFill="1" applyBorder="1" applyAlignment="1"/>
    <xf numFmtId="3" fontId="26" fillId="0" borderId="15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/>
    </xf>
    <xf numFmtId="166" fontId="26" fillId="0" borderId="33" xfId="0" applyNumberFormat="1" applyFont="1" applyBorder="1" applyAlignment="1"/>
    <xf numFmtId="166" fontId="26" fillId="0" borderId="20" xfId="0" applyNumberFormat="1" applyFont="1" applyBorder="1"/>
    <xf numFmtId="3" fontId="36" fillId="37" borderId="14" xfId="0" applyNumberFormat="1" applyFont="1" applyFill="1" applyBorder="1" applyAlignment="1">
      <alignment shrinkToFit="1"/>
    </xf>
    <xf numFmtId="0" fontId="36" fillId="37" borderId="20" xfId="0" applyFont="1" applyFill="1" applyBorder="1" applyAlignment="1"/>
    <xf numFmtId="3" fontId="36" fillId="0" borderId="15" xfId="0" applyNumberFormat="1" applyFont="1" applyBorder="1" applyAlignment="1">
      <alignment horizontal="right"/>
    </xf>
    <xf numFmtId="3" fontId="36" fillId="0" borderId="1" xfId="0" applyNumberFormat="1" applyFont="1" applyBorder="1" applyAlignment="1">
      <alignment horizontal="right"/>
    </xf>
    <xf numFmtId="166" fontId="36" fillId="0" borderId="33" xfId="0" applyNumberFormat="1" applyFont="1" applyBorder="1" applyAlignment="1"/>
    <xf numFmtId="3" fontId="36" fillId="0" borderId="1" xfId="0" applyNumberFormat="1" applyFont="1" applyBorder="1"/>
    <xf numFmtId="166" fontId="36" fillId="0" borderId="20" xfId="0" applyNumberFormat="1" applyFont="1" applyBorder="1"/>
    <xf numFmtId="3" fontId="49" fillId="37" borderId="14" xfId="0" applyNumberFormat="1" applyFont="1" applyFill="1" applyBorder="1" applyAlignment="1">
      <alignment shrinkToFit="1"/>
    </xf>
    <xf numFmtId="0" fontId="49" fillId="37" borderId="20" xfId="28" applyFont="1" applyFill="1" applyBorder="1" applyAlignment="1"/>
    <xf numFmtId="3" fontId="49" fillId="0" borderId="15" xfId="0" applyNumberFormat="1" applyFont="1" applyBorder="1" applyAlignment="1">
      <alignment horizontal="right"/>
    </xf>
    <xf numFmtId="3" fontId="49" fillId="0" borderId="1" xfId="0" applyNumberFormat="1" applyFont="1" applyBorder="1" applyAlignment="1">
      <alignment horizontal="right"/>
    </xf>
    <xf numFmtId="166" fontId="49" fillId="0" borderId="33" xfId="0" applyNumberFormat="1" applyFont="1" applyBorder="1" applyAlignment="1"/>
    <xf numFmtId="3" fontId="49" fillId="0" borderId="12" xfId="0" applyNumberFormat="1" applyFont="1" applyFill="1" applyBorder="1"/>
    <xf numFmtId="3" fontId="49" fillId="0" borderId="1" xfId="0" applyNumberFormat="1" applyFont="1" applyBorder="1"/>
    <xf numFmtId="166" fontId="49" fillId="0" borderId="20" xfId="0" applyNumberFormat="1" applyFont="1" applyBorder="1"/>
    <xf numFmtId="0" fontId="39" fillId="35" borderId="25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0" xfId="28" applyFont="1" applyFill="1" applyBorder="1" applyAlignment="1"/>
    <xf numFmtId="3" fontId="1" fillId="0" borderId="15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166" fontId="1" fillId="0" borderId="33" xfId="0" applyNumberFormat="1" applyFont="1" applyBorder="1" applyAlignment="1"/>
    <xf numFmtId="166" fontId="1" fillId="0" borderId="20" xfId="0" applyNumberFormat="1" applyFont="1" applyBorder="1"/>
    <xf numFmtId="0" fontId="26" fillId="37" borderId="20" xfId="28" applyFont="1" applyFill="1" applyBorder="1" applyAlignment="1"/>
    <xf numFmtId="0" fontId="1" fillId="37" borderId="20" xfId="28" applyFont="1" applyFill="1" applyBorder="1" applyAlignment="1">
      <alignment wrapText="1"/>
    </xf>
    <xf numFmtId="166" fontId="26" fillId="0" borderId="34" xfId="0" applyNumberFormat="1" applyFont="1" applyFill="1" applyBorder="1" applyAlignment="1"/>
    <xf numFmtId="166" fontId="26" fillId="0" borderId="26" xfId="0" applyNumberFormat="1" applyFont="1" applyFill="1" applyBorder="1"/>
    <xf numFmtId="3" fontId="49" fillId="0" borderId="15" xfId="0" quotePrefix="1" applyNumberFormat="1" applyFont="1" applyFill="1" applyBorder="1" applyAlignment="1">
      <alignment horizontal="right"/>
    </xf>
    <xf numFmtId="3" fontId="49" fillId="0" borderId="1" xfId="0" quotePrefix="1" applyNumberFormat="1" applyFont="1" applyFill="1" applyBorder="1" applyAlignment="1">
      <alignment horizontal="right"/>
    </xf>
    <xf numFmtId="166" fontId="49" fillId="0" borderId="33" xfId="0" quotePrefix="1" applyNumberFormat="1" applyFont="1" applyFill="1" applyBorder="1" applyAlignment="1"/>
    <xf numFmtId="3" fontId="49" fillId="0" borderId="1" xfId="0" quotePrefix="1" applyNumberFormat="1" applyFont="1" applyFill="1" applyBorder="1"/>
    <xf numFmtId="166" fontId="49" fillId="0" borderId="20" xfId="0" quotePrefix="1" applyNumberFormat="1" applyFont="1" applyFill="1" applyBorder="1"/>
    <xf numFmtId="166" fontId="49" fillId="0" borderId="33" xfId="0" applyNumberFormat="1" applyFont="1" applyFill="1" applyBorder="1" applyAlignment="1"/>
    <xf numFmtId="166" fontId="49" fillId="0" borderId="20" xfId="0" applyNumberFormat="1" applyFont="1" applyFill="1" applyBorder="1"/>
    <xf numFmtId="3" fontId="26" fillId="0" borderId="15" xfId="0" quotePrefix="1" applyNumberFormat="1" applyFont="1" applyFill="1" applyBorder="1" applyAlignment="1">
      <alignment horizontal="right"/>
    </xf>
    <xf numFmtId="3" fontId="26" fillId="0" borderId="1" xfId="0" quotePrefix="1" applyNumberFormat="1" applyFont="1" applyFill="1" applyBorder="1" applyAlignment="1">
      <alignment horizontal="right"/>
    </xf>
    <xf numFmtId="166" fontId="26" fillId="0" borderId="33" xfId="0" applyNumberFormat="1" applyFont="1" applyFill="1" applyBorder="1" applyAlignment="1"/>
    <xf numFmtId="166" fontId="26" fillId="0" borderId="20" xfId="0" applyNumberFormat="1" applyFont="1" applyFill="1" applyBorder="1"/>
    <xf numFmtId="49" fontId="50" fillId="37" borderId="26" xfId="0" applyNumberFormat="1" applyFont="1" applyFill="1" applyBorder="1" applyAlignment="1">
      <alignment horizontal="left" wrapText="1"/>
    </xf>
    <xf numFmtId="3" fontId="49" fillId="0" borderId="15" xfId="0" applyNumberFormat="1" applyFont="1" applyFill="1" applyBorder="1" applyAlignment="1">
      <alignment horizontal="right"/>
    </xf>
    <xf numFmtId="3" fontId="49" fillId="0" borderId="1" xfId="0" applyNumberFormat="1" applyFont="1" applyFill="1" applyBorder="1" applyAlignment="1">
      <alignment horizontal="right"/>
    </xf>
    <xf numFmtId="3" fontId="49" fillId="0" borderId="1" xfId="0" applyNumberFormat="1" applyFont="1" applyFill="1" applyBorder="1"/>
    <xf numFmtId="3" fontId="49" fillId="0" borderId="12" xfId="0" applyNumberFormat="1" applyFont="1" applyBorder="1"/>
    <xf numFmtId="3" fontId="1" fillId="0" borderId="12" xfId="0" applyNumberFormat="1" applyFont="1" applyBorder="1"/>
    <xf numFmtId="0" fontId="39" fillId="35" borderId="20" xfId="28" applyFont="1" applyFill="1" applyBorder="1" applyAlignment="1"/>
    <xf numFmtId="166" fontId="39" fillId="34" borderId="34" xfId="0" applyNumberFormat="1" applyFont="1" applyFill="1" applyBorder="1" applyAlignment="1"/>
    <xf numFmtId="166" fontId="39" fillId="34" borderId="26" xfId="0" applyNumberFormat="1" applyFont="1" applyFill="1" applyBorder="1"/>
    <xf numFmtId="0" fontId="39" fillId="35" borderId="20" xfId="28" applyFont="1" applyFill="1" applyBorder="1" applyAlignment="1">
      <alignment wrapText="1"/>
    </xf>
    <xf numFmtId="166" fontId="39" fillId="35" borderId="34" xfId="0" applyNumberFormat="1" applyFont="1" applyFill="1" applyBorder="1" applyAlignment="1"/>
    <xf numFmtId="0" fontId="26" fillId="37" borderId="20" xfId="28" applyFont="1" applyFill="1" applyBorder="1" applyAlignment="1">
      <alignment wrapText="1"/>
    </xf>
    <xf numFmtId="0" fontId="23" fillId="37" borderId="20" xfId="28" applyFont="1" applyFill="1" applyBorder="1" applyAlignment="1">
      <alignment wrapText="1"/>
    </xf>
    <xf numFmtId="166" fontId="39" fillId="35" borderId="26" xfId="0" applyNumberFormat="1" applyFont="1" applyFill="1" applyBorder="1"/>
    <xf numFmtId="3" fontId="26" fillId="0" borderId="30" xfId="0" applyNumberFormat="1" applyFont="1" applyBorder="1" applyAlignment="1">
      <alignment horizontal="right"/>
    </xf>
    <xf numFmtId="3" fontId="26" fillId="0" borderId="30" xfId="0" applyNumberFormat="1" applyFont="1" applyBorder="1"/>
    <xf numFmtId="3" fontId="1" fillId="0" borderId="30" xfId="0" applyNumberFormat="1" applyFont="1" applyBorder="1" applyAlignment="1">
      <alignment horizontal="right"/>
    </xf>
    <xf numFmtId="166" fontId="1" fillId="0" borderId="33" xfId="0" applyNumberFormat="1" applyFont="1" applyFill="1" applyBorder="1" applyAlignment="1"/>
    <xf numFmtId="3" fontId="1" fillId="0" borderId="30" xfId="0" applyNumberFormat="1" applyFont="1" applyBorder="1"/>
    <xf numFmtId="166" fontId="1" fillId="0" borderId="25" xfId="0" applyNumberFormat="1" applyFont="1" applyFill="1" applyBorder="1"/>
    <xf numFmtId="166" fontId="39" fillId="34" borderId="20" xfId="0" applyNumberFormat="1" applyFont="1" applyFill="1" applyBorder="1"/>
    <xf numFmtId="3" fontId="26" fillId="0" borderId="17" xfId="0" applyNumberFormat="1" applyFont="1" applyFill="1" applyBorder="1" applyAlignment="1">
      <alignment horizontal="right"/>
    </xf>
    <xf numFmtId="3" fontId="26" fillId="0" borderId="30" xfId="0" applyNumberFormat="1" applyFont="1" applyFill="1" applyBorder="1" applyAlignment="1">
      <alignment horizontal="right"/>
    </xf>
    <xf numFmtId="3" fontId="26" fillId="0" borderId="30" xfId="0" applyNumberFormat="1" applyFont="1" applyFill="1" applyBorder="1"/>
    <xf numFmtId="166" fontId="26" fillId="0" borderId="27" xfId="0" applyNumberFormat="1" applyFont="1" applyFill="1" applyBorder="1"/>
    <xf numFmtId="3" fontId="39" fillId="38" borderId="14" xfId="0" applyNumberFormat="1" applyFont="1" applyFill="1" applyBorder="1" applyAlignment="1">
      <alignment horizontal="right" shrinkToFit="1"/>
    </xf>
    <xf numFmtId="0" fontId="39" fillId="38" borderId="20" xfId="28" applyFont="1" applyFill="1" applyBorder="1" applyAlignment="1"/>
    <xf numFmtId="3" fontId="39" fillId="38" borderId="15" xfId="0" applyNumberFormat="1" applyFont="1" applyFill="1" applyBorder="1" applyAlignment="1">
      <alignment horizontal="right"/>
    </xf>
    <xf numFmtId="3" fontId="39" fillId="38" borderId="1" xfId="0" applyNumberFormat="1" applyFont="1" applyFill="1" applyBorder="1" applyAlignment="1">
      <alignment horizontal="right"/>
    </xf>
    <xf numFmtId="166" fontId="39" fillId="38" borderId="33" xfId="0" applyNumberFormat="1" applyFont="1" applyFill="1" applyBorder="1" applyAlignment="1"/>
    <xf numFmtId="3" fontId="39" fillId="38" borderId="1" xfId="0" applyNumberFormat="1" applyFont="1" applyFill="1" applyBorder="1"/>
    <xf numFmtId="166" fontId="39" fillId="38" borderId="20" xfId="0" applyNumberFormat="1" applyFont="1" applyFill="1" applyBorder="1"/>
    <xf numFmtId="0" fontId="39" fillId="0" borderId="20" xfId="0" applyFont="1" applyFill="1" applyBorder="1" applyAlignment="1" applyProtection="1">
      <alignment wrapText="1"/>
    </xf>
    <xf numFmtId="3" fontId="39" fillId="0" borderId="15" xfId="0" applyNumberFormat="1" applyFont="1" applyFill="1" applyBorder="1" applyAlignment="1">
      <alignment horizontal="right"/>
    </xf>
    <xf numFmtId="3" fontId="39" fillId="0" borderId="1" xfId="0" applyNumberFormat="1" applyFont="1" applyFill="1" applyBorder="1" applyAlignment="1">
      <alignment horizontal="right"/>
    </xf>
    <xf numFmtId="166" fontId="39" fillId="0" borderId="33" xfId="0" applyNumberFormat="1" applyFont="1" applyFill="1" applyBorder="1" applyAlignment="1"/>
    <xf numFmtId="166" fontId="39" fillId="0" borderId="27" xfId="0" applyNumberFormat="1" applyFont="1" applyFill="1" applyBorder="1"/>
    <xf numFmtId="0" fontId="39" fillId="0" borderId="15" xfId="45" applyFont="1" applyFill="1" applyBorder="1" applyAlignment="1" applyProtection="1">
      <alignment horizontal="right"/>
    </xf>
    <xf numFmtId="166" fontId="39" fillId="0" borderId="33" xfId="0" applyNumberFormat="1" applyFont="1" applyFill="1" applyBorder="1" applyAlignment="1">
      <alignment horizontal="right"/>
    </xf>
    <xf numFmtId="166" fontId="39" fillId="0" borderId="27" xfId="0" applyNumberFormat="1" applyFont="1" applyFill="1" applyBorder="1" applyAlignment="1">
      <alignment horizontal="right"/>
    </xf>
    <xf numFmtId="3" fontId="39" fillId="39" borderId="36" xfId="0" applyNumberFormat="1" applyFont="1" applyFill="1" applyBorder="1" applyAlignment="1">
      <alignment horizontal="right" shrinkToFit="1"/>
    </xf>
    <xf numFmtId="0" fontId="39" fillId="39" borderId="21" xfId="28" applyFont="1" applyFill="1" applyBorder="1" applyAlignment="1"/>
    <xf numFmtId="3" fontId="39" fillId="39" borderId="18" xfId="0" applyNumberFormat="1" applyFont="1" applyFill="1" applyBorder="1" applyAlignment="1">
      <alignment horizontal="right"/>
    </xf>
    <xf numFmtId="3" fontId="39" fillId="39" borderId="24" xfId="0" applyNumberFormat="1" applyFont="1" applyFill="1" applyBorder="1" applyAlignment="1">
      <alignment horizontal="right"/>
    </xf>
    <xf numFmtId="166" fontId="39" fillId="39" borderId="37" xfId="0" applyNumberFormat="1" applyFont="1" applyFill="1" applyBorder="1" applyAlignment="1"/>
    <xf numFmtId="3" fontId="39" fillId="39" borderId="23" xfId="0" applyNumberFormat="1" applyFont="1" applyFill="1" applyBorder="1"/>
    <xf numFmtId="3" fontId="39" fillId="39" borderId="24" xfId="0" applyNumberFormat="1" applyFont="1" applyFill="1" applyBorder="1"/>
    <xf numFmtId="166" fontId="39" fillId="39" borderId="28" xfId="0" applyNumberFormat="1" applyFont="1" applyFill="1" applyBorder="1"/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6" fontId="1" fillId="0" borderId="33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3" fontId="30" fillId="0" borderId="29" xfId="0" applyNumberFormat="1" applyFont="1" applyBorder="1" applyAlignment="1">
      <alignment horizontal="right"/>
    </xf>
    <xf numFmtId="3" fontId="1" fillId="0" borderId="0" xfId="51" applyNumberFormat="1" applyFont="1" applyBorder="1" applyAlignment="1">
      <alignment horizontal="right"/>
    </xf>
  </cellXfs>
  <cellStyles count="712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Fixed" xfId="702"/>
    <cellStyle name="Heading 1" xfId="703"/>
    <cellStyle name="Heading 2" xfId="704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Percent" xfId="705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Total" xfId="706"/>
    <cellStyle name="Vejica" xfId="51" builtinId="3"/>
    <cellStyle name="Vejica 2" xfId="707"/>
    <cellStyle name="Vejica 2 2" xfId="711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96E0-4834-B4F5-BA9C38F625C5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6E0-4834-B4F5-BA9C38F625C5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96E0-4834-B4F5-BA9C38F625C5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96E0-4834-B4F5-BA9C38F625C5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10.691499449115019</c:v>
                </c:pt>
                <c:pt idx="1">
                  <c:v>21.120629640788664</c:v>
                </c:pt>
                <c:pt idx="2">
                  <c:v>15.725160826924501</c:v>
                </c:pt>
                <c:pt idx="3">
                  <c:v>52.462710083171814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6E0-4834-B4F5-BA9C38F625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 xmlns:c16r2="http://schemas.microsoft.com/office/drawing/2015/06/chart">
              <c:ext xmlns:c16="http://schemas.microsoft.com/office/drawing/2014/chart" uri="{C3380CC4-5D6E-409C-BE32-E72D297353CC}">
                <c16:uniqueId val="{00000000-4906-4CD2-9E83-29AF7D45EA57}"/>
              </c:ext>
            </c:extLst>
          </c:dPt>
          <c:dPt>
            <c:idx val="1"/>
            <c:bubble3D val="0"/>
            <c:explosion val="7"/>
            <c:extLst xmlns:c16r2="http://schemas.microsoft.com/office/drawing/2015/06/chart">
              <c:ext xmlns:c16="http://schemas.microsoft.com/office/drawing/2014/chart" uri="{C3380CC4-5D6E-409C-BE32-E72D297353CC}">
                <c16:uniqueId val="{00000001-4906-4CD2-9E83-29AF7D45EA57}"/>
              </c:ext>
            </c:extLst>
          </c:dPt>
          <c:dPt>
            <c:idx val="2"/>
            <c:bubble3D val="0"/>
            <c:explosion val="5"/>
            <c:extLst xmlns:c16r2="http://schemas.microsoft.com/office/drawing/2015/06/chart">
              <c:ext xmlns:c16="http://schemas.microsoft.com/office/drawing/2014/chart" uri="{C3380CC4-5D6E-409C-BE32-E72D297353CC}">
                <c16:uniqueId val="{00000002-4906-4CD2-9E83-29AF7D45EA57}"/>
              </c:ext>
            </c:extLst>
          </c:dPt>
          <c:dPt>
            <c:idx val="3"/>
            <c:bubble3D val="0"/>
            <c:explosion val="3"/>
            <c:extLst xmlns:c16r2="http://schemas.microsoft.com/office/drawing/2015/06/chart">
              <c:ext xmlns:c16="http://schemas.microsoft.com/office/drawing/2014/chart" uri="{C3380CC4-5D6E-409C-BE32-E72D297353CC}">
                <c16:uniqueId val="{00000003-4906-4CD2-9E83-29AF7D45EA57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4906-4CD2-9E83-29AF7D45EA57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906-4CD2-9E83-29AF7D45EA57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4906-4CD2-9E83-29AF7D45EA57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4906-4CD2-9E83-29AF7D45EA57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9.9395014599899216</c:v>
                </c:pt>
                <c:pt idx="1">
                  <c:v>19.688440996104905</c:v>
                </c:pt>
                <c:pt idx="2">
                  <c:v>17.396063779069671</c:v>
                </c:pt>
                <c:pt idx="3">
                  <c:v>52.975993764835493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906-4CD2-9E83-29AF7D45E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topLeftCell="B1" zoomScaleNormal="100" workbookViewId="0">
      <selection activeCell="I9" sqref="I9"/>
    </sheetView>
  </sheetViews>
  <sheetFormatPr defaultColWidth="11.5546875" defaultRowHeight="14.4" x14ac:dyDescent="0.3"/>
  <cols>
    <col min="1" max="1" width="3.109375" style="102" customWidth="1"/>
    <col min="2" max="2" width="6.88671875" style="102" customWidth="1"/>
    <col min="3" max="3" width="57.109375" style="102" customWidth="1"/>
    <col min="4" max="4" width="20.6640625" style="224" customWidth="1"/>
    <col min="5" max="5" width="20" style="224" customWidth="1"/>
    <col min="6" max="6" width="10.109375" style="102" customWidth="1"/>
    <col min="7" max="8" width="20.6640625" style="102" customWidth="1"/>
    <col min="9" max="9" width="9.77734375" style="102" customWidth="1"/>
    <col min="10" max="10" width="11.5546875" style="102" customWidth="1"/>
    <col min="11" max="16384" width="11.5546875" style="102"/>
  </cols>
  <sheetData>
    <row r="1" spans="1:9" x14ac:dyDescent="0.3">
      <c r="B1" s="5" t="s">
        <v>121</v>
      </c>
      <c r="C1" s="5"/>
      <c r="D1" s="122"/>
      <c r="E1" s="122"/>
      <c r="F1" s="5"/>
      <c r="G1" s="93"/>
      <c r="H1" s="93"/>
      <c r="I1" s="93"/>
    </row>
    <row r="2" spans="1:9" x14ac:dyDescent="0.3">
      <c r="B2" s="5" t="s">
        <v>122</v>
      </c>
      <c r="C2" s="5"/>
      <c r="D2" s="122"/>
      <c r="E2" s="122"/>
      <c r="F2" s="5"/>
      <c r="G2" s="6"/>
      <c r="H2" s="93"/>
      <c r="I2" s="93"/>
    </row>
    <row r="3" spans="1:9" x14ac:dyDescent="0.3">
      <c r="B3" s="5" t="s">
        <v>128</v>
      </c>
      <c r="C3" s="5"/>
      <c r="D3" s="122"/>
      <c r="E3" s="122"/>
      <c r="F3" s="5"/>
      <c r="G3" s="93"/>
      <c r="H3" s="93"/>
      <c r="I3" s="93"/>
    </row>
    <row r="4" spans="1:9" x14ac:dyDescent="0.3">
      <c r="B4" s="93"/>
      <c r="C4" s="5"/>
      <c r="D4" s="122"/>
      <c r="E4" s="122"/>
      <c r="F4" s="5"/>
      <c r="G4" s="93"/>
      <c r="H4" s="93"/>
      <c r="I4" s="93"/>
    </row>
    <row r="5" spans="1:9" x14ac:dyDescent="0.3">
      <c r="B5" s="11"/>
      <c r="C5" s="1"/>
      <c r="D5" s="122"/>
      <c r="E5" s="122"/>
      <c r="F5" s="5"/>
      <c r="G5" s="93"/>
      <c r="H5" s="93"/>
      <c r="I5" s="93"/>
    </row>
    <row r="6" spans="1:9" ht="15" thickBot="1" x14ac:dyDescent="0.35">
      <c r="A6" s="226"/>
      <c r="B6" s="227" t="s">
        <v>104</v>
      </c>
      <c r="C6" s="227"/>
      <c r="D6" s="227"/>
      <c r="E6" s="227"/>
      <c r="F6" s="227"/>
      <c r="G6" s="227"/>
      <c r="H6" s="227"/>
      <c r="I6" s="227"/>
    </row>
    <row r="7" spans="1:9" ht="53.25" customHeight="1" x14ac:dyDescent="0.3">
      <c r="A7" s="226"/>
      <c r="B7" s="7"/>
      <c r="C7" s="15"/>
      <c r="D7" s="99" t="s">
        <v>164</v>
      </c>
      <c r="E7" s="100" t="s">
        <v>161</v>
      </c>
      <c r="F7" s="13" t="s">
        <v>151</v>
      </c>
      <c r="G7" s="100" t="s">
        <v>162</v>
      </c>
      <c r="H7" s="100" t="s">
        <v>163</v>
      </c>
      <c r="I7" s="110" t="s">
        <v>151</v>
      </c>
    </row>
    <row r="8" spans="1:9" s="116" customFormat="1" ht="19.2" customHeight="1" x14ac:dyDescent="0.25">
      <c r="A8" s="226"/>
      <c r="B8" s="8" t="s">
        <v>60</v>
      </c>
      <c r="C8" s="16" t="s">
        <v>123</v>
      </c>
      <c r="D8" s="111">
        <v>1</v>
      </c>
      <c r="E8" s="9">
        <v>2</v>
      </c>
      <c r="F8" s="14" t="s">
        <v>125</v>
      </c>
      <c r="G8" s="9">
        <v>1</v>
      </c>
      <c r="H8" s="9">
        <v>2</v>
      </c>
      <c r="I8" s="10" t="s">
        <v>125</v>
      </c>
    </row>
    <row r="9" spans="1:9" s="116" customFormat="1" ht="22.95" customHeight="1" x14ac:dyDescent="0.3">
      <c r="A9" s="226"/>
      <c r="B9" s="95" t="s">
        <v>21</v>
      </c>
      <c r="C9" s="123" t="s">
        <v>96</v>
      </c>
      <c r="D9" s="112">
        <v>1430479927.3200021</v>
      </c>
      <c r="E9" s="96">
        <v>1330902406.1799996</v>
      </c>
      <c r="F9" s="124">
        <v>107.48195515145346</v>
      </c>
      <c r="G9" s="96">
        <v>16007698318.409998</v>
      </c>
      <c r="H9" s="96">
        <v>14948059764.689999</v>
      </c>
      <c r="I9" s="125">
        <v>107.08880329889405</v>
      </c>
    </row>
    <row r="10" spans="1:9" s="116" customFormat="1" ht="31.95" customHeight="1" x14ac:dyDescent="0.3">
      <c r="A10" s="226"/>
      <c r="B10" s="126" t="s">
        <v>22</v>
      </c>
      <c r="C10" s="127" t="s">
        <v>117</v>
      </c>
      <c r="D10" s="128">
        <v>316138503.71999991</v>
      </c>
      <c r="E10" s="129">
        <v>274698351.17999959</v>
      </c>
      <c r="F10" s="130">
        <v>115.08569394828515</v>
      </c>
      <c r="G10" s="118">
        <v>3301158731.9500003</v>
      </c>
      <c r="H10" s="118">
        <v>2971489722.7299995</v>
      </c>
      <c r="I10" s="131">
        <v>111.09440179780006</v>
      </c>
    </row>
    <row r="11" spans="1:9" s="116" customFormat="1" ht="22.95" customHeight="1" x14ac:dyDescent="0.25">
      <c r="A11" s="226"/>
      <c r="B11" s="2" t="s">
        <v>23</v>
      </c>
      <c r="C11" s="132" t="s">
        <v>61</v>
      </c>
      <c r="D11" s="133">
        <v>245038884.88999993</v>
      </c>
      <c r="E11" s="134">
        <v>217753084.2499997</v>
      </c>
      <c r="F11" s="135">
        <v>112.53061500092174</v>
      </c>
      <c r="G11" s="104">
        <v>2452124506.5300002</v>
      </c>
      <c r="H11" s="104">
        <v>2201231874.02</v>
      </c>
      <c r="I11" s="136">
        <v>111.39782843739255</v>
      </c>
    </row>
    <row r="12" spans="1:9" s="116" customFormat="1" ht="19.95" customHeight="1" x14ac:dyDescent="0.25">
      <c r="A12" s="226"/>
      <c r="B12" s="137" t="s">
        <v>24</v>
      </c>
      <c r="C12" s="138" t="s">
        <v>62</v>
      </c>
      <c r="D12" s="139">
        <v>1306049.5600000024</v>
      </c>
      <c r="E12" s="140">
        <v>1379800.0200000107</v>
      </c>
      <c r="F12" s="141">
        <v>94.654989206333838</v>
      </c>
      <c r="G12" s="142">
        <v>-190578739.18000001</v>
      </c>
      <c r="H12" s="142">
        <v>-173444737.09999999</v>
      </c>
      <c r="I12" s="143">
        <v>109.87865205164533</v>
      </c>
    </row>
    <row r="13" spans="1:9" s="116" customFormat="1" ht="19.95" customHeight="1" x14ac:dyDescent="0.25">
      <c r="A13" s="226"/>
      <c r="B13" s="144" t="s">
        <v>63</v>
      </c>
      <c r="C13" s="145" t="s">
        <v>0</v>
      </c>
      <c r="D13" s="146">
        <v>2029355.5399999917</v>
      </c>
      <c r="E13" s="147">
        <v>3114851.2900000215</v>
      </c>
      <c r="F13" s="148">
        <v>65.150960706055969</v>
      </c>
      <c r="G13" s="150">
        <v>75974110.049999982</v>
      </c>
      <c r="H13" s="150">
        <v>80716076.120000005</v>
      </c>
      <c r="I13" s="151">
        <v>94.125128105892841</v>
      </c>
    </row>
    <row r="14" spans="1:9" s="116" customFormat="1" ht="19.95" customHeight="1" x14ac:dyDescent="0.25">
      <c r="A14" s="226"/>
      <c r="B14" s="144" t="s">
        <v>25</v>
      </c>
      <c r="C14" s="145" t="s">
        <v>1</v>
      </c>
      <c r="D14" s="146">
        <v>723305.97999998927</v>
      </c>
      <c r="E14" s="147">
        <v>1735051.2700000107</v>
      </c>
      <c r="F14" s="148">
        <v>41.68787358081844</v>
      </c>
      <c r="G14" s="150">
        <v>266552849.22999999</v>
      </c>
      <c r="H14" s="150">
        <v>254160813.22</v>
      </c>
      <c r="I14" s="151">
        <v>104.87566743787269</v>
      </c>
    </row>
    <row r="15" spans="1:9" s="116" customFormat="1" ht="19.95" customHeight="1" x14ac:dyDescent="0.25">
      <c r="A15" s="226"/>
      <c r="B15" s="137" t="s">
        <v>26</v>
      </c>
      <c r="C15" s="138" t="s">
        <v>64</v>
      </c>
      <c r="D15" s="139">
        <v>211849693.55999994</v>
      </c>
      <c r="E15" s="140">
        <v>194848249.58999968</v>
      </c>
      <c r="F15" s="141">
        <v>108.72547944658201</v>
      </c>
      <c r="G15" s="142">
        <v>2415112619.3099999</v>
      </c>
      <c r="H15" s="142">
        <v>2202639779.29</v>
      </c>
      <c r="I15" s="143">
        <v>109.64628179413378</v>
      </c>
    </row>
    <row r="16" spans="1:9" s="116" customFormat="1" ht="19.95" customHeight="1" x14ac:dyDescent="0.25">
      <c r="A16" s="226"/>
      <c r="B16" s="137" t="s">
        <v>27</v>
      </c>
      <c r="C16" s="138" t="s">
        <v>140</v>
      </c>
      <c r="D16" s="139">
        <v>31569076.729999989</v>
      </c>
      <c r="E16" s="140">
        <v>21296949.76000002</v>
      </c>
      <c r="F16" s="141">
        <v>148.23285534200349</v>
      </c>
      <c r="G16" s="142">
        <v>222852466.91999999</v>
      </c>
      <c r="H16" s="142">
        <v>167788521.19000003</v>
      </c>
      <c r="I16" s="143">
        <v>132.81746888253861</v>
      </c>
    </row>
    <row r="17" spans="1:9" s="116" customFormat="1" ht="19.95" customHeight="1" x14ac:dyDescent="0.25">
      <c r="A17" s="226"/>
      <c r="B17" s="137" t="s">
        <v>28</v>
      </c>
      <c r="C17" s="138" t="s">
        <v>2</v>
      </c>
      <c r="D17" s="139">
        <v>314065.04000000004</v>
      </c>
      <c r="E17" s="140">
        <v>228084.87999999989</v>
      </c>
      <c r="F17" s="141">
        <v>137.69656278837957</v>
      </c>
      <c r="G17" s="142">
        <v>4738159.4800000004</v>
      </c>
      <c r="H17" s="142">
        <v>4248310.6399999997</v>
      </c>
      <c r="I17" s="143">
        <v>111.53043836737892</v>
      </c>
    </row>
    <row r="18" spans="1:9" s="116" customFormat="1" ht="22.95" customHeight="1" x14ac:dyDescent="0.25">
      <c r="A18" s="226"/>
      <c r="B18" s="2" t="s">
        <v>29</v>
      </c>
      <c r="C18" s="132" t="s">
        <v>3</v>
      </c>
      <c r="D18" s="133">
        <v>70546502.99000001</v>
      </c>
      <c r="E18" s="134">
        <v>56916140.589999914</v>
      </c>
      <c r="F18" s="135">
        <v>123.94814943301853</v>
      </c>
      <c r="G18" s="104">
        <v>845733918.59000003</v>
      </c>
      <c r="H18" s="104">
        <v>766269558.75999999</v>
      </c>
      <c r="I18" s="136">
        <v>110.37028796479814</v>
      </c>
    </row>
    <row r="19" spans="1:9" s="116" customFormat="1" ht="22.95" customHeight="1" x14ac:dyDescent="0.25">
      <c r="A19" s="226"/>
      <c r="B19" s="2" t="s">
        <v>30</v>
      </c>
      <c r="C19" s="132" t="s">
        <v>4</v>
      </c>
      <c r="D19" s="133">
        <v>553115.83999999985</v>
      </c>
      <c r="E19" s="134">
        <v>29126.339999999851</v>
      </c>
      <c r="F19" s="135">
        <v>1899.022808907685</v>
      </c>
      <c r="G19" s="104">
        <v>3300306.83</v>
      </c>
      <c r="H19" s="104">
        <v>3988289.95</v>
      </c>
      <c r="I19" s="136">
        <v>82.749922181560549</v>
      </c>
    </row>
    <row r="20" spans="1:9" s="116" customFormat="1" ht="34.950000000000003" customHeight="1" x14ac:dyDescent="0.3">
      <c r="A20" s="226"/>
      <c r="B20" s="126" t="s">
        <v>31</v>
      </c>
      <c r="C20" s="127" t="s">
        <v>65</v>
      </c>
      <c r="D20" s="128">
        <v>624518972.67000234</v>
      </c>
      <c r="E20" s="129">
        <v>572117641.20000005</v>
      </c>
      <c r="F20" s="130">
        <v>109.15918819774409</v>
      </c>
      <c r="G20" s="118">
        <v>6539027050.2399998</v>
      </c>
      <c r="H20" s="118">
        <v>6077344181.3500004</v>
      </c>
      <c r="I20" s="131">
        <v>107.59678660798578</v>
      </c>
    </row>
    <row r="21" spans="1:9" s="116" customFormat="1" ht="22.95" customHeight="1" x14ac:dyDescent="0.25">
      <c r="A21" s="226"/>
      <c r="B21" s="2" t="s">
        <v>32</v>
      </c>
      <c r="C21" s="132" t="s">
        <v>5</v>
      </c>
      <c r="D21" s="133">
        <v>3552720.0700000003</v>
      </c>
      <c r="E21" s="134">
        <v>3294224.390000008</v>
      </c>
      <c r="F21" s="135">
        <v>107.84693601275872</v>
      </c>
      <c r="G21" s="104">
        <v>37464857.140000001</v>
      </c>
      <c r="H21" s="104">
        <v>34709902.730000004</v>
      </c>
      <c r="I21" s="136">
        <v>107.93708478940469</v>
      </c>
    </row>
    <row r="22" spans="1:9" s="116" customFormat="1" ht="22.95" customHeight="1" x14ac:dyDescent="0.25">
      <c r="A22" s="226"/>
      <c r="B22" s="2" t="s">
        <v>33</v>
      </c>
      <c r="C22" s="132" t="s">
        <v>6</v>
      </c>
      <c r="D22" s="133">
        <v>3185255.8299999982</v>
      </c>
      <c r="E22" s="134">
        <v>2954372.8800000027</v>
      </c>
      <c r="F22" s="135">
        <v>107.81495631654983</v>
      </c>
      <c r="G22" s="104">
        <v>33560877.32</v>
      </c>
      <c r="H22" s="104">
        <v>31165201.920000002</v>
      </c>
      <c r="I22" s="136">
        <v>107.68702030601187</v>
      </c>
    </row>
    <row r="23" spans="1:9" s="116" customFormat="1" ht="22.95" customHeight="1" x14ac:dyDescent="0.25">
      <c r="A23" s="226"/>
      <c r="B23" s="2" t="s">
        <v>34</v>
      </c>
      <c r="C23" s="132" t="s">
        <v>7</v>
      </c>
      <c r="D23" s="133">
        <v>397884477.97000265</v>
      </c>
      <c r="E23" s="134">
        <v>364091476.04000014</v>
      </c>
      <c r="F23" s="135">
        <v>109.28145923588993</v>
      </c>
      <c r="G23" s="104">
        <v>4168413609.1900005</v>
      </c>
      <c r="H23" s="104">
        <v>3874209198.3500004</v>
      </c>
      <c r="I23" s="136">
        <v>107.59392164381056</v>
      </c>
    </row>
    <row r="24" spans="1:9" s="116" customFormat="1" ht="22.95" customHeight="1" x14ac:dyDescent="0.25">
      <c r="A24" s="226"/>
      <c r="B24" s="2" t="s">
        <v>35</v>
      </c>
      <c r="C24" s="132" t="s">
        <v>8</v>
      </c>
      <c r="D24" s="133">
        <v>219896518.79999971</v>
      </c>
      <c r="E24" s="134">
        <v>201777567.88999987</v>
      </c>
      <c r="F24" s="135">
        <v>108.97966562857843</v>
      </c>
      <c r="G24" s="104">
        <v>2299587706.5899997</v>
      </c>
      <c r="H24" s="104">
        <v>2137259878.3499997</v>
      </c>
      <c r="I24" s="136">
        <v>107.59513758173946</v>
      </c>
    </row>
    <row r="25" spans="1:9" s="116" customFormat="1" ht="31.95" customHeight="1" x14ac:dyDescent="0.3">
      <c r="A25" s="226"/>
      <c r="B25" s="126" t="s">
        <v>36</v>
      </c>
      <c r="C25" s="127" t="s">
        <v>66</v>
      </c>
      <c r="D25" s="128">
        <v>2318364.9699999988</v>
      </c>
      <c r="E25" s="129">
        <v>2244923.0599999987</v>
      </c>
      <c r="F25" s="130">
        <v>103.27146668447516</v>
      </c>
      <c r="G25" s="118">
        <v>21647646.969999999</v>
      </c>
      <c r="H25" s="118">
        <v>21341890.629999999</v>
      </c>
      <c r="I25" s="131">
        <v>101.43265817120346</v>
      </c>
    </row>
    <row r="26" spans="1:9" s="116" customFormat="1" ht="22.95" customHeight="1" x14ac:dyDescent="0.25">
      <c r="A26" s="226"/>
      <c r="B26" s="2" t="s">
        <v>37</v>
      </c>
      <c r="C26" s="132" t="s">
        <v>9</v>
      </c>
      <c r="D26" s="133">
        <v>2318364.9699999988</v>
      </c>
      <c r="E26" s="134">
        <v>2244923.0599999987</v>
      </c>
      <c r="F26" s="135">
        <v>103.27146668447516</v>
      </c>
      <c r="G26" s="104">
        <v>21647646.969999999</v>
      </c>
      <c r="H26" s="104">
        <v>21341890.629999999</v>
      </c>
      <c r="I26" s="136">
        <v>101.43265817120346</v>
      </c>
    </row>
    <row r="27" spans="1:9" s="116" customFormat="1" ht="31.95" customHeight="1" x14ac:dyDescent="0.3">
      <c r="A27" s="226"/>
      <c r="B27" s="126" t="s">
        <v>38</v>
      </c>
      <c r="C27" s="152" t="s">
        <v>67</v>
      </c>
      <c r="D27" s="128">
        <v>15646966.469999952</v>
      </c>
      <c r="E27" s="129">
        <v>15357130.269999973</v>
      </c>
      <c r="F27" s="130">
        <v>101.88730703526147</v>
      </c>
      <c r="G27" s="118">
        <v>277932823.42999995</v>
      </c>
      <c r="H27" s="118">
        <v>274261651</v>
      </c>
      <c r="I27" s="131">
        <v>101.33856571511703</v>
      </c>
    </row>
    <row r="28" spans="1:9" s="116" customFormat="1" ht="22.95" customHeight="1" x14ac:dyDescent="0.25">
      <c r="A28" s="226"/>
      <c r="B28" s="2" t="s">
        <v>39</v>
      </c>
      <c r="C28" s="132" t="s">
        <v>10</v>
      </c>
      <c r="D28" s="133">
        <v>11974494.459999949</v>
      </c>
      <c r="E28" s="134">
        <v>11077022.339999974</v>
      </c>
      <c r="F28" s="135">
        <v>108.10210625611121</v>
      </c>
      <c r="G28" s="104">
        <v>227300447.60999998</v>
      </c>
      <c r="H28" s="104">
        <v>221898691.38</v>
      </c>
      <c r="I28" s="136">
        <v>102.43433442369856</v>
      </c>
    </row>
    <row r="29" spans="1:9" s="116" customFormat="1" ht="19.95" customHeight="1" x14ac:dyDescent="0.25">
      <c r="A29" s="226"/>
      <c r="B29" s="153" t="s">
        <v>68</v>
      </c>
      <c r="C29" s="154" t="s">
        <v>69</v>
      </c>
      <c r="D29" s="155">
        <v>804.53000000000611</v>
      </c>
      <c r="E29" s="156">
        <v>1001.9799999999959</v>
      </c>
      <c r="F29" s="157">
        <v>80.294017844668502</v>
      </c>
      <c r="G29" s="70">
        <v>47324.12</v>
      </c>
      <c r="H29" s="70">
        <v>44928.909999999996</v>
      </c>
      <c r="I29" s="158">
        <v>105.33111085935538</v>
      </c>
    </row>
    <row r="30" spans="1:9" s="116" customFormat="1" ht="22.95" customHeight="1" x14ac:dyDescent="0.25">
      <c r="A30" s="226"/>
      <c r="B30" s="2" t="s">
        <v>40</v>
      </c>
      <c r="C30" s="132" t="s">
        <v>11</v>
      </c>
      <c r="D30" s="133">
        <v>17111.899999999907</v>
      </c>
      <c r="E30" s="134">
        <v>70877.909999999858</v>
      </c>
      <c r="F30" s="135">
        <v>24.142782991202676</v>
      </c>
      <c r="G30" s="104">
        <v>671593.23</v>
      </c>
      <c r="H30" s="104">
        <v>523277.60999999993</v>
      </c>
      <c r="I30" s="136">
        <v>128.34358229086089</v>
      </c>
    </row>
    <row r="31" spans="1:9" s="116" customFormat="1" ht="19.95" customHeight="1" x14ac:dyDescent="0.25">
      <c r="A31" s="226"/>
      <c r="B31" s="153" t="s">
        <v>70</v>
      </c>
      <c r="C31" s="154" t="s">
        <v>71</v>
      </c>
      <c r="D31" s="155">
        <v>6690.6499999999942</v>
      </c>
      <c r="E31" s="156">
        <v>32121.559999999998</v>
      </c>
      <c r="F31" s="157">
        <v>20.829156491776846</v>
      </c>
      <c r="G31" s="70">
        <v>262410.26</v>
      </c>
      <c r="H31" s="70">
        <v>200717.21</v>
      </c>
      <c r="I31" s="158">
        <v>130.73630308033876</v>
      </c>
    </row>
    <row r="32" spans="1:9" s="116" customFormat="1" ht="22.95" customHeight="1" x14ac:dyDescent="0.25">
      <c r="A32" s="226"/>
      <c r="B32" s="2" t="s">
        <v>41</v>
      </c>
      <c r="C32" s="159" t="s">
        <v>12</v>
      </c>
      <c r="D32" s="133">
        <v>781607.48000000045</v>
      </c>
      <c r="E32" s="134">
        <v>873273.26000000164</v>
      </c>
      <c r="F32" s="135">
        <v>89.503196284745854</v>
      </c>
      <c r="G32" s="104">
        <v>9689271.0299999993</v>
      </c>
      <c r="H32" s="104">
        <v>10555359.790000001</v>
      </c>
      <c r="I32" s="136">
        <v>91.794796414040562</v>
      </c>
    </row>
    <row r="33" spans="1:9" s="116" customFormat="1" ht="22.95" customHeight="1" x14ac:dyDescent="0.25">
      <c r="A33" s="226"/>
      <c r="B33" s="2" t="s">
        <v>42</v>
      </c>
      <c r="C33" s="159" t="s">
        <v>13</v>
      </c>
      <c r="D33" s="133">
        <v>2873752.6300000027</v>
      </c>
      <c r="E33" s="134">
        <v>3335956.7599999979</v>
      </c>
      <c r="F33" s="135">
        <v>86.144780545656857</v>
      </c>
      <c r="G33" s="104">
        <v>40271511.560000002</v>
      </c>
      <c r="H33" s="104">
        <v>41284322.219999999</v>
      </c>
      <c r="I33" s="136">
        <v>97.546742672429431</v>
      </c>
    </row>
    <row r="34" spans="1:9" s="116" customFormat="1" ht="26.4" customHeight="1" x14ac:dyDescent="0.25">
      <c r="A34" s="226"/>
      <c r="B34" s="153" t="s">
        <v>72</v>
      </c>
      <c r="C34" s="160" t="s">
        <v>73</v>
      </c>
      <c r="D34" s="155">
        <v>0</v>
      </c>
      <c r="E34" s="156">
        <v>0</v>
      </c>
      <c r="F34" s="225" t="s">
        <v>160</v>
      </c>
      <c r="G34" s="70">
        <v>182307.54</v>
      </c>
      <c r="H34" s="70">
        <v>52191.21</v>
      </c>
      <c r="I34" s="158">
        <v>349.30698100312293</v>
      </c>
    </row>
    <row r="35" spans="1:9" s="116" customFormat="1" ht="34.950000000000003" customHeight="1" x14ac:dyDescent="0.3">
      <c r="A35" s="226"/>
      <c r="B35" s="126" t="s">
        <v>43</v>
      </c>
      <c r="C35" s="127" t="s">
        <v>126</v>
      </c>
      <c r="D35" s="128">
        <v>464979569.81999993</v>
      </c>
      <c r="E35" s="129">
        <v>460355288.10000014</v>
      </c>
      <c r="F35" s="130">
        <v>101.00450279154722</v>
      </c>
      <c r="G35" s="118">
        <v>5777670849.6899996</v>
      </c>
      <c r="H35" s="118">
        <v>5520346267.5</v>
      </c>
      <c r="I35" s="131">
        <v>104.66138480669139</v>
      </c>
    </row>
    <row r="36" spans="1:9" s="116" customFormat="1" ht="22.95" customHeight="1" x14ac:dyDescent="0.25">
      <c r="A36" s="226"/>
      <c r="B36" s="2" t="s">
        <v>44</v>
      </c>
      <c r="C36" s="159" t="s">
        <v>109</v>
      </c>
      <c r="D36" s="109">
        <v>309648687.29999995</v>
      </c>
      <c r="E36" s="107">
        <v>300274300.45000017</v>
      </c>
      <c r="F36" s="161">
        <v>103.12194111715556</v>
      </c>
      <c r="G36" s="105">
        <v>3756847846.0499992</v>
      </c>
      <c r="H36" s="105">
        <v>3504190166.8099999</v>
      </c>
      <c r="I36" s="162">
        <v>107.21015890156451</v>
      </c>
    </row>
    <row r="37" spans="1:9" s="116" customFormat="1" ht="19.95" customHeight="1" x14ac:dyDescent="0.25">
      <c r="A37" s="226"/>
      <c r="B37" s="137" t="s">
        <v>45</v>
      </c>
      <c r="C37" s="138" t="s">
        <v>107</v>
      </c>
      <c r="D37" s="139">
        <v>299337385.28999996</v>
      </c>
      <c r="E37" s="140">
        <v>289307112.06000018</v>
      </c>
      <c r="F37" s="141">
        <v>103.46699849809416</v>
      </c>
      <c r="G37" s="142">
        <v>3628589354.6799994</v>
      </c>
      <c r="H37" s="142">
        <v>3370568373.96</v>
      </c>
      <c r="I37" s="143">
        <v>107.6551178345288</v>
      </c>
    </row>
    <row r="38" spans="1:9" s="116" customFormat="1" ht="19.95" customHeight="1" x14ac:dyDescent="0.25">
      <c r="A38" s="226"/>
      <c r="B38" s="144" t="s">
        <v>105</v>
      </c>
      <c r="C38" s="145" t="s">
        <v>102</v>
      </c>
      <c r="D38" s="163">
        <v>499762098.03999996</v>
      </c>
      <c r="E38" s="164">
        <v>464512400.67000008</v>
      </c>
      <c r="F38" s="165">
        <v>107.58853742529946</v>
      </c>
      <c r="G38" s="166">
        <v>5645985409.9399996</v>
      </c>
      <c r="H38" s="166">
        <v>5234719571.7200003</v>
      </c>
      <c r="I38" s="167">
        <v>107.85650181610144</v>
      </c>
    </row>
    <row r="39" spans="1:9" s="116" customFormat="1" ht="19.95" customHeight="1" x14ac:dyDescent="0.25">
      <c r="A39" s="226"/>
      <c r="B39" s="144" t="s">
        <v>106</v>
      </c>
      <c r="C39" s="145" t="s">
        <v>1</v>
      </c>
      <c r="D39" s="163">
        <v>200424712.75</v>
      </c>
      <c r="E39" s="164">
        <v>175205288.6099999</v>
      </c>
      <c r="F39" s="168">
        <v>114.39421397611893</v>
      </c>
      <c r="G39" s="166">
        <v>2017396055.26</v>
      </c>
      <c r="H39" s="166">
        <v>1864151197.76</v>
      </c>
      <c r="I39" s="169">
        <v>108.22062382515657</v>
      </c>
    </row>
    <row r="40" spans="1:9" s="116" customFormat="1" ht="22.95" customHeight="1" x14ac:dyDescent="0.25">
      <c r="A40" s="226"/>
      <c r="B40" s="137" t="s">
        <v>46</v>
      </c>
      <c r="C40" s="138" t="s">
        <v>103</v>
      </c>
      <c r="D40" s="139">
        <v>10311302.009999994</v>
      </c>
      <c r="E40" s="140">
        <v>10967188.390000001</v>
      </c>
      <c r="F40" s="141">
        <v>94.01955764160985</v>
      </c>
      <c r="G40" s="142">
        <v>128258491.37000003</v>
      </c>
      <c r="H40" s="142">
        <v>133621792.84999999</v>
      </c>
      <c r="I40" s="143">
        <v>95.986207514802132</v>
      </c>
    </row>
    <row r="41" spans="1:9" s="116" customFormat="1" ht="22.95" customHeight="1" x14ac:dyDescent="0.25">
      <c r="A41" s="226"/>
      <c r="B41" s="3" t="s">
        <v>47</v>
      </c>
      <c r="C41" s="18" t="s">
        <v>110</v>
      </c>
      <c r="D41" s="170">
        <v>11731605.690000001</v>
      </c>
      <c r="E41" s="171">
        <v>12001731.58</v>
      </c>
      <c r="F41" s="172">
        <v>97.749275692433059</v>
      </c>
      <c r="G41" s="106">
        <v>138018520.49000001</v>
      </c>
      <c r="H41" s="106">
        <v>138802087.17000002</v>
      </c>
      <c r="I41" s="173">
        <v>99.435479180482119</v>
      </c>
    </row>
    <row r="42" spans="1:9" s="116" customFormat="1" ht="22.95" customHeight="1" x14ac:dyDescent="0.25">
      <c r="A42" s="226"/>
      <c r="B42" s="2" t="s">
        <v>48</v>
      </c>
      <c r="C42" s="19" t="s">
        <v>112</v>
      </c>
      <c r="D42" s="109">
        <v>121301517.39999996</v>
      </c>
      <c r="E42" s="107">
        <v>125130138.10000001</v>
      </c>
      <c r="F42" s="161">
        <v>96.940288919892069</v>
      </c>
      <c r="G42" s="105">
        <v>1559767138.3399999</v>
      </c>
      <c r="H42" s="105">
        <v>1585476381.2499995</v>
      </c>
      <c r="I42" s="162">
        <v>98.378453112639235</v>
      </c>
    </row>
    <row r="43" spans="1:9" s="116" customFormat="1" ht="19.95" customHeight="1" x14ac:dyDescent="0.25">
      <c r="A43" s="226"/>
      <c r="B43" s="144" t="s">
        <v>77</v>
      </c>
      <c r="C43" s="174" t="s">
        <v>102</v>
      </c>
      <c r="D43" s="175">
        <v>126340512.91999996</v>
      </c>
      <c r="E43" s="176">
        <v>131154838.79000001</v>
      </c>
      <c r="F43" s="168">
        <v>96.329280784135946</v>
      </c>
      <c r="G43" s="177">
        <v>1646124169.1599998</v>
      </c>
      <c r="H43" s="149">
        <v>1680688164.6299996</v>
      </c>
      <c r="I43" s="169">
        <v>97.943461720181219</v>
      </c>
    </row>
    <row r="44" spans="1:9" s="116" customFormat="1" ht="19.95" customHeight="1" x14ac:dyDescent="0.25">
      <c r="A44" s="226"/>
      <c r="B44" s="144" t="s">
        <v>111</v>
      </c>
      <c r="C44" s="174" t="s">
        <v>1</v>
      </c>
      <c r="D44" s="146">
        <v>5038995.5199999996</v>
      </c>
      <c r="E44" s="147">
        <v>6024700.6899999995</v>
      </c>
      <c r="F44" s="148">
        <v>83.63893543066618</v>
      </c>
      <c r="G44" s="150">
        <v>86357030.820000008</v>
      </c>
      <c r="H44" s="178">
        <v>95211783.38000001</v>
      </c>
      <c r="I44" s="151">
        <v>90.699940442602809</v>
      </c>
    </row>
    <row r="45" spans="1:9" s="116" customFormat="1" ht="22.95" customHeight="1" x14ac:dyDescent="0.25">
      <c r="A45" s="226"/>
      <c r="B45" s="2" t="s">
        <v>49</v>
      </c>
      <c r="C45" s="159" t="s">
        <v>74</v>
      </c>
      <c r="D45" s="109">
        <v>17686074.470000058</v>
      </c>
      <c r="E45" s="134">
        <v>16980991.119999945</v>
      </c>
      <c r="F45" s="172">
        <v>104.15219197170227</v>
      </c>
      <c r="G45" s="104">
        <v>239616536.11000004</v>
      </c>
      <c r="H45" s="101">
        <v>215567704.52999997</v>
      </c>
      <c r="I45" s="173">
        <v>111.15604567596687</v>
      </c>
    </row>
    <row r="46" spans="1:9" s="116" customFormat="1" ht="19.95" customHeight="1" x14ac:dyDescent="0.25">
      <c r="A46" s="226"/>
      <c r="B46" s="153" t="s">
        <v>108</v>
      </c>
      <c r="C46" s="154" t="s">
        <v>75</v>
      </c>
      <c r="D46" s="155">
        <v>17608874.420000017</v>
      </c>
      <c r="E46" s="156">
        <v>16874987.689999968</v>
      </c>
      <c r="F46" s="157">
        <v>104.34896157248723</v>
      </c>
      <c r="G46" s="70">
        <v>236498656.38000003</v>
      </c>
      <c r="H46" s="179">
        <v>212960839.70999998</v>
      </c>
      <c r="I46" s="158">
        <v>111.05265019712203</v>
      </c>
    </row>
    <row r="47" spans="1:9" s="116" customFormat="1" ht="22.95" customHeight="1" x14ac:dyDescent="0.25">
      <c r="A47" s="226"/>
      <c r="B47" s="2" t="s">
        <v>89</v>
      </c>
      <c r="C47" s="159" t="s">
        <v>76</v>
      </c>
      <c r="D47" s="133">
        <v>3014226.0200000028</v>
      </c>
      <c r="E47" s="134">
        <v>2829414.4799999981</v>
      </c>
      <c r="F47" s="135">
        <v>106.53179452167096</v>
      </c>
      <c r="G47" s="104">
        <v>41292461.140000001</v>
      </c>
      <c r="H47" s="104">
        <v>40793141.419999994</v>
      </c>
      <c r="I47" s="136">
        <v>101.22402860534589</v>
      </c>
    </row>
    <row r="48" spans="1:9" s="116" customFormat="1" ht="19.95" customHeight="1" x14ac:dyDescent="0.25">
      <c r="A48" s="226"/>
      <c r="B48" s="153" t="s">
        <v>97</v>
      </c>
      <c r="C48" s="154" t="s">
        <v>78</v>
      </c>
      <c r="D48" s="155">
        <v>1016151.1999999993</v>
      </c>
      <c r="E48" s="156">
        <v>910399.73000000149</v>
      </c>
      <c r="F48" s="157">
        <v>111.61593819892693</v>
      </c>
      <c r="G48" s="70">
        <v>13382027.029999999</v>
      </c>
      <c r="H48" s="70">
        <v>13459750.440000001</v>
      </c>
      <c r="I48" s="158">
        <v>99.422549397580056</v>
      </c>
    </row>
    <row r="49" spans="1:9" s="116" customFormat="1" ht="22.95" customHeight="1" x14ac:dyDescent="0.25">
      <c r="A49" s="226"/>
      <c r="B49" s="2" t="s">
        <v>98</v>
      </c>
      <c r="C49" s="159" t="s">
        <v>14</v>
      </c>
      <c r="D49" s="133">
        <v>1597458.9400000037</v>
      </c>
      <c r="E49" s="134">
        <v>3138712.370000001</v>
      </c>
      <c r="F49" s="135">
        <v>50.895359360373725</v>
      </c>
      <c r="G49" s="104">
        <v>42128347.560000002</v>
      </c>
      <c r="H49" s="104">
        <v>35516786.32</v>
      </c>
      <c r="I49" s="136">
        <v>118.61531384182959</v>
      </c>
    </row>
    <row r="50" spans="1:9" s="116" customFormat="1" ht="31.95" customHeight="1" x14ac:dyDescent="0.3">
      <c r="A50" s="226"/>
      <c r="B50" s="126" t="s">
        <v>50</v>
      </c>
      <c r="C50" s="127" t="s">
        <v>88</v>
      </c>
      <c r="D50" s="128">
        <v>6869221.0400000019</v>
      </c>
      <c r="E50" s="129">
        <v>6128981.4999999991</v>
      </c>
      <c r="F50" s="130">
        <v>112.07769251710099</v>
      </c>
      <c r="G50" s="118">
        <v>89816581.409999982</v>
      </c>
      <c r="H50" s="118">
        <v>83265363.349999994</v>
      </c>
      <c r="I50" s="131">
        <v>107.86787902727622</v>
      </c>
    </row>
    <row r="51" spans="1:9" s="116" customFormat="1" ht="22.95" customHeight="1" x14ac:dyDescent="0.25">
      <c r="A51" s="226"/>
      <c r="B51" s="2" t="s">
        <v>100</v>
      </c>
      <c r="C51" s="19" t="s">
        <v>101</v>
      </c>
      <c r="D51" s="109">
        <v>6869221.0400000019</v>
      </c>
      <c r="E51" s="107">
        <v>6128981.4999999991</v>
      </c>
      <c r="F51" s="172">
        <v>112.07769251710099</v>
      </c>
      <c r="G51" s="105">
        <v>89816581.409999982</v>
      </c>
      <c r="H51" s="105">
        <v>83265363.349999994</v>
      </c>
      <c r="I51" s="173">
        <v>107.86787902727622</v>
      </c>
    </row>
    <row r="52" spans="1:9" s="116" customFormat="1" ht="31.95" customHeight="1" x14ac:dyDescent="0.3">
      <c r="A52" s="226"/>
      <c r="B52" s="126" t="s">
        <v>52</v>
      </c>
      <c r="C52" s="180" t="s">
        <v>15</v>
      </c>
      <c r="D52" s="128">
        <v>8328.6300000000629</v>
      </c>
      <c r="E52" s="129">
        <v>90.8700000000008</v>
      </c>
      <c r="F52" s="130">
        <v>9165.4341366787612</v>
      </c>
      <c r="G52" s="118">
        <v>444634.72000000003</v>
      </c>
      <c r="H52" s="118">
        <v>10688.130000000001</v>
      </c>
      <c r="I52" s="131">
        <v>4160.0796397498907</v>
      </c>
    </row>
    <row r="53" spans="1:9" s="116" customFormat="1" ht="22.95" customHeight="1" x14ac:dyDescent="0.3">
      <c r="A53" s="226"/>
      <c r="B53" s="95" t="s">
        <v>51</v>
      </c>
      <c r="C53" s="123" t="s">
        <v>115</v>
      </c>
      <c r="D53" s="112">
        <v>8319175.0800000038</v>
      </c>
      <c r="E53" s="96">
        <v>8310236.8300000019</v>
      </c>
      <c r="F53" s="181">
        <v>100.10755710315902</v>
      </c>
      <c r="G53" s="98">
        <v>104202395.59</v>
      </c>
      <c r="H53" s="97">
        <v>100821883.98</v>
      </c>
      <c r="I53" s="182">
        <v>103.35295421643835</v>
      </c>
    </row>
    <row r="54" spans="1:9" s="116" customFormat="1" ht="33" customHeight="1" x14ac:dyDescent="0.3">
      <c r="A54" s="226"/>
      <c r="B54" s="126" t="s">
        <v>53</v>
      </c>
      <c r="C54" s="183" t="s">
        <v>99</v>
      </c>
      <c r="D54" s="128">
        <v>5437479.6200000029</v>
      </c>
      <c r="E54" s="129">
        <v>5208891.3300000047</v>
      </c>
      <c r="F54" s="184">
        <v>104.3884250125064</v>
      </c>
      <c r="G54" s="118">
        <v>69838514.439999998</v>
      </c>
      <c r="H54" s="118">
        <v>68431078.75</v>
      </c>
      <c r="I54" s="131">
        <v>102.05672001042363</v>
      </c>
    </row>
    <row r="55" spans="1:9" s="116" customFormat="1" ht="22.95" customHeight="1" x14ac:dyDescent="0.25">
      <c r="A55" s="226"/>
      <c r="B55" s="2" t="s">
        <v>90</v>
      </c>
      <c r="C55" s="185" t="s">
        <v>79</v>
      </c>
      <c r="D55" s="133">
        <v>3099148.6099999994</v>
      </c>
      <c r="E55" s="134">
        <v>2951992.150000006</v>
      </c>
      <c r="F55" s="135">
        <v>104.98498818839992</v>
      </c>
      <c r="G55" s="104">
        <v>38034422.539999999</v>
      </c>
      <c r="H55" s="104">
        <v>37752650.5</v>
      </c>
      <c r="I55" s="136">
        <v>100.74636359637847</v>
      </c>
    </row>
    <row r="56" spans="1:9" s="116" customFormat="1" ht="28.95" customHeight="1" x14ac:dyDescent="0.25">
      <c r="A56" s="226"/>
      <c r="B56" s="2" t="s">
        <v>91</v>
      </c>
      <c r="C56" s="186" t="s">
        <v>118</v>
      </c>
      <c r="D56" s="133">
        <v>1888390.9100000039</v>
      </c>
      <c r="E56" s="134">
        <v>1888710.4499999993</v>
      </c>
      <c r="F56" s="172">
        <v>99.983081578227342</v>
      </c>
      <c r="G56" s="104">
        <v>26967923.620000001</v>
      </c>
      <c r="H56" s="104">
        <v>26688019.280000001</v>
      </c>
      <c r="I56" s="108">
        <v>101.0488014755361</v>
      </c>
    </row>
    <row r="57" spans="1:9" s="116" customFormat="1" ht="25.95" customHeight="1" x14ac:dyDescent="0.25">
      <c r="A57" s="226"/>
      <c r="B57" s="2" t="s">
        <v>92</v>
      </c>
      <c r="C57" s="186" t="s">
        <v>80</v>
      </c>
      <c r="D57" s="133">
        <v>449940.09999999963</v>
      </c>
      <c r="E57" s="134">
        <v>368188.72999999952</v>
      </c>
      <c r="F57" s="172">
        <v>122.20365897674277</v>
      </c>
      <c r="G57" s="104">
        <v>4836168.2799999993</v>
      </c>
      <c r="H57" s="104">
        <v>3990408.9699999997</v>
      </c>
      <c r="I57" s="173">
        <v>121.19480274724823</v>
      </c>
    </row>
    <row r="58" spans="1:9" s="116" customFormat="1" ht="21" customHeight="1" x14ac:dyDescent="0.3">
      <c r="A58" s="226"/>
      <c r="B58" s="126" t="s">
        <v>54</v>
      </c>
      <c r="C58" s="180" t="s">
        <v>81</v>
      </c>
      <c r="D58" s="128">
        <v>4599.0299999999988</v>
      </c>
      <c r="E58" s="129">
        <v>3101.529999999997</v>
      </c>
      <c r="F58" s="130">
        <v>148.28262180278776</v>
      </c>
      <c r="G58" s="118">
        <v>44354.47</v>
      </c>
      <c r="H58" s="119">
        <v>63981.18</v>
      </c>
      <c r="I58" s="131">
        <v>69.324245035805845</v>
      </c>
    </row>
    <row r="59" spans="1:9" s="116" customFormat="1" ht="21" customHeight="1" x14ac:dyDescent="0.3">
      <c r="A59" s="226"/>
      <c r="B59" s="126" t="s">
        <v>55</v>
      </c>
      <c r="C59" s="180" t="s">
        <v>119</v>
      </c>
      <c r="D59" s="128">
        <v>2500045.8200000008</v>
      </c>
      <c r="E59" s="129">
        <v>2614228.4999999972</v>
      </c>
      <c r="F59" s="184">
        <v>95.632260913688441</v>
      </c>
      <c r="G59" s="118">
        <v>29692361.290000003</v>
      </c>
      <c r="H59" s="119">
        <v>27545119.310000002</v>
      </c>
      <c r="I59" s="131">
        <v>107.7953627858147</v>
      </c>
    </row>
    <row r="60" spans="1:9" s="116" customFormat="1" ht="21" customHeight="1" x14ac:dyDescent="0.3">
      <c r="A60" s="226"/>
      <c r="B60" s="126" t="s">
        <v>57</v>
      </c>
      <c r="C60" s="180" t="s">
        <v>153</v>
      </c>
      <c r="D60" s="128">
        <v>377050.60999999987</v>
      </c>
      <c r="E60" s="129">
        <v>484015.4700000002</v>
      </c>
      <c r="F60" s="184">
        <v>77.900528675250754</v>
      </c>
      <c r="G60" s="118">
        <v>4627165.3900000006</v>
      </c>
      <c r="H60" s="118">
        <v>4781704.74</v>
      </c>
      <c r="I60" s="187">
        <v>96.768111826160151</v>
      </c>
    </row>
    <row r="61" spans="1:9" s="116" customFormat="1" ht="22.95" customHeight="1" x14ac:dyDescent="0.25">
      <c r="A61" s="226"/>
      <c r="B61" s="2" t="s">
        <v>58</v>
      </c>
      <c r="C61" s="132" t="s">
        <v>16</v>
      </c>
      <c r="D61" s="133">
        <v>377050.60999999987</v>
      </c>
      <c r="E61" s="188">
        <v>484015.4700000002</v>
      </c>
      <c r="F61" s="172">
        <v>77.900528675250754</v>
      </c>
      <c r="G61" s="189">
        <v>4627165.3900000006</v>
      </c>
      <c r="H61" s="189">
        <v>4781704.74</v>
      </c>
      <c r="I61" s="136">
        <v>96.768111826160151</v>
      </c>
    </row>
    <row r="62" spans="1:9" s="116" customFormat="1" ht="19.95" customHeight="1" x14ac:dyDescent="0.25">
      <c r="A62" s="226"/>
      <c r="B62" s="153" t="s">
        <v>152</v>
      </c>
      <c r="C62" s="154" t="s">
        <v>82</v>
      </c>
      <c r="D62" s="155">
        <v>377050.60999999987</v>
      </c>
      <c r="E62" s="190">
        <v>484015.4700000002</v>
      </c>
      <c r="F62" s="191">
        <v>77.900528675250754</v>
      </c>
      <c r="G62" s="192">
        <v>4627165.3900000006</v>
      </c>
      <c r="H62" s="192">
        <v>4781391.28</v>
      </c>
      <c r="I62" s="193">
        <v>96.774455781414332</v>
      </c>
    </row>
    <row r="63" spans="1:9" s="116" customFormat="1" ht="22.95" customHeight="1" x14ac:dyDescent="0.3">
      <c r="A63" s="226"/>
      <c r="B63" s="95" t="s">
        <v>56</v>
      </c>
      <c r="C63" s="123" t="s">
        <v>116</v>
      </c>
      <c r="D63" s="112">
        <v>41286612.0499999</v>
      </c>
      <c r="E63" s="96">
        <v>41087607.229999945</v>
      </c>
      <c r="F63" s="124">
        <v>100.48434268485377</v>
      </c>
      <c r="G63" s="97">
        <v>495896684.38999999</v>
      </c>
      <c r="H63" s="97">
        <v>484098402.13999999</v>
      </c>
      <c r="I63" s="194">
        <v>102.43716612115318</v>
      </c>
    </row>
    <row r="64" spans="1:9" s="116" customFormat="1" ht="34.950000000000003" customHeight="1" x14ac:dyDescent="0.3">
      <c r="A64" s="226"/>
      <c r="B64" s="126" t="s">
        <v>93</v>
      </c>
      <c r="C64" s="183" t="s">
        <v>120</v>
      </c>
      <c r="D64" s="128">
        <v>41286612.0499999</v>
      </c>
      <c r="E64" s="129">
        <v>41087607.229999945</v>
      </c>
      <c r="F64" s="184">
        <v>100.48434268485377</v>
      </c>
      <c r="G64" s="121">
        <v>495896684.38999999</v>
      </c>
      <c r="H64" s="118">
        <v>484098402.13999999</v>
      </c>
      <c r="I64" s="187">
        <v>102.43716612115318</v>
      </c>
    </row>
    <row r="65" spans="1:9" ht="22.95" customHeight="1" x14ac:dyDescent="0.3">
      <c r="A65" s="226"/>
      <c r="B65" s="2" t="s">
        <v>94</v>
      </c>
      <c r="C65" s="114" t="s">
        <v>17</v>
      </c>
      <c r="D65" s="109">
        <v>24698.829999999958</v>
      </c>
      <c r="E65" s="107">
        <v>24476.239999999991</v>
      </c>
      <c r="F65" s="172">
        <v>100.9094125568305</v>
      </c>
      <c r="G65" s="105">
        <v>306750.88999999996</v>
      </c>
      <c r="H65" s="105">
        <v>302095.34000000003</v>
      </c>
      <c r="I65" s="173">
        <v>101.5410863338706</v>
      </c>
    </row>
    <row r="66" spans="1:9" ht="31.2" customHeight="1" x14ac:dyDescent="0.3">
      <c r="A66" s="226"/>
      <c r="B66" s="2" t="s">
        <v>95</v>
      </c>
      <c r="C66" s="114" t="s">
        <v>18</v>
      </c>
      <c r="D66" s="109">
        <v>41395.670000000042</v>
      </c>
      <c r="E66" s="107">
        <v>41095.479999999981</v>
      </c>
      <c r="F66" s="172">
        <v>100.73046962829018</v>
      </c>
      <c r="G66" s="105">
        <v>514760.17</v>
      </c>
      <c r="H66" s="105">
        <v>505830.51</v>
      </c>
      <c r="I66" s="173">
        <v>101.76534626193268</v>
      </c>
    </row>
    <row r="67" spans="1:9" ht="28.95" customHeight="1" x14ac:dyDescent="0.3">
      <c r="A67" s="226"/>
      <c r="B67" s="2" t="s">
        <v>113</v>
      </c>
      <c r="C67" s="114" t="s">
        <v>19</v>
      </c>
      <c r="D67" s="109">
        <v>37561857.849999905</v>
      </c>
      <c r="E67" s="107">
        <v>37367425.549999952</v>
      </c>
      <c r="F67" s="172">
        <v>100.52032565031752</v>
      </c>
      <c r="G67" s="105">
        <v>449547665.85999995</v>
      </c>
      <c r="H67" s="105">
        <v>438316736.69999999</v>
      </c>
      <c r="I67" s="173">
        <v>102.56228617792591</v>
      </c>
    </row>
    <row r="68" spans="1:9" ht="28.95" customHeight="1" x14ac:dyDescent="0.3">
      <c r="A68" s="117"/>
      <c r="B68" s="4" t="s">
        <v>114</v>
      </c>
      <c r="C68" s="114" t="s">
        <v>20</v>
      </c>
      <c r="D68" s="195">
        <v>3658659.6999999955</v>
      </c>
      <c r="E68" s="196">
        <v>3654609.9599999934</v>
      </c>
      <c r="F68" s="172">
        <v>100.11081182518318</v>
      </c>
      <c r="G68" s="197">
        <v>45527507.469999999</v>
      </c>
      <c r="H68" s="197">
        <v>44973739.589999996</v>
      </c>
      <c r="I68" s="198">
        <v>101.23131384013956</v>
      </c>
    </row>
    <row r="69" spans="1:9" ht="22.95" customHeight="1" x14ac:dyDescent="0.3">
      <c r="B69" s="115" t="s">
        <v>83</v>
      </c>
      <c r="C69" s="123" t="s">
        <v>154</v>
      </c>
      <c r="D69" s="112">
        <v>-3256870.5200000219</v>
      </c>
      <c r="E69" s="96">
        <v>-309217.06000000099</v>
      </c>
      <c r="F69" s="181">
        <v>1053.2635295090158</v>
      </c>
      <c r="G69" s="98">
        <v>-3076591.1300000283</v>
      </c>
      <c r="H69" s="97">
        <v>-5692016.6799999978</v>
      </c>
      <c r="I69" s="182">
        <v>54.05098584496821</v>
      </c>
    </row>
    <row r="70" spans="1:9" ht="22.95" customHeight="1" x14ac:dyDescent="0.3">
      <c r="B70" s="199" t="s">
        <v>59</v>
      </c>
      <c r="C70" s="200" t="s">
        <v>155</v>
      </c>
      <c r="D70" s="201">
        <v>1476828843.930002</v>
      </c>
      <c r="E70" s="202">
        <v>1379991033.1799996</v>
      </c>
      <c r="F70" s="203">
        <v>107.01727825918208</v>
      </c>
      <c r="G70" s="204">
        <v>16604720807.259998</v>
      </c>
      <c r="H70" s="204">
        <v>15527288034.129997</v>
      </c>
      <c r="I70" s="205">
        <v>106.93896300990704</v>
      </c>
    </row>
    <row r="71" spans="1:9" ht="34.950000000000003" customHeight="1" x14ac:dyDescent="0.3">
      <c r="B71" s="113" t="s">
        <v>84</v>
      </c>
      <c r="C71" s="206" t="s">
        <v>156</v>
      </c>
      <c r="D71" s="207">
        <v>814905.65</v>
      </c>
      <c r="E71" s="208">
        <v>775592.12999999686</v>
      </c>
      <c r="F71" s="209">
        <v>105.06883946849787</v>
      </c>
      <c r="G71" s="120">
        <v>8902252.3099999987</v>
      </c>
      <c r="H71" s="120">
        <v>8656874.9199999906</v>
      </c>
      <c r="I71" s="210">
        <v>102.83448002041837</v>
      </c>
    </row>
    <row r="72" spans="1:9" ht="22.95" customHeight="1" x14ac:dyDescent="0.3">
      <c r="B72" s="211" t="s">
        <v>85</v>
      </c>
      <c r="C72" s="206" t="s">
        <v>157</v>
      </c>
      <c r="D72" s="207">
        <v>0</v>
      </c>
      <c r="E72" s="208">
        <v>0</v>
      </c>
      <c r="F72" s="212" t="s">
        <v>160</v>
      </c>
      <c r="G72" s="120">
        <v>0</v>
      </c>
      <c r="H72" s="120">
        <v>0</v>
      </c>
      <c r="I72" s="213" t="s">
        <v>160</v>
      </c>
    </row>
    <row r="73" spans="1:9" ht="22.95" customHeight="1" x14ac:dyDescent="0.3">
      <c r="B73" s="95" t="s">
        <v>86</v>
      </c>
      <c r="C73" s="123" t="s">
        <v>158</v>
      </c>
      <c r="D73" s="112">
        <v>814905.65</v>
      </c>
      <c r="E73" s="96">
        <v>775592.12999999686</v>
      </c>
      <c r="F73" s="181">
        <v>105.06883946849787</v>
      </c>
      <c r="G73" s="98">
        <v>8902252.3099999987</v>
      </c>
      <c r="H73" s="97">
        <v>8656874.9199999906</v>
      </c>
      <c r="I73" s="182">
        <v>102.83448002041837</v>
      </c>
    </row>
    <row r="74" spans="1:9" ht="32.4" customHeight="1" thickBot="1" x14ac:dyDescent="0.35">
      <c r="B74" s="214" t="s">
        <v>87</v>
      </c>
      <c r="C74" s="215" t="s">
        <v>159</v>
      </c>
      <c r="D74" s="216">
        <v>1477643749.5800021</v>
      </c>
      <c r="E74" s="217">
        <v>1380766625.3099997</v>
      </c>
      <c r="F74" s="218">
        <v>107.01618379921749</v>
      </c>
      <c r="G74" s="219">
        <v>16613623059.569998</v>
      </c>
      <c r="H74" s="220">
        <v>15535944909.049997</v>
      </c>
      <c r="I74" s="221">
        <v>106.93667592688381</v>
      </c>
    </row>
    <row r="75" spans="1:9" x14ac:dyDescent="0.3">
      <c r="A75" s="226"/>
      <c r="B75" s="226"/>
      <c r="C75" s="226"/>
      <c r="D75" s="226"/>
      <c r="E75" s="226"/>
      <c r="F75" s="226"/>
      <c r="G75" s="226"/>
      <c r="H75" s="226"/>
      <c r="I75" s="226"/>
    </row>
    <row r="76" spans="1:9" x14ac:dyDescent="0.3">
      <c r="B76" s="17" t="s">
        <v>142</v>
      </c>
      <c r="C76" s="93"/>
      <c r="D76" s="222"/>
      <c r="E76" s="222"/>
      <c r="F76" s="103"/>
      <c r="G76" s="103"/>
      <c r="H76" s="103"/>
      <c r="I76" s="103"/>
    </row>
    <row r="77" spans="1:9" x14ac:dyDescent="0.3">
      <c r="B77" s="94"/>
      <c r="D77" s="223"/>
    </row>
    <row r="78" spans="1:9" x14ac:dyDescent="0.3">
      <c r="B78" s="93"/>
      <c r="C78" s="93"/>
    </row>
    <row r="79" spans="1:9" x14ac:dyDescent="0.3">
      <c r="B79" s="94"/>
    </row>
    <row r="80" spans="1:9" x14ac:dyDescent="0.3">
      <c r="B80" s="12"/>
      <c r="C80" s="12"/>
    </row>
  </sheetData>
  <mergeCells count="3">
    <mergeCell ref="A6:A67"/>
    <mergeCell ref="B6:I6"/>
    <mergeCell ref="A75:I75"/>
  </mergeCells>
  <pageMargins left="0.31496062992125984" right="0.31496062992125984" top="0.15748031496062992" bottom="0.15748031496062992" header="0.31496062992125984" footer="0.31496062992125984"/>
  <pageSetup paperSize="9" scale="44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22" t="s">
        <v>144</v>
      </c>
    </row>
    <row r="4" spans="2:5" ht="15" thickBot="1" x14ac:dyDescent="0.35">
      <c r="B4" s="228" t="s">
        <v>104</v>
      </c>
      <c r="C4" s="228"/>
      <c r="D4" s="228"/>
      <c r="E4" s="228"/>
    </row>
    <row r="5" spans="2:5" ht="27" x14ac:dyDescent="0.3">
      <c r="B5" s="32" t="s">
        <v>60</v>
      </c>
      <c r="C5" s="33" t="s">
        <v>129</v>
      </c>
      <c r="D5" s="41" t="s">
        <v>124</v>
      </c>
      <c r="E5" s="42" t="s">
        <v>143</v>
      </c>
    </row>
    <row r="6" spans="2:5" x14ac:dyDescent="0.3">
      <c r="B6" s="53">
        <v>1</v>
      </c>
      <c r="C6" s="51">
        <v>2</v>
      </c>
      <c r="D6" s="51">
        <v>3</v>
      </c>
      <c r="E6" s="52">
        <v>4</v>
      </c>
    </row>
    <row r="7" spans="2:5" x14ac:dyDescent="0.3">
      <c r="B7" s="34" t="s">
        <v>22</v>
      </c>
      <c r="C7" s="21" t="s">
        <v>134</v>
      </c>
      <c r="D7" s="50">
        <f>+E7/E$11*100</f>
        <v>10.691499449115019</v>
      </c>
      <c r="E7" s="38">
        <f>FURS!D10</f>
        <v>316138503.71999991</v>
      </c>
    </row>
    <row r="8" spans="2:5" x14ac:dyDescent="0.3">
      <c r="B8" s="34" t="s">
        <v>31</v>
      </c>
      <c r="C8" s="21" t="s">
        <v>131</v>
      </c>
      <c r="D8" s="50">
        <f t="shared" ref="D8:D10" si="0">+E8/E$11*100</f>
        <v>21.120629640788664</v>
      </c>
      <c r="E8" s="38">
        <f>FURS!D20</f>
        <v>624518972.67000234</v>
      </c>
    </row>
    <row r="9" spans="2:5" x14ac:dyDescent="0.3">
      <c r="B9" s="34" t="s">
        <v>43</v>
      </c>
      <c r="C9" s="21" t="s">
        <v>132</v>
      </c>
      <c r="D9" s="50">
        <f t="shared" si="0"/>
        <v>15.725160826924501</v>
      </c>
      <c r="E9" s="38">
        <f>FURS!D35</f>
        <v>464979569.81999993</v>
      </c>
    </row>
    <row r="10" spans="2:5" x14ac:dyDescent="0.3">
      <c r="B10" s="34"/>
      <c r="C10" s="21" t="s">
        <v>133</v>
      </c>
      <c r="D10" s="50">
        <f t="shared" si="0"/>
        <v>52.462710083171814</v>
      </c>
      <c r="E10" s="38">
        <f>FURS!D25+FURS!D27+FURS!D50+FURS!D52+FURS!D53+FURS!D63+FURS!D70</f>
        <v>1551277512.1700017</v>
      </c>
    </row>
    <row r="11" spans="2:5" ht="15" thickBot="1" x14ac:dyDescent="0.35">
      <c r="B11" s="36"/>
      <c r="C11" s="35" t="s">
        <v>127</v>
      </c>
      <c r="D11" s="43">
        <f>SUM(D7:D10)</f>
        <v>100</v>
      </c>
      <c r="E11" s="39">
        <f>SUM(E7:E10)</f>
        <v>2956914558.3800039</v>
      </c>
    </row>
    <row r="33" spans="2:5" x14ac:dyDescent="0.3">
      <c r="B33" s="22" t="s">
        <v>145</v>
      </c>
    </row>
    <row r="35" spans="2:5" ht="15" thickBot="1" x14ac:dyDescent="0.35">
      <c r="B35" s="228" t="s">
        <v>104</v>
      </c>
      <c r="C35" s="228"/>
      <c r="D35" s="228"/>
      <c r="E35" s="228"/>
    </row>
    <row r="36" spans="2:5" ht="40.200000000000003" x14ac:dyDescent="0.3">
      <c r="B36" s="32" t="s">
        <v>60</v>
      </c>
      <c r="C36" s="33" t="s">
        <v>129</v>
      </c>
      <c r="D36" s="41" t="s">
        <v>124</v>
      </c>
      <c r="E36" s="42" t="s">
        <v>146</v>
      </c>
    </row>
    <row r="37" spans="2:5" x14ac:dyDescent="0.3">
      <c r="B37" s="53">
        <v>1</v>
      </c>
      <c r="C37" s="51">
        <v>2</v>
      </c>
      <c r="D37" s="51">
        <v>3</v>
      </c>
      <c r="E37" s="52">
        <v>4</v>
      </c>
    </row>
    <row r="38" spans="2:5" x14ac:dyDescent="0.3">
      <c r="B38" s="34" t="s">
        <v>22</v>
      </c>
      <c r="C38" s="21" t="s">
        <v>130</v>
      </c>
      <c r="D38" s="40">
        <f>+E38/E$42*100</f>
        <v>9.9395014599899216</v>
      </c>
      <c r="E38" s="48">
        <f>FURS!G10</f>
        <v>3301158731.9500003</v>
      </c>
    </row>
    <row r="39" spans="2:5" x14ac:dyDescent="0.3">
      <c r="B39" s="34" t="s">
        <v>31</v>
      </c>
      <c r="C39" s="21" t="s">
        <v>131</v>
      </c>
      <c r="D39" s="40">
        <f t="shared" ref="D39:D41" si="1">+E39/E$42*100</f>
        <v>19.688440996104905</v>
      </c>
      <c r="E39" s="48">
        <f>FURS!G20</f>
        <v>6539027050.2399998</v>
      </c>
    </row>
    <row r="40" spans="2:5" x14ac:dyDescent="0.3">
      <c r="B40" s="34" t="s">
        <v>43</v>
      </c>
      <c r="C40" s="21" t="s">
        <v>132</v>
      </c>
      <c r="D40" s="40">
        <f t="shared" si="1"/>
        <v>17.396063779069671</v>
      </c>
      <c r="E40" s="48">
        <f>FURS!G35</f>
        <v>5777670849.6899996</v>
      </c>
    </row>
    <row r="41" spans="2:5" x14ac:dyDescent="0.3">
      <c r="B41" s="34"/>
      <c r="C41" s="21" t="s">
        <v>133</v>
      </c>
      <c r="D41" s="40">
        <f t="shared" si="1"/>
        <v>52.975993764835493</v>
      </c>
      <c r="E41" s="48">
        <f>FURS!G25+FURS!G27+FURS!G50+FURS!G52+FURS!G53+FURS!G63+FURS!G70</f>
        <v>17594661573.769997</v>
      </c>
    </row>
    <row r="42" spans="2:5" ht="15" thickBot="1" x14ac:dyDescent="0.35">
      <c r="B42" s="36"/>
      <c r="C42" s="35" t="s">
        <v>127</v>
      </c>
      <c r="D42" s="37">
        <f>SUM(D38:D41)</f>
        <v>100</v>
      </c>
      <c r="E42" s="49">
        <f>SUM(E38:E41)</f>
        <v>33212518205.649998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54" t="s">
        <v>135</v>
      </c>
    </row>
    <row r="4" spans="2:9" ht="50.25" customHeight="1" x14ac:dyDescent="0.3">
      <c r="B4" s="55"/>
      <c r="C4" s="56" t="s">
        <v>138</v>
      </c>
      <c r="D4" s="56" t="s">
        <v>147</v>
      </c>
      <c r="E4" s="56" t="s">
        <v>148</v>
      </c>
      <c r="F4" s="56" t="s">
        <v>141</v>
      </c>
      <c r="G4" s="56" t="s">
        <v>149</v>
      </c>
      <c r="H4" s="56" t="s">
        <v>150</v>
      </c>
      <c r="I4" s="56" t="s">
        <v>141</v>
      </c>
    </row>
    <row r="5" spans="2:9" x14ac:dyDescent="0.3">
      <c r="B5" s="57" t="s">
        <v>23</v>
      </c>
      <c r="C5" s="58" t="s">
        <v>61</v>
      </c>
      <c r="D5" s="45">
        <f>+D6+D9+D10+D11</f>
        <v>245038884.88999993</v>
      </c>
      <c r="E5" s="45">
        <f>+E6+E9+E10+E11</f>
        <v>217753084.2499997</v>
      </c>
      <c r="F5" s="46">
        <f t="shared" ref="F5:F11" si="0">D5/E5*100</f>
        <v>112.53061500092174</v>
      </c>
      <c r="G5" s="45">
        <f>+G6+G9+G10+G11</f>
        <v>2452124506.5300002</v>
      </c>
      <c r="H5" s="45">
        <f>+H6+H9+H10+H11</f>
        <v>2201231874.02</v>
      </c>
      <c r="I5" s="59">
        <f t="shared" ref="I5:I11" si="1">G5/H5*100</f>
        <v>111.39782843739255</v>
      </c>
    </row>
    <row r="6" spans="2:9" x14ac:dyDescent="0.3">
      <c r="B6" s="60" t="s">
        <v>24</v>
      </c>
      <c r="C6" s="61" t="s">
        <v>62</v>
      </c>
      <c r="D6" s="31">
        <f>+D7-D8</f>
        <v>1306049.5600000024</v>
      </c>
      <c r="E6" s="31">
        <f>+E7-E8</f>
        <v>1379800.0200000107</v>
      </c>
      <c r="F6" s="30">
        <f t="shared" si="0"/>
        <v>94.654989206333838</v>
      </c>
      <c r="G6" s="31">
        <f>+G7-G8</f>
        <v>-190578739.18000001</v>
      </c>
      <c r="H6" s="31">
        <f>+H7-H8</f>
        <v>-173444737.09999999</v>
      </c>
      <c r="I6" s="62">
        <f t="shared" si="1"/>
        <v>109.87865205164533</v>
      </c>
    </row>
    <row r="7" spans="2:9" x14ac:dyDescent="0.3">
      <c r="B7" s="82" t="s">
        <v>63</v>
      </c>
      <c r="C7" s="89" t="s">
        <v>0</v>
      </c>
      <c r="D7" s="29">
        <f>FURS!D13</f>
        <v>2029355.5399999917</v>
      </c>
      <c r="E7" s="29">
        <f>FURS!E13</f>
        <v>3114851.2900000215</v>
      </c>
      <c r="F7" s="30">
        <f t="shared" si="0"/>
        <v>65.150960706055969</v>
      </c>
      <c r="G7" s="29">
        <f>FURS!G13</f>
        <v>75974110.049999982</v>
      </c>
      <c r="H7" s="29">
        <f>FURS!H13</f>
        <v>80716076.120000005</v>
      </c>
      <c r="I7" s="62">
        <f t="shared" si="1"/>
        <v>94.125128105892841</v>
      </c>
    </row>
    <row r="8" spans="2:9" x14ac:dyDescent="0.3">
      <c r="B8" s="82" t="s">
        <v>25</v>
      </c>
      <c r="C8" s="89" t="s">
        <v>1</v>
      </c>
      <c r="D8" s="29">
        <f>FURS!D14</f>
        <v>723305.97999998927</v>
      </c>
      <c r="E8" s="29">
        <f>FURS!E14</f>
        <v>1735051.2700000107</v>
      </c>
      <c r="F8" s="30">
        <f t="shared" si="0"/>
        <v>41.68787358081844</v>
      </c>
      <c r="G8" s="29">
        <f>FURS!G14</f>
        <v>266552849.22999999</v>
      </c>
      <c r="H8" s="29">
        <f>FURS!H14</f>
        <v>254160813.22</v>
      </c>
      <c r="I8" s="62">
        <f t="shared" si="1"/>
        <v>104.87566743787269</v>
      </c>
    </row>
    <row r="9" spans="2:9" x14ac:dyDescent="0.3">
      <c r="B9" s="63" t="s">
        <v>26</v>
      </c>
      <c r="C9" s="64" t="s">
        <v>64</v>
      </c>
      <c r="D9" s="31">
        <f>FURS!D15</f>
        <v>211849693.55999994</v>
      </c>
      <c r="E9" s="31">
        <f>FURS!E15</f>
        <v>194848249.58999968</v>
      </c>
      <c r="F9" s="44">
        <f t="shared" si="0"/>
        <v>108.72547944658201</v>
      </c>
      <c r="G9" s="31">
        <f>FURS!G15</f>
        <v>2415112619.3099999</v>
      </c>
      <c r="H9" s="31">
        <f>FURS!H15</f>
        <v>2202639779.29</v>
      </c>
      <c r="I9" s="65">
        <f t="shared" si="1"/>
        <v>109.64628179413378</v>
      </c>
    </row>
    <row r="10" spans="2:9" ht="24" x14ac:dyDescent="0.3">
      <c r="B10" s="60" t="s">
        <v>27</v>
      </c>
      <c r="C10" s="66" t="s">
        <v>140</v>
      </c>
      <c r="D10" s="29">
        <f>FURS!D16</f>
        <v>31569076.729999989</v>
      </c>
      <c r="E10" s="29">
        <f>FURS!E16</f>
        <v>21296949.76000002</v>
      </c>
      <c r="F10" s="30">
        <f t="shared" si="0"/>
        <v>148.23285534200349</v>
      </c>
      <c r="G10" s="29">
        <f>FURS!G16</f>
        <v>222852466.91999999</v>
      </c>
      <c r="H10" s="29">
        <f>FURS!H16</f>
        <v>167788521.19000003</v>
      </c>
      <c r="I10" s="62">
        <f t="shared" si="1"/>
        <v>132.81746888253861</v>
      </c>
    </row>
    <row r="11" spans="2:9" x14ac:dyDescent="0.3">
      <c r="B11" s="60" t="s">
        <v>28</v>
      </c>
      <c r="C11" s="67" t="s">
        <v>2</v>
      </c>
      <c r="D11" s="29">
        <f>FURS!D17</f>
        <v>314065.04000000004</v>
      </c>
      <c r="E11" s="29">
        <f>FURS!E17</f>
        <v>228084.87999999989</v>
      </c>
      <c r="F11" s="30">
        <f t="shared" si="0"/>
        <v>137.69656278837957</v>
      </c>
      <c r="G11" s="29">
        <f>FURS!G17</f>
        <v>4738159.4800000004</v>
      </c>
      <c r="H11" s="29">
        <f>FURS!H17</f>
        <v>4248310.6399999997</v>
      </c>
      <c r="I11" s="62">
        <f t="shared" si="1"/>
        <v>111.53043836737892</v>
      </c>
    </row>
    <row r="14" spans="2:9" x14ac:dyDescent="0.3">
      <c r="B14" s="54" t="s">
        <v>136</v>
      </c>
    </row>
    <row r="16" spans="2:9" ht="53.25" customHeight="1" x14ac:dyDescent="0.3">
      <c r="B16" s="55"/>
      <c r="C16" s="56" t="s">
        <v>138</v>
      </c>
      <c r="D16" s="56" t="s">
        <v>147</v>
      </c>
      <c r="E16" s="56" t="s">
        <v>148</v>
      </c>
      <c r="F16" s="56" t="s">
        <v>141</v>
      </c>
      <c r="G16" s="56" t="s">
        <v>149</v>
      </c>
      <c r="H16" s="56" t="s">
        <v>150</v>
      </c>
      <c r="I16" s="56" t="s">
        <v>141</v>
      </c>
    </row>
    <row r="17" spans="2:9" ht="21.75" customHeight="1" x14ac:dyDescent="0.3">
      <c r="B17" s="68" t="s">
        <v>29</v>
      </c>
      <c r="C17" s="69" t="s">
        <v>3</v>
      </c>
      <c r="D17" s="70">
        <f>FURS!D18</f>
        <v>70546502.99000001</v>
      </c>
      <c r="E17" s="70">
        <f>FURS!E18</f>
        <v>56916140.589999914</v>
      </c>
      <c r="F17" s="71">
        <f t="shared" ref="F17" si="2">D17/E17*100</f>
        <v>123.94814943301853</v>
      </c>
      <c r="G17" s="70">
        <f>FURS!G18</f>
        <v>845733918.59000003</v>
      </c>
      <c r="H17" s="70">
        <f>FURS!H18</f>
        <v>766269558.75999999</v>
      </c>
      <c r="I17" s="73">
        <f>G17/H17*100</f>
        <v>110.37028796479814</v>
      </c>
    </row>
    <row r="20" spans="2:9" x14ac:dyDescent="0.3">
      <c r="B20" s="54" t="s">
        <v>137</v>
      </c>
    </row>
    <row r="22" spans="2:9" ht="54" customHeight="1" x14ac:dyDescent="0.3">
      <c r="B22" s="55"/>
      <c r="C22" s="56" t="s">
        <v>138</v>
      </c>
      <c r="D22" s="56" t="s">
        <v>147</v>
      </c>
      <c r="E22" s="56" t="s">
        <v>148</v>
      </c>
      <c r="F22" s="56" t="s">
        <v>141</v>
      </c>
      <c r="G22" s="56" t="s">
        <v>149</v>
      </c>
      <c r="H22" s="56" t="s">
        <v>150</v>
      </c>
      <c r="I22" s="56" t="s">
        <v>141</v>
      </c>
    </row>
    <row r="23" spans="2:9" ht="30" customHeight="1" x14ac:dyDescent="0.3">
      <c r="B23" s="57" t="s">
        <v>43</v>
      </c>
      <c r="C23" s="74" t="s">
        <v>126</v>
      </c>
      <c r="D23" s="47">
        <f>+D24+D33+D35+D37+D29+D30</f>
        <v>464979569.81999993</v>
      </c>
      <c r="E23" s="47">
        <f>+E24+E33+E35+E37+E29+E30</f>
        <v>460355288.10000014</v>
      </c>
      <c r="F23" s="75">
        <f t="shared" ref="F23:F37" si="3">D23/E23*100</f>
        <v>101.00450279154722</v>
      </c>
      <c r="G23" s="45">
        <f>+G24+G33+G35+G37+G29+G30</f>
        <v>5777670849.6899996</v>
      </c>
      <c r="H23" s="45">
        <f>+H24+H33+H35+H37+H29+H30</f>
        <v>5520346267.5</v>
      </c>
      <c r="I23" s="76">
        <f t="shared" ref="I23:I37" si="4">G23/H23*100</f>
        <v>104.66138480669139</v>
      </c>
    </row>
    <row r="24" spans="2:9" x14ac:dyDescent="0.3">
      <c r="B24" s="63" t="s">
        <v>44</v>
      </c>
      <c r="C24" s="64" t="s">
        <v>109</v>
      </c>
      <c r="D24" s="23">
        <f>D25+D28</f>
        <v>309648687.29999995</v>
      </c>
      <c r="E24" s="23">
        <f>E25+E28</f>
        <v>300274300.45000017</v>
      </c>
      <c r="F24" s="25">
        <f t="shared" si="3"/>
        <v>103.12194111715556</v>
      </c>
      <c r="G24" s="24">
        <f>G25+G28</f>
        <v>3756847846.0499992</v>
      </c>
      <c r="H24" s="24">
        <f>H25+H28</f>
        <v>3504190166.8099999</v>
      </c>
      <c r="I24" s="77">
        <f t="shared" si="4"/>
        <v>107.21015890156451</v>
      </c>
    </row>
    <row r="25" spans="2:9" ht="24.6" x14ac:dyDescent="0.3">
      <c r="B25" s="63" t="s">
        <v>45</v>
      </c>
      <c r="C25" s="78" t="s">
        <v>107</v>
      </c>
      <c r="D25" s="23">
        <f>D26-D27</f>
        <v>299337385.28999996</v>
      </c>
      <c r="E25" s="23">
        <f>E26-E27</f>
        <v>289307112.06000018</v>
      </c>
      <c r="F25" s="25">
        <f t="shared" si="3"/>
        <v>103.46699849809416</v>
      </c>
      <c r="G25" s="23">
        <f>G26-G27</f>
        <v>3628589354.6799994</v>
      </c>
      <c r="H25" s="23">
        <f>H26-H27</f>
        <v>3370568373.96</v>
      </c>
      <c r="I25" s="79">
        <f t="shared" si="4"/>
        <v>107.6551178345288</v>
      </c>
    </row>
    <row r="26" spans="2:9" x14ac:dyDescent="0.3">
      <c r="B26" s="82" t="s">
        <v>105</v>
      </c>
      <c r="C26" s="89" t="s">
        <v>102</v>
      </c>
      <c r="D26" s="26">
        <f>FURS!D38</f>
        <v>499762098.03999996</v>
      </c>
      <c r="E26" s="26">
        <f>FURS!E38</f>
        <v>464512400.67000008</v>
      </c>
      <c r="F26" s="27">
        <f t="shared" si="3"/>
        <v>107.58853742529946</v>
      </c>
      <c r="G26" s="26">
        <f>FURS!G38</f>
        <v>5645985409.9399996</v>
      </c>
      <c r="H26" s="26">
        <f>FURS!H38</f>
        <v>5234719571.7200003</v>
      </c>
      <c r="I26" s="90">
        <f t="shared" si="4"/>
        <v>107.85650181610144</v>
      </c>
    </row>
    <row r="27" spans="2:9" x14ac:dyDescent="0.3">
      <c r="B27" s="82" t="s">
        <v>106</v>
      </c>
      <c r="C27" s="89" t="s">
        <v>1</v>
      </c>
      <c r="D27" s="26">
        <f>FURS!D39</f>
        <v>200424712.75</v>
      </c>
      <c r="E27" s="26">
        <f>FURS!E39</f>
        <v>175205288.6099999</v>
      </c>
      <c r="F27" s="27">
        <f t="shared" si="3"/>
        <v>114.39421397611893</v>
      </c>
      <c r="G27" s="26">
        <f>FURS!G39</f>
        <v>2017396055.26</v>
      </c>
      <c r="H27" s="26">
        <f>FURS!H39</f>
        <v>1864151197.76</v>
      </c>
      <c r="I27" s="84">
        <f t="shared" si="4"/>
        <v>108.22062382515657</v>
      </c>
    </row>
    <row r="28" spans="2:9" x14ac:dyDescent="0.3">
      <c r="B28" s="80" t="s">
        <v>46</v>
      </c>
      <c r="C28" s="81" t="s">
        <v>103</v>
      </c>
      <c r="D28" s="23">
        <f>FURS!D40</f>
        <v>10311302.009999994</v>
      </c>
      <c r="E28" s="23">
        <f>FURS!E40</f>
        <v>10967188.390000001</v>
      </c>
      <c r="F28" s="25">
        <f t="shared" si="3"/>
        <v>94.01955764160985</v>
      </c>
      <c r="G28" s="23">
        <f>FURS!G40</f>
        <v>128258491.37000003</v>
      </c>
      <c r="H28" s="23">
        <f>FURS!H40</f>
        <v>133621792.84999999</v>
      </c>
      <c r="I28" s="77">
        <f t="shared" si="4"/>
        <v>95.986207514802132</v>
      </c>
    </row>
    <row r="29" spans="2:9" x14ac:dyDescent="0.3">
      <c r="B29" s="82" t="s">
        <v>47</v>
      </c>
      <c r="C29" s="83" t="s">
        <v>110</v>
      </c>
      <c r="D29" s="26">
        <f>FURS!D41</f>
        <v>11731605.690000001</v>
      </c>
      <c r="E29" s="26">
        <f>FURS!E41</f>
        <v>12001731.58</v>
      </c>
      <c r="F29" s="27">
        <f t="shared" si="3"/>
        <v>97.749275692433059</v>
      </c>
      <c r="G29" s="26">
        <f>FURS!G41</f>
        <v>138018520.49000001</v>
      </c>
      <c r="H29" s="26">
        <f>FURS!H41</f>
        <v>138802087.17000002</v>
      </c>
      <c r="I29" s="84">
        <f t="shared" si="4"/>
        <v>99.435479180482119</v>
      </c>
    </row>
    <row r="30" spans="2:9" x14ac:dyDescent="0.3">
      <c r="B30" s="63" t="s">
        <v>48</v>
      </c>
      <c r="C30" s="85" t="s">
        <v>112</v>
      </c>
      <c r="D30" s="24">
        <f>D31-D32</f>
        <v>121301517.39999996</v>
      </c>
      <c r="E30" s="24">
        <f>E31-E32</f>
        <v>125130138.10000001</v>
      </c>
      <c r="F30" s="25">
        <f t="shared" si="3"/>
        <v>96.940288919892069</v>
      </c>
      <c r="G30" s="24">
        <f>G31-G32</f>
        <v>1559767138.3399999</v>
      </c>
      <c r="H30" s="24">
        <f>H31-H32</f>
        <v>1585476381.2499995</v>
      </c>
      <c r="I30" s="77">
        <f t="shared" si="4"/>
        <v>98.378453112639235</v>
      </c>
    </row>
    <row r="31" spans="2:9" x14ac:dyDescent="0.3">
      <c r="B31" s="82" t="s">
        <v>77</v>
      </c>
      <c r="C31" s="91" t="s">
        <v>102</v>
      </c>
      <c r="D31" s="28">
        <f>FURS!D43</f>
        <v>126340512.91999996</v>
      </c>
      <c r="E31" s="28">
        <f>FURS!E43</f>
        <v>131154838.79000001</v>
      </c>
      <c r="F31" s="27">
        <f t="shared" si="3"/>
        <v>96.329280784135946</v>
      </c>
      <c r="G31" s="28">
        <f>FURS!G43</f>
        <v>1646124169.1599998</v>
      </c>
      <c r="H31" s="28">
        <f>FURS!H43</f>
        <v>1680688164.6299996</v>
      </c>
      <c r="I31" s="84">
        <f t="shared" si="4"/>
        <v>97.943461720181219</v>
      </c>
    </row>
    <row r="32" spans="2:9" x14ac:dyDescent="0.3">
      <c r="B32" s="60" t="s">
        <v>111</v>
      </c>
      <c r="C32" s="91" t="s">
        <v>1</v>
      </c>
      <c r="D32" s="28">
        <f>FURS!D44</f>
        <v>5038995.5199999996</v>
      </c>
      <c r="E32" s="28">
        <f>FURS!E44</f>
        <v>6024700.6899999995</v>
      </c>
      <c r="F32" s="30">
        <f t="shared" si="3"/>
        <v>83.63893543066618</v>
      </c>
      <c r="G32" s="28">
        <f>FURS!G44</f>
        <v>86357030.820000008</v>
      </c>
      <c r="H32" s="28">
        <f>FURS!H44</f>
        <v>95211783.38000001</v>
      </c>
      <c r="I32" s="62">
        <f t="shared" si="4"/>
        <v>90.699940442602809</v>
      </c>
    </row>
    <row r="33" spans="2:9" x14ac:dyDescent="0.3">
      <c r="B33" s="60" t="s">
        <v>49</v>
      </c>
      <c r="C33" s="86" t="s">
        <v>74</v>
      </c>
      <c r="D33" s="28">
        <f>FURS!D45</f>
        <v>17686074.470000058</v>
      </c>
      <c r="E33" s="28">
        <f>FURS!E45</f>
        <v>16980991.119999945</v>
      </c>
      <c r="F33" s="27">
        <f t="shared" si="3"/>
        <v>104.15219197170227</v>
      </c>
      <c r="G33" s="28">
        <f>FURS!G45</f>
        <v>239616536.11000004</v>
      </c>
      <c r="H33" s="28">
        <f>FURS!H45</f>
        <v>215567704.52999997</v>
      </c>
      <c r="I33" s="84">
        <f t="shared" si="4"/>
        <v>111.15604567596687</v>
      </c>
    </row>
    <row r="34" spans="2:9" hidden="1" x14ac:dyDescent="0.3">
      <c r="B34" s="60" t="s">
        <v>108</v>
      </c>
      <c r="C34" s="86" t="s">
        <v>75</v>
      </c>
      <c r="D34" s="28">
        <f>FURS!D46</f>
        <v>17608874.420000017</v>
      </c>
      <c r="E34" s="28">
        <f>FURS!E46</f>
        <v>16874987.689999968</v>
      </c>
      <c r="F34" s="30">
        <f t="shared" si="3"/>
        <v>104.34896157248723</v>
      </c>
      <c r="G34" s="28">
        <f>FURS!G46</f>
        <v>236498656.38000003</v>
      </c>
      <c r="H34" s="28">
        <f>FURS!H46</f>
        <v>212960839.70999998</v>
      </c>
      <c r="I34" s="62">
        <f t="shared" si="4"/>
        <v>111.05265019712203</v>
      </c>
    </row>
    <row r="35" spans="2:9" x14ac:dyDescent="0.3">
      <c r="B35" s="60" t="s">
        <v>89</v>
      </c>
      <c r="C35" s="86" t="s">
        <v>76</v>
      </c>
      <c r="D35" s="28">
        <f>FURS!D47</f>
        <v>3014226.0200000028</v>
      </c>
      <c r="E35" s="28">
        <f>FURS!E47</f>
        <v>2829414.4799999981</v>
      </c>
      <c r="F35" s="30">
        <f t="shared" si="3"/>
        <v>106.53179452167096</v>
      </c>
      <c r="G35" s="28">
        <f>FURS!G47</f>
        <v>41292461.140000001</v>
      </c>
      <c r="H35" s="28">
        <f>FURS!H47</f>
        <v>40793141.419999994</v>
      </c>
      <c r="I35" s="62">
        <f t="shared" si="4"/>
        <v>101.22402860534589</v>
      </c>
    </row>
    <row r="36" spans="2:9" hidden="1" x14ac:dyDescent="0.3">
      <c r="B36" s="60" t="s">
        <v>97</v>
      </c>
      <c r="C36" s="86" t="s">
        <v>78</v>
      </c>
      <c r="D36" s="28">
        <f>FURS!D48</f>
        <v>1016151.1999999993</v>
      </c>
      <c r="E36" s="28">
        <f>FURS!E48</f>
        <v>910399.73000000149</v>
      </c>
      <c r="F36" s="30">
        <f t="shared" si="3"/>
        <v>111.61593819892693</v>
      </c>
      <c r="G36" s="28">
        <f>FURS!G48</f>
        <v>13382027.029999999</v>
      </c>
      <c r="H36" s="28">
        <f>FURS!H48</f>
        <v>13459750.440000001</v>
      </c>
      <c r="I36" s="62">
        <f t="shared" si="4"/>
        <v>99.422549397580056</v>
      </c>
    </row>
    <row r="37" spans="2:9" x14ac:dyDescent="0.3">
      <c r="B37" s="60" t="s">
        <v>98</v>
      </c>
      <c r="C37" s="86" t="s">
        <v>14</v>
      </c>
      <c r="D37" s="28">
        <f>FURS!D49</f>
        <v>1597458.9400000037</v>
      </c>
      <c r="E37" s="28">
        <f>FURS!E49</f>
        <v>3138712.370000001</v>
      </c>
      <c r="F37" s="30">
        <f t="shared" si="3"/>
        <v>50.895359360373725</v>
      </c>
      <c r="G37" s="28">
        <f>FURS!G49</f>
        <v>42128347.560000002</v>
      </c>
      <c r="H37" s="28">
        <f>FURS!H49</f>
        <v>35516786.32</v>
      </c>
      <c r="I37" s="62">
        <f t="shared" si="4"/>
        <v>118.61531384182959</v>
      </c>
    </row>
    <row r="39" spans="2:9" x14ac:dyDescent="0.3">
      <c r="B39" s="54" t="s">
        <v>139</v>
      </c>
    </row>
    <row r="41" spans="2:9" ht="52.5" customHeight="1" x14ac:dyDescent="0.3">
      <c r="B41" s="55"/>
      <c r="C41" s="56" t="s">
        <v>138</v>
      </c>
      <c r="D41" s="56" t="s">
        <v>147</v>
      </c>
      <c r="E41" s="56" t="s">
        <v>148</v>
      </c>
      <c r="F41" s="56" t="s">
        <v>141</v>
      </c>
      <c r="G41" s="56" t="s">
        <v>149</v>
      </c>
      <c r="H41" s="56" t="s">
        <v>150</v>
      </c>
      <c r="I41" s="56" t="s">
        <v>141</v>
      </c>
    </row>
    <row r="42" spans="2:9" ht="30" customHeight="1" x14ac:dyDescent="0.3">
      <c r="B42" s="57" t="s">
        <v>31</v>
      </c>
      <c r="C42" s="74" t="s">
        <v>65</v>
      </c>
      <c r="D42" s="47">
        <f>+D43+D44+D45+D46</f>
        <v>624518972.67000234</v>
      </c>
      <c r="E42" s="47">
        <f>+E43+E44+E45+E46</f>
        <v>572117641.20000005</v>
      </c>
      <c r="F42" s="75">
        <f t="shared" ref="F42:F46" si="5">D42/E42*100</f>
        <v>109.15918819774409</v>
      </c>
      <c r="G42" s="45">
        <f>+G43+G44+G45+G46</f>
        <v>6539027050.2399998</v>
      </c>
      <c r="H42" s="45">
        <f>+H43+H44+H45+H46</f>
        <v>6077344181.3500004</v>
      </c>
      <c r="I42" s="76">
        <f>G42/H42*100</f>
        <v>107.59678660798578</v>
      </c>
    </row>
    <row r="43" spans="2:9" x14ac:dyDescent="0.3">
      <c r="B43" s="63" t="s">
        <v>32</v>
      </c>
      <c r="C43" s="64" t="s">
        <v>5</v>
      </c>
      <c r="D43" s="29">
        <f>FURS!D21</f>
        <v>3552720.0700000003</v>
      </c>
      <c r="E43" s="29">
        <f>FURS!E21</f>
        <v>3294224.390000008</v>
      </c>
      <c r="F43" s="30">
        <f t="shared" si="5"/>
        <v>107.84693601275872</v>
      </c>
      <c r="G43" s="29">
        <f>FURS!G21</f>
        <v>37464857.140000001</v>
      </c>
      <c r="H43" s="29">
        <f>FURS!H21</f>
        <v>34709902.730000004</v>
      </c>
      <c r="I43" s="62">
        <f>G43/H43*100</f>
        <v>107.93708478940469</v>
      </c>
    </row>
    <row r="44" spans="2:9" x14ac:dyDescent="0.3">
      <c r="B44" s="63" t="s">
        <v>33</v>
      </c>
      <c r="C44" s="64" t="s">
        <v>6</v>
      </c>
      <c r="D44" s="29">
        <f>FURS!D22</f>
        <v>3185255.8299999982</v>
      </c>
      <c r="E44" s="29">
        <f>FURS!E22</f>
        <v>2954372.8800000027</v>
      </c>
      <c r="F44" s="30">
        <f t="shared" si="5"/>
        <v>107.81495631654983</v>
      </c>
      <c r="G44" s="29">
        <f>FURS!G22</f>
        <v>33560877.32</v>
      </c>
      <c r="H44" s="29">
        <f>FURS!H22</f>
        <v>31165201.920000002</v>
      </c>
      <c r="I44" s="62">
        <f>G44/H44*100</f>
        <v>107.68702030601187</v>
      </c>
    </row>
    <row r="45" spans="2:9" x14ac:dyDescent="0.3">
      <c r="B45" s="63" t="s">
        <v>34</v>
      </c>
      <c r="C45" s="63" t="s">
        <v>7</v>
      </c>
      <c r="D45" s="29">
        <f>FURS!D23</f>
        <v>397884477.97000265</v>
      </c>
      <c r="E45" s="29">
        <f>FURS!E23</f>
        <v>364091476.04000014</v>
      </c>
      <c r="F45" s="30">
        <f t="shared" si="5"/>
        <v>109.28145923588993</v>
      </c>
      <c r="G45" s="29">
        <f>FURS!G23</f>
        <v>4168413609.1900005</v>
      </c>
      <c r="H45" s="29">
        <f>FURS!H23</f>
        <v>3874209198.3500004</v>
      </c>
      <c r="I45" s="62">
        <f>G45/H45*100</f>
        <v>107.59392164381056</v>
      </c>
    </row>
    <row r="46" spans="2:9" x14ac:dyDescent="0.3">
      <c r="B46" s="63" t="s">
        <v>35</v>
      </c>
      <c r="C46" s="64" t="s">
        <v>8</v>
      </c>
      <c r="D46" s="29">
        <f>FURS!D24</f>
        <v>219896518.79999971</v>
      </c>
      <c r="E46" s="29">
        <f>FURS!E24</f>
        <v>201777567.88999987</v>
      </c>
      <c r="F46" s="30">
        <f t="shared" si="5"/>
        <v>108.97966562857843</v>
      </c>
      <c r="G46" s="29">
        <f>FURS!G24</f>
        <v>2299587706.5899997</v>
      </c>
      <c r="H46" s="29">
        <f>FURS!H24</f>
        <v>2137259878.3499997</v>
      </c>
      <c r="I46" s="62">
        <f>G46/H46*100</f>
        <v>107.59513758173946</v>
      </c>
    </row>
    <row r="49" spans="2:9" ht="52.8" x14ac:dyDescent="0.3">
      <c r="B49" s="55"/>
      <c r="C49" s="56" t="s">
        <v>138</v>
      </c>
      <c r="D49" s="56" t="s">
        <v>147</v>
      </c>
      <c r="E49" s="56" t="s">
        <v>148</v>
      </c>
      <c r="F49" s="56" t="s">
        <v>141</v>
      </c>
      <c r="G49" s="56" t="s">
        <v>149</v>
      </c>
      <c r="H49" s="56" t="s">
        <v>150</v>
      </c>
      <c r="I49" s="56" t="s">
        <v>141</v>
      </c>
    </row>
    <row r="50" spans="2:9" ht="49.5" customHeight="1" x14ac:dyDescent="0.3">
      <c r="B50" s="88" t="s">
        <v>93</v>
      </c>
      <c r="C50" s="87" t="s">
        <v>120</v>
      </c>
      <c r="D50" s="45">
        <f>SUM(D51:D54)</f>
        <v>41286612.0499999</v>
      </c>
      <c r="E50" s="45">
        <f>SUM(E51:E54)</f>
        <v>41087607.229999945</v>
      </c>
      <c r="F50" s="75">
        <f t="shared" ref="F50:F54" si="6">D50/E50*100</f>
        <v>100.48434268485377</v>
      </c>
      <c r="G50" s="45">
        <f>SUM(G51:G54)</f>
        <v>495896684.38999999</v>
      </c>
      <c r="H50" s="45">
        <f>SUM(H51:H54)</f>
        <v>484098402.13999999</v>
      </c>
      <c r="I50" s="76">
        <f>G50/H50*100</f>
        <v>102.43716612115318</v>
      </c>
    </row>
    <row r="51" spans="2:9" ht="16.5" customHeight="1" x14ac:dyDescent="0.3">
      <c r="B51" s="63" t="s">
        <v>94</v>
      </c>
      <c r="C51" s="92" t="s">
        <v>17</v>
      </c>
      <c r="D51" s="20">
        <f>FURS!D65</f>
        <v>24698.829999999958</v>
      </c>
      <c r="E51" s="20">
        <f>FURS!E65</f>
        <v>24476.239999999991</v>
      </c>
      <c r="F51" s="30">
        <f t="shared" si="6"/>
        <v>100.9094125568305</v>
      </c>
      <c r="G51" s="72">
        <f>FURS!G65</f>
        <v>306750.88999999996</v>
      </c>
      <c r="H51" s="72">
        <f>FURS!H65</f>
        <v>302095.34000000003</v>
      </c>
      <c r="I51" s="62">
        <f>G51/H51*100</f>
        <v>101.5410863338706</v>
      </c>
    </row>
    <row r="52" spans="2:9" ht="14.25" customHeight="1" x14ac:dyDescent="0.3">
      <c r="B52" s="63" t="s">
        <v>95</v>
      </c>
      <c r="C52" s="92" t="s">
        <v>18</v>
      </c>
      <c r="D52" s="20">
        <f>FURS!D66</f>
        <v>41395.670000000042</v>
      </c>
      <c r="E52" s="20">
        <f>FURS!E66</f>
        <v>41095.479999999981</v>
      </c>
      <c r="F52" s="30">
        <f t="shared" si="6"/>
        <v>100.73046962829018</v>
      </c>
      <c r="G52" s="72">
        <f>FURS!G66</f>
        <v>514760.17</v>
      </c>
      <c r="H52" s="72">
        <f>FURS!H66</f>
        <v>505830.51</v>
      </c>
      <c r="I52" s="62">
        <f>G52/H52*100</f>
        <v>101.76534626193268</v>
      </c>
    </row>
    <row r="53" spans="2:9" ht="21.75" customHeight="1" x14ac:dyDescent="0.3">
      <c r="B53" s="63" t="s">
        <v>113</v>
      </c>
      <c r="C53" s="92" t="s">
        <v>19</v>
      </c>
      <c r="D53" s="20">
        <f>FURS!D67</f>
        <v>37561857.849999905</v>
      </c>
      <c r="E53" s="20">
        <f>FURS!E67</f>
        <v>37367425.549999952</v>
      </c>
      <c r="F53" s="30">
        <f t="shared" si="6"/>
        <v>100.52032565031752</v>
      </c>
      <c r="G53" s="72">
        <f>FURS!G67</f>
        <v>449547665.85999995</v>
      </c>
      <c r="H53" s="72">
        <f>FURS!H67</f>
        <v>438316736.69999999</v>
      </c>
      <c r="I53" s="62">
        <f>G53/H53*100</f>
        <v>102.56228617792591</v>
      </c>
    </row>
    <row r="54" spans="2:9" ht="20.25" customHeight="1" x14ac:dyDescent="0.3">
      <c r="B54" s="63" t="s">
        <v>114</v>
      </c>
      <c r="C54" s="92" t="s">
        <v>20</v>
      </c>
      <c r="D54" s="20">
        <f>FURS!D68</f>
        <v>3658659.6999999955</v>
      </c>
      <c r="E54" s="20">
        <f>FURS!E68</f>
        <v>3654609.9599999934</v>
      </c>
      <c r="F54" s="30">
        <f t="shared" si="6"/>
        <v>100.11081182518318</v>
      </c>
      <c r="G54" s="72">
        <f>FURS!G68</f>
        <v>45527507.469999999</v>
      </c>
      <c r="H54" s="72">
        <f>FURS!H68</f>
        <v>44973739.589999996</v>
      </c>
      <c r="I54" s="62">
        <f>G54/H54*100</f>
        <v>101.23131384013956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04E3BFA9D1E749BAD95EA9755D5C44" ma:contentTypeVersion="5" ma:contentTypeDescription="Ustvari nov dokument." ma:contentTypeScope="" ma:versionID="aefa815e832f7a94009a71ecf279a823">
  <xsd:schema xmlns:xsd="http://www.w3.org/2001/XMLSchema" xmlns:xs="http://www.w3.org/2001/XMLSchema" xmlns:p="http://schemas.microsoft.com/office/2006/metadata/properties" xmlns:ns2="31846968-95d7-4ba5-b9d7-02992289841a" targetNamespace="http://schemas.microsoft.com/office/2006/metadata/properties" ma:root="true" ma:fieldsID="40e95d37451a9a0a60b6a70eba13ae9f" ns2:_="">
    <xsd:import namespace="31846968-95d7-4ba5-b9d7-02992289841a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46968-95d7-4ba5-b9d7-02992289841a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description="2019" ma:format="Dropdown" ma:internalName="Leto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</xsd:restriction>
      </xsd:simpleType>
    </xsd:element>
    <xsd:element name="Mesec" ma:index="5" nillable="true" ma:displayName="Mesec" ma:format="Dropdown" ma:internalName="Mesec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31846968-95d7-4ba5-b9d7-02992289841a">december</Mesec>
    <Leto xmlns="31846968-95d7-4ba5-b9d7-02992289841a">2018</Leto>
  </documentManagement>
</p:properties>
</file>

<file path=customXml/itemProps1.xml><?xml version="1.0" encoding="utf-8"?>
<ds:datastoreItem xmlns:ds="http://schemas.openxmlformats.org/officeDocument/2006/customXml" ds:itemID="{E7382F3E-DF99-42A8-BFA0-2D224C3448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447DE1-7E11-417D-AB20-4813301789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846968-95d7-4ba5-b9d7-0299228984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988EE0E-9A65-442E-B0B8-9AD82EE37946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31846968-95d7-4ba5-b9d7-02992289841a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FURS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2019-01-22T13:26:54Z</cp:lastPrinted>
  <dcterms:created xsi:type="dcterms:W3CDTF">2013-10-09T08:57:38Z</dcterms:created>
  <dcterms:modified xsi:type="dcterms:W3CDTF">2019-01-23T06:21:37Z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0x0101003204E3BFA9D1E749BAD95EA9755D5C44</vt:lpwstr>
  </property>
  <property fmtid="{D5CDD505-2E9C-101B-9397-08002B2CF9AE}" pid="3" name="BExAnalyzer_OldName">
    <vt:lpwstr>Poročilo o prihodkih FURS 2018 12.xlsx</vt:lpwstr>
  </property>
</Properties>
</file>