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Načrtovanje in spremljanje JFP\Mesečna realizacija JFP\real 2018\JAVNA OBJAVA _internet\JFP JAVNA OBJAVA_internet\8 Avgust\"/>
    </mc:Choice>
  </mc:AlternateContent>
  <bookViews>
    <workbookView xWindow="0" yWindow="0" windowWidth="23040" windowHeight="7668"/>
  </bookViews>
  <sheets>
    <sheet name="FURS" sheetId="19" r:id="rId1"/>
    <sheet name="GRAF_2_3" sheetId="22" state="hidden" r:id="rId2"/>
    <sheet name="tabele za tekst" sheetId="24" state="hidden" r:id="rId3"/>
  </sheets>
  <definedNames>
    <definedName name="_xlnm.Print_Area" localSheetId="0">FURS!$A$1:$I$78</definedName>
  </definedNames>
  <calcPr calcId="152511"/>
</workbook>
</file>

<file path=xl/calcChain.xml><?xml version="1.0" encoding="utf-8"?>
<calcChain xmlns="http://schemas.openxmlformats.org/spreadsheetml/2006/main">
  <c r="G32" i="24" l="1"/>
  <c r="G31" i="24"/>
  <c r="D51" i="24"/>
  <c r="D34" i="24"/>
  <c r="D46" i="24"/>
  <c r="D10" i="24"/>
  <c r="G10" i="24"/>
  <c r="G46" i="24"/>
  <c r="G26" i="24"/>
  <c r="G28" i="24"/>
  <c r="G34" i="24"/>
  <c r="G51" i="24"/>
  <c r="D54" i="24"/>
  <c r="D33" i="24"/>
  <c r="D45" i="24"/>
  <c r="D9" i="24"/>
  <c r="G7" i="24"/>
  <c r="G11" i="24"/>
  <c r="G43" i="24"/>
  <c r="G27" i="24"/>
  <c r="G37" i="24"/>
  <c r="G52" i="24"/>
  <c r="D53" i="24"/>
  <c r="D44" i="24"/>
  <c r="D17" i="24"/>
  <c r="D8" i="24"/>
  <c r="G8" i="24"/>
  <c r="G17" i="24"/>
  <c r="G44" i="24"/>
  <c r="G36" i="24"/>
  <c r="G53" i="24"/>
  <c r="D37" i="24"/>
  <c r="D27" i="24"/>
  <c r="D43" i="24"/>
  <c r="D11" i="24"/>
  <c r="D7" i="24"/>
  <c r="G9" i="24"/>
  <c r="G45" i="24"/>
  <c r="G29" i="24"/>
  <c r="G33" i="24"/>
  <c r="G35" i="24"/>
  <c r="D26" i="24"/>
  <c r="D31" i="24"/>
  <c r="E29" i="24" l="1"/>
  <c r="E31" i="24"/>
  <c r="F31" i="24" s="1"/>
  <c r="H32" i="24"/>
  <c r="I32" i="24" s="1"/>
  <c r="H31" i="24"/>
  <c r="H28" i="24"/>
  <c r="I28" i="24" s="1"/>
  <c r="H29" i="24"/>
  <c r="I29" i="24" s="1"/>
  <c r="H54" i="24"/>
  <c r="H52" i="24"/>
  <c r="I52" i="24" s="1"/>
  <c r="H51" i="24"/>
  <c r="I51" i="24" s="1"/>
  <c r="H53" i="24"/>
  <c r="I53" i="24" s="1"/>
  <c r="H36" i="24"/>
  <c r="I36" i="24" s="1"/>
  <c r="H37" i="24"/>
  <c r="I37" i="24" s="1"/>
  <c r="H34" i="24"/>
  <c r="I34" i="24" s="1"/>
  <c r="H33" i="24"/>
  <c r="I33" i="24" s="1"/>
  <c r="H35" i="24"/>
  <c r="I35" i="24" s="1"/>
  <c r="H26" i="24"/>
  <c r="I26" i="24" s="1"/>
  <c r="H27" i="24"/>
  <c r="I27" i="24" s="1"/>
  <c r="H46" i="24"/>
  <c r="I46" i="24" s="1"/>
  <c r="H44" i="24"/>
  <c r="I44" i="24" s="1"/>
  <c r="H45" i="24"/>
  <c r="I45" i="24" s="1"/>
  <c r="H43" i="24"/>
  <c r="I43" i="24" s="1"/>
  <c r="H8" i="24"/>
  <c r="I8" i="24" s="1"/>
  <c r="H17" i="24"/>
  <c r="I17" i="24" s="1"/>
  <c r="H7" i="24"/>
  <c r="I7" i="24" s="1"/>
  <c r="H11" i="24"/>
  <c r="I11" i="24" s="1"/>
  <c r="H10" i="24"/>
  <c r="I10" i="24" s="1"/>
  <c r="H9" i="24"/>
  <c r="I9" i="24" s="1"/>
  <c r="E53" i="24"/>
  <c r="F53" i="24" s="1"/>
  <c r="E51" i="24"/>
  <c r="F51" i="24" s="1"/>
  <c r="E52" i="24"/>
  <c r="E54" i="24"/>
  <c r="F54" i="24" s="1"/>
  <c r="E37" i="24"/>
  <c r="E34" i="24"/>
  <c r="F34" i="24" s="1"/>
  <c r="E33" i="24"/>
  <c r="F33" i="24" s="1"/>
  <c r="E27" i="24"/>
  <c r="F27" i="24" s="1"/>
  <c r="E26" i="24"/>
  <c r="F26" i="24" s="1"/>
  <c r="E44" i="24"/>
  <c r="F44" i="24" s="1"/>
  <c r="E46" i="24"/>
  <c r="F46" i="24" s="1"/>
  <c r="E45" i="24"/>
  <c r="F45" i="24" s="1"/>
  <c r="E43" i="24"/>
  <c r="F43" i="24" s="1"/>
  <c r="E11" i="24"/>
  <c r="F11" i="24" s="1"/>
  <c r="E8" i="24"/>
  <c r="F8" i="24" s="1"/>
  <c r="E9" i="24"/>
  <c r="F9" i="24" s="1"/>
  <c r="E7" i="24"/>
  <c r="E17" i="24"/>
  <c r="F17" i="24" s="1"/>
  <c r="E10" i="24"/>
  <c r="F10" i="24" s="1"/>
  <c r="G6" i="24"/>
  <c r="G5" i="24" s="1"/>
  <c r="G54" i="24"/>
  <c r="D52" i="24"/>
  <c r="D50" i="24" s="1"/>
  <c r="G30" i="24"/>
  <c r="E8" i="22"/>
  <c r="G25" i="24"/>
  <c r="G24" i="24" s="1"/>
  <c r="D6" i="24"/>
  <c r="D5" i="24" s="1"/>
  <c r="E39" i="22"/>
  <c r="D25" i="24"/>
  <c r="G42" i="24"/>
  <c r="D42" i="24"/>
  <c r="E6" i="24" l="1"/>
  <c r="E5" i="24" s="1"/>
  <c r="F5" i="24" s="1"/>
  <c r="H6" i="24"/>
  <c r="I6" i="24" s="1"/>
  <c r="H50" i="24"/>
  <c r="I54" i="24"/>
  <c r="E42" i="24"/>
  <c r="F42" i="24" s="1"/>
  <c r="E25" i="24"/>
  <c r="F25" i="24" s="1"/>
  <c r="E50" i="24"/>
  <c r="F50" i="24" s="1"/>
  <c r="I31" i="24"/>
  <c r="H30" i="24"/>
  <c r="I30" i="24" s="1"/>
  <c r="H25" i="24"/>
  <c r="H24" i="24" s="1"/>
  <c r="I24" i="24" s="1"/>
  <c r="H42" i="24"/>
  <c r="I42" i="24" s="1"/>
  <c r="F7" i="24"/>
  <c r="G50" i="24"/>
  <c r="F52" i="24"/>
  <c r="G23" i="24"/>
  <c r="E40" i="22"/>
  <c r="E7" i="22"/>
  <c r="F6" i="24" l="1"/>
  <c r="H5" i="24"/>
  <c r="I5" i="24" s="1"/>
  <c r="I50" i="24"/>
  <c r="I25" i="24"/>
  <c r="H23" i="24"/>
  <c r="I23" i="24" s="1"/>
  <c r="E35" i="24"/>
  <c r="E38" i="22"/>
  <c r="D35" i="24"/>
  <c r="F35" i="24" l="1"/>
  <c r="E41" i="22" l="1"/>
  <c r="D29" i="24" l="1"/>
  <c r="F29" i="24" s="1"/>
  <c r="F37" i="24" l="1"/>
  <c r="D28" i="24"/>
  <c r="D24" i="24" s="1"/>
  <c r="E36" i="24" l="1"/>
  <c r="D32" i="24"/>
  <c r="D30" i="24" s="1"/>
  <c r="D23" i="24" s="1"/>
  <c r="E28" i="24"/>
  <c r="E24" i="24" s="1"/>
  <c r="D36" i="24"/>
  <c r="F36" i="24" l="1"/>
  <c r="E32" i="24"/>
  <c r="F32" i="24" s="1"/>
  <c r="F28" i="24"/>
  <c r="F24" i="24"/>
  <c r="E9" i="22" l="1"/>
  <c r="E30" i="24"/>
  <c r="F30" i="24" s="1"/>
  <c r="E23" i="24" l="1"/>
  <c r="F23" i="24" s="1"/>
  <c r="E42" i="22" l="1"/>
  <c r="E10" i="22" l="1"/>
  <c r="D39" i="22"/>
  <c r="D41" i="22"/>
  <c r="D38" i="22"/>
  <c r="D40" i="22"/>
  <c r="E11" i="22" l="1"/>
  <c r="D10" i="22" s="1"/>
  <c r="D42" i="22"/>
  <c r="D7" i="22" l="1"/>
  <c r="D9" i="22"/>
  <c r="D8" i="22"/>
  <c r="D11" i="22" l="1"/>
</calcChain>
</file>

<file path=xl/sharedStrings.xml><?xml version="1.0" encoding="utf-8"?>
<sst xmlns="http://schemas.openxmlformats.org/spreadsheetml/2006/main" count="282" uniqueCount="166">
  <si>
    <t>Doplačila</t>
  </si>
  <si>
    <t>Vračila</t>
  </si>
  <si>
    <t>Dohodnina od nenapovedanih dohodkov</t>
  </si>
  <si>
    <t>Davek od dohodkov pravnih oseb</t>
  </si>
  <si>
    <t>Drugi davki na dohodek in dobiček</t>
  </si>
  <si>
    <t>Prispevki za zaposlovanje</t>
  </si>
  <si>
    <t>Prispevki za starševsko varstvo</t>
  </si>
  <si>
    <t>Prispevki za pokojninsko in invalidsko zavarovanje</t>
  </si>
  <si>
    <t>Prispevki za zdravstveno zavarovanje</t>
  </si>
  <si>
    <t>Posebni davek na določene prejemke</t>
  </si>
  <si>
    <t>Davki na nepremičnine</t>
  </si>
  <si>
    <t>Davki na premičnine</t>
  </si>
  <si>
    <t>Davki na dediščine in darila</t>
  </si>
  <si>
    <t>Davek na promet nepremičnin in na finančno premoženje</t>
  </si>
  <si>
    <t>Davki na motorna vozila</t>
  </si>
  <si>
    <t>DRUGI DAVKI - ukinjeni davki</t>
  </si>
  <si>
    <t>Drugi nedavčni prihodki</t>
  </si>
  <si>
    <t>Prejeta sredstva iz naslova prispevkov za zaposlovanje</t>
  </si>
  <si>
    <t>Prejeta sredstva iz naslova prispevkov za starševsko varstvo</t>
  </si>
  <si>
    <t>Prejeta sredstva iz naslova prispevkov za zdravstveno zavarovanje</t>
  </si>
  <si>
    <t>Prejeta sredstva iz naslova prispevkov za pokojninsko in invalidsko zavarovanje</t>
  </si>
  <si>
    <t>A</t>
  </si>
  <si>
    <t>1.</t>
  </si>
  <si>
    <t>1.1.</t>
  </si>
  <si>
    <t>1.1.1.</t>
  </si>
  <si>
    <t>1.1.1.2.</t>
  </si>
  <si>
    <t>1.1.2.</t>
  </si>
  <si>
    <t>1.1.3.</t>
  </si>
  <si>
    <t>1.1.4.</t>
  </si>
  <si>
    <t>1.2.</t>
  </si>
  <si>
    <t>1.3.</t>
  </si>
  <si>
    <t>2.</t>
  </si>
  <si>
    <t>2.1.</t>
  </si>
  <si>
    <t>2.2.</t>
  </si>
  <si>
    <t>2.3.</t>
  </si>
  <si>
    <t>2.4.</t>
  </si>
  <si>
    <t>3.</t>
  </si>
  <si>
    <t>3.1.</t>
  </si>
  <si>
    <t>4.</t>
  </si>
  <si>
    <t>4.1.</t>
  </si>
  <si>
    <t>4.2.</t>
  </si>
  <si>
    <t>4.3.</t>
  </si>
  <si>
    <t>4.4.</t>
  </si>
  <si>
    <t>5.</t>
  </si>
  <si>
    <t>5.1.</t>
  </si>
  <si>
    <t>5.1.1.</t>
  </si>
  <si>
    <t>5.1.2.</t>
  </si>
  <si>
    <t>5.2.</t>
  </si>
  <si>
    <t>5.3.</t>
  </si>
  <si>
    <t>5.4.</t>
  </si>
  <si>
    <t>6.</t>
  </si>
  <si>
    <t>B</t>
  </si>
  <si>
    <t>7.</t>
  </si>
  <si>
    <t>8.</t>
  </si>
  <si>
    <t>9.</t>
  </si>
  <si>
    <t>10.</t>
  </si>
  <si>
    <t>C</t>
  </si>
  <si>
    <t>11.</t>
  </si>
  <si>
    <t>11.1.</t>
  </si>
  <si>
    <t>E</t>
  </si>
  <si>
    <t>Zap.št.</t>
  </si>
  <si>
    <t>Dohodnina (1.1.1.+1.1.2+1.1.3.+1.1.4.)</t>
  </si>
  <si>
    <t>Letni poračun (1.1.1.1.-1.1.1.2.)</t>
  </si>
  <si>
    <t>1.1.1.1</t>
  </si>
  <si>
    <t>Akontacije dohodnine</t>
  </si>
  <si>
    <t>PRISPEVKI ZA SOCIALNO VARNOST (2.1.+ 2.2.+ 2.3.+2.4.)</t>
  </si>
  <si>
    <t>DAVKI NA PLAČILNO LISTO IN DELOVNO SILO (3.1.)</t>
  </si>
  <si>
    <t>DAVKI NA PREMOŽENJE (4.1.+ 4.2.+ 4.3.+ 4.4.)</t>
  </si>
  <si>
    <t>4.1.1.</t>
  </si>
  <si>
    <t>Davki na nepremičnine - del državni proračun</t>
  </si>
  <si>
    <t>4.2.1.</t>
  </si>
  <si>
    <t>Davki na premičnine - del državni proračun</t>
  </si>
  <si>
    <t>4.4.1.</t>
  </si>
  <si>
    <t>Davek na promet nepremičnin in na finančno premoženje -del državni proračun</t>
  </si>
  <si>
    <t xml:space="preserve">Davki na posebne storitve </t>
  </si>
  <si>
    <t>Davki na posebne storitve  - del državni proračun</t>
  </si>
  <si>
    <t>Drugi davki na uporabo blaga in storitev</t>
  </si>
  <si>
    <t>5.3.1.</t>
  </si>
  <si>
    <t>Drugi davki na uporabo blaga in storitev - del  državni proračun</t>
  </si>
  <si>
    <t xml:space="preserve">Koncesijske dajatve od posebnih iger na srečo </t>
  </si>
  <si>
    <t>Prihodki od dajatve za začasno ali občasno delo upokojencev</t>
  </si>
  <si>
    <t>TAKSE IN PRISTOJBINE</t>
  </si>
  <si>
    <t>Drugi nedavčni prihodki - del državni proračun</t>
  </si>
  <si>
    <t>D</t>
  </si>
  <si>
    <t>F</t>
  </si>
  <si>
    <t>G</t>
  </si>
  <si>
    <t>H</t>
  </si>
  <si>
    <t>I</t>
  </si>
  <si>
    <t>DAVKI NA MEDNARODNO TRGOVINO IN TRANSAKCIJE</t>
  </si>
  <si>
    <t>5.5.</t>
  </si>
  <si>
    <t>8.1.</t>
  </si>
  <si>
    <t>8.2.</t>
  </si>
  <si>
    <t xml:space="preserve">8.3. </t>
  </si>
  <si>
    <t>12.</t>
  </si>
  <si>
    <t>12.1.</t>
  </si>
  <si>
    <t>12.2.</t>
  </si>
  <si>
    <t>DAVČNI PRIHODKI (1+2+3+4+5+6+7)</t>
  </si>
  <si>
    <t>5.5.1.</t>
  </si>
  <si>
    <t>5.6.</t>
  </si>
  <si>
    <t>UDELEŽBA NA DOBIČKU IN DOHODKU OD PREMOŽENJA (8.1.+8.2.+8.3)</t>
  </si>
  <si>
    <t>6.1.</t>
  </si>
  <si>
    <t>Carine</t>
  </si>
  <si>
    <t xml:space="preserve">Vplačila </t>
  </si>
  <si>
    <t xml:space="preserve">Davek na dodano vrednost od uvoženega blaga </t>
  </si>
  <si>
    <t>v EUR</t>
  </si>
  <si>
    <t>5.1.1.1.</t>
  </si>
  <si>
    <t>5.1.1.2.</t>
  </si>
  <si>
    <t>Davek na dodano vrednost po obračunu (5.1.1.1.-5.1.1.2.)</t>
  </si>
  <si>
    <t>5.4.1.</t>
  </si>
  <si>
    <t>Davek na dodano vrednost  (5.1.1.+5.1.2.)</t>
  </si>
  <si>
    <t>Drugi davki na blago in storitve (CO2)</t>
  </si>
  <si>
    <t>5.3.2.</t>
  </si>
  <si>
    <t>Trošarine (5.3.1.- 5.3.2)</t>
  </si>
  <si>
    <t>12.3.</t>
  </si>
  <si>
    <t>12.4.</t>
  </si>
  <si>
    <t>NEDAVČNI PRIHODKI (8+9+10+11)</t>
  </si>
  <si>
    <t>TRANSFERNI PRIHODKI (12)</t>
  </si>
  <si>
    <t>DAVKI NA DOHODEK IN DOBIČEK (1.1.+ 1.2.+ 1.3.)</t>
  </si>
  <si>
    <t>Koncesijske dajatve za občasna in začasna dela študentov in dijakov</t>
  </si>
  <si>
    <t>GLOBE IN DRUGE DENARNE KAZNI</t>
  </si>
  <si>
    <t>TRANSFERNI PRIHODKI IZ DRUGIH JAVNOFINANČNIH INSTITUCIJ (12.1.+12.2.+12.3.+12.4.)</t>
  </si>
  <si>
    <t>Republika Slovenija</t>
  </si>
  <si>
    <t>Ministrstvo za finance</t>
  </si>
  <si>
    <t xml:space="preserve">VRSTA PRIHODKA      </t>
  </si>
  <si>
    <t>Struktura v %</t>
  </si>
  <si>
    <t>3=1/2</t>
  </si>
  <si>
    <r>
      <t xml:space="preserve">DOMAČI DAVKI NA BLAGO IN STORITVE </t>
    </r>
    <r>
      <rPr>
        <b/>
        <sz val="10"/>
        <color indexed="8"/>
        <rFont val="Arial"/>
        <family val="2"/>
        <charset val="238"/>
      </rPr>
      <t>(5.1.+ 5.2.+ 5.3.+ 5.4.+5.5.+5.6.)</t>
    </r>
  </si>
  <si>
    <t>SKUPAJ</t>
  </si>
  <si>
    <t>FINANČNA UPRAVA RS</t>
  </si>
  <si>
    <t>VRSTA DAVKA</t>
  </si>
  <si>
    <t>davki na dohodek in dobiček</t>
  </si>
  <si>
    <t>prispevki za socialno varnost</t>
  </si>
  <si>
    <t>domači davki na blagi in storitve</t>
  </si>
  <si>
    <t>ostali JFP</t>
  </si>
  <si>
    <t>davki na dohodek   in dobiček</t>
  </si>
  <si>
    <t>Preglednica 1: Prihodki iz naslova dohodnine po virih (v EUR)</t>
  </si>
  <si>
    <t>Preglednica 2: Prihodki iz naslova DDPO (v EUR)</t>
  </si>
  <si>
    <t>Preglednica 3: Prihodki iz naslova domačih davkov na blago in storitve po vrstah davkov  (v EUR)</t>
  </si>
  <si>
    <t>JAVNOFINANČNI PRIHODKI</t>
  </si>
  <si>
    <t>Preglednica 4: Prihodki iz naslova prispevkov za socialno varnost  (v EUR)</t>
  </si>
  <si>
    <t>Dohodnina od dobička na kapital, dividend, obresti in najema</t>
  </si>
  <si>
    <t>indeks 2017/2016</t>
  </si>
  <si>
    <t>Vir: eDIS CDK - tabela STA in knjigovodski sistem CUKOD</t>
  </si>
  <si>
    <t xml:space="preserve"> REALIZACIJA    NOVEMBER 2017</t>
  </si>
  <si>
    <t>Graf 2: Struktura neto pobranih JFP po vrstah JFP   NOVEMBER 2017</t>
  </si>
  <si>
    <t>Graf 3: Struktura neto pobranih JFP po vrstah JFP v obdobju JANUAR - NOVEMBER  2017</t>
  </si>
  <si>
    <t xml:space="preserve"> REALIZACIJA JANUAR - NOVEMBER 2017</t>
  </si>
  <si>
    <t xml:space="preserve"> REALIZACIJA     NOVEMBER 2017 </t>
  </si>
  <si>
    <t xml:space="preserve"> REALIZACIJA    NOVEMBER 2016</t>
  </si>
  <si>
    <t>REALIZACIJA JANUAR -   NOVEMBER 2017</t>
  </si>
  <si>
    <t>REALIZACIJA JANUAR -   NOVEMBER 2016</t>
  </si>
  <si>
    <t>Indeks 2018/2017</t>
  </si>
  <si>
    <t>11.1.1.</t>
  </si>
  <si>
    <t>DRUGI NEDAVČNI PRIHODKI  (11.1.)</t>
  </si>
  <si>
    <t xml:space="preserve">Nerazporejeni prihodki </t>
  </si>
  <si>
    <t>Skupaj JFP = (A + B + C + D)</t>
  </si>
  <si>
    <t>Prejemki iz izvršb za terjatve, ki niso prenesene v  knjigovodsko evidenco FURS</t>
  </si>
  <si>
    <t>Drugi prejemki</t>
  </si>
  <si>
    <t>Skupaj prejemki (F + G)</t>
  </si>
  <si>
    <t>Skupaj JFP in prejemki  (E + H)</t>
  </si>
  <si>
    <t>-</t>
  </si>
  <si>
    <t>REALIZACIJA  AVGUST 2017</t>
  </si>
  <si>
    <t>REALIZACIJA JANUAR - AVGUST 2018</t>
  </si>
  <si>
    <t>REALIZACIJA JANUAR - AVGUST 2017</t>
  </si>
  <si>
    <t xml:space="preserve"> REALIZACIJA   AVGUST 2018</t>
  </si>
  <si>
    <r>
      <t xml:space="preserve">DOMAČI DAVKI NA BLAGO IN STORITVE </t>
    </r>
    <r>
      <rPr>
        <b/>
        <sz val="12"/>
        <color indexed="8"/>
        <rFont val="Arial"/>
        <family val="2"/>
        <charset val="238"/>
      </rPr>
      <t>(5.1.+ 5.2.+ 5.3.+ 5.4.+5.5.+5.6.)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</si>
</sst>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\ _S_I_T_-;\-* #,##0.00\ _S_I_T_-;_-* &quot;-&quot;??\ _S_I_T_-;_-@_-"/>
    <numFmt numFmtId="165" formatCode="d/\ m/\ yyyy;@"/>
    <numFmt numFmtId="166" formatCode="#,##0.0"/>
    <numFmt numFmtId="167" formatCode="#,##0.0000"/>
    <numFmt numFmtId="168" formatCode="#,##0\ &quot;SIT&quot;;\-#,##0\ &quot;SIT&quot;"/>
    <numFmt numFmtId="169" formatCode="#,##0.00\ &quot;SIT&quot;;\-#,##0.00\ &quot;SIT&quot;"/>
    <numFmt numFmtId="170" formatCode="mmmm\ d\,\ yyyy"/>
  </numFmts>
  <fonts count="5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8"/>
      <color indexed="8"/>
      <name val="Arial CE"/>
      <family val="2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sz val="11"/>
      <color rgb="FF0000FF"/>
      <name val="Arial CE"/>
      <charset val="238"/>
    </font>
    <font>
      <b/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Arial CE"/>
      <charset val="238"/>
    </font>
    <font>
      <b/>
      <sz val="10"/>
      <color indexed="8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rgb="FF000000"/>
      <name val="Arial"/>
      <family val="2"/>
      <charset val="238"/>
    </font>
    <font>
      <b/>
      <sz val="7"/>
      <name val="Arial"/>
      <family val="2"/>
      <charset val="238"/>
    </font>
    <font>
      <b/>
      <sz val="18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indexed="8"/>
      <name val="Arial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633777886288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71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20" borderId="0" applyNumberFormat="0" applyBorder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2" fillId="0" borderId="0"/>
    <xf numFmtId="0" fontId="12" fillId="22" borderId="0" applyNumberFormat="0" applyBorder="0" applyAlignment="0" applyProtection="0"/>
    <xf numFmtId="0" fontId="1" fillId="0" borderId="0"/>
    <xf numFmtId="0" fontId="4" fillId="23" borderId="6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15" fillId="0" borderId="7" applyNumberFormat="0" applyFill="0" applyAlignment="0" applyProtection="0"/>
    <xf numFmtId="0" fontId="16" fillId="30" borderId="8" applyNumberFormat="0" applyAlignment="0" applyProtection="0"/>
    <xf numFmtId="0" fontId="17" fillId="21" borderId="9" applyNumberFormat="0" applyAlignment="0" applyProtection="0"/>
    <xf numFmtId="0" fontId="18" fillId="31" borderId="0" applyNumberFormat="0" applyBorder="0" applyAlignment="0" applyProtection="0"/>
    <xf numFmtId="0" fontId="19" fillId="32" borderId="9" applyNumberFormat="0" applyAlignment="0" applyProtection="0"/>
    <xf numFmtId="0" fontId="20" fillId="0" borderId="10" applyNumberFormat="0" applyFill="0" applyAlignment="0" applyProtection="0"/>
    <xf numFmtId="0" fontId="2" fillId="0" borderId="0"/>
    <xf numFmtId="0" fontId="1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 applyNumberFormat="0" applyFill="0" applyBorder="0" applyAlignment="0" applyProtection="0"/>
    <xf numFmtId="3" fontId="1" fillId="0" borderId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/>
    <xf numFmtId="0" fontId="2" fillId="0" borderId="0"/>
    <xf numFmtId="1" fontId="2" fillId="0" borderId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1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23" borderId="6" applyNumberFormat="0" applyFont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" fillId="0" borderId="0" applyFont="0" applyFill="0" applyBorder="0" applyAlignment="0" applyProtection="0"/>
    <xf numFmtId="0" fontId="4" fillId="0" borderId="0"/>
    <xf numFmtId="0" fontId="45" fillId="0" borderId="0"/>
    <xf numFmtId="0" fontId="4" fillId="0" borderId="0"/>
    <xf numFmtId="0" fontId="1" fillId="0" borderId="0"/>
    <xf numFmtId="166" fontId="1" fillId="0" borderId="0" applyFill="0" applyBorder="0" applyAlignment="0" applyProtection="0"/>
    <xf numFmtId="169" fontId="1" fillId="0" borderId="0" applyFill="0" applyBorder="0" applyAlignment="0" applyProtection="0"/>
    <xf numFmtId="168" fontId="1" fillId="0" borderId="0" applyFill="0" applyBorder="0" applyAlignment="0" applyProtection="0"/>
    <xf numFmtId="170" fontId="1" fillId="0" borderId="0" applyFill="0" applyBorder="0" applyAlignment="0" applyProtection="0"/>
    <xf numFmtId="2" fontId="1" fillId="0" borderId="0" applyFill="0" applyBorder="0" applyAlignment="0" applyProtection="0"/>
    <xf numFmtId="0" fontId="4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10" fontId="1" fillId="0" borderId="0" applyFill="0" applyBorder="0" applyAlignment="0" applyProtection="0"/>
    <xf numFmtId="0" fontId="1" fillId="0" borderId="35" applyNumberFormat="0" applyFill="0" applyAlignment="0" applyProtection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/>
    <xf numFmtId="0" fontId="4" fillId="0" borderId="0"/>
    <xf numFmtId="164" fontId="4" fillId="0" borderId="0" applyFont="0" applyFill="0" applyBorder="0" applyAlignment="0" applyProtection="0"/>
  </cellStyleXfs>
  <cellXfs count="228">
    <xf numFmtId="0" fontId="0" fillId="0" borderId="0" xfId="0"/>
    <xf numFmtId="3" fontId="22" fillId="0" borderId="0" xfId="0" applyNumberFormat="1" applyFont="1"/>
    <xf numFmtId="3" fontId="26" fillId="37" borderId="14" xfId="0" applyNumberFormat="1" applyFont="1" applyFill="1" applyBorder="1" applyAlignment="1">
      <alignment shrinkToFit="1"/>
    </xf>
    <xf numFmtId="3" fontId="28" fillId="37" borderId="14" xfId="0" applyNumberFormat="1" applyFont="1" applyFill="1" applyBorder="1" applyAlignment="1">
      <alignment shrinkToFit="1"/>
    </xf>
    <xf numFmtId="3" fontId="26" fillId="37" borderId="16" xfId="0" applyNumberFormat="1" applyFont="1" applyFill="1" applyBorder="1" applyAlignment="1">
      <alignment shrinkToFit="1"/>
    </xf>
    <xf numFmtId="0" fontId="24" fillId="0" borderId="0" xfId="0" applyNumberFormat="1" applyFont="1"/>
    <xf numFmtId="165" fontId="25" fillId="0" borderId="0" xfId="0" applyNumberFormat="1" applyFont="1" applyBorder="1"/>
    <xf numFmtId="3" fontId="31" fillId="0" borderId="13" xfId="0" applyNumberFormat="1" applyFont="1" applyBorder="1"/>
    <xf numFmtId="3" fontId="3" fillId="33" borderId="15" xfId="28" applyNumberFormat="1" applyFont="1" applyFill="1" applyBorder="1" applyAlignment="1">
      <alignment vertical="center" shrinkToFit="1"/>
    </xf>
    <xf numFmtId="3" fontId="3" fillId="0" borderId="1" xfId="0" applyNumberFormat="1" applyFont="1" applyBorder="1" applyAlignment="1">
      <alignment horizontal="center"/>
    </xf>
    <xf numFmtId="3" fontId="3" fillId="0" borderId="20" xfId="0" applyNumberFormat="1" applyFont="1" applyBorder="1" applyAlignment="1">
      <alignment horizontal="center"/>
    </xf>
    <xf numFmtId="3" fontId="32" fillId="0" borderId="0" xfId="44" applyNumberFormat="1" applyFont="1"/>
    <xf numFmtId="0" fontId="0" fillId="0" borderId="0" xfId="0" applyFill="1"/>
    <xf numFmtId="3" fontId="24" fillId="0" borderId="32" xfId="0" applyNumberFormat="1" applyFont="1" applyBorder="1" applyAlignment="1">
      <alignment horizontal="center" vertical="center" wrapText="1"/>
    </xf>
    <xf numFmtId="3" fontId="3" fillId="0" borderId="33" xfId="0" applyNumberFormat="1" applyFont="1" applyBorder="1" applyAlignment="1">
      <alignment horizontal="center"/>
    </xf>
    <xf numFmtId="3" fontId="31" fillId="0" borderId="22" xfId="0" applyNumberFormat="1" applyFont="1" applyBorder="1"/>
    <xf numFmtId="3" fontId="26" fillId="0" borderId="20" xfId="0" applyNumberFormat="1" applyFont="1" applyBorder="1" applyAlignment="1">
      <alignment horizontal="center"/>
    </xf>
    <xf numFmtId="3" fontId="31" fillId="0" borderId="0" xfId="0" applyNumberFormat="1" applyFont="1" applyBorder="1"/>
    <xf numFmtId="49" fontId="29" fillId="37" borderId="20" xfId="0" applyNumberFormat="1" applyFont="1" applyFill="1" applyBorder="1" applyAlignment="1">
      <alignment horizontal="left" wrapText="1"/>
    </xf>
    <xf numFmtId="49" fontId="29" fillId="37" borderId="26" xfId="0" applyNumberFormat="1" applyFont="1" applyFill="1" applyBorder="1" applyAlignment="1">
      <alignment horizontal="left" wrapText="1"/>
    </xf>
    <xf numFmtId="3" fontId="0" fillId="0" borderId="1" xfId="0" applyNumberFormat="1" applyBorder="1"/>
    <xf numFmtId="0" fontId="26" fillId="35" borderId="1" xfId="28" applyFont="1" applyFill="1" applyBorder="1" applyAlignment="1">
      <alignment shrinkToFit="1"/>
    </xf>
    <xf numFmtId="0" fontId="21" fillId="0" borderId="0" xfId="0" applyFont="1"/>
    <xf numFmtId="3" fontId="34" fillId="0" borderId="1" xfId="0" quotePrefix="1" applyNumberFormat="1" applyFont="1" applyFill="1" applyBorder="1"/>
    <xf numFmtId="3" fontId="34" fillId="0" borderId="1" xfId="0" applyNumberFormat="1" applyFont="1" applyFill="1" applyBorder="1"/>
    <xf numFmtId="166" fontId="34" fillId="0" borderId="1" xfId="0" applyNumberFormat="1" applyFont="1" applyFill="1" applyBorder="1" applyAlignment="1"/>
    <xf numFmtId="3" fontId="35" fillId="0" borderId="1" xfId="0" quotePrefix="1" applyNumberFormat="1" applyFont="1" applyFill="1" applyBorder="1"/>
    <xf numFmtId="166" fontId="35" fillId="0" borderId="1" xfId="0" applyNumberFormat="1" applyFont="1" applyFill="1" applyBorder="1" applyAlignment="1"/>
    <xf numFmtId="3" fontId="35" fillId="0" borderId="1" xfId="0" applyNumberFormat="1" applyFont="1" applyFill="1" applyBorder="1"/>
    <xf numFmtId="3" fontId="35" fillId="0" borderId="1" xfId="0" applyNumberFormat="1" applyFont="1" applyBorder="1"/>
    <xf numFmtId="166" fontId="35" fillId="0" borderId="1" xfId="0" applyNumberFormat="1" applyFont="1" applyBorder="1" applyAlignment="1"/>
    <xf numFmtId="3" fontId="34" fillId="0" borderId="1" xfId="0" applyNumberFormat="1" applyFont="1" applyBorder="1"/>
    <xf numFmtId="0" fontId="40" fillId="33" borderId="13" xfId="28" applyFont="1" applyFill="1" applyBorder="1" applyAlignment="1">
      <alignment vertical="center" shrinkToFit="1"/>
    </xf>
    <xf numFmtId="0" fontId="34" fillId="0" borderId="19" xfId="28" applyFont="1" applyFill="1" applyBorder="1" applyAlignment="1">
      <alignment horizontal="left" vertical="center" shrinkToFit="1"/>
    </xf>
    <xf numFmtId="3" fontId="26" fillId="35" borderId="15" xfId="0" applyNumberFormat="1" applyFont="1" applyFill="1" applyBorder="1" applyAlignment="1" applyProtection="1">
      <alignment shrinkToFit="1"/>
    </xf>
    <xf numFmtId="0" fontId="26" fillId="35" borderId="24" xfId="28" applyFont="1" applyFill="1" applyBorder="1" applyAlignment="1">
      <alignment shrinkToFit="1"/>
    </xf>
    <xf numFmtId="0" fontId="0" fillId="35" borderId="18" xfId="0" applyFill="1" applyBorder="1"/>
    <xf numFmtId="3" fontId="26" fillId="35" borderId="24" xfId="28" applyNumberFormat="1" applyFont="1" applyFill="1" applyBorder="1" applyAlignment="1">
      <alignment horizontal="center" shrinkToFit="1"/>
    </xf>
    <xf numFmtId="3" fontId="26" fillId="35" borderId="20" xfId="28" applyNumberFormat="1" applyFont="1" applyFill="1" applyBorder="1" applyAlignment="1">
      <alignment shrinkToFit="1"/>
    </xf>
    <xf numFmtId="3" fontId="26" fillId="35" borderId="21" xfId="28" applyNumberFormat="1" applyFont="1" applyFill="1" applyBorder="1" applyAlignment="1">
      <alignment shrinkToFit="1"/>
    </xf>
    <xf numFmtId="166" fontId="37" fillId="35" borderId="1" xfId="0" applyNumberFormat="1" applyFont="1" applyFill="1" applyBorder="1" applyAlignment="1">
      <alignment horizontal="center"/>
    </xf>
    <xf numFmtId="0" fontId="40" fillId="36" borderId="19" xfId="28" applyFont="1" applyFill="1" applyBorder="1" applyAlignment="1">
      <alignment horizontal="center" vertical="center" wrapText="1"/>
    </xf>
    <xf numFmtId="3" fontId="24" fillId="0" borderId="22" xfId="0" applyNumberFormat="1" applyFont="1" applyBorder="1" applyAlignment="1">
      <alignment horizontal="center" wrapText="1"/>
    </xf>
    <xf numFmtId="166" fontId="23" fillId="35" borderId="24" xfId="0" applyNumberFormat="1" applyFont="1" applyFill="1" applyBorder="1" applyAlignment="1">
      <alignment horizontal="center"/>
    </xf>
    <xf numFmtId="166" fontId="34" fillId="0" borderId="1" xfId="0" applyNumberFormat="1" applyFont="1" applyBorder="1" applyAlignment="1"/>
    <xf numFmtId="3" fontId="36" fillId="35" borderId="1" xfId="0" applyNumberFormat="1" applyFont="1" applyFill="1" applyBorder="1"/>
    <xf numFmtId="166" fontId="1" fillId="35" borderId="1" xfId="0" applyNumberFormat="1" applyFont="1" applyFill="1" applyBorder="1" applyAlignment="1"/>
    <xf numFmtId="3" fontId="36" fillId="35" borderId="1" xfId="0" quotePrefix="1" applyNumberFormat="1" applyFont="1" applyFill="1" applyBorder="1"/>
    <xf numFmtId="3" fontId="23" fillId="35" borderId="20" xfId="0" applyNumberFormat="1" applyFont="1" applyFill="1" applyBorder="1" applyAlignment="1">
      <alignment horizontal="right"/>
    </xf>
    <xf numFmtId="3" fontId="21" fillId="35" borderId="21" xfId="0" applyNumberFormat="1" applyFont="1" applyFill="1" applyBorder="1" applyAlignment="1">
      <alignment horizontal="right"/>
    </xf>
    <xf numFmtId="167" fontId="37" fillId="35" borderId="1" xfId="0" applyNumberFormat="1" applyFont="1" applyFill="1" applyBorder="1" applyAlignment="1">
      <alignment horizontal="center"/>
    </xf>
    <xf numFmtId="0" fontId="27" fillId="0" borderId="1" xfId="28" applyFont="1" applyFill="1" applyBorder="1" applyAlignment="1">
      <alignment horizontal="center" vertical="center" shrinkToFit="1"/>
    </xf>
    <xf numFmtId="0" fontId="27" fillId="0" borderId="20" xfId="28" applyFont="1" applyFill="1" applyBorder="1" applyAlignment="1">
      <alignment horizontal="center" vertical="center" shrinkToFit="1"/>
    </xf>
    <xf numFmtId="0" fontId="27" fillId="33" borderId="15" xfId="28" applyFont="1" applyFill="1" applyBorder="1" applyAlignment="1">
      <alignment horizontal="center" vertical="center" shrinkToFit="1"/>
    </xf>
    <xf numFmtId="0" fontId="33" fillId="0" borderId="0" xfId="0" applyFont="1"/>
    <xf numFmtId="3" fontId="31" fillId="34" borderId="1" xfId="0" applyNumberFormat="1" applyFont="1" applyFill="1" applyBorder="1"/>
    <xf numFmtId="3" fontId="24" fillId="34" borderId="1" xfId="0" applyNumberFormat="1" applyFont="1" applyFill="1" applyBorder="1" applyAlignment="1">
      <alignment horizontal="center" vertical="center" wrapText="1"/>
    </xf>
    <xf numFmtId="3" fontId="36" fillId="35" borderId="1" xfId="0" applyNumberFormat="1" applyFont="1" applyFill="1" applyBorder="1" applyAlignment="1">
      <alignment shrinkToFit="1"/>
    </xf>
    <xf numFmtId="0" fontId="36" fillId="35" borderId="1" xfId="0" applyFont="1" applyFill="1" applyBorder="1" applyAlignment="1">
      <alignment shrinkToFit="1"/>
    </xf>
    <xf numFmtId="166" fontId="1" fillId="35" borderId="1" xfId="0" applyNumberFormat="1" applyFont="1" applyFill="1" applyBorder="1"/>
    <xf numFmtId="3" fontId="35" fillId="37" borderId="1" xfId="0" applyNumberFormat="1" applyFont="1" applyFill="1" applyBorder="1" applyAlignment="1">
      <alignment shrinkToFit="1"/>
    </xf>
    <xf numFmtId="0" fontId="35" fillId="37" borderId="1" xfId="0" applyFont="1" applyFill="1" applyBorder="1" applyAlignment="1">
      <alignment shrinkToFit="1"/>
    </xf>
    <xf numFmtId="166" fontId="35" fillId="0" borderId="1" xfId="0" applyNumberFormat="1" applyFont="1" applyBorder="1"/>
    <xf numFmtId="3" fontId="34" fillId="37" borderId="1" xfId="0" applyNumberFormat="1" applyFont="1" applyFill="1" applyBorder="1" applyAlignment="1">
      <alignment shrinkToFit="1"/>
    </xf>
    <xf numFmtId="0" fontId="34" fillId="37" borderId="1" xfId="28" applyFont="1" applyFill="1" applyBorder="1" applyAlignment="1">
      <alignment shrinkToFit="1"/>
    </xf>
    <xf numFmtId="166" fontId="34" fillId="0" borderId="1" xfId="0" applyNumberFormat="1" applyFont="1" applyBorder="1"/>
    <xf numFmtId="0" fontId="35" fillId="37" borderId="1" xfId="0" applyFont="1" applyFill="1" applyBorder="1" applyAlignment="1">
      <alignment wrapText="1"/>
    </xf>
    <xf numFmtId="0" fontId="35" fillId="37" borderId="1" xfId="0" applyFont="1" applyFill="1" applyBorder="1" applyAlignment="1"/>
    <xf numFmtId="3" fontId="36" fillId="37" borderId="1" xfId="0" applyNumberFormat="1" applyFont="1" applyFill="1" applyBorder="1" applyAlignment="1">
      <alignment shrinkToFit="1"/>
    </xf>
    <xf numFmtId="0" fontId="36" fillId="37" borderId="1" xfId="28" applyFont="1" applyFill="1" applyBorder="1" applyAlignment="1">
      <alignment shrinkToFit="1"/>
    </xf>
    <xf numFmtId="3" fontId="1" fillId="0" borderId="1" xfId="0" applyNumberFormat="1" applyFont="1" applyBorder="1"/>
    <xf numFmtId="166" fontId="1" fillId="0" borderId="1" xfId="0" applyNumberFormat="1" applyFont="1" applyBorder="1" applyAlignment="1"/>
    <xf numFmtId="3" fontId="1" fillId="0" borderId="1" xfId="0" applyNumberFormat="1" applyFont="1" applyFill="1" applyBorder="1"/>
    <xf numFmtId="166" fontId="1" fillId="0" borderId="1" xfId="0" applyNumberFormat="1" applyFont="1" applyBorder="1"/>
    <xf numFmtId="0" fontId="36" fillId="35" borderId="1" xfId="28" applyFont="1" applyFill="1" applyBorder="1" applyAlignment="1">
      <alignment wrapText="1" shrinkToFit="1"/>
    </xf>
    <xf numFmtId="166" fontId="36" fillId="35" borderId="1" xfId="0" quotePrefix="1" applyNumberFormat="1" applyFont="1" applyFill="1" applyBorder="1" applyAlignment="1"/>
    <xf numFmtId="166" fontId="36" fillId="35" borderId="1" xfId="0" applyNumberFormat="1" applyFont="1" applyFill="1" applyBorder="1"/>
    <xf numFmtId="166" fontId="34" fillId="0" borderId="1" xfId="0" applyNumberFormat="1" applyFont="1" applyFill="1" applyBorder="1"/>
    <xf numFmtId="0" fontId="34" fillId="37" borderId="1" xfId="28" applyFont="1" applyFill="1" applyBorder="1" applyAlignment="1">
      <alignment wrapText="1" shrinkToFit="1"/>
    </xf>
    <xf numFmtId="166" fontId="34" fillId="0" borderId="1" xfId="0" quotePrefix="1" applyNumberFormat="1" applyFont="1" applyFill="1" applyBorder="1"/>
    <xf numFmtId="3" fontId="42" fillId="37" borderId="1" xfId="0" applyNumberFormat="1" applyFont="1" applyFill="1" applyBorder="1" applyAlignment="1">
      <alignment shrinkToFit="1"/>
    </xf>
    <xf numFmtId="0" fontId="34" fillId="37" borderId="1" xfId="28" applyFont="1" applyFill="1" applyBorder="1" applyAlignment="1">
      <alignment vertical="center" wrapText="1" shrinkToFit="1"/>
    </xf>
    <xf numFmtId="3" fontId="41" fillId="37" borderId="1" xfId="0" applyNumberFormat="1" applyFont="1" applyFill="1" applyBorder="1" applyAlignment="1">
      <alignment shrinkToFit="1"/>
    </xf>
    <xf numFmtId="49" fontId="44" fillId="37" borderId="1" xfId="0" applyNumberFormat="1" applyFont="1" applyFill="1" applyBorder="1" applyAlignment="1">
      <alignment horizontal="left" wrapText="1"/>
    </xf>
    <xf numFmtId="166" fontId="35" fillId="0" borderId="1" xfId="0" applyNumberFormat="1" applyFont="1" applyFill="1" applyBorder="1"/>
    <xf numFmtId="49" fontId="43" fillId="37" borderId="1" xfId="0" applyNumberFormat="1" applyFont="1" applyFill="1" applyBorder="1" applyAlignment="1">
      <alignment horizontal="left" wrapText="1"/>
    </xf>
    <xf numFmtId="0" fontId="35" fillId="37" borderId="1" xfId="28" applyFont="1" applyFill="1" applyBorder="1" applyAlignment="1">
      <alignment shrinkToFit="1"/>
    </xf>
    <xf numFmtId="0" fontId="3" fillId="35" borderId="1" xfId="28" applyFont="1" applyFill="1" applyBorder="1" applyAlignment="1">
      <alignment wrapText="1" shrinkToFit="1"/>
    </xf>
    <xf numFmtId="3" fontId="34" fillId="35" borderId="1" xfId="0" applyNumberFormat="1" applyFont="1" applyFill="1" applyBorder="1" applyAlignment="1">
      <alignment shrinkToFit="1"/>
    </xf>
    <xf numFmtId="0" fontId="41" fillId="37" borderId="1" xfId="28" applyFont="1" applyFill="1" applyBorder="1" applyAlignment="1">
      <alignment shrinkToFit="1"/>
    </xf>
    <xf numFmtId="166" fontId="35" fillId="0" borderId="1" xfId="0" quotePrefix="1" applyNumberFormat="1" applyFont="1" applyFill="1" applyBorder="1"/>
    <xf numFmtId="49" fontId="46" fillId="37" borderId="1" xfId="0" applyNumberFormat="1" applyFont="1" applyFill="1" applyBorder="1" applyAlignment="1">
      <alignment horizontal="left" wrapText="1"/>
    </xf>
    <xf numFmtId="0" fontId="47" fillId="37" borderId="1" xfId="28" applyFont="1" applyFill="1" applyBorder="1" applyAlignment="1">
      <alignment wrapText="1" shrinkToFit="1"/>
    </xf>
    <xf numFmtId="3" fontId="25" fillId="0" borderId="0" xfId="0" applyNumberFormat="1" applyFont="1" applyBorder="1"/>
    <xf numFmtId="3" fontId="25" fillId="0" borderId="0" xfId="0" applyNumberFormat="1" applyFont="1" applyFill="1" applyBorder="1"/>
    <xf numFmtId="3" fontId="39" fillId="34" borderId="14" xfId="0" applyNumberFormat="1" applyFont="1" applyFill="1" applyBorder="1" applyAlignment="1">
      <alignment horizontal="right" shrinkToFit="1"/>
    </xf>
    <xf numFmtId="3" fontId="39" fillId="34" borderId="1" xfId="0" applyNumberFormat="1" applyFont="1" applyFill="1" applyBorder="1" applyAlignment="1">
      <alignment horizontal="right"/>
    </xf>
    <xf numFmtId="3" fontId="39" fillId="34" borderId="1" xfId="0" applyNumberFormat="1" applyFont="1" applyFill="1" applyBorder="1"/>
    <xf numFmtId="3" fontId="39" fillId="34" borderId="11" xfId="0" applyNumberFormat="1" applyFont="1" applyFill="1" applyBorder="1"/>
    <xf numFmtId="3" fontId="23" fillId="0" borderId="31" xfId="0" applyNumberFormat="1" applyFont="1" applyBorder="1" applyAlignment="1">
      <alignment horizontal="center" wrapText="1"/>
    </xf>
    <xf numFmtId="3" fontId="23" fillId="0" borderId="19" xfId="0" applyNumberFormat="1" applyFont="1" applyBorder="1" applyAlignment="1">
      <alignment horizontal="center" wrapText="1"/>
    </xf>
    <xf numFmtId="3" fontId="26" fillId="0" borderId="12" xfId="0" applyNumberFormat="1" applyFont="1" applyBorder="1"/>
    <xf numFmtId="0" fontId="0" fillId="0" borderId="0" xfId="0"/>
    <xf numFmtId="3" fontId="0" fillId="0" borderId="0" xfId="0" applyNumberFormat="1"/>
    <xf numFmtId="3" fontId="26" fillId="0" borderId="1" xfId="0" applyNumberFormat="1" applyFont="1" applyBorder="1"/>
    <xf numFmtId="3" fontId="26" fillId="0" borderId="1" xfId="0" applyNumberFormat="1" applyFont="1" applyFill="1" applyBorder="1"/>
    <xf numFmtId="3" fontId="26" fillId="0" borderId="1" xfId="0" applyNumberFormat="1" applyFont="1" applyFill="1" applyBorder="1" applyAlignment="1">
      <alignment horizontal="right"/>
    </xf>
    <xf numFmtId="166" fontId="26" fillId="0" borderId="20" xfId="0" applyNumberFormat="1" applyFont="1" applyFill="1" applyBorder="1" applyAlignment="1">
      <alignment horizontal="right"/>
    </xf>
    <xf numFmtId="3" fontId="26" fillId="0" borderId="15" xfId="0" applyNumberFormat="1" applyFont="1" applyFill="1" applyBorder="1" applyAlignment="1">
      <alignment horizontal="right"/>
    </xf>
    <xf numFmtId="3" fontId="24" fillId="0" borderId="22" xfId="0" applyNumberFormat="1" applyFont="1" applyBorder="1" applyAlignment="1">
      <alignment horizontal="center" vertical="center" wrapText="1"/>
    </xf>
    <xf numFmtId="3" fontId="3" fillId="0" borderId="15" xfId="0" applyNumberFormat="1" applyFont="1" applyBorder="1" applyAlignment="1">
      <alignment horizontal="center"/>
    </xf>
    <xf numFmtId="3" fontId="39" fillId="34" borderId="15" xfId="0" applyNumberFormat="1" applyFont="1" applyFill="1" applyBorder="1" applyAlignment="1">
      <alignment horizontal="right"/>
    </xf>
    <xf numFmtId="3" fontId="39" fillId="0" borderId="15" xfId="0" applyNumberFormat="1" applyFont="1" applyFill="1" applyBorder="1" applyAlignment="1" applyProtection="1">
      <alignment horizontal="right"/>
    </xf>
    <xf numFmtId="0" fontId="26" fillId="0" borderId="20" xfId="0" applyFont="1" applyFill="1" applyBorder="1" applyAlignment="1" applyProtection="1">
      <alignment wrapText="1"/>
    </xf>
    <xf numFmtId="3" fontId="39" fillId="34" borderId="15" xfId="0" applyNumberFormat="1" applyFont="1" applyFill="1" applyBorder="1" applyAlignment="1">
      <alignment horizontal="right" shrinkToFit="1"/>
    </xf>
    <xf numFmtId="3" fontId="26" fillId="0" borderId="1" xfId="0" quotePrefix="1" applyNumberFormat="1" applyFont="1" applyFill="1" applyBorder="1"/>
    <xf numFmtId="0" fontId="3" fillId="0" borderId="0" xfId="0" applyFont="1"/>
    <xf numFmtId="3" fontId="39" fillId="35" borderId="1" xfId="0" applyNumberFormat="1" applyFont="1" applyFill="1" applyBorder="1"/>
    <xf numFmtId="3" fontId="39" fillId="35" borderId="12" xfId="0" applyNumberFormat="1" applyFont="1" applyFill="1" applyBorder="1"/>
    <xf numFmtId="3" fontId="39" fillId="0" borderId="1" xfId="0" applyNumberFormat="1" applyFont="1" applyFill="1" applyBorder="1"/>
    <xf numFmtId="3" fontId="39" fillId="35" borderId="11" xfId="0" applyNumberFormat="1" applyFont="1" applyFill="1" applyBorder="1"/>
    <xf numFmtId="0" fontId="0" fillId="0" borderId="0" xfId="0" applyAlignment="1">
      <alignment horizontal="center"/>
    </xf>
    <xf numFmtId="0" fontId="39" fillId="34" borderId="20" xfId="28" applyFont="1" applyFill="1" applyBorder="1" applyAlignment="1"/>
    <xf numFmtId="3" fontId="39" fillId="35" borderId="14" xfId="0" applyNumberFormat="1" applyFont="1" applyFill="1" applyBorder="1" applyAlignment="1">
      <alignment shrinkToFit="1"/>
    </xf>
    <xf numFmtId="0" fontId="39" fillId="35" borderId="25" xfId="28" applyFont="1" applyFill="1" applyBorder="1" applyAlignment="1">
      <alignment wrapText="1"/>
    </xf>
    <xf numFmtId="0" fontId="26" fillId="37" borderId="20" xfId="0" applyFont="1" applyFill="1" applyBorder="1" applyAlignment="1"/>
    <xf numFmtId="3" fontId="36" fillId="37" borderId="14" xfId="0" applyNumberFormat="1" applyFont="1" applyFill="1" applyBorder="1" applyAlignment="1">
      <alignment shrinkToFit="1"/>
    </xf>
    <xf numFmtId="0" fontId="36" fillId="37" borderId="20" xfId="0" applyFont="1" applyFill="1" applyBorder="1" applyAlignment="1"/>
    <xf numFmtId="3" fontId="36" fillId="0" borderId="1" xfId="0" applyNumberFormat="1" applyFont="1" applyBorder="1"/>
    <xf numFmtId="166" fontId="36" fillId="0" borderId="33" xfId="0" applyNumberFormat="1" applyFont="1" applyBorder="1" applyAlignment="1"/>
    <xf numFmtId="166" fontId="36" fillId="0" borderId="20" xfId="0" applyNumberFormat="1" applyFont="1" applyBorder="1"/>
    <xf numFmtId="0" fontId="26" fillId="37" borderId="20" xfId="28" applyFont="1" applyFill="1" applyBorder="1" applyAlignment="1"/>
    <xf numFmtId="166" fontId="26" fillId="0" borderId="33" xfId="0" applyNumberFormat="1" applyFont="1" applyBorder="1" applyAlignment="1"/>
    <xf numFmtId="166" fontId="26" fillId="0" borderId="20" xfId="0" applyNumberFormat="1" applyFont="1" applyBorder="1"/>
    <xf numFmtId="0" fontId="39" fillId="35" borderId="25" xfId="28" applyFont="1" applyFill="1" applyBorder="1" applyAlignment="1"/>
    <xf numFmtId="166" fontId="39" fillId="35" borderId="33" xfId="0" applyNumberFormat="1" applyFont="1" applyFill="1" applyBorder="1" applyAlignment="1"/>
    <xf numFmtId="166" fontId="39" fillId="35" borderId="20" xfId="0" applyNumberFormat="1" applyFont="1" applyFill="1" applyBorder="1"/>
    <xf numFmtId="3" fontId="1" fillId="37" borderId="14" xfId="0" applyNumberFormat="1" applyFont="1" applyFill="1" applyBorder="1" applyAlignment="1">
      <alignment shrinkToFit="1"/>
    </xf>
    <xf numFmtId="0" fontId="1" fillId="37" borderId="20" xfId="28" applyFont="1" applyFill="1" applyBorder="1" applyAlignment="1"/>
    <xf numFmtId="166" fontId="1" fillId="0" borderId="33" xfId="0" applyNumberFormat="1" applyFont="1" applyBorder="1" applyAlignment="1"/>
    <xf numFmtId="166" fontId="1" fillId="0" borderId="20" xfId="0" applyNumberFormat="1" applyFont="1" applyBorder="1"/>
    <xf numFmtId="0" fontId="1" fillId="37" borderId="20" xfId="28" applyFont="1" applyFill="1" applyBorder="1" applyAlignment="1">
      <alignment wrapText="1"/>
    </xf>
    <xf numFmtId="166" fontId="26" fillId="0" borderId="34" xfId="0" applyNumberFormat="1" applyFont="1" applyFill="1" applyBorder="1" applyAlignment="1"/>
    <xf numFmtId="166" fontId="26" fillId="0" borderId="26" xfId="0" applyNumberFormat="1" applyFont="1" applyFill="1" applyBorder="1"/>
    <xf numFmtId="166" fontId="26" fillId="0" borderId="33" xfId="0" applyNumberFormat="1" applyFont="1" applyFill="1" applyBorder="1" applyAlignment="1"/>
    <xf numFmtId="166" fontId="26" fillId="0" borderId="20" xfId="0" applyNumberFormat="1" applyFont="1" applyFill="1" applyBorder="1"/>
    <xf numFmtId="3" fontId="1" fillId="0" borderId="12" xfId="0" applyNumberFormat="1" applyFont="1" applyBorder="1"/>
    <xf numFmtId="0" fontId="39" fillId="35" borderId="20" xfId="28" applyFont="1" applyFill="1" applyBorder="1" applyAlignment="1"/>
    <xf numFmtId="0" fontId="39" fillId="35" borderId="20" xfId="28" applyFont="1" applyFill="1" applyBorder="1" applyAlignment="1">
      <alignment wrapText="1"/>
    </xf>
    <xf numFmtId="166" fontId="39" fillId="35" borderId="34" xfId="0" applyNumberFormat="1" applyFont="1" applyFill="1" applyBorder="1" applyAlignment="1"/>
    <xf numFmtId="0" fontId="26" fillId="37" borderId="20" xfId="28" applyFont="1" applyFill="1" applyBorder="1" applyAlignment="1">
      <alignment wrapText="1"/>
    </xf>
    <xf numFmtId="0" fontId="23" fillId="37" borderId="20" xfId="28" applyFont="1" applyFill="1" applyBorder="1" applyAlignment="1">
      <alignment wrapText="1"/>
    </xf>
    <xf numFmtId="166" fontId="39" fillId="35" borderId="26" xfId="0" applyNumberFormat="1" applyFont="1" applyFill="1" applyBorder="1"/>
    <xf numFmtId="3" fontId="26" fillId="0" borderId="30" xfId="0" applyNumberFormat="1" applyFont="1" applyBorder="1"/>
    <xf numFmtId="3" fontId="1" fillId="0" borderId="30" xfId="0" applyNumberFormat="1" applyFont="1" applyBorder="1"/>
    <xf numFmtId="166" fontId="1" fillId="0" borderId="33" xfId="0" applyNumberFormat="1" applyFont="1" applyFill="1" applyBorder="1" applyAlignment="1"/>
    <xf numFmtId="166" fontId="1" fillId="0" borderId="25" xfId="0" applyNumberFormat="1" applyFont="1" applyFill="1" applyBorder="1"/>
    <xf numFmtId="166" fontId="39" fillId="34" borderId="33" xfId="0" applyNumberFormat="1" applyFont="1" applyFill="1" applyBorder="1" applyAlignment="1"/>
    <xf numFmtId="166" fontId="39" fillId="34" borderId="20" xfId="0" applyNumberFormat="1" applyFont="1" applyFill="1" applyBorder="1"/>
    <xf numFmtId="3" fontId="26" fillId="0" borderId="30" xfId="0" applyNumberFormat="1" applyFont="1" applyFill="1" applyBorder="1"/>
    <xf numFmtId="166" fontId="26" fillId="0" borderId="27" xfId="0" applyNumberFormat="1" applyFont="1" applyFill="1" applyBorder="1"/>
    <xf numFmtId="166" fontId="39" fillId="34" borderId="34" xfId="0" applyNumberFormat="1" applyFont="1" applyFill="1" applyBorder="1" applyAlignment="1"/>
    <xf numFmtId="166" fontId="39" fillId="34" borderId="26" xfId="0" applyNumberFormat="1" applyFont="1" applyFill="1" applyBorder="1"/>
    <xf numFmtId="0" fontId="39" fillId="0" borderId="20" xfId="0" applyFont="1" applyFill="1" applyBorder="1" applyAlignment="1" applyProtection="1">
      <alignment wrapText="1"/>
    </xf>
    <xf numFmtId="166" fontId="39" fillId="0" borderId="33" xfId="0" applyNumberFormat="1" applyFont="1" applyFill="1" applyBorder="1" applyAlignment="1"/>
    <xf numFmtId="166" fontId="39" fillId="0" borderId="27" xfId="0" applyNumberFormat="1" applyFont="1" applyFill="1" applyBorder="1"/>
    <xf numFmtId="0" fontId="39" fillId="0" borderId="15" xfId="45" applyFont="1" applyFill="1" applyBorder="1" applyAlignment="1" applyProtection="1">
      <alignment horizontal="right"/>
    </xf>
    <xf numFmtId="3" fontId="39" fillId="38" borderId="36" xfId="0" applyNumberFormat="1" applyFont="1" applyFill="1" applyBorder="1" applyAlignment="1">
      <alignment horizontal="right" shrinkToFit="1"/>
    </xf>
    <xf numFmtId="0" fontId="39" fillId="38" borderId="21" xfId="28" applyFont="1" applyFill="1" applyBorder="1" applyAlignment="1"/>
    <xf numFmtId="3" fontId="39" fillId="38" borderId="24" xfId="0" applyNumberFormat="1" applyFont="1" applyFill="1" applyBorder="1"/>
    <xf numFmtId="166" fontId="39" fillId="38" borderId="37" xfId="0" applyNumberFormat="1" applyFont="1" applyFill="1" applyBorder="1" applyAlignment="1"/>
    <xf numFmtId="3" fontId="39" fillId="38" borderId="23" xfId="0" applyNumberFormat="1" applyFont="1" applyFill="1" applyBorder="1"/>
    <xf numFmtId="166" fontId="39" fillId="38" borderId="28" xfId="0" applyNumberFormat="1" applyFont="1" applyFill="1" applyBorder="1"/>
    <xf numFmtId="3" fontId="49" fillId="37" borderId="14" xfId="0" applyNumberFormat="1" applyFont="1" applyFill="1" applyBorder="1" applyAlignment="1">
      <alignment shrinkToFit="1"/>
    </xf>
    <xf numFmtId="0" fontId="49" fillId="37" borderId="20" xfId="28" applyFont="1" applyFill="1" applyBorder="1" applyAlignment="1"/>
    <xf numFmtId="3" fontId="49" fillId="0" borderId="1" xfId="0" applyNumberFormat="1" applyFont="1" applyBorder="1"/>
    <xf numFmtId="166" fontId="49" fillId="0" borderId="33" xfId="0" applyNumberFormat="1" applyFont="1" applyBorder="1" applyAlignment="1"/>
    <xf numFmtId="3" fontId="49" fillId="0" borderId="12" xfId="0" applyNumberFormat="1" applyFont="1" applyFill="1" applyBorder="1"/>
    <xf numFmtId="166" fontId="49" fillId="0" borderId="20" xfId="0" applyNumberFormat="1" applyFont="1" applyBorder="1"/>
    <xf numFmtId="49" fontId="50" fillId="37" borderId="26" xfId="0" applyNumberFormat="1" applyFont="1" applyFill="1" applyBorder="1" applyAlignment="1">
      <alignment horizontal="left" wrapText="1"/>
    </xf>
    <xf numFmtId="3" fontId="49" fillId="0" borderId="1" xfId="0" applyNumberFormat="1" applyFont="1" applyFill="1" applyBorder="1"/>
    <xf numFmtId="166" fontId="49" fillId="0" borderId="33" xfId="0" applyNumberFormat="1" applyFont="1" applyFill="1" applyBorder="1" applyAlignment="1"/>
    <xf numFmtId="166" fontId="49" fillId="0" borderId="20" xfId="0" applyNumberFormat="1" applyFont="1" applyFill="1" applyBorder="1"/>
    <xf numFmtId="3" fontId="49" fillId="0" borderId="12" xfId="0" applyNumberFormat="1" applyFont="1" applyBorder="1"/>
    <xf numFmtId="3" fontId="49" fillId="0" borderId="1" xfId="0" quotePrefix="1" applyNumberFormat="1" applyFont="1" applyFill="1" applyBorder="1"/>
    <xf numFmtId="166" fontId="49" fillId="0" borderId="33" xfId="0" quotePrefix="1" applyNumberFormat="1" applyFont="1" applyFill="1" applyBorder="1" applyAlignment="1"/>
    <xf numFmtId="166" fontId="49" fillId="0" borderId="20" xfId="0" quotePrefix="1" applyNumberFormat="1" applyFont="1" applyFill="1" applyBorder="1"/>
    <xf numFmtId="166" fontId="39" fillId="34" borderId="20" xfId="0" applyNumberFormat="1" applyFont="1" applyFill="1" applyBorder="1" applyAlignment="1">
      <alignment horizontal="right"/>
    </xf>
    <xf numFmtId="0" fontId="24" fillId="0" borderId="0" xfId="0" applyNumberFormat="1" applyFont="1" applyAlignment="1">
      <alignment horizontal="right"/>
    </xf>
    <xf numFmtId="3" fontId="39" fillId="35" borderId="15" xfId="0" applyNumberFormat="1" applyFont="1" applyFill="1" applyBorder="1" applyAlignment="1">
      <alignment horizontal="right"/>
    </xf>
    <xf numFmtId="3" fontId="39" fillId="35" borderId="1" xfId="0" applyNumberFormat="1" applyFont="1" applyFill="1" applyBorder="1" applyAlignment="1">
      <alignment horizontal="right"/>
    </xf>
    <xf numFmtId="3" fontId="26" fillId="0" borderId="15" xfId="0" applyNumberFormat="1" applyFont="1" applyBorder="1" applyAlignment="1">
      <alignment horizontal="right"/>
    </xf>
    <xf numFmtId="3" fontId="26" fillId="0" borderId="1" xfId="0" applyNumberFormat="1" applyFont="1" applyBorder="1" applyAlignment="1">
      <alignment horizontal="right"/>
    </xf>
    <xf numFmtId="3" fontId="36" fillId="0" borderId="15" xfId="0" applyNumberFormat="1" applyFont="1" applyBorder="1" applyAlignment="1">
      <alignment horizontal="right"/>
    </xf>
    <xf numFmtId="3" fontId="36" fillId="0" borderId="1" xfId="0" applyNumberFormat="1" applyFont="1" applyBorder="1" applyAlignment="1">
      <alignment horizontal="right"/>
    </xf>
    <xf numFmtId="3" fontId="49" fillId="0" borderId="15" xfId="0" applyNumberFormat="1" applyFont="1" applyBorder="1" applyAlignment="1">
      <alignment horizontal="right"/>
    </xf>
    <xf numFmtId="3" fontId="49" fillId="0" borderId="1" xfId="0" applyNumberFormat="1" applyFont="1" applyBorder="1" applyAlignment="1">
      <alignment horizontal="right"/>
    </xf>
    <xf numFmtId="3" fontId="1" fillId="0" borderId="15" xfId="0" applyNumberFormat="1" applyFont="1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3" fontId="49" fillId="0" borderId="15" xfId="0" quotePrefix="1" applyNumberFormat="1" applyFont="1" applyFill="1" applyBorder="1" applyAlignment="1">
      <alignment horizontal="right"/>
    </xf>
    <xf numFmtId="3" fontId="49" fillId="0" borderId="1" xfId="0" quotePrefix="1" applyNumberFormat="1" applyFont="1" applyFill="1" applyBorder="1" applyAlignment="1">
      <alignment horizontal="right"/>
    </xf>
    <xf numFmtId="3" fontId="26" fillId="0" borderId="15" xfId="0" quotePrefix="1" applyNumberFormat="1" applyFont="1" applyFill="1" applyBorder="1" applyAlignment="1">
      <alignment horizontal="right"/>
    </xf>
    <xf numFmtId="3" fontId="26" fillId="0" borderId="1" xfId="0" quotePrefix="1" applyNumberFormat="1" applyFont="1" applyFill="1" applyBorder="1" applyAlignment="1">
      <alignment horizontal="right"/>
    </xf>
    <xf numFmtId="3" fontId="49" fillId="0" borderId="15" xfId="0" applyNumberFormat="1" applyFont="1" applyFill="1" applyBorder="1" applyAlignment="1">
      <alignment horizontal="right"/>
    </xf>
    <xf numFmtId="3" fontId="49" fillId="0" borderId="1" xfId="0" applyNumberFormat="1" applyFont="1" applyFill="1" applyBorder="1" applyAlignment="1">
      <alignment horizontal="right"/>
    </xf>
    <xf numFmtId="3" fontId="26" fillId="0" borderId="30" xfId="0" applyNumberFormat="1" applyFont="1" applyBorder="1" applyAlignment="1">
      <alignment horizontal="right"/>
    </xf>
    <xf numFmtId="3" fontId="1" fillId="0" borderId="30" xfId="0" applyNumberFormat="1" applyFont="1" applyBorder="1" applyAlignment="1">
      <alignment horizontal="right"/>
    </xf>
    <xf numFmtId="3" fontId="26" fillId="0" borderId="17" xfId="0" applyNumberFormat="1" applyFont="1" applyFill="1" applyBorder="1" applyAlignment="1">
      <alignment horizontal="right"/>
    </xf>
    <xf numFmtId="3" fontId="26" fillId="0" borderId="30" xfId="0" applyNumberFormat="1" applyFont="1" applyFill="1" applyBorder="1" applyAlignment="1">
      <alignment horizontal="right"/>
    </xf>
    <xf numFmtId="3" fontId="39" fillId="0" borderId="15" xfId="0" applyNumberFormat="1" applyFont="1" applyFill="1" applyBorder="1" applyAlignment="1">
      <alignment horizontal="right"/>
    </xf>
    <xf numFmtId="3" fontId="39" fillId="0" borderId="1" xfId="0" applyNumberFormat="1" applyFont="1" applyFill="1" applyBorder="1" applyAlignment="1">
      <alignment horizontal="right"/>
    </xf>
    <xf numFmtId="3" fontId="39" fillId="38" borderId="18" xfId="0" applyNumberFormat="1" applyFont="1" applyFill="1" applyBorder="1" applyAlignment="1">
      <alignment horizontal="right"/>
    </xf>
    <xf numFmtId="3" fontId="39" fillId="38" borderId="24" xfId="0" applyNumberFormat="1" applyFont="1" applyFill="1" applyBorder="1" applyAlignment="1">
      <alignment horizontal="right"/>
    </xf>
    <xf numFmtId="3" fontId="0" fillId="0" borderId="0" xfId="0" applyNumberFormat="1" applyAlignment="1">
      <alignment horizontal="right"/>
    </xf>
    <xf numFmtId="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6" fontId="39" fillId="0" borderId="33" xfId="0" applyNumberFormat="1" applyFont="1" applyFill="1" applyBorder="1" applyAlignment="1">
      <alignment horizontal="right"/>
    </xf>
    <xf numFmtId="166" fontId="39" fillId="0" borderId="27" xfId="0" applyNumberFormat="1" applyFont="1" applyFill="1" applyBorder="1" applyAlignment="1">
      <alignment horizontal="right"/>
    </xf>
    <xf numFmtId="3" fontId="39" fillId="39" borderId="14" xfId="0" applyNumberFormat="1" applyFont="1" applyFill="1" applyBorder="1" applyAlignment="1">
      <alignment horizontal="right" shrinkToFit="1"/>
    </xf>
    <xf numFmtId="0" fontId="39" fillId="39" borderId="20" xfId="28" applyFont="1" applyFill="1" applyBorder="1" applyAlignment="1"/>
    <xf numFmtId="3" fontId="39" fillId="39" borderId="15" xfId="0" applyNumberFormat="1" applyFont="1" applyFill="1" applyBorder="1" applyAlignment="1">
      <alignment horizontal="right"/>
    </xf>
    <xf numFmtId="3" fontId="39" fillId="39" borderId="1" xfId="0" applyNumberFormat="1" applyFont="1" applyFill="1" applyBorder="1" applyAlignment="1">
      <alignment horizontal="right"/>
    </xf>
    <xf numFmtId="166" fontId="39" fillId="39" borderId="33" xfId="0" applyNumberFormat="1" applyFont="1" applyFill="1" applyBorder="1" applyAlignment="1"/>
    <xf numFmtId="3" fontId="39" fillId="39" borderId="1" xfId="0" applyNumberFormat="1" applyFont="1" applyFill="1" applyBorder="1"/>
    <xf numFmtId="166" fontId="39" fillId="39" borderId="20" xfId="0" applyNumberFormat="1" applyFont="1" applyFill="1" applyBorder="1"/>
    <xf numFmtId="0" fontId="0" fillId="0" borderId="0" xfId="0" applyAlignment="1">
      <alignment horizontal="center"/>
    </xf>
    <xf numFmtId="3" fontId="30" fillId="0" borderId="29" xfId="0" applyNumberFormat="1" applyFont="1" applyBorder="1" applyAlignment="1">
      <alignment horizontal="right"/>
    </xf>
    <xf numFmtId="3" fontId="1" fillId="0" borderId="0" xfId="51" applyNumberFormat="1" applyFont="1" applyBorder="1" applyAlignment="1">
      <alignment horizontal="right"/>
    </xf>
  </cellXfs>
  <cellStyles count="712">
    <cellStyle name="20 % – Poudarek1" xfId="1" builtinId="30" customBuiltin="1"/>
    <cellStyle name="20 % – Poudarek1 2" xfId="267"/>
    <cellStyle name="20 % – Poudarek1 2 2" xfId="543"/>
    <cellStyle name="20 % – Poudarek1 3" xfId="359"/>
    <cellStyle name="20 % – Poudarek1 3 2" xfId="635"/>
    <cellStyle name="20 % – Poudarek1 4" xfId="451"/>
    <cellStyle name="20 % – Poudarek2" xfId="2" builtinId="34" customBuiltin="1"/>
    <cellStyle name="20 % – Poudarek2 2" xfId="269"/>
    <cellStyle name="20 % – Poudarek2 2 2" xfId="545"/>
    <cellStyle name="20 % – Poudarek2 3" xfId="361"/>
    <cellStyle name="20 % – Poudarek2 3 2" xfId="637"/>
    <cellStyle name="20 % – Poudarek2 4" xfId="453"/>
    <cellStyle name="20 % – Poudarek3" xfId="3" builtinId="38" customBuiltin="1"/>
    <cellStyle name="20 % – Poudarek3 2" xfId="271"/>
    <cellStyle name="20 % – Poudarek3 2 2" xfId="547"/>
    <cellStyle name="20 % – Poudarek3 3" xfId="363"/>
    <cellStyle name="20 % – Poudarek3 3 2" xfId="639"/>
    <cellStyle name="20 % – Poudarek3 4" xfId="455"/>
    <cellStyle name="20 % – Poudarek4" xfId="4" builtinId="42" customBuiltin="1"/>
    <cellStyle name="20 % – Poudarek4 2" xfId="273"/>
    <cellStyle name="20 % – Poudarek4 2 2" xfId="549"/>
    <cellStyle name="20 % – Poudarek4 3" xfId="365"/>
    <cellStyle name="20 % – Poudarek4 3 2" xfId="641"/>
    <cellStyle name="20 % – Poudarek4 4" xfId="457"/>
    <cellStyle name="20 % – Poudarek5" xfId="5" builtinId="46" customBuiltin="1"/>
    <cellStyle name="20 % – Poudarek5 2" xfId="275"/>
    <cellStyle name="20 % – Poudarek5 2 2" xfId="551"/>
    <cellStyle name="20 % – Poudarek5 3" xfId="367"/>
    <cellStyle name="20 % – Poudarek5 3 2" xfId="643"/>
    <cellStyle name="20 % – Poudarek5 4" xfId="459"/>
    <cellStyle name="20 % – Poudarek6" xfId="6" builtinId="50" customBuiltin="1"/>
    <cellStyle name="20 % – Poudarek6 2" xfId="277"/>
    <cellStyle name="20 % – Poudarek6 2 2" xfId="553"/>
    <cellStyle name="20 % – Poudarek6 3" xfId="369"/>
    <cellStyle name="20 % – Poudarek6 3 2" xfId="645"/>
    <cellStyle name="20 % – Poudarek6 4" xfId="461"/>
    <cellStyle name="40 % – Poudarek1" xfId="7" builtinId="31" customBuiltin="1"/>
    <cellStyle name="40 % – Poudarek1 2" xfId="268"/>
    <cellStyle name="40 % – Poudarek1 2 2" xfId="544"/>
    <cellStyle name="40 % – Poudarek1 3" xfId="360"/>
    <cellStyle name="40 % – Poudarek1 3 2" xfId="636"/>
    <cellStyle name="40 % – Poudarek1 4" xfId="452"/>
    <cellStyle name="40 % – Poudarek2" xfId="8" builtinId="35" customBuiltin="1"/>
    <cellStyle name="40 % – Poudarek2 2" xfId="270"/>
    <cellStyle name="40 % – Poudarek2 2 2" xfId="546"/>
    <cellStyle name="40 % – Poudarek2 3" xfId="362"/>
    <cellStyle name="40 % – Poudarek2 3 2" xfId="638"/>
    <cellStyle name="40 % – Poudarek2 4" xfId="454"/>
    <cellStyle name="40 % – Poudarek3" xfId="9" builtinId="39" customBuiltin="1"/>
    <cellStyle name="40 % – Poudarek3 2" xfId="272"/>
    <cellStyle name="40 % – Poudarek3 2 2" xfId="548"/>
    <cellStyle name="40 % – Poudarek3 3" xfId="364"/>
    <cellStyle name="40 % – Poudarek3 3 2" xfId="640"/>
    <cellStyle name="40 % – Poudarek3 4" xfId="456"/>
    <cellStyle name="40 % – Poudarek4" xfId="10" builtinId="43" customBuiltin="1"/>
    <cellStyle name="40 % – Poudarek4 2" xfId="274"/>
    <cellStyle name="40 % – Poudarek4 2 2" xfId="550"/>
    <cellStyle name="40 % – Poudarek4 3" xfId="366"/>
    <cellStyle name="40 % – Poudarek4 3 2" xfId="642"/>
    <cellStyle name="40 % – Poudarek4 4" xfId="458"/>
    <cellStyle name="40 % – Poudarek5" xfId="11" builtinId="47" customBuiltin="1"/>
    <cellStyle name="40 % – Poudarek5 2" xfId="276"/>
    <cellStyle name="40 % – Poudarek5 2 2" xfId="552"/>
    <cellStyle name="40 % – Poudarek5 3" xfId="368"/>
    <cellStyle name="40 % – Poudarek5 3 2" xfId="644"/>
    <cellStyle name="40 % – Poudarek5 4" xfId="460"/>
    <cellStyle name="40 % – Poudarek6" xfId="12" builtinId="51" customBuiltin="1"/>
    <cellStyle name="40 % – Poudarek6 2" xfId="278"/>
    <cellStyle name="40 % – Poudarek6 2 2" xfId="554"/>
    <cellStyle name="40 % – Poudarek6 3" xfId="370"/>
    <cellStyle name="40 % – Poudarek6 3 2" xfId="646"/>
    <cellStyle name="40 % – Poudarek6 4" xfId="462"/>
    <cellStyle name="60 % – Poudarek1" xfId="13" builtinId="32" customBuiltin="1"/>
    <cellStyle name="60 % – Poudarek2" xfId="14" builtinId="36" customBuiltin="1"/>
    <cellStyle name="60 % – Poudarek3" xfId="15" builtinId="40" customBuiltin="1"/>
    <cellStyle name="60 % – Poudarek4" xfId="16" builtinId="44" customBuiltin="1"/>
    <cellStyle name="60 % – Poudarek5" xfId="17" builtinId="48" customBuiltin="1"/>
    <cellStyle name="60 % – Poudarek6" xfId="18" builtinId="52" customBuiltin="1"/>
    <cellStyle name="Comma" xfId="57"/>
    <cellStyle name="Comma 2" xfId="698"/>
    <cellStyle name="Comma0" xfId="53"/>
    <cellStyle name="Comma0 10" xfId="109"/>
    <cellStyle name="Comma0 11" xfId="154"/>
    <cellStyle name="Comma0 12" xfId="155"/>
    <cellStyle name="Comma0 13" xfId="156"/>
    <cellStyle name="Comma0 14" xfId="157"/>
    <cellStyle name="Comma0 15" xfId="158"/>
    <cellStyle name="Comma0 16" xfId="159"/>
    <cellStyle name="Comma0 2" xfId="58"/>
    <cellStyle name="Comma0 3" xfId="59"/>
    <cellStyle name="Comma0 4" xfId="60"/>
    <cellStyle name="Comma0 5" xfId="61"/>
    <cellStyle name="Comma0 6" xfId="62"/>
    <cellStyle name="Comma0 7" xfId="63"/>
    <cellStyle name="Comma0 8" xfId="64"/>
    <cellStyle name="Comma0 9" xfId="65"/>
    <cellStyle name="Currency" xfId="699"/>
    <cellStyle name="Currency0" xfId="700"/>
    <cellStyle name="Date" xfId="701"/>
    <cellStyle name="Dobro" xfId="19" builtinId="26" customBuiltin="1"/>
    <cellStyle name="Fixed" xfId="702"/>
    <cellStyle name="Heading 1" xfId="703"/>
    <cellStyle name="Heading 2" xfId="704"/>
    <cellStyle name="Izhod" xfId="20" builtinId="21" customBuiltin="1"/>
    <cellStyle name="Naslov" xfId="21" builtinId="15" customBuiltin="1"/>
    <cellStyle name="Naslov 1" xfId="22" builtinId="16" customBuiltin="1"/>
    <cellStyle name="Naslov 2" xfId="23" builtinId="17" customBuiltin="1"/>
    <cellStyle name="Naslov 3" xfId="24" builtinId="18" customBuiltin="1"/>
    <cellStyle name="Naslov 4" xfId="25" builtinId="19" customBuiltin="1"/>
    <cellStyle name="Navadno" xfId="0" builtinId="0"/>
    <cellStyle name="Navadno 10" xfId="48"/>
    <cellStyle name="Navadno 10 2" xfId="207"/>
    <cellStyle name="Navadno 10 2 2" xfId="317"/>
    <cellStyle name="Navadno 10 2 2 2" xfId="593"/>
    <cellStyle name="Navadno 10 2 3" xfId="409"/>
    <cellStyle name="Navadno 10 2 3 2" xfId="685"/>
    <cellStyle name="Navadno 10 2 4" xfId="501"/>
    <cellStyle name="Navadno 10 3" xfId="279"/>
    <cellStyle name="Navadno 10 3 2" xfId="555"/>
    <cellStyle name="Navadno 10 4" xfId="371"/>
    <cellStyle name="Navadno 10 4 2" xfId="647"/>
    <cellStyle name="Navadno 10 5" xfId="463"/>
    <cellStyle name="Navadno 11" xfId="225"/>
    <cellStyle name="Navadno 11 2" xfId="319"/>
    <cellStyle name="Navadno 11 2 2" xfId="595"/>
    <cellStyle name="Navadno 11 3" xfId="411"/>
    <cellStyle name="Navadno 11 3 2" xfId="687"/>
    <cellStyle name="Navadno 11 4" xfId="503"/>
    <cellStyle name="Navadno 12" xfId="50"/>
    <cellStyle name="Navadno 13" xfId="226"/>
    <cellStyle name="Navadno 13 2" xfId="320"/>
    <cellStyle name="Navadno 13 2 2" xfId="596"/>
    <cellStyle name="Navadno 13 3" xfId="412"/>
    <cellStyle name="Navadno 13 3 2" xfId="688"/>
    <cellStyle name="Navadno 13 4" xfId="504"/>
    <cellStyle name="Navadno 14" xfId="220"/>
    <cellStyle name="Navadno 15" xfId="228"/>
    <cellStyle name="Navadno 15 2" xfId="321"/>
    <cellStyle name="Navadno 15 2 2" xfId="597"/>
    <cellStyle name="Navadno 15 3" xfId="413"/>
    <cellStyle name="Navadno 15 3 2" xfId="689"/>
    <cellStyle name="Navadno 15 4" xfId="505"/>
    <cellStyle name="Navadno 16" xfId="231"/>
    <cellStyle name="Navadno 16 2" xfId="322"/>
    <cellStyle name="Navadno 16 2 2" xfId="598"/>
    <cellStyle name="Navadno 16 3" xfId="414"/>
    <cellStyle name="Navadno 16 3 2" xfId="690"/>
    <cellStyle name="Navadno 16 4" xfId="506"/>
    <cellStyle name="Navadno 17" xfId="49"/>
    <cellStyle name="Navadno 17 2" xfId="323"/>
    <cellStyle name="Navadno 17 2 2" xfId="599"/>
    <cellStyle name="Navadno 17 3" xfId="415"/>
    <cellStyle name="Navadno 17 3 2" xfId="691"/>
    <cellStyle name="Navadno 17 4" xfId="507"/>
    <cellStyle name="Navadno 18" xfId="692"/>
    <cellStyle name="Navadno 19" xfId="694"/>
    <cellStyle name="Navadno 2" xfId="45"/>
    <cellStyle name="Navadno 2 10" xfId="66"/>
    <cellStyle name="Navadno 2 11" xfId="204"/>
    <cellStyle name="Navadno 2 11 2" xfId="709"/>
    <cellStyle name="Navadno 2 12" xfId="219"/>
    <cellStyle name="Navadno 2 13" xfId="218"/>
    <cellStyle name="Navadno 2 14" xfId="221"/>
    <cellStyle name="Navadno 2 15" xfId="227"/>
    <cellStyle name="Navadno 2 16" xfId="229"/>
    <cellStyle name="Navadno 2 17" xfId="230"/>
    <cellStyle name="Navadno 2 2" xfId="26"/>
    <cellStyle name="Navadno 2 2 10" xfId="162"/>
    <cellStyle name="Navadno 2 2 10 2" xfId="205"/>
    <cellStyle name="Navadno 2 2 11" xfId="223"/>
    <cellStyle name="Navadno 2 2 12" xfId="222"/>
    <cellStyle name="Navadno 2 2 13" xfId="224"/>
    <cellStyle name="Navadno 2 2 2" xfId="67"/>
    <cellStyle name="Navadno 2 2 2 10" xfId="217"/>
    <cellStyle name="Navadno 2 2 2 2" xfId="68"/>
    <cellStyle name="Navadno 2 2 2 2 2" xfId="69"/>
    <cellStyle name="Navadno 2 2 2 2 2 2" xfId="167"/>
    <cellStyle name="Navadno 2 2 2 2 2 2 2" xfId="168"/>
    <cellStyle name="Navadno 2 2 2 2 2 3" xfId="206"/>
    <cellStyle name="Navadno 2 2 2 2 2 4" xfId="214"/>
    <cellStyle name="Navadno 2 2 2 2 2 5" xfId="211"/>
    <cellStyle name="Navadno 2 2 2 2 2 6" xfId="212"/>
    <cellStyle name="Navadno 2 2 2 2 3" xfId="70"/>
    <cellStyle name="Navadno 2 2 2 2 4" xfId="71"/>
    <cellStyle name="Navadno 2 2 2 2 5" xfId="72"/>
    <cellStyle name="Navadno 2 2 2 2 6" xfId="166"/>
    <cellStyle name="Navadno 2 2 2 2 6 2" xfId="202"/>
    <cellStyle name="Navadno 2 2 2 2 7" xfId="215"/>
    <cellStyle name="Navadno 2 2 2 2 8" xfId="210"/>
    <cellStyle name="Navadno 2 2 2 2 9" xfId="213"/>
    <cellStyle name="Navadno 2 2 2 3" xfId="73"/>
    <cellStyle name="Navadno 2 2 2 4" xfId="74"/>
    <cellStyle name="Navadno 2 2 2 5" xfId="75"/>
    <cellStyle name="Navadno 2 2 2 6" xfId="76"/>
    <cellStyle name="Navadno 2 2 2 7" xfId="165"/>
    <cellStyle name="Navadno 2 2 2 7 2" xfId="203"/>
    <cellStyle name="Navadno 2 2 2 8" xfId="216"/>
    <cellStyle name="Navadno 2 2 2 9" xfId="209"/>
    <cellStyle name="Navadno 2 2 3" xfId="77"/>
    <cellStyle name="Navadno 2 2 4" xfId="78"/>
    <cellStyle name="Navadno 2 2 5" xfId="79"/>
    <cellStyle name="Navadno 2 2 6" xfId="80"/>
    <cellStyle name="Navadno 2 2 6 2" xfId="81"/>
    <cellStyle name="Navadno 2 2 6 3" xfId="82"/>
    <cellStyle name="Navadno 2 2 6 4" xfId="83"/>
    <cellStyle name="Navadno 2 2 6 5" xfId="84"/>
    <cellStyle name="Navadno 2 2 7" xfId="85"/>
    <cellStyle name="Navadno 2 2 8" xfId="86"/>
    <cellStyle name="Navadno 2 2 9" xfId="87"/>
    <cellStyle name="Navadno 2 3" xfId="56"/>
    <cellStyle name="Navadno 2 3 2" xfId="88"/>
    <cellStyle name="Navadno 2 3 3" xfId="138"/>
    <cellStyle name="Navadno 2 3 4" xfId="139"/>
    <cellStyle name="Navadno 2 3 5" xfId="137"/>
    <cellStyle name="Navadno 2 3 6" xfId="140"/>
    <cellStyle name="Navadno 2 3 7" xfId="136"/>
    <cellStyle name="Navadno 2 3 8" xfId="141"/>
    <cellStyle name="Navadno 2 3 9" xfId="135"/>
    <cellStyle name="Navadno 2 4" xfId="89"/>
    <cellStyle name="Navadno 2 4 2" xfId="90"/>
    <cellStyle name="Navadno 2 4 2 2" xfId="91"/>
    <cellStyle name="Navadno 2 4 2 3" xfId="92"/>
    <cellStyle name="Navadno 2 4 2 4" xfId="93"/>
    <cellStyle name="Navadno 2 4 2 5" xfId="94"/>
    <cellStyle name="Navadno 2 4 2 6" xfId="169"/>
    <cellStyle name="Navadno 2 4 2 6 2" xfId="284"/>
    <cellStyle name="Navadno 2 4 2 6 2 2" xfId="560"/>
    <cellStyle name="Navadno 2 4 2 6 3" xfId="376"/>
    <cellStyle name="Navadno 2 4 2 6 3 2" xfId="652"/>
    <cellStyle name="Navadno 2 4 2 6 4" xfId="468"/>
    <cellStyle name="Navadno 2 4 2 7" xfId="234"/>
    <cellStyle name="Navadno 2 4 2 7 2" xfId="510"/>
    <cellStyle name="Navadno 2 4 2 8" xfId="326"/>
    <cellStyle name="Navadno 2 4 2 8 2" xfId="602"/>
    <cellStyle name="Navadno 2 4 2 9" xfId="418"/>
    <cellStyle name="Navadno 2 4 3" xfId="95"/>
    <cellStyle name="Navadno 2 4 4" xfId="96"/>
    <cellStyle name="Navadno 2 4 4 2" xfId="170"/>
    <cellStyle name="Navadno 2 4 4 2 2" xfId="285"/>
    <cellStyle name="Navadno 2 4 4 2 2 2" xfId="561"/>
    <cellStyle name="Navadno 2 4 4 2 3" xfId="377"/>
    <cellStyle name="Navadno 2 4 4 2 3 2" xfId="653"/>
    <cellStyle name="Navadno 2 4 4 2 4" xfId="469"/>
    <cellStyle name="Navadno 2 4 4 3" xfId="235"/>
    <cellStyle name="Navadno 2 4 4 3 2" xfId="511"/>
    <cellStyle name="Navadno 2 4 4 4" xfId="327"/>
    <cellStyle name="Navadno 2 4 4 4 2" xfId="603"/>
    <cellStyle name="Navadno 2 4 4 5" xfId="419"/>
    <cellStyle name="Navadno 2 4 5" xfId="97"/>
    <cellStyle name="Navadno 2 4 5 2" xfId="171"/>
    <cellStyle name="Navadno 2 4 5 2 2" xfId="286"/>
    <cellStyle name="Navadno 2 4 5 2 2 2" xfId="562"/>
    <cellStyle name="Navadno 2 4 5 2 3" xfId="378"/>
    <cellStyle name="Navadno 2 4 5 2 3 2" xfId="654"/>
    <cellStyle name="Navadno 2 4 5 2 4" xfId="470"/>
    <cellStyle name="Navadno 2 4 5 3" xfId="236"/>
    <cellStyle name="Navadno 2 4 5 3 2" xfId="512"/>
    <cellStyle name="Navadno 2 4 5 4" xfId="328"/>
    <cellStyle name="Navadno 2 4 5 4 2" xfId="604"/>
    <cellStyle name="Navadno 2 4 5 5" xfId="420"/>
    <cellStyle name="Navadno 2 4 6" xfId="98"/>
    <cellStyle name="Navadno 2 4 6 2" xfId="172"/>
    <cellStyle name="Navadno 2 4 6 2 2" xfId="287"/>
    <cellStyle name="Navadno 2 4 6 2 2 2" xfId="563"/>
    <cellStyle name="Navadno 2 4 6 2 3" xfId="379"/>
    <cellStyle name="Navadno 2 4 6 2 3 2" xfId="655"/>
    <cellStyle name="Navadno 2 4 6 2 4" xfId="471"/>
    <cellStyle name="Navadno 2 4 6 3" xfId="237"/>
    <cellStyle name="Navadno 2 4 6 3 2" xfId="513"/>
    <cellStyle name="Navadno 2 4 6 4" xfId="329"/>
    <cellStyle name="Navadno 2 4 6 4 2" xfId="605"/>
    <cellStyle name="Navadno 2 4 6 5" xfId="421"/>
    <cellStyle name="Navadno 2 5" xfId="99"/>
    <cellStyle name="Navadno 2 6" xfId="100"/>
    <cellStyle name="Navadno 2 7" xfId="101"/>
    <cellStyle name="Navadno 2 7 2" xfId="102"/>
    <cellStyle name="Navadno 2 7 2 2" xfId="173"/>
    <cellStyle name="Navadno 2 7 2 2 2" xfId="288"/>
    <cellStyle name="Navadno 2 7 2 2 2 2" xfId="564"/>
    <cellStyle name="Navadno 2 7 2 2 3" xfId="380"/>
    <cellStyle name="Navadno 2 7 2 2 3 2" xfId="656"/>
    <cellStyle name="Navadno 2 7 2 2 4" xfId="472"/>
    <cellStyle name="Navadno 2 7 2 3" xfId="238"/>
    <cellStyle name="Navadno 2 7 2 3 2" xfId="514"/>
    <cellStyle name="Navadno 2 7 2 4" xfId="330"/>
    <cellStyle name="Navadno 2 7 2 4 2" xfId="606"/>
    <cellStyle name="Navadno 2 7 2 5" xfId="422"/>
    <cellStyle name="Navadno 2 7 3" xfId="103"/>
    <cellStyle name="Navadno 2 7 3 2" xfId="174"/>
    <cellStyle name="Navadno 2 7 3 2 2" xfId="289"/>
    <cellStyle name="Navadno 2 7 3 2 2 2" xfId="565"/>
    <cellStyle name="Navadno 2 7 3 2 3" xfId="381"/>
    <cellStyle name="Navadno 2 7 3 2 3 2" xfId="657"/>
    <cellStyle name="Navadno 2 7 3 2 4" xfId="473"/>
    <cellStyle name="Navadno 2 7 3 3" xfId="239"/>
    <cellStyle name="Navadno 2 7 3 3 2" xfId="515"/>
    <cellStyle name="Navadno 2 7 3 4" xfId="331"/>
    <cellStyle name="Navadno 2 7 3 4 2" xfId="607"/>
    <cellStyle name="Navadno 2 7 3 5" xfId="423"/>
    <cellStyle name="Navadno 2 7 4" xfId="104"/>
    <cellStyle name="Navadno 2 7 4 2" xfId="175"/>
    <cellStyle name="Navadno 2 7 4 2 2" xfId="290"/>
    <cellStyle name="Navadno 2 7 4 2 2 2" xfId="566"/>
    <cellStyle name="Navadno 2 7 4 2 3" xfId="382"/>
    <cellStyle name="Navadno 2 7 4 2 3 2" xfId="658"/>
    <cellStyle name="Navadno 2 7 4 2 4" xfId="474"/>
    <cellStyle name="Navadno 2 7 4 3" xfId="240"/>
    <cellStyle name="Navadno 2 7 4 3 2" xfId="516"/>
    <cellStyle name="Navadno 2 7 4 4" xfId="332"/>
    <cellStyle name="Navadno 2 7 4 4 2" xfId="608"/>
    <cellStyle name="Navadno 2 7 4 5" xfId="424"/>
    <cellStyle name="Navadno 2 7 5" xfId="105"/>
    <cellStyle name="Navadno 2 7 5 2" xfId="176"/>
    <cellStyle name="Navadno 2 7 5 2 2" xfId="291"/>
    <cellStyle name="Navadno 2 7 5 2 2 2" xfId="567"/>
    <cellStyle name="Navadno 2 7 5 2 3" xfId="383"/>
    <cellStyle name="Navadno 2 7 5 2 3 2" xfId="659"/>
    <cellStyle name="Navadno 2 7 5 2 4" xfId="475"/>
    <cellStyle name="Navadno 2 7 5 3" xfId="241"/>
    <cellStyle name="Navadno 2 7 5 3 2" xfId="517"/>
    <cellStyle name="Navadno 2 7 5 4" xfId="333"/>
    <cellStyle name="Navadno 2 7 5 4 2" xfId="609"/>
    <cellStyle name="Navadno 2 7 5 5" xfId="425"/>
    <cellStyle name="Navadno 2 8" xfId="106"/>
    <cellStyle name="Navadno 2 9" xfId="107"/>
    <cellStyle name="Navadno 20" xfId="696"/>
    <cellStyle name="Navadno 3" xfId="55"/>
    <cellStyle name="Navadno 3 10" xfId="149"/>
    <cellStyle name="Navadno 3 10 2" xfId="199"/>
    <cellStyle name="Navadno 3 10 2 2" xfId="314"/>
    <cellStyle name="Navadno 3 10 2 2 2" xfId="590"/>
    <cellStyle name="Navadno 3 10 2 3" xfId="406"/>
    <cellStyle name="Navadno 3 10 2 3 2" xfId="682"/>
    <cellStyle name="Navadno 3 10 2 4" xfId="498"/>
    <cellStyle name="Navadno 3 10 3" xfId="264"/>
    <cellStyle name="Navadno 3 10 3 2" xfId="540"/>
    <cellStyle name="Navadno 3 10 4" xfId="356"/>
    <cellStyle name="Navadno 3 10 4 2" xfId="632"/>
    <cellStyle name="Navadno 3 10 5" xfId="448"/>
    <cellStyle name="Navadno 3 11" xfId="163"/>
    <cellStyle name="Navadno 3 11 2" xfId="282"/>
    <cellStyle name="Navadno 3 11 2 2" xfId="558"/>
    <cellStyle name="Navadno 3 11 3" xfId="374"/>
    <cellStyle name="Navadno 3 11 3 2" xfId="650"/>
    <cellStyle name="Navadno 3 11 4" xfId="466"/>
    <cellStyle name="Navadno 3 12" xfId="232"/>
    <cellStyle name="Navadno 3 12 2" xfId="508"/>
    <cellStyle name="Navadno 3 13" xfId="324"/>
    <cellStyle name="Navadno 3 13 2" xfId="600"/>
    <cellStyle name="Navadno 3 14" xfId="416"/>
    <cellStyle name="Navadno 3 15" xfId="695"/>
    <cellStyle name="Navadno 3 2" xfId="108"/>
    <cellStyle name="Navadno 3 2 2" xfId="177"/>
    <cellStyle name="Navadno 3 2 2 2" xfId="292"/>
    <cellStyle name="Navadno 3 2 2 2 2" xfId="568"/>
    <cellStyle name="Navadno 3 2 2 3" xfId="384"/>
    <cellStyle name="Navadno 3 2 2 3 2" xfId="660"/>
    <cellStyle name="Navadno 3 2 2 4" xfId="476"/>
    <cellStyle name="Navadno 3 2 3" xfId="242"/>
    <cellStyle name="Navadno 3 2 3 2" xfId="518"/>
    <cellStyle name="Navadno 3 2 4" xfId="334"/>
    <cellStyle name="Navadno 3 2 4 2" xfId="610"/>
    <cellStyle name="Navadno 3 2 5" xfId="426"/>
    <cellStyle name="Navadno 3 3" xfId="110"/>
    <cellStyle name="Navadno 3 3 2" xfId="178"/>
    <cellStyle name="Navadno 3 3 2 2" xfId="293"/>
    <cellStyle name="Navadno 3 3 2 2 2" xfId="569"/>
    <cellStyle name="Navadno 3 3 2 3" xfId="385"/>
    <cellStyle name="Navadno 3 3 2 3 2" xfId="661"/>
    <cellStyle name="Navadno 3 3 2 4" xfId="477"/>
    <cellStyle name="Navadno 3 3 3" xfId="243"/>
    <cellStyle name="Navadno 3 3 3 2" xfId="519"/>
    <cellStyle name="Navadno 3 3 4" xfId="335"/>
    <cellStyle name="Navadno 3 3 4 2" xfId="611"/>
    <cellStyle name="Navadno 3 3 5" xfId="427"/>
    <cellStyle name="Navadno 3 4" xfId="142"/>
    <cellStyle name="Navadno 3 4 2" xfId="194"/>
    <cellStyle name="Navadno 3 4 2 2" xfId="309"/>
    <cellStyle name="Navadno 3 4 2 2 2" xfId="585"/>
    <cellStyle name="Navadno 3 4 2 3" xfId="401"/>
    <cellStyle name="Navadno 3 4 2 3 2" xfId="677"/>
    <cellStyle name="Navadno 3 4 2 4" xfId="493"/>
    <cellStyle name="Navadno 3 4 3" xfId="259"/>
    <cellStyle name="Navadno 3 4 3 2" xfId="535"/>
    <cellStyle name="Navadno 3 4 4" xfId="351"/>
    <cellStyle name="Navadno 3 4 4 2" xfId="627"/>
    <cellStyle name="Navadno 3 4 5" xfId="443"/>
    <cellStyle name="Navadno 3 5" xfId="134"/>
    <cellStyle name="Navadno 3 5 2" xfId="193"/>
    <cellStyle name="Navadno 3 5 2 2" xfId="308"/>
    <cellStyle name="Navadno 3 5 2 2 2" xfId="584"/>
    <cellStyle name="Navadno 3 5 2 3" xfId="400"/>
    <cellStyle name="Navadno 3 5 2 3 2" xfId="676"/>
    <cellStyle name="Navadno 3 5 2 4" xfId="492"/>
    <cellStyle name="Navadno 3 5 3" xfId="258"/>
    <cellStyle name="Navadno 3 5 3 2" xfId="534"/>
    <cellStyle name="Navadno 3 5 4" xfId="350"/>
    <cellStyle name="Navadno 3 5 4 2" xfId="626"/>
    <cellStyle name="Navadno 3 5 5" xfId="442"/>
    <cellStyle name="Navadno 3 6" xfId="143"/>
    <cellStyle name="Navadno 3 6 2" xfId="195"/>
    <cellStyle name="Navadno 3 6 2 2" xfId="310"/>
    <cellStyle name="Navadno 3 6 2 2 2" xfId="586"/>
    <cellStyle name="Navadno 3 6 2 3" xfId="402"/>
    <cellStyle name="Navadno 3 6 2 3 2" xfId="678"/>
    <cellStyle name="Navadno 3 6 2 4" xfId="494"/>
    <cellStyle name="Navadno 3 6 3" xfId="260"/>
    <cellStyle name="Navadno 3 6 3 2" xfId="536"/>
    <cellStyle name="Navadno 3 6 4" xfId="352"/>
    <cellStyle name="Navadno 3 6 4 2" xfId="628"/>
    <cellStyle name="Navadno 3 6 5" xfId="444"/>
    <cellStyle name="Navadno 3 7" xfId="133"/>
    <cellStyle name="Navadno 3 7 2" xfId="192"/>
    <cellStyle name="Navadno 3 7 2 2" xfId="307"/>
    <cellStyle name="Navadno 3 7 2 2 2" xfId="583"/>
    <cellStyle name="Navadno 3 7 2 3" xfId="399"/>
    <cellStyle name="Navadno 3 7 2 3 2" xfId="675"/>
    <cellStyle name="Navadno 3 7 2 4" xfId="491"/>
    <cellStyle name="Navadno 3 7 3" xfId="257"/>
    <cellStyle name="Navadno 3 7 3 2" xfId="533"/>
    <cellStyle name="Navadno 3 7 4" xfId="349"/>
    <cellStyle name="Navadno 3 7 4 2" xfId="625"/>
    <cellStyle name="Navadno 3 7 5" xfId="441"/>
    <cellStyle name="Navadno 3 8" xfId="146"/>
    <cellStyle name="Navadno 3 8 2" xfId="197"/>
    <cellStyle name="Navadno 3 8 2 2" xfId="312"/>
    <cellStyle name="Navadno 3 8 2 2 2" xfId="588"/>
    <cellStyle name="Navadno 3 8 2 3" xfId="404"/>
    <cellStyle name="Navadno 3 8 2 3 2" xfId="680"/>
    <cellStyle name="Navadno 3 8 2 4" xfId="496"/>
    <cellStyle name="Navadno 3 8 3" xfId="262"/>
    <cellStyle name="Navadno 3 8 3 2" xfId="538"/>
    <cellStyle name="Navadno 3 8 4" xfId="354"/>
    <cellStyle name="Navadno 3 8 4 2" xfId="630"/>
    <cellStyle name="Navadno 3 8 5" xfId="446"/>
    <cellStyle name="Navadno 3 9" xfId="130"/>
    <cellStyle name="Navadno 3 9 2" xfId="190"/>
    <cellStyle name="Navadno 3 9 2 2" xfId="305"/>
    <cellStyle name="Navadno 3 9 2 2 2" xfId="581"/>
    <cellStyle name="Navadno 3 9 2 3" xfId="397"/>
    <cellStyle name="Navadno 3 9 2 3 2" xfId="673"/>
    <cellStyle name="Navadno 3 9 2 4" xfId="489"/>
    <cellStyle name="Navadno 3 9 3" xfId="255"/>
    <cellStyle name="Navadno 3 9 3 2" xfId="531"/>
    <cellStyle name="Navadno 3 9 4" xfId="347"/>
    <cellStyle name="Navadno 3 9 4 2" xfId="623"/>
    <cellStyle name="Navadno 3 9 5" xfId="439"/>
    <cellStyle name="Navadno 4" xfId="46"/>
    <cellStyle name="Navadno 4 10" xfId="152"/>
    <cellStyle name="Navadno 4 11" xfId="164"/>
    <cellStyle name="Navadno 4 11 2" xfId="283"/>
    <cellStyle name="Navadno 4 11 2 2" xfId="559"/>
    <cellStyle name="Navadno 4 11 3" xfId="375"/>
    <cellStyle name="Navadno 4 11 3 2" xfId="651"/>
    <cellStyle name="Navadno 4 11 4" xfId="467"/>
    <cellStyle name="Navadno 4 12" xfId="233"/>
    <cellStyle name="Navadno 4 12 2" xfId="509"/>
    <cellStyle name="Navadno 4 13" xfId="325"/>
    <cellStyle name="Navadno 4 13 2" xfId="601"/>
    <cellStyle name="Navadno 4 14" xfId="417"/>
    <cellStyle name="Navadno 4 2" xfId="111"/>
    <cellStyle name="Navadno 4 2 2" xfId="112"/>
    <cellStyle name="Navadno 4 2 2 2" xfId="179"/>
    <cellStyle name="Navadno 4 2 2 2 2" xfId="294"/>
    <cellStyle name="Navadno 4 2 2 2 2 2" xfId="570"/>
    <cellStyle name="Navadno 4 2 2 2 3" xfId="386"/>
    <cellStyle name="Navadno 4 2 2 2 3 2" xfId="662"/>
    <cellStyle name="Navadno 4 2 2 2 4" xfId="478"/>
    <cellStyle name="Navadno 4 2 2 3" xfId="244"/>
    <cellStyle name="Navadno 4 2 2 3 2" xfId="520"/>
    <cellStyle name="Navadno 4 2 2 4" xfId="336"/>
    <cellStyle name="Navadno 4 2 2 4 2" xfId="612"/>
    <cellStyle name="Navadno 4 2 2 5" xfId="428"/>
    <cellStyle name="Navadno 4 2 3" xfId="145"/>
    <cellStyle name="Navadno 4 2 3 2" xfId="196"/>
    <cellStyle name="Navadno 4 2 3 2 2" xfId="311"/>
    <cellStyle name="Navadno 4 2 3 2 2 2" xfId="587"/>
    <cellStyle name="Navadno 4 2 3 2 3" xfId="403"/>
    <cellStyle name="Navadno 4 2 3 2 3 2" xfId="679"/>
    <cellStyle name="Navadno 4 2 3 2 4" xfId="495"/>
    <cellStyle name="Navadno 4 2 3 3" xfId="261"/>
    <cellStyle name="Navadno 4 2 3 3 2" xfId="537"/>
    <cellStyle name="Navadno 4 2 3 4" xfId="353"/>
    <cellStyle name="Navadno 4 2 3 4 2" xfId="629"/>
    <cellStyle name="Navadno 4 2 3 5" xfId="445"/>
    <cellStyle name="Navadno 4 2 4" xfId="131"/>
    <cellStyle name="Navadno 4 2 4 2" xfId="191"/>
    <cellStyle name="Navadno 4 2 4 2 2" xfId="306"/>
    <cellStyle name="Navadno 4 2 4 2 2 2" xfId="582"/>
    <cellStyle name="Navadno 4 2 4 2 3" xfId="398"/>
    <cellStyle name="Navadno 4 2 4 2 3 2" xfId="674"/>
    <cellStyle name="Navadno 4 2 4 2 4" xfId="490"/>
    <cellStyle name="Navadno 4 2 4 3" xfId="256"/>
    <cellStyle name="Navadno 4 2 4 3 2" xfId="532"/>
    <cellStyle name="Navadno 4 2 4 4" xfId="348"/>
    <cellStyle name="Navadno 4 2 4 4 2" xfId="624"/>
    <cellStyle name="Navadno 4 2 4 5" xfId="440"/>
    <cellStyle name="Navadno 4 2 5" xfId="148"/>
    <cellStyle name="Navadno 4 2 5 2" xfId="198"/>
    <cellStyle name="Navadno 4 2 5 2 2" xfId="313"/>
    <cellStyle name="Navadno 4 2 5 2 2 2" xfId="589"/>
    <cellStyle name="Navadno 4 2 5 2 3" xfId="405"/>
    <cellStyle name="Navadno 4 2 5 2 3 2" xfId="681"/>
    <cellStyle name="Navadno 4 2 5 2 4" xfId="497"/>
    <cellStyle name="Navadno 4 2 5 3" xfId="263"/>
    <cellStyle name="Navadno 4 2 5 3 2" xfId="539"/>
    <cellStyle name="Navadno 4 2 5 4" xfId="355"/>
    <cellStyle name="Navadno 4 2 5 4 2" xfId="631"/>
    <cellStyle name="Navadno 4 2 5 5" xfId="447"/>
    <cellStyle name="Navadno 4 2 6" xfId="128"/>
    <cellStyle name="Navadno 4 2 6 2" xfId="189"/>
    <cellStyle name="Navadno 4 2 6 2 2" xfId="304"/>
    <cellStyle name="Navadno 4 2 6 2 2 2" xfId="580"/>
    <cellStyle name="Navadno 4 2 6 2 3" xfId="396"/>
    <cellStyle name="Navadno 4 2 6 2 3 2" xfId="672"/>
    <cellStyle name="Navadno 4 2 6 2 4" xfId="488"/>
    <cellStyle name="Navadno 4 2 6 3" xfId="254"/>
    <cellStyle name="Navadno 4 2 6 3 2" xfId="530"/>
    <cellStyle name="Navadno 4 2 6 4" xfId="346"/>
    <cellStyle name="Navadno 4 2 6 4 2" xfId="622"/>
    <cellStyle name="Navadno 4 2 6 5" xfId="438"/>
    <cellStyle name="Navadno 4 2 7" xfId="151"/>
    <cellStyle name="Navadno 4 2 7 2" xfId="200"/>
    <cellStyle name="Navadno 4 2 7 2 2" xfId="315"/>
    <cellStyle name="Navadno 4 2 7 2 2 2" xfId="591"/>
    <cellStyle name="Navadno 4 2 7 2 3" xfId="407"/>
    <cellStyle name="Navadno 4 2 7 2 3 2" xfId="683"/>
    <cellStyle name="Navadno 4 2 7 2 4" xfId="499"/>
    <cellStyle name="Navadno 4 2 7 3" xfId="265"/>
    <cellStyle name="Navadno 4 2 7 3 2" xfId="541"/>
    <cellStyle name="Navadno 4 2 7 4" xfId="357"/>
    <cellStyle name="Navadno 4 2 7 4 2" xfId="633"/>
    <cellStyle name="Navadno 4 2 7 5" xfId="449"/>
    <cellStyle name="Navadno 4 2 8" xfId="126"/>
    <cellStyle name="Navadno 4 2 8 2" xfId="188"/>
    <cellStyle name="Navadno 4 2 8 2 2" xfId="303"/>
    <cellStyle name="Navadno 4 2 8 2 2 2" xfId="579"/>
    <cellStyle name="Navadno 4 2 8 2 3" xfId="395"/>
    <cellStyle name="Navadno 4 2 8 2 3 2" xfId="671"/>
    <cellStyle name="Navadno 4 2 8 2 4" xfId="487"/>
    <cellStyle name="Navadno 4 2 8 3" xfId="253"/>
    <cellStyle name="Navadno 4 2 8 3 2" xfId="529"/>
    <cellStyle name="Navadno 4 2 8 4" xfId="345"/>
    <cellStyle name="Navadno 4 2 8 4 2" xfId="621"/>
    <cellStyle name="Navadno 4 2 8 5" xfId="437"/>
    <cellStyle name="Navadno 4 2 9" xfId="153"/>
    <cellStyle name="Navadno 4 2 9 2" xfId="201"/>
    <cellStyle name="Navadno 4 2 9 2 2" xfId="316"/>
    <cellStyle name="Navadno 4 2 9 2 2 2" xfId="592"/>
    <cellStyle name="Navadno 4 2 9 2 3" xfId="408"/>
    <cellStyle name="Navadno 4 2 9 2 3 2" xfId="684"/>
    <cellStyle name="Navadno 4 2 9 2 4" xfId="500"/>
    <cellStyle name="Navadno 4 2 9 3" xfId="266"/>
    <cellStyle name="Navadno 4 2 9 3 2" xfId="542"/>
    <cellStyle name="Navadno 4 2 9 4" xfId="358"/>
    <cellStyle name="Navadno 4 2 9 4 2" xfId="634"/>
    <cellStyle name="Navadno 4 2 9 5" xfId="450"/>
    <cellStyle name="Navadno 4 3" xfId="113"/>
    <cellStyle name="Navadno 4 3 2" xfId="180"/>
    <cellStyle name="Navadno 4 3 2 2" xfId="295"/>
    <cellStyle name="Navadno 4 3 2 2 2" xfId="571"/>
    <cellStyle name="Navadno 4 3 2 3" xfId="387"/>
    <cellStyle name="Navadno 4 3 2 3 2" xfId="663"/>
    <cellStyle name="Navadno 4 3 2 4" xfId="479"/>
    <cellStyle name="Navadno 4 3 3" xfId="245"/>
    <cellStyle name="Navadno 4 3 3 2" xfId="521"/>
    <cellStyle name="Navadno 4 3 4" xfId="337"/>
    <cellStyle name="Navadno 4 3 4 2" xfId="613"/>
    <cellStyle name="Navadno 4 3 5" xfId="429"/>
    <cellStyle name="Navadno 4 4" xfId="144"/>
    <cellStyle name="Navadno 4 4 2" xfId="710"/>
    <cellStyle name="Navadno 4 5" xfId="132"/>
    <cellStyle name="Navadno 4 6" xfId="147"/>
    <cellStyle name="Navadno 4 7" xfId="129"/>
    <cellStyle name="Navadno 4 8" xfId="150"/>
    <cellStyle name="Navadno 4 9" xfId="127"/>
    <cellStyle name="Navadno 5" xfId="114"/>
    <cellStyle name="Navadno 5 2" xfId="115"/>
    <cellStyle name="Navadno 5 2 2" xfId="182"/>
    <cellStyle name="Navadno 5 2 2 2" xfId="297"/>
    <cellStyle name="Navadno 5 2 2 2 2" xfId="573"/>
    <cellStyle name="Navadno 5 2 2 3" xfId="389"/>
    <cellStyle name="Navadno 5 2 2 3 2" xfId="665"/>
    <cellStyle name="Navadno 5 2 2 4" xfId="481"/>
    <cellStyle name="Navadno 5 2 3" xfId="247"/>
    <cellStyle name="Navadno 5 2 3 2" xfId="523"/>
    <cellStyle name="Navadno 5 2 4" xfId="339"/>
    <cellStyle name="Navadno 5 2 4 2" xfId="615"/>
    <cellStyle name="Navadno 5 2 5" xfId="431"/>
    <cellStyle name="Navadno 5 3" xfId="116"/>
    <cellStyle name="Navadno 5 3 2" xfId="183"/>
    <cellStyle name="Navadno 5 3 2 2" xfId="298"/>
    <cellStyle name="Navadno 5 3 2 2 2" xfId="574"/>
    <cellStyle name="Navadno 5 3 2 3" xfId="390"/>
    <cellStyle name="Navadno 5 3 2 3 2" xfId="666"/>
    <cellStyle name="Navadno 5 3 2 4" xfId="482"/>
    <cellStyle name="Navadno 5 3 3" xfId="248"/>
    <cellStyle name="Navadno 5 3 3 2" xfId="524"/>
    <cellStyle name="Navadno 5 3 4" xfId="340"/>
    <cellStyle name="Navadno 5 3 4 2" xfId="616"/>
    <cellStyle name="Navadno 5 3 5" xfId="432"/>
    <cellStyle name="Navadno 5 4" xfId="181"/>
    <cellStyle name="Navadno 5 4 2" xfId="296"/>
    <cellStyle name="Navadno 5 4 2 2" xfId="572"/>
    <cellStyle name="Navadno 5 4 3" xfId="388"/>
    <cellStyle name="Navadno 5 4 3 2" xfId="664"/>
    <cellStyle name="Navadno 5 4 4" xfId="480"/>
    <cellStyle name="Navadno 5 5" xfId="246"/>
    <cellStyle name="Navadno 5 5 2" xfId="522"/>
    <cellStyle name="Navadno 5 6" xfId="338"/>
    <cellStyle name="Navadno 5 6 2" xfId="614"/>
    <cellStyle name="Navadno 5 7" xfId="430"/>
    <cellStyle name="Navadno 6" xfId="117"/>
    <cellStyle name="Navadno 6 10" xfId="697"/>
    <cellStyle name="Navadno 6 2" xfId="118"/>
    <cellStyle name="Navadno 6 3" xfId="119"/>
    <cellStyle name="Navadno 6 4" xfId="120"/>
    <cellStyle name="Navadno 6 5" xfId="121"/>
    <cellStyle name="Navadno 6 6" xfId="184"/>
    <cellStyle name="Navadno 6 6 2" xfId="299"/>
    <cellStyle name="Navadno 6 6 2 2" xfId="575"/>
    <cellStyle name="Navadno 6 6 3" xfId="391"/>
    <cellStyle name="Navadno 6 6 3 2" xfId="667"/>
    <cellStyle name="Navadno 6 6 4" xfId="483"/>
    <cellStyle name="Navadno 6 7" xfId="249"/>
    <cellStyle name="Navadno 6 7 2" xfId="525"/>
    <cellStyle name="Navadno 6 8" xfId="341"/>
    <cellStyle name="Navadno 6 8 2" xfId="617"/>
    <cellStyle name="Navadno 6 9" xfId="433"/>
    <cellStyle name="Navadno 7" xfId="122"/>
    <cellStyle name="Navadno 7 2" xfId="185"/>
    <cellStyle name="Navadno 7 2 2" xfId="300"/>
    <cellStyle name="Navadno 7 2 2 2" xfId="576"/>
    <cellStyle name="Navadno 7 2 3" xfId="392"/>
    <cellStyle name="Navadno 7 2 3 2" xfId="668"/>
    <cellStyle name="Navadno 7 2 4" xfId="484"/>
    <cellStyle name="Navadno 7 3" xfId="250"/>
    <cellStyle name="Navadno 7 3 2" xfId="526"/>
    <cellStyle name="Navadno 7 4" xfId="342"/>
    <cellStyle name="Navadno 7 4 2" xfId="618"/>
    <cellStyle name="Navadno 7 5" xfId="434"/>
    <cellStyle name="Navadno 8" xfId="123"/>
    <cellStyle name="Navadno 8 2" xfId="186"/>
    <cellStyle name="Navadno 8 2 2" xfId="301"/>
    <cellStyle name="Navadno 8 2 2 2" xfId="577"/>
    <cellStyle name="Navadno 8 2 3" xfId="393"/>
    <cellStyle name="Navadno 8 2 3 2" xfId="669"/>
    <cellStyle name="Navadno 8 2 4" xfId="485"/>
    <cellStyle name="Navadno 8 3" xfId="251"/>
    <cellStyle name="Navadno 8 3 2" xfId="527"/>
    <cellStyle name="Navadno 8 4" xfId="343"/>
    <cellStyle name="Navadno 8 4 2" xfId="619"/>
    <cellStyle name="Navadno 8 5" xfId="435"/>
    <cellStyle name="Navadno 9" xfId="124"/>
    <cellStyle name="Navadno 9 2" xfId="187"/>
    <cellStyle name="Navadno 9 2 2" xfId="302"/>
    <cellStyle name="Navadno 9 2 2 2" xfId="578"/>
    <cellStyle name="Navadno 9 2 3" xfId="394"/>
    <cellStyle name="Navadno 9 2 3 2" xfId="670"/>
    <cellStyle name="Navadno 9 2 4" xfId="486"/>
    <cellStyle name="Navadno 9 3" xfId="252"/>
    <cellStyle name="Navadno 9 3 2" xfId="528"/>
    <cellStyle name="Navadno 9 4" xfId="344"/>
    <cellStyle name="Navadno 9 4 2" xfId="620"/>
    <cellStyle name="Navadno 9 5" xfId="436"/>
    <cellStyle name="Navadno_LNJFP 09joži" xfId="44"/>
    <cellStyle name="Nevtralno" xfId="27" builtinId="28" customBuiltin="1"/>
    <cellStyle name="normal" xfId="52"/>
    <cellStyle name="Normal 2" xfId="47"/>
    <cellStyle name="normal 2 2" xfId="54"/>
    <cellStyle name="normal 2 3" xfId="708"/>
    <cellStyle name="Normal_Prisilna izterj. - vrste davkov" xfId="125"/>
    <cellStyle name="Normal_Sheet2 (2)" xfId="28"/>
    <cellStyle name="Odstotek 2" xfId="693"/>
    <cellStyle name="Opomba" xfId="29" builtinId="10" customBuiltin="1"/>
    <cellStyle name="Opomba 2" xfId="161"/>
    <cellStyle name="Opomba 2 2" xfId="208"/>
    <cellStyle name="Opomba 2 2 2" xfId="318"/>
    <cellStyle name="Opomba 2 2 2 2" xfId="594"/>
    <cellStyle name="Opomba 2 2 3" xfId="410"/>
    <cellStyle name="Opomba 2 2 3 2" xfId="686"/>
    <cellStyle name="Opomba 2 2 4" xfId="502"/>
    <cellStyle name="Opomba 2 3" xfId="281"/>
    <cellStyle name="Opomba 2 3 2" xfId="557"/>
    <cellStyle name="Opomba 2 4" xfId="373"/>
    <cellStyle name="Opomba 2 4 2" xfId="649"/>
    <cellStyle name="Opomba 2 5" xfId="465"/>
    <cellStyle name="Opomba 3" xfId="160"/>
    <cellStyle name="Opomba 3 2" xfId="280"/>
    <cellStyle name="Opomba 3 2 2" xfId="556"/>
    <cellStyle name="Opomba 3 3" xfId="372"/>
    <cellStyle name="Opomba 3 3 2" xfId="648"/>
    <cellStyle name="Opomba 3 4" xfId="464"/>
    <cellStyle name="Opozorilo" xfId="30" builtinId="11" customBuiltin="1"/>
    <cellStyle name="Percent" xfId="705"/>
    <cellStyle name="Pojasnjevalno besedilo" xfId="31" builtinId="53" customBuiltin="1"/>
    <cellStyle name="Poudarek1" xfId="32" builtinId="29" customBuiltin="1"/>
    <cellStyle name="Poudarek2" xfId="33" builtinId="33" customBuiltin="1"/>
    <cellStyle name="Poudarek3" xfId="34" builtinId="37" customBuiltin="1"/>
    <cellStyle name="Poudarek4" xfId="35" builtinId="41" customBuiltin="1"/>
    <cellStyle name="Poudarek5" xfId="36" builtinId="45" customBuiltin="1"/>
    <cellStyle name="Poudarek6" xfId="37" builtinId="49" customBuiltin="1"/>
    <cellStyle name="Povezana celica" xfId="38" builtinId="24" customBuiltin="1"/>
    <cellStyle name="Preveri celico" xfId="39" builtinId="23" customBuiltin="1"/>
    <cellStyle name="Računanje" xfId="40" builtinId="22" customBuiltin="1"/>
    <cellStyle name="Slabo" xfId="41" builtinId="27" customBuiltin="1"/>
    <cellStyle name="Total" xfId="706"/>
    <cellStyle name="Vejica" xfId="51" builtinId="3"/>
    <cellStyle name="Vejica 2" xfId="707"/>
    <cellStyle name="Vejica 2 2" xfId="711"/>
    <cellStyle name="Vnos" xfId="42" builtinId="20" customBuiltin="1"/>
    <cellStyle name="Vsota" xfId="43" builtinId="25" customBuiltin="1"/>
  </cellStyles>
  <dxfs count="0"/>
  <tableStyles count="0" defaultTableStyle="TableStyleMedium2" defaultPivotStyle="PivotStyleLight16"/>
  <colors>
    <mruColors>
      <color rgb="FF91CCDB"/>
      <color rgb="FF92CDDC"/>
      <color rgb="FFFFFFCC"/>
      <color rgb="FFCCFFFF"/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4447360746573349E-2"/>
          <c:y val="7.4788679743090308E-2"/>
          <c:w val="0.82243144338140528"/>
          <c:h val="0.78488247765038521"/>
        </c:manualLayout>
      </c:layout>
      <c:pie3DChart>
        <c:varyColors val="1"/>
        <c:ser>
          <c:idx val="0"/>
          <c:order val="0"/>
          <c:explosion val="8"/>
          <c:dLbls>
            <c:dLbl>
              <c:idx val="0"/>
              <c:layout>
                <c:manualLayout>
                  <c:x val="-2.899484961148171E-3"/>
                  <c:y val="1.010653080129688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1FDA-4DED-B435-A8612605ECCF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8.7675900977494017E-2"/>
                  <c:y val="0.1071483355646826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1FDA-4DED-B435-A8612605ECCF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4730023193629876E-3"/>
                  <c:y val="0.325642742932995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1FDA-4DED-B435-A8612605ECCF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4.5720389602462483E-2"/>
                  <c:y val="1.71715567254381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1FDA-4DED-B435-A8612605ECCF}"/>
                </c:ex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GRAF_2_3!$C$7:$C$10</c:f>
              <c:strCache>
                <c:ptCount val="4"/>
                <c:pt idx="0">
                  <c:v>davki na dohodek  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GRAF_2_3!$D$7:$D$10</c:f>
              <c:numCache>
                <c:formatCode>#,##0.0000</c:formatCode>
                <c:ptCount val="4"/>
                <c:pt idx="0">
                  <c:v>9.9135895594996768</c:v>
                </c:pt>
                <c:pt idx="1">
                  <c:v>19.081862295449056</c:v>
                </c:pt>
                <c:pt idx="2">
                  <c:v>17.82268776957741</c:v>
                </c:pt>
                <c:pt idx="3">
                  <c:v>53.181860375473853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1FDA-4DED-B435-A8612605EC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explosion val="10"/>
            <c:extLst xmlns:c16r2="http://schemas.microsoft.com/office/drawing/2015/06/chart">
              <c:ext xmlns:c16="http://schemas.microsoft.com/office/drawing/2014/chart" uri="{C3380CC4-5D6E-409C-BE32-E72D297353CC}">
                <c16:uniqueId val="{00000000-9469-4ED6-A39D-FB65BD178DA2}"/>
              </c:ext>
            </c:extLst>
          </c:dPt>
          <c:dPt>
            <c:idx val="1"/>
            <c:bubble3D val="0"/>
            <c:explosion val="7"/>
            <c:extLst xmlns:c16r2="http://schemas.microsoft.com/office/drawing/2015/06/chart">
              <c:ext xmlns:c16="http://schemas.microsoft.com/office/drawing/2014/chart" uri="{C3380CC4-5D6E-409C-BE32-E72D297353CC}">
                <c16:uniqueId val="{00000001-9469-4ED6-A39D-FB65BD178DA2}"/>
              </c:ext>
            </c:extLst>
          </c:dPt>
          <c:dPt>
            <c:idx val="2"/>
            <c:bubble3D val="0"/>
            <c:explosion val="5"/>
            <c:extLst xmlns:c16r2="http://schemas.microsoft.com/office/drawing/2015/06/chart">
              <c:ext xmlns:c16="http://schemas.microsoft.com/office/drawing/2014/chart" uri="{C3380CC4-5D6E-409C-BE32-E72D297353CC}">
                <c16:uniqueId val="{00000002-9469-4ED6-A39D-FB65BD178DA2}"/>
              </c:ext>
            </c:extLst>
          </c:dPt>
          <c:dPt>
            <c:idx val="3"/>
            <c:bubble3D val="0"/>
            <c:explosion val="3"/>
            <c:extLst xmlns:c16r2="http://schemas.microsoft.com/office/drawing/2015/06/chart">
              <c:ext xmlns:c16="http://schemas.microsoft.com/office/drawing/2014/chart" uri="{C3380CC4-5D6E-409C-BE32-E72D297353CC}">
                <c16:uniqueId val="{00000003-9469-4ED6-A39D-FB65BD178DA2}"/>
              </c:ext>
            </c:extLst>
          </c:dPt>
          <c:dLbls>
            <c:dLbl>
              <c:idx val="0"/>
              <c:layout>
                <c:manualLayout>
                  <c:x val="9.9079376441581161E-3"/>
                  <c:y val="1.128205128205128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9469-4ED6-A39D-FB65BD178DA2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3.673466952994512E-2"/>
                  <c:y val="6.02827848470233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9469-4ED6-A39D-FB65BD178DA2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5.6187862880776257E-3"/>
                  <c:y val="-0.3579416111447607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9469-4ED6-A39D-FB65BD178DA2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8114511254275033E-2"/>
                  <c:y val="3.180940843932970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9469-4ED6-A39D-FB65BD178DA2}"/>
                </c:ex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GRAF_2_3!$C$38:$C$41</c:f>
              <c:strCache>
                <c:ptCount val="4"/>
                <c:pt idx="0">
                  <c:v>davki na dohodek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GRAF_2_3!$D$38:$D$41</c:f>
              <c:numCache>
                <c:formatCode>#,##0.0</c:formatCode>
                <c:ptCount val="4"/>
                <c:pt idx="0">
                  <c:v>9.9978323264652893</c:v>
                </c:pt>
                <c:pt idx="1">
                  <c:v>19.726357147792882</c:v>
                </c:pt>
                <c:pt idx="2">
                  <c:v>17.325356609015408</c:v>
                </c:pt>
                <c:pt idx="3">
                  <c:v>52.950453916726424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9469-4ED6-A39D-FB65BD178D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6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7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8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9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0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1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2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3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4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5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6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7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6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7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8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9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0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1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2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3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4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5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6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7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4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5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6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7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8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9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0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1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0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1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2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3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4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5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6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7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8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9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0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1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0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1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2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3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6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6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5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5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3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3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18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19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0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1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2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3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4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5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4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5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6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7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8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9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0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1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2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3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4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5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4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5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6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7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4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4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4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4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7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7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7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7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9</xdr:row>
      <xdr:rowOff>9526</xdr:rowOff>
    </xdr:from>
    <xdr:to>
      <xdr:col>14</xdr:col>
      <xdr:colOff>266700</xdr:colOff>
      <xdr:row>26</xdr:row>
      <xdr:rowOff>76201</xdr:rowOff>
    </xdr:to>
    <xdr:graphicFrame macro="">
      <xdr:nvGraphicFramePr>
        <xdr:cNvPr id="8" name="Grafikon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123826</xdr:colOff>
      <xdr:row>42</xdr:row>
      <xdr:rowOff>190499</xdr:rowOff>
    </xdr:from>
    <xdr:to>
      <xdr:col>14</xdr:col>
      <xdr:colOff>276226</xdr:colOff>
      <xdr:row>59</xdr:row>
      <xdr:rowOff>47624</xdr:rowOff>
    </xdr:to>
    <xdr:graphicFrame macro="">
      <xdr:nvGraphicFramePr>
        <xdr:cNvPr id="10" name="Grafikon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tabSelected="1" view="pageBreakPreview" zoomScaleNormal="100" zoomScaleSheetLayoutView="100" workbookViewId="0">
      <selection activeCell="J1" sqref="J1:K1048576"/>
    </sheetView>
  </sheetViews>
  <sheetFormatPr defaultColWidth="11.5546875" defaultRowHeight="14.4" x14ac:dyDescent="0.3"/>
  <cols>
    <col min="1" max="1" width="3.109375" style="102" customWidth="1"/>
    <col min="2" max="2" width="6.88671875" style="102" customWidth="1"/>
    <col min="3" max="3" width="57.109375" style="102" customWidth="1"/>
    <col min="4" max="4" width="20.77734375" style="215" customWidth="1"/>
    <col min="5" max="5" width="20" style="215" customWidth="1"/>
    <col min="6" max="6" width="10.88671875" style="102" customWidth="1"/>
    <col min="7" max="8" width="20.77734375" style="102" customWidth="1"/>
    <col min="9" max="9" width="11.44140625" style="102" customWidth="1"/>
    <col min="10" max="16384" width="11.5546875" style="102"/>
  </cols>
  <sheetData>
    <row r="1" spans="1:9" x14ac:dyDescent="0.3">
      <c r="B1" s="5" t="s">
        <v>121</v>
      </c>
      <c r="C1" s="5"/>
      <c r="D1" s="188"/>
      <c r="E1" s="188"/>
      <c r="F1" s="5"/>
      <c r="G1" s="93"/>
      <c r="H1" s="93"/>
      <c r="I1" s="93"/>
    </row>
    <row r="2" spans="1:9" x14ac:dyDescent="0.3">
      <c r="B2" s="5" t="s">
        <v>122</v>
      </c>
      <c r="C2" s="5"/>
      <c r="D2" s="188"/>
      <c r="E2" s="188"/>
      <c r="F2" s="5"/>
      <c r="G2" s="6"/>
      <c r="H2" s="93"/>
      <c r="I2" s="93"/>
    </row>
    <row r="3" spans="1:9" x14ac:dyDescent="0.3">
      <c r="B3" s="5" t="s">
        <v>128</v>
      </c>
      <c r="C3" s="5"/>
      <c r="D3" s="188"/>
      <c r="E3" s="188"/>
      <c r="F3" s="5"/>
      <c r="G3" s="93"/>
      <c r="H3" s="93"/>
      <c r="I3" s="93"/>
    </row>
    <row r="4" spans="1:9" x14ac:dyDescent="0.3">
      <c r="B4" s="93"/>
      <c r="C4" s="5"/>
      <c r="D4" s="188"/>
      <c r="E4" s="188"/>
      <c r="F4" s="5"/>
      <c r="G4" s="93"/>
      <c r="H4" s="93"/>
      <c r="I4" s="93"/>
    </row>
    <row r="5" spans="1:9" x14ac:dyDescent="0.3">
      <c r="B5" s="11"/>
      <c r="C5" s="1"/>
      <c r="D5" s="188"/>
      <c r="E5" s="188"/>
      <c r="F5" s="5"/>
      <c r="G5" s="93"/>
      <c r="H5" s="93"/>
      <c r="I5" s="93"/>
    </row>
    <row r="6" spans="1:9" ht="15" thickBot="1" x14ac:dyDescent="0.35">
      <c r="A6" s="225"/>
      <c r="B6" s="226" t="s">
        <v>104</v>
      </c>
      <c r="C6" s="226"/>
      <c r="D6" s="226"/>
      <c r="E6" s="226"/>
      <c r="F6" s="226"/>
      <c r="G6" s="226"/>
      <c r="H6" s="226"/>
      <c r="I6" s="226"/>
    </row>
    <row r="7" spans="1:9" ht="53.25" customHeight="1" x14ac:dyDescent="0.3">
      <c r="A7" s="225"/>
      <c r="B7" s="7"/>
      <c r="C7" s="15"/>
      <c r="D7" s="99" t="s">
        <v>164</v>
      </c>
      <c r="E7" s="100" t="s">
        <v>161</v>
      </c>
      <c r="F7" s="13" t="s">
        <v>151</v>
      </c>
      <c r="G7" s="100" t="s">
        <v>162</v>
      </c>
      <c r="H7" s="100" t="s">
        <v>163</v>
      </c>
      <c r="I7" s="109" t="s">
        <v>151</v>
      </c>
    </row>
    <row r="8" spans="1:9" s="116" customFormat="1" ht="19.2" customHeight="1" x14ac:dyDescent="0.25">
      <c r="A8" s="225"/>
      <c r="B8" s="8" t="s">
        <v>60</v>
      </c>
      <c r="C8" s="16" t="s">
        <v>123</v>
      </c>
      <c r="D8" s="110">
        <v>1</v>
      </c>
      <c r="E8" s="9">
        <v>2</v>
      </c>
      <c r="F8" s="14" t="s">
        <v>125</v>
      </c>
      <c r="G8" s="9">
        <v>1</v>
      </c>
      <c r="H8" s="9">
        <v>2</v>
      </c>
      <c r="I8" s="10" t="s">
        <v>125</v>
      </c>
    </row>
    <row r="9" spans="1:9" s="116" customFormat="1" ht="22.95" customHeight="1" x14ac:dyDescent="0.3">
      <c r="A9" s="225"/>
      <c r="B9" s="95" t="s">
        <v>21</v>
      </c>
      <c r="C9" s="122" t="s">
        <v>96</v>
      </c>
      <c r="D9" s="111">
        <v>1365450846.1300004</v>
      </c>
      <c r="E9" s="96">
        <v>1269086250.9399967</v>
      </c>
      <c r="F9" s="157">
        <v>107.59322663204549</v>
      </c>
      <c r="G9" s="96">
        <v>10454422797.75</v>
      </c>
      <c r="H9" s="96">
        <v>9778761174.4999981</v>
      </c>
      <c r="I9" s="187">
        <v>106.90948077361702</v>
      </c>
    </row>
    <row r="10" spans="1:9" s="116" customFormat="1" ht="31.95" customHeight="1" x14ac:dyDescent="0.3">
      <c r="A10" s="225"/>
      <c r="B10" s="123" t="s">
        <v>22</v>
      </c>
      <c r="C10" s="124" t="s">
        <v>117</v>
      </c>
      <c r="D10" s="189">
        <v>278992670.81999969</v>
      </c>
      <c r="E10" s="190">
        <v>252886408.59999996</v>
      </c>
      <c r="F10" s="135">
        <v>110.32331565959839</v>
      </c>
      <c r="G10" s="117">
        <v>2170852677.4799995</v>
      </c>
      <c r="H10" s="117">
        <v>1968752312.3600004</v>
      </c>
      <c r="I10" s="136">
        <v>110.26540331412922</v>
      </c>
    </row>
    <row r="11" spans="1:9" s="116" customFormat="1" ht="22.95" customHeight="1" x14ac:dyDescent="0.25">
      <c r="A11" s="225"/>
      <c r="B11" s="2" t="s">
        <v>23</v>
      </c>
      <c r="C11" s="125" t="s">
        <v>61</v>
      </c>
      <c r="D11" s="191">
        <v>211269903.69999966</v>
      </c>
      <c r="E11" s="192">
        <v>192567757.11999997</v>
      </c>
      <c r="F11" s="132">
        <v>109.7119823482938</v>
      </c>
      <c r="G11" s="104">
        <v>1586629491.7199996</v>
      </c>
      <c r="H11" s="104">
        <v>1429150913.9300003</v>
      </c>
      <c r="I11" s="133">
        <v>111.01903068843522</v>
      </c>
    </row>
    <row r="12" spans="1:9" s="116" customFormat="1" ht="19.95" customHeight="1" x14ac:dyDescent="0.25">
      <c r="A12" s="225"/>
      <c r="B12" s="126" t="s">
        <v>24</v>
      </c>
      <c r="C12" s="127" t="s">
        <v>62</v>
      </c>
      <c r="D12" s="193">
        <v>10868924.849999987</v>
      </c>
      <c r="E12" s="194">
        <v>6195620.3400000036</v>
      </c>
      <c r="F12" s="129">
        <v>175.42916211034293</v>
      </c>
      <c r="G12" s="128">
        <v>-187474175.90000001</v>
      </c>
      <c r="H12" s="128">
        <v>-174177355.31</v>
      </c>
      <c r="I12" s="130">
        <v>107.63406963341153</v>
      </c>
    </row>
    <row r="13" spans="1:9" s="116" customFormat="1" ht="19.95" customHeight="1" x14ac:dyDescent="0.25">
      <c r="A13" s="225"/>
      <c r="B13" s="173" t="s">
        <v>63</v>
      </c>
      <c r="C13" s="174" t="s">
        <v>0</v>
      </c>
      <c r="D13" s="195">
        <v>11597928.869999997</v>
      </c>
      <c r="E13" s="196">
        <v>6756497.3700000048</v>
      </c>
      <c r="F13" s="176">
        <v>171.65593701696341</v>
      </c>
      <c r="G13" s="175">
        <v>62421312.469999999</v>
      </c>
      <c r="H13" s="175">
        <v>65363183.549999997</v>
      </c>
      <c r="I13" s="178">
        <v>95.499192480810564</v>
      </c>
    </row>
    <row r="14" spans="1:9" s="116" customFormat="1" ht="19.95" customHeight="1" x14ac:dyDescent="0.25">
      <c r="A14" s="225"/>
      <c r="B14" s="173" t="s">
        <v>25</v>
      </c>
      <c r="C14" s="174" t="s">
        <v>1</v>
      </c>
      <c r="D14" s="195">
        <v>729004.02000001073</v>
      </c>
      <c r="E14" s="196">
        <v>560877.03000000119</v>
      </c>
      <c r="F14" s="176">
        <v>129.97573104393473</v>
      </c>
      <c r="G14" s="175">
        <v>249895488.37</v>
      </c>
      <c r="H14" s="175">
        <v>239540538.86000001</v>
      </c>
      <c r="I14" s="178">
        <v>104.32283802953786</v>
      </c>
    </row>
    <row r="15" spans="1:9" s="116" customFormat="1" ht="19.95" customHeight="1" x14ac:dyDescent="0.25">
      <c r="A15" s="225"/>
      <c r="B15" s="126" t="s">
        <v>26</v>
      </c>
      <c r="C15" s="127" t="s">
        <v>64</v>
      </c>
      <c r="D15" s="193">
        <v>187816706.59999967</v>
      </c>
      <c r="E15" s="194">
        <v>171908534.02999997</v>
      </c>
      <c r="F15" s="129">
        <v>109.25385854737353</v>
      </c>
      <c r="G15" s="128">
        <v>1631320139.7599998</v>
      </c>
      <c r="H15" s="128">
        <v>1483466646.7300003</v>
      </c>
      <c r="I15" s="130">
        <v>109.9667554613319</v>
      </c>
    </row>
    <row r="16" spans="1:9" s="116" customFormat="1" ht="19.95" customHeight="1" x14ac:dyDescent="0.25">
      <c r="A16" s="225"/>
      <c r="B16" s="126" t="s">
        <v>27</v>
      </c>
      <c r="C16" s="127" t="s">
        <v>140</v>
      </c>
      <c r="D16" s="193">
        <v>12454761.930000007</v>
      </c>
      <c r="E16" s="194">
        <v>14496114.069999993</v>
      </c>
      <c r="F16" s="129">
        <v>85.917935453994488</v>
      </c>
      <c r="G16" s="128">
        <v>139237859.09999999</v>
      </c>
      <c r="H16" s="128">
        <v>116470484.63</v>
      </c>
      <c r="I16" s="130">
        <v>119.54776314559584</v>
      </c>
    </row>
    <row r="17" spans="1:9" s="116" customFormat="1" ht="19.95" customHeight="1" x14ac:dyDescent="0.25">
      <c r="A17" s="225"/>
      <c r="B17" s="126" t="s">
        <v>28</v>
      </c>
      <c r="C17" s="127" t="s">
        <v>2</v>
      </c>
      <c r="D17" s="193">
        <v>129510.31999999983</v>
      </c>
      <c r="E17" s="194">
        <v>-32511.320000000298</v>
      </c>
      <c r="F17" s="129">
        <v>-398.35454235631971</v>
      </c>
      <c r="G17" s="128">
        <v>3545668.76</v>
      </c>
      <c r="H17" s="128">
        <v>3391137.88</v>
      </c>
      <c r="I17" s="130">
        <v>104.55690347807385</v>
      </c>
    </row>
    <row r="18" spans="1:9" s="116" customFormat="1" ht="22.95" customHeight="1" x14ac:dyDescent="0.25">
      <c r="A18" s="225"/>
      <c r="B18" s="2" t="s">
        <v>29</v>
      </c>
      <c r="C18" s="125" t="s">
        <v>3</v>
      </c>
      <c r="D18" s="191">
        <v>66557463.019999981</v>
      </c>
      <c r="E18" s="192">
        <v>59562636.199999988</v>
      </c>
      <c r="F18" s="132">
        <v>111.74364881452308</v>
      </c>
      <c r="G18" s="104">
        <v>581415092.63</v>
      </c>
      <c r="H18" s="104">
        <v>533934668.11000001</v>
      </c>
      <c r="I18" s="133">
        <v>108.89255321967934</v>
      </c>
    </row>
    <row r="19" spans="1:9" s="116" customFormat="1" ht="22.95" customHeight="1" x14ac:dyDescent="0.25">
      <c r="A19" s="225"/>
      <c r="B19" s="2" t="s">
        <v>30</v>
      </c>
      <c r="C19" s="125" t="s">
        <v>4</v>
      </c>
      <c r="D19" s="191">
        <v>1165304.1000000001</v>
      </c>
      <c r="E19" s="192">
        <v>756015.28000000026</v>
      </c>
      <c r="F19" s="132">
        <v>154.13763859375959</v>
      </c>
      <c r="G19" s="104">
        <v>2808093.13</v>
      </c>
      <c r="H19" s="104">
        <v>5666730.3200000003</v>
      </c>
      <c r="I19" s="133">
        <v>49.554028009577131</v>
      </c>
    </row>
    <row r="20" spans="1:9" s="116" customFormat="1" ht="34.950000000000003" customHeight="1" x14ac:dyDescent="0.3">
      <c r="A20" s="225"/>
      <c r="B20" s="123" t="s">
        <v>31</v>
      </c>
      <c r="C20" s="124" t="s">
        <v>65</v>
      </c>
      <c r="D20" s="189">
        <v>537010302.28000093</v>
      </c>
      <c r="E20" s="190">
        <v>500726310.63999707</v>
      </c>
      <c r="F20" s="135">
        <v>107.24627223874614</v>
      </c>
      <c r="G20" s="117">
        <v>4283229987.5500002</v>
      </c>
      <c r="H20" s="117">
        <v>3973188502.7599978</v>
      </c>
      <c r="I20" s="136">
        <v>107.80334193997166</v>
      </c>
    </row>
    <row r="21" spans="1:9" s="116" customFormat="1" ht="22.95" customHeight="1" x14ac:dyDescent="0.25">
      <c r="A21" s="225"/>
      <c r="B21" s="2" t="s">
        <v>32</v>
      </c>
      <c r="C21" s="125" t="s">
        <v>5</v>
      </c>
      <c r="D21" s="191">
        <v>3071699.5400000066</v>
      </c>
      <c r="E21" s="192">
        <v>2878273.5300000012</v>
      </c>
      <c r="F21" s="132">
        <v>106.72020945834169</v>
      </c>
      <c r="G21" s="104">
        <v>24568143.120000005</v>
      </c>
      <c r="H21" s="104">
        <v>22678608.049999997</v>
      </c>
      <c r="I21" s="133">
        <v>108.33179472846884</v>
      </c>
    </row>
    <row r="22" spans="1:9" s="116" customFormat="1" ht="22.95" customHeight="1" x14ac:dyDescent="0.25">
      <c r="A22" s="225"/>
      <c r="B22" s="2" t="s">
        <v>33</v>
      </c>
      <c r="C22" s="125" t="s">
        <v>6</v>
      </c>
      <c r="D22" s="191">
        <v>2748200.6400000006</v>
      </c>
      <c r="E22" s="192">
        <v>2570927.5799999982</v>
      </c>
      <c r="F22" s="132">
        <v>106.89529574380319</v>
      </c>
      <c r="G22" s="104">
        <v>22023724.990000002</v>
      </c>
      <c r="H22" s="104">
        <v>20383814.859999996</v>
      </c>
      <c r="I22" s="133">
        <v>108.04515808872495</v>
      </c>
    </row>
    <row r="23" spans="1:9" s="116" customFormat="1" ht="22.95" customHeight="1" x14ac:dyDescent="0.25">
      <c r="A23" s="225"/>
      <c r="B23" s="2" t="s">
        <v>34</v>
      </c>
      <c r="C23" s="125" t="s">
        <v>7</v>
      </c>
      <c r="D23" s="191">
        <v>342697884.35000086</v>
      </c>
      <c r="E23" s="192">
        <v>319006545.19999737</v>
      </c>
      <c r="F23" s="132">
        <v>107.42659970664567</v>
      </c>
      <c r="G23" s="104">
        <v>2729962984.0600004</v>
      </c>
      <c r="H23" s="104">
        <v>2532274507.1999984</v>
      </c>
      <c r="I23" s="133">
        <v>107.80675540104028</v>
      </c>
    </row>
    <row r="24" spans="1:9" s="116" customFormat="1" ht="22.95" customHeight="1" x14ac:dyDescent="0.25">
      <c r="A24" s="225"/>
      <c r="B24" s="2" t="s">
        <v>35</v>
      </c>
      <c r="C24" s="125" t="s">
        <v>8</v>
      </c>
      <c r="D24" s="191">
        <v>188492517.75</v>
      </c>
      <c r="E24" s="192">
        <v>176270564.32999969</v>
      </c>
      <c r="F24" s="132">
        <v>106.93363266093559</v>
      </c>
      <c r="G24" s="104">
        <v>1506675135.3799999</v>
      </c>
      <c r="H24" s="104">
        <v>1397851572.6499996</v>
      </c>
      <c r="I24" s="133">
        <v>107.78505850400815</v>
      </c>
    </row>
    <row r="25" spans="1:9" s="116" customFormat="1" ht="31.95" customHeight="1" x14ac:dyDescent="0.3">
      <c r="A25" s="225"/>
      <c r="B25" s="123" t="s">
        <v>36</v>
      </c>
      <c r="C25" s="124" t="s">
        <v>66</v>
      </c>
      <c r="D25" s="189">
        <v>1473748.339999998</v>
      </c>
      <c r="E25" s="190">
        <v>1475994.1699999981</v>
      </c>
      <c r="F25" s="135">
        <v>99.847842894934999</v>
      </c>
      <c r="G25" s="117">
        <v>13995478.799999999</v>
      </c>
      <c r="H25" s="117">
        <v>13757287.220000001</v>
      </c>
      <c r="I25" s="136">
        <v>101.73138480131259</v>
      </c>
    </row>
    <row r="26" spans="1:9" s="116" customFormat="1" ht="22.95" customHeight="1" x14ac:dyDescent="0.25">
      <c r="A26" s="225"/>
      <c r="B26" s="2" t="s">
        <v>37</v>
      </c>
      <c r="C26" s="125" t="s">
        <v>9</v>
      </c>
      <c r="D26" s="191">
        <v>1473748.339999998</v>
      </c>
      <c r="E26" s="192">
        <v>1475994.1699999981</v>
      </c>
      <c r="F26" s="132">
        <v>99.847842894934999</v>
      </c>
      <c r="G26" s="104">
        <v>13995478.799999999</v>
      </c>
      <c r="H26" s="104">
        <v>13757287.220000001</v>
      </c>
      <c r="I26" s="133">
        <v>101.73138480131259</v>
      </c>
    </row>
    <row r="27" spans="1:9" s="116" customFormat="1" ht="31.95" customHeight="1" x14ac:dyDescent="0.3">
      <c r="A27" s="225"/>
      <c r="B27" s="123" t="s">
        <v>38</v>
      </c>
      <c r="C27" s="134" t="s">
        <v>67</v>
      </c>
      <c r="D27" s="189">
        <v>38322766.230000004</v>
      </c>
      <c r="E27" s="190">
        <v>44257993.989999987</v>
      </c>
      <c r="F27" s="135">
        <v>86.589478589244152</v>
      </c>
      <c r="G27" s="117">
        <v>164529986.80999997</v>
      </c>
      <c r="H27" s="117">
        <v>167731258.94999999</v>
      </c>
      <c r="I27" s="136">
        <v>98.091427823269186</v>
      </c>
    </row>
    <row r="28" spans="1:9" s="116" customFormat="1" ht="22.95" customHeight="1" x14ac:dyDescent="0.25">
      <c r="A28" s="225"/>
      <c r="B28" s="2" t="s">
        <v>39</v>
      </c>
      <c r="C28" s="125" t="s">
        <v>10</v>
      </c>
      <c r="D28" s="191">
        <v>34869116.450000003</v>
      </c>
      <c r="E28" s="192">
        <v>36713603.639999986</v>
      </c>
      <c r="F28" s="132">
        <v>94.976011594812803</v>
      </c>
      <c r="G28" s="104">
        <v>130793832.97999999</v>
      </c>
      <c r="H28" s="104">
        <v>132124297.20999999</v>
      </c>
      <c r="I28" s="133">
        <v>98.993020770520843</v>
      </c>
    </row>
    <row r="29" spans="1:9" s="116" customFormat="1" ht="19.95" customHeight="1" x14ac:dyDescent="0.25">
      <c r="A29" s="225"/>
      <c r="B29" s="137" t="s">
        <v>68</v>
      </c>
      <c r="C29" s="138" t="s">
        <v>69</v>
      </c>
      <c r="D29" s="197">
        <v>4627.5599999999977</v>
      </c>
      <c r="E29" s="198">
        <v>6355.2199999999975</v>
      </c>
      <c r="F29" s="139">
        <v>72.815103175027758</v>
      </c>
      <c r="G29" s="70">
        <v>19386.599999999999</v>
      </c>
      <c r="H29" s="70">
        <v>34198.49</v>
      </c>
      <c r="I29" s="140">
        <v>56.688467824164171</v>
      </c>
    </row>
    <row r="30" spans="1:9" s="116" customFormat="1" ht="22.95" customHeight="1" x14ac:dyDescent="0.25">
      <c r="A30" s="225"/>
      <c r="B30" s="2" t="s">
        <v>40</v>
      </c>
      <c r="C30" s="125" t="s">
        <v>11</v>
      </c>
      <c r="D30" s="191">
        <v>16566.739999999991</v>
      </c>
      <c r="E30" s="192">
        <v>1520.2700000000041</v>
      </c>
      <c r="F30" s="132">
        <v>1089.7235359508472</v>
      </c>
      <c r="G30" s="104">
        <v>622163.92000000004</v>
      </c>
      <c r="H30" s="104">
        <v>46165.32</v>
      </c>
      <c r="I30" s="133">
        <v>1347.6867917302427</v>
      </c>
    </row>
    <row r="31" spans="1:9" s="116" customFormat="1" ht="19.95" customHeight="1" x14ac:dyDescent="0.25">
      <c r="A31" s="225"/>
      <c r="B31" s="137" t="s">
        <v>70</v>
      </c>
      <c r="C31" s="138" t="s">
        <v>71</v>
      </c>
      <c r="D31" s="197">
        <v>7528.4599999999919</v>
      </c>
      <c r="E31" s="198">
        <v>473.23999999999978</v>
      </c>
      <c r="F31" s="139">
        <v>1590.8334037697564</v>
      </c>
      <c r="G31" s="70">
        <v>243318.34</v>
      </c>
      <c r="H31" s="70">
        <v>15820.89</v>
      </c>
      <c r="I31" s="140">
        <v>1537.9560821167456</v>
      </c>
    </row>
    <row r="32" spans="1:9" s="116" customFormat="1" ht="22.95" customHeight="1" x14ac:dyDescent="0.25">
      <c r="A32" s="225"/>
      <c r="B32" s="2" t="s">
        <v>41</v>
      </c>
      <c r="C32" s="131" t="s">
        <v>12</v>
      </c>
      <c r="D32" s="191">
        <v>563104.30999999959</v>
      </c>
      <c r="E32" s="192">
        <v>2168093.1499999994</v>
      </c>
      <c r="F32" s="132">
        <v>25.972330109525032</v>
      </c>
      <c r="G32" s="104">
        <v>5939498.5499999998</v>
      </c>
      <c r="H32" s="104">
        <v>7630719.7699999996</v>
      </c>
      <c r="I32" s="133">
        <v>77.836675032295162</v>
      </c>
    </row>
    <row r="33" spans="1:9" s="116" customFormat="1" ht="22.95" customHeight="1" x14ac:dyDescent="0.25">
      <c r="A33" s="225"/>
      <c r="B33" s="2" t="s">
        <v>42</v>
      </c>
      <c r="C33" s="131" t="s">
        <v>13</v>
      </c>
      <c r="D33" s="191">
        <v>2873978.7299999967</v>
      </c>
      <c r="E33" s="192">
        <v>5374776.9299999997</v>
      </c>
      <c r="F33" s="132">
        <v>53.471590866562657</v>
      </c>
      <c r="G33" s="104">
        <v>27174491.359999996</v>
      </c>
      <c r="H33" s="104">
        <v>27930076.649999999</v>
      </c>
      <c r="I33" s="133">
        <v>97.294725326147642</v>
      </c>
    </row>
    <row r="34" spans="1:9" s="116" customFormat="1" ht="26.4" customHeight="1" x14ac:dyDescent="0.25">
      <c r="A34" s="225"/>
      <c r="B34" s="137" t="s">
        <v>72</v>
      </c>
      <c r="C34" s="141" t="s">
        <v>73</v>
      </c>
      <c r="D34" s="197">
        <v>4.9999999988358468E-2</v>
      </c>
      <c r="E34" s="198">
        <v>4110.1399999999994</v>
      </c>
      <c r="F34" s="139">
        <v>1.2165035738042613E-3</v>
      </c>
      <c r="G34" s="70">
        <v>142286.88999999998</v>
      </c>
      <c r="H34" s="70">
        <v>48749.909999999996</v>
      </c>
      <c r="I34" s="140">
        <v>291.87108242866498</v>
      </c>
    </row>
    <row r="35" spans="1:9" s="116" customFormat="1" ht="34.950000000000003" customHeight="1" x14ac:dyDescent="0.3">
      <c r="A35" s="225"/>
      <c r="B35" s="123" t="s">
        <v>43</v>
      </c>
      <c r="C35" s="124" t="s">
        <v>165</v>
      </c>
      <c r="D35" s="189">
        <v>501574049.65999961</v>
      </c>
      <c r="E35" s="190">
        <v>462665813.76999968</v>
      </c>
      <c r="F35" s="135">
        <v>108.40957657384689</v>
      </c>
      <c r="G35" s="117">
        <v>3761895134.3499994</v>
      </c>
      <c r="H35" s="117">
        <v>3599555727.8999996</v>
      </c>
      <c r="I35" s="136">
        <v>104.50998452924938</v>
      </c>
    </row>
    <row r="36" spans="1:9" s="116" customFormat="1" ht="22.95" customHeight="1" x14ac:dyDescent="0.25">
      <c r="A36" s="225"/>
      <c r="B36" s="2" t="s">
        <v>44</v>
      </c>
      <c r="C36" s="131" t="s">
        <v>109</v>
      </c>
      <c r="D36" s="108">
        <v>325930478.34999961</v>
      </c>
      <c r="E36" s="106">
        <v>286593548.87999976</v>
      </c>
      <c r="F36" s="142">
        <v>113.72568560029615</v>
      </c>
      <c r="G36" s="105">
        <v>2422479359.3599992</v>
      </c>
      <c r="H36" s="105">
        <v>2268141430.0899997</v>
      </c>
      <c r="I36" s="143">
        <v>106.80459900879617</v>
      </c>
    </row>
    <row r="37" spans="1:9" s="116" customFormat="1" ht="19.95" customHeight="1" x14ac:dyDescent="0.25">
      <c r="A37" s="225"/>
      <c r="B37" s="126" t="s">
        <v>45</v>
      </c>
      <c r="C37" s="127" t="s">
        <v>107</v>
      </c>
      <c r="D37" s="193">
        <v>314685178.93999958</v>
      </c>
      <c r="E37" s="194">
        <v>275771479.48999977</v>
      </c>
      <c r="F37" s="129">
        <v>114.11084986814632</v>
      </c>
      <c r="G37" s="128">
        <v>2338551752.1799994</v>
      </c>
      <c r="H37" s="128">
        <v>2177934719.6799998</v>
      </c>
      <c r="I37" s="130">
        <v>107.37474043866652</v>
      </c>
    </row>
    <row r="38" spans="1:9" s="116" customFormat="1" ht="19.95" customHeight="1" x14ac:dyDescent="0.25">
      <c r="A38" s="225"/>
      <c r="B38" s="173" t="s">
        <v>105</v>
      </c>
      <c r="C38" s="174" t="s">
        <v>102</v>
      </c>
      <c r="D38" s="199">
        <v>489181922.78999949</v>
      </c>
      <c r="E38" s="200">
        <v>442086105.21999979</v>
      </c>
      <c r="F38" s="185">
        <v>110.65308703754961</v>
      </c>
      <c r="G38" s="184">
        <v>3673885579.6899996</v>
      </c>
      <c r="H38" s="184">
        <v>3429051627.1199999</v>
      </c>
      <c r="I38" s="186">
        <v>107.13999027117687</v>
      </c>
    </row>
    <row r="39" spans="1:9" s="116" customFormat="1" ht="19.95" customHeight="1" x14ac:dyDescent="0.25">
      <c r="A39" s="225"/>
      <c r="B39" s="173" t="s">
        <v>106</v>
      </c>
      <c r="C39" s="174" t="s">
        <v>1</v>
      </c>
      <c r="D39" s="199">
        <v>174496743.8499999</v>
      </c>
      <c r="E39" s="200">
        <v>166314625.73000002</v>
      </c>
      <c r="F39" s="181">
        <v>104.91966240737179</v>
      </c>
      <c r="G39" s="184">
        <v>1335333827.51</v>
      </c>
      <c r="H39" s="184">
        <v>1251116907.4400001</v>
      </c>
      <c r="I39" s="182">
        <v>106.73133897953007</v>
      </c>
    </row>
    <row r="40" spans="1:9" s="116" customFormat="1" ht="22.95" customHeight="1" x14ac:dyDescent="0.25">
      <c r="A40" s="225"/>
      <c r="B40" s="126" t="s">
        <v>46</v>
      </c>
      <c r="C40" s="127" t="s">
        <v>103</v>
      </c>
      <c r="D40" s="193">
        <v>11245299.410000006</v>
      </c>
      <c r="E40" s="194">
        <v>10822069.390000004</v>
      </c>
      <c r="F40" s="129">
        <v>103.9108049001338</v>
      </c>
      <c r="G40" s="128">
        <v>83927607.180000022</v>
      </c>
      <c r="H40" s="128">
        <v>90206710.409999996</v>
      </c>
      <c r="I40" s="130">
        <v>93.039206061876428</v>
      </c>
    </row>
    <row r="41" spans="1:9" s="116" customFormat="1" ht="22.95" customHeight="1" x14ac:dyDescent="0.25">
      <c r="A41" s="225"/>
      <c r="B41" s="3" t="s">
        <v>47</v>
      </c>
      <c r="C41" s="18" t="s">
        <v>110</v>
      </c>
      <c r="D41" s="201">
        <v>10767078.760000002</v>
      </c>
      <c r="E41" s="202">
        <v>10867880.560000002</v>
      </c>
      <c r="F41" s="144">
        <v>99.072479685036214</v>
      </c>
      <c r="G41" s="115">
        <v>90030790.710000008</v>
      </c>
      <c r="H41" s="115">
        <v>91603674.170000002</v>
      </c>
      <c r="I41" s="145">
        <v>98.282947191527498</v>
      </c>
    </row>
    <row r="42" spans="1:9" s="116" customFormat="1" ht="22.95" customHeight="1" x14ac:dyDescent="0.25">
      <c r="A42" s="225"/>
      <c r="B42" s="2" t="s">
        <v>48</v>
      </c>
      <c r="C42" s="19" t="s">
        <v>112</v>
      </c>
      <c r="D42" s="108">
        <v>138601325.86000001</v>
      </c>
      <c r="E42" s="106">
        <v>140530136.39999998</v>
      </c>
      <c r="F42" s="142">
        <v>98.627475508520206</v>
      </c>
      <c r="G42" s="105">
        <v>1022647112.5799999</v>
      </c>
      <c r="H42" s="105">
        <v>1038528260.5399998</v>
      </c>
      <c r="I42" s="143">
        <v>98.470802522817991</v>
      </c>
    </row>
    <row r="43" spans="1:9" s="116" customFormat="1" ht="19.95" customHeight="1" x14ac:dyDescent="0.25">
      <c r="A43" s="225"/>
      <c r="B43" s="173" t="s">
        <v>77</v>
      </c>
      <c r="C43" s="179" t="s">
        <v>102</v>
      </c>
      <c r="D43" s="203">
        <v>146332216.09</v>
      </c>
      <c r="E43" s="204">
        <v>149296213.51999998</v>
      </c>
      <c r="F43" s="181">
        <v>98.014686802754767</v>
      </c>
      <c r="G43" s="180">
        <v>1091741902.0899999</v>
      </c>
      <c r="H43" s="177">
        <v>1107551351.6799998</v>
      </c>
      <c r="I43" s="182">
        <v>98.572576380678044</v>
      </c>
    </row>
    <row r="44" spans="1:9" s="116" customFormat="1" ht="19.95" customHeight="1" x14ac:dyDescent="0.25">
      <c r="A44" s="225"/>
      <c r="B44" s="173" t="s">
        <v>111</v>
      </c>
      <c r="C44" s="179" t="s">
        <v>1</v>
      </c>
      <c r="D44" s="195">
        <v>7730890.2299999995</v>
      </c>
      <c r="E44" s="196">
        <v>8766077.1199999992</v>
      </c>
      <c r="F44" s="176">
        <v>88.190990384533606</v>
      </c>
      <c r="G44" s="175">
        <v>69094789.510000005</v>
      </c>
      <c r="H44" s="183">
        <v>69023091.140000001</v>
      </c>
      <c r="I44" s="178">
        <v>100.10387591864666</v>
      </c>
    </row>
    <row r="45" spans="1:9" s="116" customFormat="1" ht="22.95" customHeight="1" x14ac:dyDescent="0.25">
      <c r="A45" s="225"/>
      <c r="B45" s="2" t="s">
        <v>49</v>
      </c>
      <c r="C45" s="131" t="s">
        <v>74</v>
      </c>
      <c r="D45" s="108">
        <v>18264583.439999998</v>
      </c>
      <c r="E45" s="192">
        <v>17449077.149999991</v>
      </c>
      <c r="F45" s="144">
        <v>104.67363564840453</v>
      </c>
      <c r="G45" s="104">
        <v>166262074.40000004</v>
      </c>
      <c r="H45" s="101">
        <v>147793779.31</v>
      </c>
      <c r="I45" s="145">
        <v>112.49598946330647</v>
      </c>
    </row>
    <row r="46" spans="1:9" s="116" customFormat="1" ht="19.95" customHeight="1" x14ac:dyDescent="0.25">
      <c r="A46" s="225"/>
      <c r="B46" s="137" t="s">
        <v>108</v>
      </c>
      <c r="C46" s="138" t="s">
        <v>75</v>
      </c>
      <c r="D46" s="197">
        <v>18171188.540000021</v>
      </c>
      <c r="E46" s="198">
        <v>17307000.23999998</v>
      </c>
      <c r="F46" s="139">
        <v>104.99328761782026</v>
      </c>
      <c r="G46" s="70">
        <v>164476321.22000003</v>
      </c>
      <c r="H46" s="146">
        <v>146072957.88999999</v>
      </c>
      <c r="I46" s="140">
        <v>112.5987476366835</v>
      </c>
    </row>
    <row r="47" spans="1:9" s="116" customFormat="1" ht="22.95" customHeight="1" x14ac:dyDescent="0.25">
      <c r="A47" s="225"/>
      <c r="B47" s="2" t="s">
        <v>89</v>
      </c>
      <c r="C47" s="131" t="s">
        <v>76</v>
      </c>
      <c r="D47" s="191">
        <v>3256105.0599999991</v>
      </c>
      <c r="E47" s="192">
        <v>3407724.64</v>
      </c>
      <c r="F47" s="132">
        <v>95.550709167628028</v>
      </c>
      <c r="G47" s="104">
        <v>27885979.84</v>
      </c>
      <c r="H47" s="104">
        <v>27360161.019999996</v>
      </c>
      <c r="I47" s="133">
        <v>101.92184110179628</v>
      </c>
    </row>
    <row r="48" spans="1:9" s="116" customFormat="1" ht="19.95" customHeight="1" x14ac:dyDescent="0.25">
      <c r="A48" s="225"/>
      <c r="B48" s="137" t="s">
        <v>97</v>
      </c>
      <c r="C48" s="138" t="s">
        <v>78</v>
      </c>
      <c r="D48" s="197">
        <v>1091559.9499999993</v>
      </c>
      <c r="E48" s="198">
        <v>1097938.2000000002</v>
      </c>
      <c r="F48" s="139">
        <v>99.419070217248944</v>
      </c>
      <c r="G48" s="70">
        <v>9486896.129999999</v>
      </c>
      <c r="H48" s="70">
        <v>9442652.8399999999</v>
      </c>
      <c r="I48" s="140">
        <v>100.46854724778804</v>
      </c>
    </row>
    <row r="49" spans="1:9" s="116" customFormat="1" ht="22.95" customHeight="1" x14ac:dyDescent="0.25">
      <c r="A49" s="225"/>
      <c r="B49" s="2" t="s">
        <v>98</v>
      </c>
      <c r="C49" s="131" t="s">
        <v>14</v>
      </c>
      <c r="D49" s="191">
        <v>4754478.1900000013</v>
      </c>
      <c r="E49" s="192">
        <v>3817446.140000002</v>
      </c>
      <c r="F49" s="132">
        <v>124.54604506875894</v>
      </c>
      <c r="G49" s="104">
        <v>32589817.460000001</v>
      </c>
      <c r="H49" s="104">
        <v>26128422.770000003</v>
      </c>
      <c r="I49" s="133">
        <v>124.72937133204537</v>
      </c>
    </row>
    <row r="50" spans="1:9" s="116" customFormat="1" ht="31.95" customHeight="1" x14ac:dyDescent="0.3">
      <c r="A50" s="225"/>
      <c r="B50" s="123" t="s">
        <v>50</v>
      </c>
      <c r="C50" s="124" t="s">
        <v>88</v>
      </c>
      <c r="D50" s="189">
        <v>8075956.5899999943</v>
      </c>
      <c r="E50" s="190">
        <v>7070766.2800000012</v>
      </c>
      <c r="F50" s="135">
        <v>114.21614391134977</v>
      </c>
      <c r="G50" s="117">
        <v>59508624.869999997</v>
      </c>
      <c r="H50" s="117">
        <v>55765858.319999993</v>
      </c>
      <c r="I50" s="136">
        <v>106.71157346583455</v>
      </c>
    </row>
    <row r="51" spans="1:9" s="116" customFormat="1" ht="22.95" customHeight="1" x14ac:dyDescent="0.25">
      <c r="A51" s="225"/>
      <c r="B51" s="2" t="s">
        <v>100</v>
      </c>
      <c r="C51" s="19" t="s">
        <v>101</v>
      </c>
      <c r="D51" s="108">
        <v>8075956.5899999943</v>
      </c>
      <c r="E51" s="106">
        <v>7070766.2800000012</v>
      </c>
      <c r="F51" s="144">
        <v>114.21614391134977</v>
      </c>
      <c r="G51" s="105">
        <v>59508624.869999997</v>
      </c>
      <c r="H51" s="105">
        <v>55765858.319999993</v>
      </c>
      <c r="I51" s="145">
        <v>106.71157346583455</v>
      </c>
    </row>
    <row r="52" spans="1:9" s="116" customFormat="1" ht="31.95" customHeight="1" x14ac:dyDescent="0.3">
      <c r="A52" s="225"/>
      <c r="B52" s="123" t="s">
        <v>52</v>
      </c>
      <c r="C52" s="147" t="s">
        <v>15</v>
      </c>
      <c r="D52" s="189">
        <v>1352.210000000021</v>
      </c>
      <c r="E52" s="190">
        <v>2963.49</v>
      </c>
      <c r="F52" s="135">
        <v>45.6289712467402</v>
      </c>
      <c r="G52" s="117">
        <v>410907.89</v>
      </c>
      <c r="H52" s="117">
        <v>10226.99</v>
      </c>
      <c r="I52" s="136">
        <v>4017.8771075360396</v>
      </c>
    </row>
    <row r="53" spans="1:9" s="116" customFormat="1" ht="22.95" customHeight="1" x14ac:dyDescent="0.3">
      <c r="A53" s="225"/>
      <c r="B53" s="95" t="s">
        <v>51</v>
      </c>
      <c r="C53" s="122" t="s">
        <v>115</v>
      </c>
      <c r="D53" s="111">
        <v>8854243.2399999984</v>
      </c>
      <c r="E53" s="96">
        <v>8601055.6699999999</v>
      </c>
      <c r="F53" s="161">
        <v>102.9436801680415</v>
      </c>
      <c r="G53" s="98">
        <v>67719148.120000005</v>
      </c>
      <c r="H53" s="97">
        <v>64597170.57</v>
      </c>
      <c r="I53" s="162">
        <v>104.83299426654749</v>
      </c>
    </row>
    <row r="54" spans="1:9" s="116" customFormat="1" ht="33" customHeight="1" x14ac:dyDescent="0.3">
      <c r="A54" s="225"/>
      <c r="B54" s="123" t="s">
        <v>53</v>
      </c>
      <c r="C54" s="148" t="s">
        <v>99</v>
      </c>
      <c r="D54" s="189">
        <v>6036615.25</v>
      </c>
      <c r="E54" s="190">
        <v>5995221.9600000009</v>
      </c>
      <c r="F54" s="149">
        <v>100.69043799005566</v>
      </c>
      <c r="G54" s="117">
        <v>43990255.100000001</v>
      </c>
      <c r="H54" s="117">
        <v>43428933.539999999</v>
      </c>
      <c r="I54" s="136">
        <v>101.29250597296615</v>
      </c>
    </row>
    <row r="55" spans="1:9" s="116" customFormat="1" ht="22.95" customHeight="1" x14ac:dyDescent="0.25">
      <c r="A55" s="225"/>
      <c r="B55" s="2" t="s">
        <v>90</v>
      </c>
      <c r="C55" s="150" t="s">
        <v>79</v>
      </c>
      <c r="D55" s="191">
        <v>3106253.7199999988</v>
      </c>
      <c r="E55" s="192">
        <v>3074348.8000000007</v>
      </c>
      <c r="F55" s="132">
        <v>101.0377781467086</v>
      </c>
      <c r="G55" s="104">
        <v>25056139.18</v>
      </c>
      <c r="H55" s="104">
        <v>24966129.98</v>
      </c>
      <c r="I55" s="133">
        <v>100.36052523988342</v>
      </c>
    </row>
    <row r="56" spans="1:9" s="116" customFormat="1" ht="28.8" customHeight="1" x14ac:dyDescent="0.25">
      <c r="A56" s="225"/>
      <c r="B56" s="2" t="s">
        <v>91</v>
      </c>
      <c r="C56" s="151" t="s">
        <v>118</v>
      </c>
      <c r="D56" s="191">
        <v>2525467.66</v>
      </c>
      <c r="E56" s="192">
        <v>2592280.5099999998</v>
      </c>
      <c r="F56" s="144">
        <v>97.422622677512635</v>
      </c>
      <c r="G56" s="104">
        <v>15805540.289999999</v>
      </c>
      <c r="H56" s="104">
        <v>15873835.67</v>
      </c>
      <c r="I56" s="107">
        <v>99.569761326627102</v>
      </c>
    </row>
    <row r="57" spans="1:9" s="116" customFormat="1" ht="25.8" customHeight="1" x14ac:dyDescent="0.25">
      <c r="A57" s="225"/>
      <c r="B57" s="2" t="s">
        <v>92</v>
      </c>
      <c r="C57" s="151" t="s">
        <v>80</v>
      </c>
      <c r="D57" s="191">
        <v>404893.87000000058</v>
      </c>
      <c r="E57" s="192">
        <v>328592.64999999991</v>
      </c>
      <c r="F57" s="144">
        <v>123.22061068621002</v>
      </c>
      <c r="G57" s="104">
        <v>3128575.6300000004</v>
      </c>
      <c r="H57" s="104">
        <v>2588967.89</v>
      </c>
      <c r="I57" s="145">
        <v>120.84258140412858</v>
      </c>
    </row>
    <row r="58" spans="1:9" s="116" customFormat="1" ht="21" customHeight="1" x14ac:dyDescent="0.3">
      <c r="A58" s="225"/>
      <c r="B58" s="123" t="s">
        <v>54</v>
      </c>
      <c r="C58" s="147" t="s">
        <v>81</v>
      </c>
      <c r="D58" s="189">
        <v>12120.57</v>
      </c>
      <c r="E58" s="190">
        <v>2020.5700000000006</v>
      </c>
      <c r="F58" s="135">
        <v>599.8589506921312</v>
      </c>
      <c r="G58" s="117">
        <v>39445.339999999997</v>
      </c>
      <c r="H58" s="118">
        <v>41723.300000000003</v>
      </c>
      <c r="I58" s="136">
        <v>94.540316801403506</v>
      </c>
    </row>
    <row r="59" spans="1:9" s="116" customFormat="1" ht="21" customHeight="1" x14ac:dyDescent="0.3">
      <c r="A59" s="225"/>
      <c r="B59" s="123" t="s">
        <v>55</v>
      </c>
      <c r="C59" s="147" t="s">
        <v>119</v>
      </c>
      <c r="D59" s="189">
        <v>2469414.1999999988</v>
      </c>
      <c r="E59" s="190">
        <v>2196541.1799999997</v>
      </c>
      <c r="F59" s="149">
        <v>112.42285018303181</v>
      </c>
      <c r="G59" s="117">
        <v>20604774.720000003</v>
      </c>
      <c r="H59" s="118">
        <v>17911550.740000002</v>
      </c>
      <c r="I59" s="136">
        <v>115.03624124507267</v>
      </c>
    </row>
    <row r="60" spans="1:9" s="116" customFormat="1" ht="21" customHeight="1" x14ac:dyDescent="0.3">
      <c r="A60" s="225"/>
      <c r="B60" s="123" t="s">
        <v>57</v>
      </c>
      <c r="C60" s="147" t="s">
        <v>153</v>
      </c>
      <c r="D60" s="189">
        <v>336093.21999999974</v>
      </c>
      <c r="E60" s="190">
        <v>407271.95999999985</v>
      </c>
      <c r="F60" s="149">
        <v>82.523044306806653</v>
      </c>
      <c r="G60" s="117">
        <v>3084672.96</v>
      </c>
      <c r="H60" s="117">
        <v>3214962.99</v>
      </c>
      <c r="I60" s="152">
        <v>95.947386318123677</v>
      </c>
    </row>
    <row r="61" spans="1:9" s="116" customFormat="1" ht="22.95" customHeight="1" x14ac:dyDescent="0.25">
      <c r="A61" s="225"/>
      <c r="B61" s="2" t="s">
        <v>58</v>
      </c>
      <c r="C61" s="125" t="s">
        <v>16</v>
      </c>
      <c r="D61" s="191">
        <v>336093.21999999974</v>
      </c>
      <c r="E61" s="205">
        <v>407271.95999999985</v>
      </c>
      <c r="F61" s="144">
        <v>82.523044306806653</v>
      </c>
      <c r="G61" s="153">
        <v>3084672.96</v>
      </c>
      <c r="H61" s="153">
        <v>3214962.99</v>
      </c>
      <c r="I61" s="133">
        <v>95.947386318123677</v>
      </c>
    </row>
    <row r="62" spans="1:9" s="116" customFormat="1" ht="19.95" customHeight="1" x14ac:dyDescent="0.25">
      <c r="A62" s="225"/>
      <c r="B62" s="137" t="s">
        <v>152</v>
      </c>
      <c r="C62" s="138" t="s">
        <v>82</v>
      </c>
      <c r="D62" s="197">
        <v>336093.21999999974</v>
      </c>
      <c r="E62" s="206">
        <v>407271.96000000008</v>
      </c>
      <c r="F62" s="155">
        <v>82.523044306806597</v>
      </c>
      <c r="G62" s="154">
        <v>3084672.96</v>
      </c>
      <c r="H62" s="154">
        <v>3214649.5300000003</v>
      </c>
      <c r="I62" s="156">
        <v>95.956742133566266</v>
      </c>
    </row>
    <row r="63" spans="1:9" s="116" customFormat="1" ht="22.95" customHeight="1" x14ac:dyDescent="0.3">
      <c r="A63" s="225"/>
      <c r="B63" s="95" t="s">
        <v>56</v>
      </c>
      <c r="C63" s="122" t="s">
        <v>116</v>
      </c>
      <c r="D63" s="111">
        <v>40740969.220000051</v>
      </c>
      <c r="E63" s="96">
        <v>40001623.320000045</v>
      </c>
      <c r="F63" s="157">
        <v>101.84828974085747</v>
      </c>
      <c r="G63" s="97">
        <v>329874048.93000007</v>
      </c>
      <c r="H63" s="97">
        <v>322705427.88</v>
      </c>
      <c r="I63" s="158">
        <v>102.2214132241574</v>
      </c>
    </row>
    <row r="64" spans="1:9" s="116" customFormat="1" ht="34.950000000000003" customHeight="1" x14ac:dyDescent="0.3">
      <c r="A64" s="225"/>
      <c r="B64" s="123" t="s">
        <v>93</v>
      </c>
      <c r="C64" s="148" t="s">
        <v>120</v>
      </c>
      <c r="D64" s="189">
        <v>40740969.220000051</v>
      </c>
      <c r="E64" s="190">
        <v>40001623.320000045</v>
      </c>
      <c r="F64" s="149">
        <v>101.84828974085747</v>
      </c>
      <c r="G64" s="120">
        <v>329874048.93000007</v>
      </c>
      <c r="H64" s="117">
        <v>322705427.88</v>
      </c>
      <c r="I64" s="152">
        <v>102.2214132241574</v>
      </c>
    </row>
    <row r="65" spans="1:9" ht="22.95" customHeight="1" x14ac:dyDescent="0.3">
      <c r="A65" s="225"/>
      <c r="B65" s="2" t="s">
        <v>94</v>
      </c>
      <c r="C65" s="113" t="s">
        <v>17</v>
      </c>
      <c r="D65" s="108">
        <v>22064.219999999972</v>
      </c>
      <c r="E65" s="106">
        <v>25048.459999999992</v>
      </c>
      <c r="F65" s="144">
        <v>88.08613383816801</v>
      </c>
      <c r="G65" s="105">
        <v>202296.40999999997</v>
      </c>
      <c r="H65" s="105">
        <v>203719.75</v>
      </c>
      <c r="I65" s="145">
        <v>99.301324491120752</v>
      </c>
    </row>
    <row r="66" spans="1:9" ht="31.2" customHeight="1" x14ac:dyDescent="0.3">
      <c r="A66" s="225"/>
      <c r="B66" s="2" t="s">
        <v>95</v>
      </c>
      <c r="C66" s="113" t="s">
        <v>18</v>
      </c>
      <c r="D66" s="108">
        <v>37060.229999999981</v>
      </c>
      <c r="E66" s="106">
        <v>41955.539999999979</v>
      </c>
      <c r="F66" s="144">
        <v>88.332148746029731</v>
      </c>
      <c r="G66" s="105">
        <v>339580.76</v>
      </c>
      <c r="H66" s="105">
        <v>340822.14</v>
      </c>
      <c r="I66" s="145">
        <v>99.635768967356412</v>
      </c>
    </row>
    <row r="67" spans="1:9" ht="28.8" customHeight="1" x14ac:dyDescent="0.3">
      <c r="A67" s="225"/>
      <c r="B67" s="2" t="s">
        <v>113</v>
      </c>
      <c r="C67" s="113" t="s">
        <v>19</v>
      </c>
      <c r="D67" s="108">
        <v>37404744.080000043</v>
      </c>
      <c r="E67" s="106">
        <v>36238935.480000049</v>
      </c>
      <c r="F67" s="144">
        <v>103.21700564478058</v>
      </c>
      <c r="G67" s="105">
        <v>299294824.08000004</v>
      </c>
      <c r="H67" s="105">
        <v>291851437.05000001</v>
      </c>
      <c r="I67" s="145">
        <v>102.55040273408859</v>
      </c>
    </row>
    <row r="68" spans="1:9" ht="28.8" customHeight="1" x14ac:dyDescent="0.3">
      <c r="A68" s="121"/>
      <c r="B68" s="4" t="s">
        <v>114</v>
      </c>
      <c r="C68" s="113" t="s">
        <v>20</v>
      </c>
      <c r="D68" s="207">
        <v>3277100.6900000051</v>
      </c>
      <c r="E68" s="208">
        <v>3695683.8399999961</v>
      </c>
      <c r="F68" s="144">
        <v>88.67372946058093</v>
      </c>
      <c r="G68" s="159">
        <v>30037347.680000003</v>
      </c>
      <c r="H68" s="159">
        <v>30309448.939999998</v>
      </c>
      <c r="I68" s="160">
        <v>99.102255997663818</v>
      </c>
    </row>
    <row r="69" spans="1:9" ht="22.95" customHeight="1" x14ac:dyDescent="0.3">
      <c r="B69" s="114" t="s">
        <v>83</v>
      </c>
      <c r="C69" s="122" t="s">
        <v>154</v>
      </c>
      <c r="D69" s="111">
        <v>-15847396.379999993</v>
      </c>
      <c r="E69" s="96">
        <v>-28744917.599999998</v>
      </c>
      <c r="F69" s="161">
        <v>55.131124745335839</v>
      </c>
      <c r="G69" s="98">
        <v>9201505.360000018</v>
      </c>
      <c r="H69" s="97">
        <v>3373475.9199999995</v>
      </c>
      <c r="I69" s="162">
        <v>272.76036877714012</v>
      </c>
    </row>
    <row r="70" spans="1:9" ht="22.95" customHeight="1" x14ac:dyDescent="0.3">
      <c r="B70" s="218" t="s">
        <v>59</v>
      </c>
      <c r="C70" s="219" t="s">
        <v>155</v>
      </c>
      <c r="D70" s="220">
        <v>1399198662.2100005</v>
      </c>
      <c r="E70" s="221">
        <v>1288944012.3299968</v>
      </c>
      <c r="F70" s="222">
        <v>108.55387424320307</v>
      </c>
      <c r="G70" s="223">
        <v>10861217500.160002</v>
      </c>
      <c r="H70" s="223">
        <v>10169437248.869997</v>
      </c>
      <c r="I70" s="224">
        <v>106.80254211084173</v>
      </c>
    </row>
    <row r="71" spans="1:9" ht="34.950000000000003" customHeight="1" x14ac:dyDescent="0.3">
      <c r="B71" s="112" t="s">
        <v>84</v>
      </c>
      <c r="C71" s="163" t="s">
        <v>156</v>
      </c>
      <c r="D71" s="209">
        <v>820759.99999999988</v>
      </c>
      <c r="E71" s="210">
        <v>646274.61</v>
      </c>
      <c r="F71" s="164">
        <v>126.99864535912991</v>
      </c>
      <c r="G71" s="119">
        <v>6159612.0299999993</v>
      </c>
      <c r="H71" s="119">
        <v>5983452.7399999946</v>
      </c>
      <c r="I71" s="165">
        <v>102.94410765246565</v>
      </c>
    </row>
    <row r="72" spans="1:9" ht="22.95" customHeight="1" x14ac:dyDescent="0.3">
      <c r="B72" s="166" t="s">
        <v>85</v>
      </c>
      <c r="C72" s="163" t="s">
        <v>157</v>
      </c>
      <c r="D72" s="209">
        <v>0</v>
      </c>
      <c r="E72" s="210">
        <v>0</v>
      </c>
      <c r="F72" s="216" t="s">
        <v>160</v>
      </c>
      <c r="G72" s="119">
        <v>0</v>
      </c>
      <c r="H72" s="119">
        <v>0</v>
      </c>
      <c r="I72" s="217" t="s">
        <v>160</v>
      </c>
    </row>
    <row r="73" spans="1:9" ht="22.95" customHeight="1" x14ac:dyDescent="0.3">
      <c r="B73" s="95" t="s">
        <v>86</v>
      </c>
      <c r="C73" s="122" t="s">
        <v>158</v>
      </c>
      <c r="D73" s="111">
        <v>820759.99999999988</v>
      </c>
      <c r="E73" s="96">
        <v>646274.61</v>
      </c>
      <c r="F73" s="161">
        <v>126.99864535912991</v>
      </c>
      <c r="G73" s="98">
        <v>6159612.0299999993</v>
      </c>
      <c r="H73" s="97">
        <v>5983452.7399999946</v>
      </c>
      <c r="I73" s="162">
        <v>102.94410765246565</v>
      </c>
    </row>
    <row r="74" spans="1:9" ht="32.4" customHeight="1" thickBot="1" x14ac:dyDescent="0.35">
      <c r="B74" s="167" t="s">
        <v>87</v>
      </c>
      <c r="C74" s="168" t="s">
        <v>159</v>
      </c>
      <c r="D74" s="211">
        <v>1400019422.2100005</v>
      </c>
      <c r="E74" s="212">
        <v>1289590286.9399967</v>
      </c>
      <c r="F74" s="170">
        <v>108.56311778929691</v>
      </c>
      <c r="G74" s="171">
        <v>10867377112.190002</v>
      </c>
      <c r="H74" s="169">
        <v>10175420701.609997</v>
      </c>
      <c r="I74" s="172">
        <v>106.80027323558741</v>
      </c>
    </row>
    <row r="75" spans="1:9" x14ac:dyDescent="0.3">
      <c r="A75" s="225"/>
      <c r="B75" s="225"/>
      <c r="C75" s="225"/>
      <c r="D75" s="225"/>
      <c r="E75" s="225"/>
      <c r="F75" s="225"/>
      <c r="G75" s="225"/>
      <c r="H75" s="225"/>
      <c r="I75" s="225"/>
    </row>
    <row r="76" spans="1:9" x14ac:dyDescent="0.3">
      <c r="B76" s="17" t="s">
        <v>142</v>
      </c>
      <c r="C76" s="93"/>
      <c r="D76" s="213"/>
      <c r="E76" s="213"/>
      <c r="F76" s="103"/>
      <c r="G76" s="103"/>
      <c r="H76" s="103"/>
      <c r="I76" s="103"/>
    </row>
    <row r="77" spans="1:9" x14ac:dyDescent="0.3">
      <c r="B77" s="94"/>
      <c r="D77" s="214"/>
    </row>
    <row r="78" spans="1:9" x14ac:dyDescent="0.3">
      <c r="B78" s="93"/>
      <c r="C78" s="93"/>
    </row>
    <row r="79" spans="1:9" x14ac:dyDescent="0.3">
      <c r="B79" s="94"/>
    </row>
    <row r="80" spans="1:9" x14ac:dyDescent="0.3">
      <c r="B80" s="12"/>
      <c r="C80" s="12"/>
    </row>
  </sheetData>
  <mergeCells count="3">
    <mergeCell ref="A6:A67"/>
    <mergeCell ref="B6:I6"/>
    <mergeCell ref="A75:I75"/>
  </mergeCells>
  <pageMargins left="0.31496062992125984" right="0.31496062992125984" top="0.15748031496062992" bottom="0.15748031496062992" header="0.31496062992125984" footer="0.31496062992125984"/>
  <pageSetup paperSize="9" scale="44" orientation="portrait" r:id="rId1"/>
  <headerFooter>
    <oddHeader>&amp;Rpobrani prihodki FURS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E42"/>
  <sheetViews>
    <sheetView workbookViewId="0">
      <selection sqref="A1:XFD1048576"/>
    </sheetView>
  </sheetViews>
  <sheetFormatPr defaultRowHeight="14.4" x14ac:dyDescent="0.3"/>
  <cols>
    <col min="3" max="4" width="20.109375" customWidth="1"/>
    <col min="5" max="5" width="17.88671875" customWidth="1"/>
  </cols>
  <sheetData>
    <row r="2" spans="2:5" x14ac:dyDescent="0.3">
      <c r="B2" s="22" t="s">
        <v>144</v>
      </c>
    </row>
    <row r="4" spans="2:5" ht="15" thickBot="1" x14ac:dyDescent="0.35">
      <c r="B4" s="227" t="s">
        <v>104</v>
      </c>
      <c r="C4" s="227"/>
      <c r="D4" s="227"/>
      <c r="E4" s="227"/>
    </row>
    <row r="5" spans="2:5" ht="27" x14ac:dyDescent="0.3">
      <c r="B5" s="32" t="s">
        <v>60</v>
      </c>
      <c r="C5" s="33" t="s">
        <v>129</v>
      </c>
      <c r="D5" s="41" t="s">
        <v>124</v>
      </c>
      <c r="E5" s="42" t="s">
        <v>143</v>
      </c>
    </row>
    <row r="6" spans="2:5" x14ac:dyDescent="0.3">
      <c r="B6" s="53">
        <v>1</v>
      </c>
      <c r="C6" s="51">
        <v>2</v>
      </c>
      <c r="D6" s="51">
        <v>3</v>
      </c>
      <c r="E6" s="52">
        <v>4</v>
      </c>
    </row>
    <row r="7" spans="2:5" x14ac:dyDescent="0.3">
      <c r="B7" s="34" t="s">
        <v>22</v>
      </c>
      <c r="C7" s="21" t="s">
        <v>134</v>
      </c>
      <c r="D7" s="50">
        <f>+E7/E$11*100</f>
        <v>9.9135895594996768</v>
      </c>
      <c r="E7" s="38">
        <f>FURS!D10</f>
        <v>278992670.81999969</v>
      </c>
    </row>
    <row r="8" spans="2:5" x14ac:dyDescent="0.3">
      <c r="B8" s="34" t="s">
        <v>31</v>
      </c>
      <c r="C8" s="21" t="s">
        <v>131</v>
      </c>
      <c r="D8" s="50">
        <f t="shared" ref="D8:D10" si="0">+E8/E$11*100</f>
        <v>19.081862295449056</v>
      </c>
      <c r="E8" s="38">
        <f>FURS!D20</f>
        <v>537010302.28000093</v>
      </c>
    </row>
    <row r="9" spans="2:5" x14ac:dyDescent="0.3">
      <c r="B9" s="34" t="s">
        <v>43</v>
      </c>
      <c r="C9" s="21" t="s">
        <v>132</v>
      </c>
      <c r="D9" s="50">
        <f t="shared" si="0"/>
        <v>17.82268776957741</v>
      </c>
      <c r="E9" s="38">
        <f>FURS!D35</f>
        <v>501574049.65999961</v>
      </c>
    </row>
    <row r="10" spans="2:5" x14ac:dyDescent="0.3">
      <c r="B10" s="34"/>
      <c r="C10" s="21" t="s">
        <v>133</v>
      </c>
      <c r="D10" s="50">
        <f t="shared" si="0"/>
        <v>53.181860375473853</v>
      </c>
      <c r="E10" s="38">
        <f>FURS!D25+FURS!D27+FURS!D50+FURS!D52+FURS!D53+FURS!D63+FURS!D70</f>
        <v>1496667698.0400004</v>
      </c>
    </row>
    <row r="11" spans="2:5" ht="15" thickBot="1" x14ac:dyDescent="0.35">
      <c r="B11" s="36"/>
      <c r="C11" s="35" t="s">
        <v>127</v>
      </c>
      <c r="D11" s="43">
        <f>SUM(D7:D10)</f>
        <v>100</v>
      </c>
      <c r="E11" s="39">
        <f>SUM(E7:E10)</f>
        <v>2814244720.8000007</v>
      </c>
    </row>
    <row r="33" spans="2:5" x14ac:dyDescent="0.3">
      <c r="B33" s="22" t="s">
        <v>145</v>
      </c>
    </row>
    <row r="35" spans="2:5" ht="15" thickBot="1" x14ac:dyDescent="0.35">
      <c r="B35" s="227" t="s">
        <v>104</v>
      </c>
      <c r="C35" s="227"/>
      <c r="D35" s="227"/>
      <c r="E35" s="227"/>
    </row>
    <row r="36" spans="2:5" ht="40.200000000000003" x14ac:dyDescent="0.3">
      <c r="B36" s="32" t="s">
        <v>60</v>
      </c>
      <c r="C36" s="33" t="s">
        <v>129</v>
      </c>
      <c r="D36" s="41" t="s">
        <v>124</v>
      </c>
      <c r="E36" s="42" t="s">
        <v>146</v>
      </c>
    </row>
    <row r="37" spans="2:5" x14ac:dyDescent="0.3">
      <c r="B37" s="53">
        <v>1</v>
      </c>
      <c r="C37" s="51">
        <v>2</v>
      </c>
      <c r="D37" s="51">
        <v>3</v>
      </c>
      <c r="E37" s="52">
        <v>4</v>
      </c>
    </row>
    <row r="38" spans="2:5" x14ac:dyDescent="0.3">
      <c r="B38" s="34" t="s">
        <v>22</v>
      </c>
      <c r="C38" s="21" t="s">
        <v>130</v>
      </c>
      <c r="D38" s="40">
        <f>+E38/E$42*100</f>
        <v>9.9978323264652893</v>
      </c>
      <c r="E38" s="48">
        <f>FURS!G10</f>
        <v>2170852677.4799995</v>
      </c>
    </row>
    <row r="39" spans="2:5" x14ac:dyDescent="0.3">
      <c r="B39" s="34" t="s">
        <v>31</v>
      </c>
      <c r="C39" s="21" t="s">
        <v>131</v>
      </c>
      <c r="D39" s="40">
        <f t="shared" ref="D39:D41" si="1">+E39/E$42*100</f>
        <v>19.726357147792882</v>
      </c>
      <c r="E39" s="48">
        <f>FURS!G20</f>
        <v>4283229987.5500002</v>
      </c>
    </row>
    <row r="40" spans="2:5" x14ac:dyDescent="0.3">
      <c r="B40" s="34" t="s">
        <v>43</v>
      </c>
      <c r="C40" s="21" t="s">
        <v>132</v>
      </c>
      <c r="D40" s="40">
        <f t="shared" si="1"/>
        <v>17.325356609015408</v>
      </c>
      <c r="E40" s="48">
        <f>FURS!G35</f>
        <v>3761895134.3499994</v>
      </c>
    </row>
    <row r="41" spans="2:5" x14ac:dyDescent="0.3">
      <c r="B41" s="34"/>
      <c r="C41" s="21" t="s">
        <v>133</v>
      </c>
      <c r="D41" s="40">
        <f t="shared" si="1"/>
        <v>52.950453916726424</v>
      </c>
      <c r="E41" s="48">
        <f>FURS!G25+FURS!G27+FURS!G50+FURS!G52+FURS!G53+FURS!G63+FURS!G70</f>
        <v>11497255695.580002</v>
      </c>
    </row>
    <row r="42" spans="2:5" ht="15" thickBot="1" x14ac:dyDescent="0.35">
      <c r="B42" s="36"/>
      <c r="C42" s="35" t="s">
        <v>127</v>
      </c>
      <c r="D42" s="37">
        <f>SUM(D38:D41)</f>
        <v>100</v>
      </c>
      <c r="E42" s="49">
        <f>SUM(E38:E41)</f>
        <v>21713233494.959999</v>
      </c>
    </row>
  </sheetData>
  <mergeCells count="2">
    <mergeCell ref="B4:E4"/>
    <mergeCell ref="B35:E35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2:I54"/>
  <sheetViews>
    <sheetView topLeftCell="A50" workbookViewId="0">
      <selection sqref="A1:XFD1048576"/>
    </sheetView>
  </sheetViews>
  <sheetFormatPr defaultRowHeight="14.4" x14ac:dyDescent="0.3"/>
  <cols>
    <col min="1" max="1" width="4" customWidth="1"/>
    <col min="2" max="2" width="6.5546875" customWidth="1"/>
    <col min="3" max="3" width="41.33203125" customWidth="1"/>
    <col min="4" max="5" width="14.33203125" customWidth="1"/>
    <col min="6" max="6" width="10.88671875" customWidth="1"/>
    <col min="7" max="8" width="14.5546875" customWidth="1"/>
    <col min="9" max="9" width="10.88671875" customWidth="1"/>
  </cols>
  <sheetData>
    <row r="2" spans="2:9" x14ac:dyDescent="0.3">
      <c r="B2" s="54" t="s">
        <v>135</v>
      </c>
    </row>
    <row r="4" spans="2:9" ht="50.25" customHeight="1" x14ac:dyDescent="0.3">
      <c r="B4" s="55"/>
      <c r="C4" s="56" t="s">
        <v>138</v>
      </c>
      <c r="D4" s="56" t="s">
        <v>147</v>
      </c>
      <c r="E4" s="56" t="s">
        <v>148</v>
      </c>
      <c r="F4" s="56" t="s">
        <v>141</v>
      </c>
      <c r="G4" s="56" t="s">
        <v>149</v>
      </c>
      <c r="H4" s="56" t="s">
        <v>150</v>
      </c>
      <c r="I4" s="56" t="s">
        <v>141</v>
      </c>
    </row>
    <row r="5" spans="2:9" x14ac:dyDescent="0.3">
      <c r="B5" s="57" t="s">
        <v>23</v>
      </c>
      <c r="C5" s="58" t="s">
        <v>61</v>
      </c>
      <c r="D5" s="45">
        <f>+D6+D9+D10+D11</f>
        <v>211269903.69999966</v>
      </c>
      <c r="E5" s="45">
        <f>+E6+E9+E10+E11</f>
        <v>192567757.11999997</v>
      </c>
      <c r="F5" s="46">
        <f t="shared" ref="F5:F11" si="0">D5/E5*100</f>
        <v>109.7119823482938</v>
      </c>
      <c r="G5" s="45">
        <f>+G6+G9+G10+G11</f>
        <v>1586629491.7199996</v>
      </c>
      <c r="H5" s="45">
        <f>+H6+H9+H10+H11</f>
        <v>1429150913.9300003</v>
      </c>
      <c r="I5" s="59">
        <f t="shared" ref="I5:I11" si="1">G5/H5*100</f>
        <v>111.01903068843522</v>
      </c>
    </row>
    <row r="6" spans="2:9" x14ac:dyDescent="0.3">
      <c r="B6" s="60" t="s">
        <v>24</v>
      </c>
      <c r="C6" s="61" t="s">
        <v>62</v>
      </c>
      <c r="D6" s="31">
        <f>+D7-D8</f>
        <v>10868924.849999987</v>
      </c>
      <c r="E6" s="31">
        <f>+E7-E8</f>
        <v>6195620.3400000036</v>
      </c>
      <c r="F6" s="30">
        <f t="shared" si="0"/>
        <v>175.42916211034293</v>
      </c>
      <c r="G6" s="31">
        <f>+G7-G8</f>
        <v>-187474175.90000001</v>
      </c>
      <c r="H6" s="31">
        <f>+H7-H8</f>
        <v>-174177355.31</v>
      </c>
      <c r="I6" s="62">
        <f t="shared" si="1"/>
        <v>107.63406963341153</v>
      </c>
    </row>
    <row r="7" spans="2:9" x14ac:dyDescent="0.3">
      <c r="B7" s="82" t="s">
        <v>63</v>
      </c>
      <c r="C7" s="89" t="s">
        <v>0</v>
      </c>
      <c r="D7" s="29">
        <f>FURS!D13</f>
        <v>11597928.869999997</v>
      </c>
      <c r="E7" s="29">
        <f>FURS!E13</f>
        <v>6756497.3700000048</v>
      </c>
      <c r="F7" s="30">
        <f t="shared" si="0"/>
        <v>171.65593701696341</v>
      </c>
      <c r="G7" s="29">
        <f>FURS!G13</f>
        <v>62421312.469999999</v>
      </c>
      <c r="H7" s="29">
        <f>FURS!H13</f>
        <v>65363183.549999997</v>
      </c>
      <c r="I7" s="62">
        <f t="shared" si="1"/>
        <v>95.499192480810564</v>
      </c>
    </row>
    <row r="8" spans="2:9" x14ac:dyDescent="0.3">
      <c r="B8" s="82" t="s">
        <v>25</v>
      </c>
      <c r="C8" s="89" t="s">
        <v>1</v>
      </c>
      <c r="D8" s="29">
        <f>FURS!D14</f>
        <v>729004.02000001073</v>
      </c>
      <c r="E8" s="29">
        <f>FURS!E14</f>
        <v>560877.03000000119</v>
      </c>
      <c r="F8" s="30">
        <f t="shared" si="0"/>
        <v>129.97573104393473</v>
      </c>
      <c r="G8" s="29">
        <f>FURS!G14</f>
        <v>249895488.37</v>
      </c>
      <c r="H8" s="29">
        <f>FURS!H14</f>
        <v>239540538.86000001</v>
      </c>
      <c r="I8" s="62">
        <f t="shared" si="1"/>
        <v>104.32283802953786</v>
      </c>
    </row>
    <row r="9" spans="2:9" x14ac:dyDescent="0.3">
      <c r="B9" s="63" t="s">
        <v>26</v>
      </c>
      <c r="C9" s="64" t="s">
        <v>64</v>
      </c>
      <c r="D9" s="31">
        <f>FURS!D15</f>
        <v>187816706.59999967</v>
      </c>
      <c r="E9" s="31">
        <f>FURS!E15</f>
        <v>171908534.02999997</v>
      </c>
      <c r="F9" s="44">
        <f t="shared" si="0"/>
        <v>109.25385854737353</v>
      </c>
      <c r="G9" s="31">
        <f>FURS!G15</f>
        <v>1631320139.7599998</v>
      </c>
      <c r="H9" s="31">
        <f>FURS!H15</f>
        <v>1483466646.7300003</v>
      </c>
      <c r="I9" s="65">
        <f t="shared" si="1"/>
        <v>109.9667554613319</v>
      </c>
    </row>
    <row r="10" spans="2:9" ht="24" x14ac:dyDescent="0.3">
      <c r="B10" s="60" t="s">
        <v>27</v>
      </c>
      <c r="C10" s="66" t="s">
        <v>140</v>
      </c>
      <c r="D10" s="29">
        <f>FURS!D16</f>
        <v>12454761.930000007</v>
      </c>
      <c r="E10" s="29">
        <f>FURS!E16</f>
        <v>14496114.069999993</v>
      </c>
      <c r="F10" s="30">
        <f t="shared" si="0"/>
        <v>85.917935453994488</v>
      </c>
      <c r="G10" s="29">
        <f>FURS!G16</f>
        <v>139237859.09999999</v>
      </c>
      <c r="H10" s="29">
        <f>FURS!H16</f>
        <v>116470484.63</v>
      </c>
      <c r="I10" s="62">
        <f t="shared" si="1"/>
        <v>119.54776314559584</v>
      </c>
    </row>
    <row r="11" spans="2:9" x14ac:dyDescent="0.3">
      <c r="B11" s="60" t="s">
        <v>28</v>
      </c>
      <c r="C11" s="67" t="s">
        <v>2</v>
      </c>
      <c r="D11" s="29">
        <f>FURS!D17</f>
        <v>129510.31999999983</v>
      </c>
      <c r="E11" s="29">
        <f>FURS!E17</f>
        <v>-32511.320000000298</v>
      </c>
      <c r="F11" s="30">
        <f t="shared" si="0"/>
        <v>-398.35454235631971</v>
      </c>
      <c r="G11" s="29">
        <f>FURS!G17</f>
        <v>3545668.76</v>
      </c>
      <c r="H11" s="29">
        <f>FURS!H17</f>
        <v>3391137.88</v>
      </c>
      <c r="I11" s="62">
        <f t="shared" si="1"/>
        <v>104.55690347807385</v>
      </c>
    </row>
    <row r="14" spans="2:9" x14ac:dyDescent="0.3">
      <c r="B14" s="54" t="s">
        <v>136</v>
      </c>
    </row>
    <row r="16" spans="2:9" ht="53.25" customHeight="1" x14ac:dyDescent="0.3">
      <c r="B16" s="55"/>
      <c r="C16" s="56" t="s">
        <v>138</v>
      </c>
      <c r="D16" s="56" t="s">
        <v>147</v>
      </c>
      <c r="E16" s="56" t="s">
        <v>148</v>
      </c>
      <c r="F16" s="56" t="s">
        <v>141</v>
      </c>
      <c r="G16" s="56" t="s">
        <v>149</v>
      </c>
      <c r="H16" s="56" t="s">
        <v>150</v>
      </c>
      <c r="I16" s="56" t="s">
        <v>141</v>
      </c>
    </row>
    <row r="17" spans="2:9" ht="21.75" customHeight="1" x14ac:dyDescent="0.3">
      <c r="B17" s="68" t="s">
        <v>29</v>
      </c>
      <c r="C17" s="69" t="s">
        <v>3</v>
      </c>
      <c r="D17" s="70">
        <f>FURS!D18</f>
        <v>66557463.019999981</v>
      </c>
      <c r="E17" s="70">
        <f>FURS!E18</f>
        <v>59562636.199999988</v>
      </c>
      <c r="F17" s="71">
        <f t="shared" ref="F17" si="2">D17/E17*100</f>
        <v>111.74364881452308</v>
      </c>
      <c r="G17" s="70">
        <f>FURS!G18</f>
        <v>581415092.63</v>
      </c>
      <c r="H17" s="70">
        <f>FURS!H18</f>
        <v>533934668.11000001</v>
      </c>
      <c r="I17" s="73">
        <f>G17/H17*100</f>
        <v>108.89255321967934</v>
      </c>
    </row>
    <row r="20" spans="2:9" x14ac:dyDescent="0.3">
      <c r="B20" s="54" t="s">
        <v>137</v>
      </c>
    </row>
    <row r="22" spans="2:9" ht="54" customHeight="1" x14ac:dyDescent="0.3">
      <c r="B22" s="55"/>
      <c r="C22" s="56" t="s">
        <v>138</v>
      </c>
      <c r="D22" s="56" t="s">
        <v>147</v>
      </c>
      <c r="E22" s="56" t="s">
        <v>148</v>
      </c>
      <c r="F22" s="56" t="s">
        <v>141</v>
      </c>
      <c r="G22" s="56" t="s">
        <v>149</v>
      </c>
      <c r="H22" s="56" t="s">
        <v>150</v>
      </c>
      <c r="I22" s="56" t="s">
        <v>141</v>
      </c>
    </row>
    <row r="23" spans="2:9" ht="30" customHeight="1" x14ac:dyDescent="0.3">
      <c r="B23" s="57" t="s">
        <v>43</v>
      </c>
      <c r="C23" s="74" t="s">
        <v>126</v>
      </c>
      <c r="D23" s="47">
        <f>+D24+D33+D35+D37+D29+D30</f>
        <v>501574049.65999961</v>
      </c>
      <c r="E23" s="47">
        <f>+E24+E33+E35+E37+E29+E30</f>
        <v>462665813.76999968</v>
      </c>
      <c r="F23" s="75">
        <f t="shared" ref="F23:F37" si="3">D23/E23*100</f>
        <v>108.40957657384689</v>
      </c>
      <c r="G23" s="45">
        <f>+G24+G33+G35+G37+G29+G30</f>
        <v>3761895134.3499994</v>
      </c>
      <c r="H23" s="45">
        <f>+H24+H33+H35+H37+H29+H30</f>
        <v>3599555727.8999996</v>
      </c>
      <c r="I23" s="76">
        <f t="shared" ref="I23:I37" si="4">G23/H23*100</f>
        <v>104.50998452924938</v>
      </c>
    </row>
    <row r="24" spans="2:9" x14ac:dyDescent="0.3">
      <c r="B24" s="63" t="s">
        <v>44</v>
      </c>
      <c r="C24" s="64" t="s">
        <v>109</v>
      </c>
      <c r="D24" s="23">
        <f>D25+D28</f>
        <v>325930478.34999961</v>
      </c>
      <c r="E24" s="23">
        <f>E25+E28</f>
        <v>286593548.87999976</v>
      </c>
      <c r="F24" s="25">
        <f t="shared" si="3"/>
        <v>113.72568560029615</v>
      </c>
      <c r="G24" s="24">
        <f>G25+G28</f>
        <v>2422479359.3599992</v>
      </c>
      <c r="H24" s="24">
        <f>H25+H28</f>
        <v>2268141430.0899997</v>
      </c>
      <c r="I24" s="77">
        <f t="shared" si="4"/>
        <v>106.80459900879617</v>
      </c>
    </row>
    <row r="25" spans="2:9" ht="24.6" x14ac:dyDescent="0.3">
      <c r="B25" s="63" t="s">
        <v>45</v>
      </c>
      <c r="C25" s="78" t="s">
        <v>107</v>
      </c>
      <c r="D25" s="23">
        <f>D26-D27</f>
        <v>314685178.93999958</v>
      </c>
      <c r="E25" s="23">
        <f>E26-E27</f>
        <v>275771479.48999977</v>
      </c>
      <c r="F25" s="25">
        <f t="shared" si="3"/>
        <v>114.11084986814632</v>
      </c>
      <c r="G25" s="23">
        <f>G26-G27</f>
        <v>2338551752.1799994</v>
      </c>
      <c r="H25" s="23">
        <f>H26-H27</f>
        <v>2177934719.6799998</v>
      </c>
      <c r="I25" s="79">
        <f t="shared" si="4"/>
        <v>107.37474043866652</v>
      </c>
    </row>
    <row r="26" spans="2:9" x14ac:dyDescent="0.3">
      <c r="B26" s="82" t="s">
        <v>105</v>
      </c>
      <c r="C26" s="89" t="s">
        <v>102</v>
      </c>
      <c r="D26" s="26">
        <f>FURS!D38</f>
        <v>489181922.78999949</v>
      </c>
      <c r="E26" s="26">
        <f>FURS!E38</f>
        <v>442086105.21999979</v>
      </c>
      <c r="F26" s="27">
        <f t="shared" si="3"/>
        <v>110.65308703754961</v>
      </c>
      <c r="G26" s="26">
        <f>FURS!G38</f>
        <v>3673885579.6899996</v>
      </c>
      <c r="H26" s="26">
        <f>FURS!H38</f>
        <v>3429051627.1199999</v>
      </c>
      <c r="I26" s="90">
        <f t="shared" si="4"/>
        <v>107.13999027117687</v>
      </c>
    </row>
    <row r="27" spans="2:9" x14ac:dyDescent="0.3">
      <c r="B27" s="82" t="s">
        <v>106</v>
      </c>
      <c r="C27" s="89" t="s">
        <v>1</v>
      </c>
      <c r="D27" s="26">
        <f>FURS!D39</f>
        <v>174496743.8499999</v>
      </c>
      <c r="E27" s="26">
        <f>FURS!E39</f>
        <v>166314625.73000002</v>
      </c>
      <c r="F27" s="27">
        <f t="shared" si="3"/>
        <v>104.91966240737179</v>
      </c>
      <c r="G27" s="26">
        <f>FURS!G39</f>
        <v>1335333827.51</v>
      </c>
      <c r="H27" s="26">
        <f>FURS!H39</f>
        <v>1251116907.4400001</v>
      </c>
      <c r="I27" s="84">
        <f t="shared" si="4"/>
        <v>106.73133897953007</v>
      </c>
    </row>
    <row r="28" spans="2:9" x14ac:dyDescent="0.3">
      <c r="B28" s="80" t="s">
        <v>46</v>
      </c>
      <c r="C28" s="81" t="s">
        <v>103</v>
      </c>
      <c r="D28" s="23">
        <f>FURS!D40</f>
        <v>11245299.410000006</v>
      </c>
      <c r="E28" s="23">
        <f>FURS!E40</f>
        <v>10822069.390000004</v>
      </c>
      <c r="F28" s="25">
        <f t="shared" si="3"/>
        <v>103.9108049001338</v>
      </c>
      <c r="G28" s="23">
        <f>FURS!G40</f>
        <v>83927607.180000022</v>
      </c>
      <c r="H28" s="23">
        <f>FURS!H40</f>
        <v>90206710.409999996</v>
      </c>
      <c r="I28" s="77">
        <f t="shared" si="4"/>
        <v>93.039206061876428</v>
      </c>
    </row>
    <row r="29" spans="2:9" x14ac:dyDescent="0.3">
      <c r="B29" s="82" t="s">
        <v>47</v>
      </c>
      <c r="C29" s="83" t="s">
        <v>110</v>
      </c>
      <c r="D29" s="26">
        <f>FURS!D41</f>
        <v>10767078.760000002</v>
      </c>
      <c r="E29" s="26">
        <f>FURS!E41</f>
        <v>10867880.560000002</v>
      </c>
      <c r="F29" s="27">
        <f t="shared" si="3"/>
        <v>99.072479685036214</v>
      </c>
      <c r="G29" s="26">
        <f>FURS!G41</f>
        <v>90030790.710000008</v>
      </c>
      <c r="H29" s="26">
        <f>FURS!H41</f>
        <v>91603674.170000002</v>
      </c>
      <c r="I29" s="84">
        <f t="shared" si="4"/>
        <v>98.282947191527498</v>
      </c>
    </row>
    <row r="30" spans="2:9" x14ac:dyDescent="0.3">
      <c r="B30" s="63" t="s">
        <v>48</v>
      </c>
      <c r="C30" s="85" t="s">
        <v>112</v>
      </c>
      <c r="D30" s="24">
        <f>D31-D32</f>
        <v>138601325.86000001</v>
      </c>
      <c r="E30" s="24">
        <f>E31-E32</f>
        <v>140530136.39999998</v>
      </c>
      <c r="F30" s="25">
        <f t="shared" si="3"/>
        <v>98.627475508520206</v>
      </c>
      <c r="G30" s="24">
        <f>G31-G32</f>
        <v>1022647112.5799999</v>
      </c>
      <c r="H30" s="24">
        <f>H31-H32</f>
        <v>1038528260.5399998</v>
      </c>
      <c r="I30" s="77">
        <f t="shared" si="4"/>
        <v>98.470802522817991</v>
      </c>
    </row>
    <row r="31" spans="2:9" x14ac:dyDescent="0.3">
      <c r="B31" s="82" t="s">
        <v>77</v>
      </c>
      <c r="C31" s="91" t="s">
        <v>102</v>
      </c>
      <c r="D31" s="28">
        <f>FURS!D43</f>
        <v>146332216.09</v>
      </c>
      <c r="E31" s="28">
        <f>FURS!E43</f>
        <v>149296213.51999998</v>
      </c>
      <c r="F31" s="27">
        <f t="shared" si="3"/>
        <v>98.014686802754767</v>
      </c>
      <c r="G31" s="28">
        <f>FURS!G43</f>
        <v>1091741902.0899999</v>
      </c>
      <c r="H31" s="28">
        <f>FURS!H43</f>
        <v>1107551351.6799998</v>
      </c>
      <c r="I31" s="84">
        <f t="shared" si="4"/>
        <v>98.572576380678044</v>
      </c>
    </row>
    <row r="32" spans="2:9" x14ac:dyDescent="0.3">
      <c r="B32" s="60" t="s">
        <v>111</v>
      </c>
      <c r="C32" s="91" t="s">
        <v>1</v>
      </c>
      <c r="D32" s="28">
        <f>FURS!D44</f>
        <v>7730890.2299999995</v>
      </c>
      <c r="E32" s="28">
        <f>FURS!E44</f>
        <v>8766077.1199999992</v>
      </c>
      <c r="F32" s="30">
        <f t="shared" si="3"/>
        <v>88.190990384533606</v>
      </c>
      <c r="G32" s="28">
        <f>FURS!G44</f>
        <v>69094789.510000005</v>
      </c>
      <c r="H32" s="28">
        <f>FURS!H44</f>
        <v>69023091.140000001</v>
      </c>
      <c r="I32" s="62">
        <f t="shared" si="4"/>
        <v>100.10387591864666</v>
      </c>
    </row>
    <row r="33" spans="2:9" x14ac:dyDescent="0.3">
      <c r="B33" s="60" t="s">
        <v>49</v>
      </c>
      <c r="C33" s="86" t="s">
        <v>74</v>
      </c>
      <c r="D33" s="28">
        <f>FURS!D45</f>
        <v>18264583.439999998</v>
      </c>
      <c r="E33" s="28">
        <f>FURS!E45</f>
        <v>17449077.149999991</v>
      </c>
      <c r="F33" s="27">
        <f t="shared" si="3"/>
        <v>104.67363564840453</v>
      </c>
      <c r="G33" s="28">
        <f>FURS!G45</f>
        <v>166262074.40000004</v>
      </c>
      <c r="H33" s="28">
        <f>FURS!H45</f>
        <v>147793779.31</v>
      </c>
      <c r="I33" s="84">
        <f t="shared" si="4"/>
        <v>112.49598946330647</v>
      </c>
    </row>
    <row r="34" spans="2:9" hidden="1" x14ac:dyDescent="0.3">
      <c r="B34" s="60" t="s">
        <v>108</v>
      </c>
      <c r="C34" s="86" t="s">
        <v>75</v>
      </c>
      <c r="D34" s="28">
        <f>FURS!D46</f>
        <v>18171188.540000021</v>
      </c>
      <c r="E34" s="28">
        <f>FURS!E46</f>
        <v>17307000.23999998</v>
      </c>
      <c r="F34" s="30">
        <f t="shared" si="3"/>
        <v>104.99328761782026</v>
      </c>
      <c r="G34" s="28">
        <f>FURS!G46</f>
        <v>164476321.22000003</v>
      </c>
      <c r="H34" s="28">
        <f>FURS!H46</f>
        <v>146072957.88999999</v>
      </c>
      <c r="I34" s="62">
        <f t="shared" si="4"/>
        <v>112.5987476366835</v>
      </c>
    </row>
    <row r="35" spans="2:9" x14ac:dyDescent="0.3">
      <c r="B35" s="60" t="s">
        <v>89</v>
      </c>
      <c r="C35" s="86" t="s">
        <v>76</v>
      </c>
      <c r="D35" s="28">
        <f>FURS!D47</f>
        <v>3256105.0599999991</v>
      </c>
      <c r="E35" s="28">
        <f>FURS!E47</f>
        <v>3407724.64</v>
      </c>
      <c r="F35" s="30">
        <f t="shared" si="3"/>
        <v>95.550709167628028</v>
      </c>
      <c r="G35" s="28">
        <f>FURS!G47</f>
        <v>27885979.84</v>
      </c>
      <c r="H35" s="28">
        <f>FURS!H47</f>
        <v>27360161.019999996</v>
      </c>
      <c r="I35" s="62">
        <f t="shared" si="4"/>
        <v>101.92184110179628</v>
      </c>
    </row>
    <row r="36" spans="2:9" hidden="1" x14ac:dyDescent="0.3">
      <c r="B36" s="60" t="s">
        <v>97</v>
      </c>
      <c r="C36" s="86" t="s">
        <v>78</v>
      </c>
      <c r="D36" s="28">
        <f>FURS!D48</f>
        <v>1091559.9499999993</v>
      </c>
      <c r="E36" s="28">
        <f>FURS!E48</f>
        <v>1097938.2000000002</v>
      </c>
      <c r="F36" s="30">
        <f t="shared" si="3"/>
        <v>99.419070217248944</v>
      </c>
      <c r="G36" s="28">
        <f>FURS!G48</f>
        <v>9486896.129999999</v>
      </c>
      <c r="H36" s="28">
        <f>FURS!H48</f>
        <v>9442652.8399999999</v>
      </c>
      <c r="I36" s="62">
        <f t="shared" si="4"/>
        <v>100.46854724778804</v>
      </c>
    </row>
    <row r="37" spans="2:9" x14ac:dyDescent="0.3">
      <c r="B37" s="60" t="s">
        <v>98</v>
      </c>
      <c r="C37" s="86" t="s">
        <v>14</v>
      </c>
      <c r="D37" s="28">
        <f>FURS!D49</f>
        <v>4754478.1900000013</v>
      </c>
      <c r="E37" s="28">
        <f>FURS!E49</f>
        <v>3817446.140000002</v>
      </c>
      <c r="F37" s="30">
        <f t="shared" si="3"/>
        <v>124.54604506875894</v>
      </c>
      <c r="G37" s="28">
        <f>FURS!G49</f>
        <v>32589817.460000001</v>
      </c>
      <c r="H37" s="28">
        <f>FURS!H49</f>
        <v>26128422.770000003</v>
      </c>
      <c r="I37" s="62">
        <f t="shared" si="4"/>
        <v>124.72937133204537</v>
      </c>
    </row>
    <row r="39" spans="2:9" x14ac:dyDescent="0.3">
      <c r="B39" s="54" t="s">
        <v>139</v>
      </c>
    </row>
    <row r="41" spans="2:9" ht="52.5" customHeight="1" x14ac:dyDescent="0.3">
      <c r="B41" s="55"/>
      <c r="C41" s="56" t="s">
        <v>138</v>
      </c>
      <c r="D41" s="56" t="s">
        <v>147</v>
      </c>
      <c r="E41" s="56" t="s">
        <v>148</v>
      </c>
      <c r="F41" s="56" t="s">
        <v>141</v>
      </c>
      <c r="G41" s="56" t="s">
        <v>149</v>
      </c>
      <c r="H41" s="56" t="s">
        <v>150</v>
      </c>
      <c r="I41" s="56" t="s">
        <v>141</v>
      </c>
    </row>
    <row r="42" spans="2:9" ht="30" customHeight="1" x14ac:dyDescent="0.3">
      <c r="B42" s="57" t="s">
        <v>31</v>
      </c>
      <c r="C42" s="74" t="s">
        <v>65</v>
      </c>
      <c r="D42" s="47">
        <f>+D43+D44+D45+D46</f>
        <v>537010302.28000093</v>
      </c>
      <c r="E42" s="47">
        <f>+E43+E44+E45+E46</f>
        <v>500726310.63999707</v>
      </c>
      <c r="F42" s="75">
        <f t="shared" ref="F42:F46" si="5">D42/E42*100</f>
        <v>107.24627223874614</v>
      </c>
      <c r="G42" s="45">
        <f>+G43+G44+G45+G46</f>
        <v>4283229987.5500002</v>
      </c>
      <c r="H42" s="45">
        <f>+H43+H44+H45+H46</f>
        <v>3973188502.7599978</v>
      </c>
      <c r="I42" s="76">
        <f>G42/H42*100</f>
        <v>107.80334193997166</v>
      </c>
    </row>
    <row r="43" spans="2:9" x14ac:dyDescent="0.3">
      <c r="B43" s="63" t="s">
        <v>32</v>
      </c>
      <c r="C43" s="64" t="s">
        <v>5</v>
      </c>
      <c r="D43" s="29">
        <f>FURS!D21</f>
        <v>3071699.5400000066</v>
      </c>
      <c r="E43" s="29">
        <f>FURS!E21</f>
        <v>2878273.5300000012</v>
      </c>
      <c r="F43" s="30">
        <f t="shared" si="5"/>
        <v>106.72020945834169</v>
      </c>
      <c r="G43" s="29">
        <f>FURS!G21</f>
        <v>24568143.120000005</v>
      </c>
      <c r="H43" s="29">
        <f>FURS!H21</f>
        <v>22678608.049999997</v>
      </c>
      <c r="I43" s="62">
        <f>G43/H43*100</f>
        <v>108.33179472846884</v>
      </c>
    </row>
    <row r="44" spans="2:9" x14ac:dyDescent="0.3">
      <c r="B44" s="63" t="s">
        <v>33</v>
      </c>
      <c r="C44" s="64" t="s">
        <v>6</v>
      </c>
      <c r="D44" s="29">
        <f>FURS!D22</f>
        <v>2748200.6400000006</v>
      </c>
      <c r="E44" s="29">
        <f>FURS!E22</f>
        <v>2570927.5799999982</v>
      </c>
      <c r="F44" s="30">
        <f t="shared" si="5"/>
        <v>106.89529574380319</v>
      </c>
      <c r="G44" s="29">
        <f>FURS!G22</f>
        <v>22023724.990000002</v>
      </c>
      <c r="H44" s="29">
        <f>FURS!H22</f>
        <v>20383814.859999996</v>
      </c>
      <c r="I44" s="62">
        <f>G44/H44*100</f>
        <v>108.04515808872495</v>
      </c>
    </row>
    <row r="45" spans="2:9" x14ac:dyDescent="0.3">
      <c r="B45" s="63" t="s">
        <v>34</v>
      </c>
      <c r="C45" s="63" t="s">
        <v>7</v>
      </c>
      <c r="D45" s="29">
        <f>FURS!D23</f>
        <v>342697884.35000086</v>
      </c>
      <c r="E45" s="29">
        <f>FURS!E23</f>
        <v>319006545.19999737</v>
      </c>
      <c r="F45" s="30">
        <f t="shared" si="5"/>
        <v>107.42659970664567</v>
      </c>
      <c r="G45" s="29">
        <f>FURS!G23</f>
        <v>2729962984.0600004</v>
      </c>
      <c r="H45" s="29">
        <f>FURS!H23</f>
        <v>2532274507.1999984</v>
      </c>
      <c r="I45" s="62">
        <f>G45/H45*100</f>
        <v>107.80675540104028</v>
      </c>
    </row>
    <row r="46" spans="2:9" x14ac:dyDescent="0.3">
      <c r="B46" s="63" t="s">
        <v>35</v>
      </c>
      <c r="C46" s="64" t="s">
        <v>8</v>
      </c>
      <c r="D46" s="29">
        <f>FURS!D24</f>
        <v>188492517.75</v>
      </c>
      <c r="E46" s="29">
        <f>FURS!E24</f>
        <v>176270564.32999969</v>
      </c>
      <c r="F46" s="30">
        <f t="shared" si="5"/>
        <v>106.93363266093559</v>
      </c>
      <c r="G46" s="29">
        <f>FURS!G24</f>
        <v>1506675135.3799999</v>
      </c>
      <c r="H46" s="29">
        <f>FURS!H24</f>
        <v>1397851572.6499996</v>
      </c>
      <c r="I46" s="62">
        <f>G46/H46*100</f>
        <v>107.78505850400815</v>
      </c>
    </row>
    <row r="49" spans="2:9" ht="52.8" x14ac:dyDescent="0.3">
      <c r="B49" s="55"/>
      <c r="C49" s="56" t="s">
        <v>138</v>
      </c>
      <c r="D49" s="56" t="s">
        <v>147</v>
      </c>
      <c r="E49" s="56" t="s">
        <v>148</v>
      </c>
      <c r="F49" s="56" t="s">
        <v>141</v>
      </c>
      <c r="G49" s="56" t="s">
        <v>149</v>
      </c>
      <c r="H49" s="56" t="s">
        <v>150</v>
      </c>
      <c r="I49" s="56" t="s">
        <v>141</v>
      </c>
    </row>
    <row r="50" spans="2:9" ht="49.5" customHeight="1" x14ac:dyDescent="0.3">
      <c r="B50" s="88" t="s">
        <v>93</v>
      </c>
      <c r="C50" s="87" t="s">
        <v>120</v>
      </c>
      <c r="D50" s="45">
        <f>SUM(D51:D54)</f>
        <v>40740969.220000051</v>
      </c>
      <c r="E50" s="45">
        <f>SUM(E51:E54)</f>
        <v>40001623.320000045</v>
      </c>
      <c r="F50" s="75">
        <f t="shared" ref="F50:F54" si="6">D50/E50*100</f>
        <v>101.84828974085747</v>
      </c>
      <c r="G50" s="45">
        <f>SUM(G51:G54)</f>
        <v>329874048.93000007</v>
      </c>
      <c r="H50" s="45">
        <f>SUM(H51:H54)</f>
        <v>322705427.88</v>
      </c>
      <c r="I50" s="76">
        <f>G50/H50*100</f>
        <v>102.2214132241574</v>
      </c>
    </row>
    <row r="51" spans="2:9" ht="16.5" customHeight="1" x14ac:dyDescent="0.3">
      <c r="B51" s="63" t="s">
        <v>94</v>
      </c>
      <c r="C51" s="92" t="s">
        <v>17</v>
      </c>
      <c r="D51" s="20">
        <f>FURS!D65</f>
        <v>22064.219999999972</v>
      </c>
      <c r="E51" s="20">
        <f>FURS!E65</f>
        <v>25048.459999999992</v>
      </c>
      <c r="F51" s="30">
        <f t="shared" si="6"/>
        <v>88.08613383816801</v>
      </c>
      <c r="G51" s="72">
        <f>FURS!G65</f>
        <v>202296.40999999997</v>
      </c>
      <c r="H51" s="72">
        <f>FURS!H65</f>
        <v>203719.75</v>
      </c>
      <c r="I51" s="62">
        <f>G51/H51*100</f>
        <v>99.301324491120752</v>
      </c>
    </row>
    <row r="52" spans="2:9" ht="14.25" customHeight="1" x14ac:dyDescent="0.3">
      <c r="B52" s="63" t="s">
        <v>95</v>
      </c>
      <c r="C52" s="92" t="s">
        <v>18</v>
      </c>
      <c r="D52" s="20">
        <f>FURS!D66</f>
        <v>37060.229999999981</v>
      </c>
      <c r="E52" s="20">
        <f>FURS!E66</f>
        <v>41955.539999999979</v>
      </c>
      <c r="F52" s="30">
        <f t="shared" si="6"/>
        <v>88.332148746029731</v>
      </c>
      <c r="G52" s="72">
        <f>FURS!G66</f>
        <v>339580.76</v>
      </c>
      <c r="H52" s="72">
        <f>FURS!H66</f>
        <v>340822.14</v>
      </c>
      <c r="I52" s="62">
        <f>G52/H52*100</f>
        <v>99.635768967356412</v>
      </c>
    </row>
    <row r="53" spans="2:9" ht="21.75" customHeight="1" x14ac:dyDescent="0.3">
      <c r="B53" s="63" t="s">
        <v>113</v>
      </c>
      <c r="C53" s="92" t="s">
        <v>19</v>
      </c>
      <c r="D53" s="20">
        <f>FURS!D67</f>
        <v>37404744.080000043</v>
      </c>
      <c r="E53" s="20">
        <f>FURS!E67</f>
        <v>36238935.480000049</v>
      </c>
      <c r="F53" s="30">
        <f t="shared" si="6"/>
        <v>103.21700564478058</v>
      </c>
      <c r="G53" s="72">
        <f>FURS!G67</f>
        <v>299294824.08000004</v>
      </c>
      <c r="H53" s="72">
        <f>FURS!H67</f>
        <v>291851437.05000001</v>
      </c>
      <c r="I53" s="62">
        <f>G53/H53*100</f>
        <v>102.55040273408859</v>
      </c>
    </row>
    <row r="54" spans="2:9" ht="20.25" customHeight="1" x14ac:dyDescent="0.3">
      <c r="B54" s="63" t="s">
        <v>114</v>
      </c>
      <c r="C54" s="92" t="s">
        <v>20</v>
      </c>
      <c r="D54" s="20">
        <f>FURS!D68</f>
        <v>3277100.6900000051</v>
      </c>
      <c r="E54" s="20">
        <f>FURS!E68</f>
        <v>3695683.8399999961</v>
      </c>
      <c r="F54" s="30">
        <f t="shared" si="6"/>
        <v>88.67372946058093</v>
      </c>
      <c r="G54" s="72">
        <f>FURS!G68</f>
        <v>30037347.680000003</v>
      </c>
      <c r="H54" s="72">
        <f>FURS!H68</f>
        <v>30309448.939999998</v>
      </c>
      <c r="I54" s="62">
        <f>G54/H54*100</f>
        <v>99.102255997663818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204E3BFA9D1E749BAD95EA9755D5C44" ma:contentTypeVersion="5" ma:contentTypeDescription="Ustvari nov dokument." ma:contentTypeScope="" ma:versionID="0c1b31452ea64c93c24301d1690800b5">
  <xsd:schema xmlns:xsd="http://www.w3.org/2001/XMLSchema" xmlns:xs="http://www.w3.org/2001/XMLSchema" xmlns:p="http://schemas.microsoft.com/office/2006/metadata/properties" xmlns:ns2="31846968-95d7-4ba5-b9d7-02992289841a" targetNamespace="http://schemas.microsoft.com/office/2006/metadata/properties" ma:root="true" ma:fieldsID="008f3766cb417dc8fff66de0f52d9920" ns2:_="">
    <xsd:import namespace="31846968-95d7-4ba5-b9d7-02992289841a"/>
    <xsd:element name="properties">
      <xsd:complexType>
        <xsd:sequence>
          <xsd:element name="documentManagement">
            <xsd:complexType>
              <xsd:all>
                <xsd:element ref="ns2:Leto" minOccurs="0"/>
                <xsd:element ref="ns2:Mesec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846968-95d7-4ba5-b9d7-02992289841a" elementFormDefault="qualified">
    <xsd:import namespace="http://schemas.microsoft.com/office/2006/documentManagement/types"/>
    <xsd:import namespace="http://schemas.microsoft.com/office/infopath/2007/PartnerControls"/>
    <xsd:element name="Leto" ma:index="4" nillable="true" ma:displayName="Leto" ma:default="2016" ma:format="Dropdown" ma:internalName="Leto">
      <xsd:simpleType>
        <xsd:restriction base="dms:Choice">
          <xsd:enumeration value="2014"/>
          <xsd:enumeration value="2015"/>
          <xsd:enumeration value="2016"/>
          <xsd:enumeration value="2017"/>
          <xsd:enumeration value="2018"/>
        </xsd:restriction>
      </xsd:simpleType>
    </xsd:element>
    <xsd:element name="Mesec" ma:index="5" nillable="true" ma:displayName="Mesec" ma:format="Dropdown" ma:internalName="Mesec">
      <xsd:simpleType>
        <xsd:restriction base="dms:Choice">
          <xsd:enumeration value="januar"/>
          <xsd:enumeration value="februar"/>
          <xsd:enumeration value="marec"/>
          <xsd:enumeration value="april"/>
          <xsd:enumeration value="maj"/>
          <xsd:enumeration value="junij"/>
          <xsd:enumeration value="julij"/>
          <xsd:enumeration value="avgust"/>
          <xsd:enumeration value="september"/>
          <xsd:enumeration value="oktober"/>
          <xsd:enumeration value="november"/>
          <xsd:enumeration value="december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Vrsta vsebine"/>
        <xsd:element ref="dc:title" minOccurs="0" maxOccurs="1" ma:index="3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sec xmlns="31846968-95d7-4ba5-b9d7-02992289841a">avgust</Mesec>
    <Leto xmlns="31846968-95d7-4ba5-b9d7-02992289841a">2018</Leto>
  </documentManagement>
</p:properties>
</file>

<file path=customXml/itemProps1.xml><?xml version="1.0" encoding="utf-8"?>
<ds:datastoreItem xmlns:ds="http://schemas.openxmlformats.org/officeDocument/2006/customXml" ds:itemID="{D3553A56-54B8-4424-9E10-2EF0FEC03F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1846968-95d7-4ba5-b9d7-02992289841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7382F3E-DF99-42A8-BFA0-2D224C3448F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988EE0E-9A65-442E-B0B8-9AD82EE37946}">
  <ds:schemaRefs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2006/metadata/properties"/>
    <ds:schemaRef ds:uri="31846968-95d7-4ba5-b9d7-02992289841a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FURS</vt:lpstr>
      <vt:lpstr>GRAF_2_3</vt:lpstr>
      <vt:lpstr>tabele za tekst</vt:lpstr>
      <vt:lpstr>FURS!Področje_tiskanja</vt:lpstr>
    </vt:vector>
  </TitlesOfParts>
  <Company>DURS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Ravnikar Darja</dc:creator>
  <cp:lastModifiedBy>Darja Ravnikar</cp:lastModifiedBy>
  <cp:lastPrinted>2018-09-17T09:48:04Z</cp:lastPrinted>
  <dcterms:created xsi:type="dcterms:W3CDTF">2013-10-09T08:57:38Z</dcterms:created>
  <dcterms:modified xsi:type="dcterms:W3CDTF">2018-09-17T09:48:14Z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0x0101003204E3BFA9D1E749BAD95EA9755D5C44</vt:lpwstr>
  </property>
  <property fmtid="{D5CDD505-2E9C-101B-9397-08002B2CF9AE}" pid="3" name="BExAnalyzer_OldName">
    <vt:lpwstr>Realizacija JFP FURS AVGUST 2018_delovna.xlsx</vt:lpwstr>
  </property>
</Properties>
</file>