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AVNA OBJAVA _internet\JFP JAVNA OBJAVA_internet\7 Julij\"/>
    </mc:Choice>
  </mc:AlternateContent>
  <bookViews>
    <workbookView xWindow="96" yWindow="12" windowWidth="15456" windowHeight="5952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FURS!$A$1:$K$76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26" i="24"/>
  <c r="D31" i="24"/>
  <c r="E29" i="24" l="1"/>
  <c r="E31" i="24"/>
  <c r="F31" i="24" s="1"/>
  <c r="H32" i="24"/>
  <c r="I32" i="24" s="1"/>
  <c r="H31" i="24"/>
  <c r="H28" i="24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H10" i="24"/>
  <c r="I10" i="24" s="1"/>
  <c r="H9" i="24"/>
  <c r="I9" i="24" s="1"/>
  <c r="E53" i="24"/>
  <c r="F53" i="24" s="1"/>
  <c r="E51" i="24"/>
  <c r="E52" i="24"/>
  <c r="E54" i="24"/>
  <c r="F54" i="24" s="1"/>
  <c r="E37" i="24"/>
  <c r="E34" i="24"/>
  <c r="E33" i="24"/>
  <c r="F33" i="24" s="1"/>
  <c r="E27" i="24"/>
  <c r="F27" i="24" s="1"/>
  <c r="E26" i="24"/>
  <c r="F26" i="24" s="1"/>
  <c r="E44" i="24"/>
  <c r="F44" i="24" s="1"/>
  <c r="E46" i="24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I11" i="24"/>
  <c r="G6" i="24"/>
  <c r="G5" i="24" s="1"/>
  <c r="G54" i="24"/>
  <c r="D52" i="24"/>
  <c r="D50" i="24" s="1"/>
  <c r="F51" i="24"/>
  <c r="I26" i="24"/>
  <c r="F34" i="24"/>
  <c r="I28" i="24"/>
  <c r="G30" i="24"/>
  <c r="E8" i="22"/>
  <c r="G25" i="24"/>
  <c r="G24" i="24" s="1"/>
  <c r="D6" i="24"/>
  <c r="D5" i="24" s="1"/>
  <c r="E39" i="22"/>
  <c r="D25" i="24"/>
  <c r="G42" i="24"/>
  <c r="F46" i="24"/>
  <c r="D42" i="24"/>
  <c r="H6" i="24" l="1"/>
  <c r="H5" i="24" s="1"/>
  <c r="I5" i="24" s="1"/>
  <c r="E6" i="24"/>
  <c r="F6" i="24" s="1"/>
  <c r="H50" i="24"/>
  <c r="I54" i="24"/>
  <c r="E42" i="24"/>
  <c r="F42" i="24" s="1"/>
  <c r="E25" i="24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25" i="24"/>
  <c r="G23" i="24"/>
  <c r="E7" i="22"/>
  <c r="I6" i="24" l="1"/>
  <c r="E40" i="22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<sst xmlns="http://schemas.openxmlformats.org/spreadsheetml/2006/main" count="282" uniqueCount="166">
  <si>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</si>
  <si>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</si>
  <si>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</si>
  <si>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</si>
  <si>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</si>
  <si>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</si>
  <si>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</si>
  <si>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</si>
  <si>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</si>
  <si>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</si>
  <si>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</si>
  <si>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</si>
  <si>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</si>
  <si>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</si>
  <si>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</si>
  <si>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</si>
  <si>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</si>
  <si>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</si>
  <si>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</si>
  <si>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</si>
  <si>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</si>
  <si>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</si>
  <si>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</si>
  <si>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</si>
  <si>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</si>
  <si>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</si>
  <si>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</si>
  <si>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</si>
  <si>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</si>
  <si>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</si>
  <si>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</si>
  <si>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</si>
  <si>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</si>
  <si>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</si>
  <si>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</si>
  <si>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</si>
  <si>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</si>
  <si>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</si>
  <si>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</si>
  <si>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</si>
  <si>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</si>
  <si>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</si>
  <si>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</si>
  <si>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</si>
  <si>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</si>
  <si>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</si>
  <si>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</si>
  <si>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</si>
  <si>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</si>
  <si>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</si>
  <si>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</si>
  <si>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</si>
  <si>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</si>
  <si>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</si>
  <si>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</si>
  <si>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</si>
  <si>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</si>
  <si>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</si>
  <si>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</si>
  <si>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</si>
  <si>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</si>
  <si>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</si>
  <si>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</si>
  <si>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</si>
  <si>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</si>
  <si>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</si>
  <si>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</si>
  <si>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</si>
  <si>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</si>
  <si>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</si>
  <si>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</si>
  <si>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</si>
  <si>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</si>
  <si>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</si>
  <si>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</si>
  <si>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</si>
  <si>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</si>
  <si>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</si>
  <si>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</si>
  <si>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</si>
  <si>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</si>
  <si>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</si>
  <si>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</si>
  <si>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</si>
  <si>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</si>
  <si>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</si>
  <si>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</si>
  <si>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</si>
  <si>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</si>
  <si>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</si>
  <si>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</si>
  <si>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</si>
  <si>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</si>
  <si>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</si>
  <si>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</si>
  <si>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</si>
  <si>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</si>
  <si>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</si>
  <si>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</si>
  <si>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</si>
  <si>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</si>
  <si>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</si>
  <si>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</si>
  <si>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</si>
  <si>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</si>
  <si>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</si>
  <si>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</si>
  <si>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</si>
  <si>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</si>
  <si>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</si>
  <si>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</si>
  <si>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</si>
  <si>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</si>
  <si>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</si>
  <si>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</si>
  <si>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</si>
  <si>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</si>
  <si>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</si>
  <si>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</si>
  <si>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</si>
  <si>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</si>
  <si>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</si>
  <si>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</si>
  <si>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</si>
  <si>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</si>
  <si>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</si>
  <si>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</si>
  <si>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</si>
  <si>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</si>
  <si>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</si>
  <si>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</si>
  <si>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</si>
  <si>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</si>
  <si>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</si>
  <si>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</si>
  <si>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</si>
  <si>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</si>
  <si>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</si>
  <si>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</si>
  <si>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</si>
  <si>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</si>
  <si>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</si>
  <si>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</si>
  <si>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</si>
  <si>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</si>
  <si>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</si>
  <si>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</si>
  <si>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</si>
  <si>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</si>
  <si>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</si>
  <si>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</si>
  <si>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RAZLIKA MESEC 2018/2017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</si>
  <si>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</si>
  <si>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</si>
  <si>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</si>
  <si>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</si>
  <si>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</si>
  <si>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</si>
  <si>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</si>
  <si>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</si>
  <si>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</si>
  <si>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RAZLIKA OBDOBJE  2018/2017</t>
  </si>
  <si>
    <t>REALIZACIJA  JULIJ 2017</t>
  </si>
  <si>
    <t>REALIZACIJA JANUAR - JULIJ 2018</t>
  </si>
  <si>
    <t>REALIZACIJA JANUAR - JULIJ 2017</t>
  </si>
  <si>
    <t xml:space="preserve"> REALIZACIJA   JULIJ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</si>
</sst>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7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13"/>
      <name val="Arial"/>
      <family val="2"/>
      <charset val="238"/>
    </font>
  </fonts>
  <fills count="8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1" fillId="38" borderId="0"/>
    <xf numFmtId="0" fontId="59" fillId="39" borderId="0" applyNumberFormat="0" applyBorder="0" applyAlignment="0" applyProtection="0"/>
    <xf numFmtId="0" fontId="60" fillId="40" borderId="0" applyNumberFormat="0" applyBorder="0" applyAlignment="0" applyProtection="0"/>
    <xf numFmtId="0" fontId="60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5" borderId="0" applyNumberFormat="0" applyBorder="0" applyAlignment="0" applyProtection="0"/>
    <xf numFmtId="0" fontId="59" fillId="46" borderId="0" applyNumberFormat="0" applyBorder="0" applyAlignment="0" applyProtection="0"/>
    <xf numFmtId="0" fontId="59" fillId="47" borderId="0" applyNumberFormat="0" applyBorder="0" applyAlignment="0" applyProtection="0"/>
    <xf numFmtId="0" fontId="60" fillId="48" borderId="0" applyNumberFormat="0" applyBorder="0" applyAlignment="0" applyProtection="0"/>
    <xf numFmtId="0" fontId="60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1" borderId="0" applyNumberFormat="0" applyBorder="0" applyAlignment="0" applyProtection="0"/>
    <xf numFmtId="0" fontId="60" fillId="44" borderId="0" applyNumberFormat="0" applyBorder="0" applyAlignment="0" applyProtection="0"/>
    <xf numFmtId="0" fontId="60" fillId="52" borderId="0" applyNumberFormat="0" applyBorder="0" applyAlignment="0" applyProtection="0"/>
    <xf numFmtId="0" fontId="59" fillId="45" borderId="0" applyNumberFormat="0" applyBorder="0" applyAlignment="0" applyProtection="0"/>
    <xf numFmtId="0" fontId="59" fillId="42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59" fillId="42" borderId="0" applyNumberFormat="0" applyBorder="0" applyAlignment="0" applyProtection="0"/>
    <xf numFmtId="0" fontId="59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59" fillId="58" borderId="0" applyNumberFormat="0" applyBorder="0" applyAlignment="0" applyProtection="0"/>
    <xf numFmtId="0" fontId="61" fillId="56" borderId="0" applyNumberFormat="0" applyBorder="0" applyAlignment="0" applyProtection="0"/>
    <xf numFmtId="0" fontId="62" fillId="59" borderId="38" applyNumberFormat="0" applyAlignment="0" applyProtection="0"/>
    <xf numFmtId="0" fontId="63" fillId="51" borderId="39" applyNumberFormat="0" applyAlignment="0" applyProtection="0"/>
    <xf numFmtId="0" fontId="64" fillId="60" borderId="0" applyNumberFormat="0" applyBorder="0" applyAlignment="0" applyProtection="0"/>
    <xf numFmtId="0" fontId="64" fillId="61" borderId="0" applyNumberFormat="0" applyBorder="0" applyAlignment="0" applyProtection="0"/>
    <xf numFmtId="0" fontId="64" fillId="62" borderId="0" applyNumberFormat="0" applyBorder="0" applyAlignment="0" applyProtection="0"/>
    <xf numFmtId="0" fontId="60" fillId="49" borderId="0" applyNumberFormat="0" applyBorder="0" applyAlignment="0" applyProtection="0"/>
    <xf numFmtId="0" fontId="65" fillId="0" borderId="40" applyNumberFormat="0" applyFill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7" fillId="0" borderId="0" applyNumberFormat="0" applyFill="0" applyBorder="0" applyAlignment="0" applyProtection="0"/>
    <xf numFmtId="0" fontId="68" fillId="57" borderId="38" applyNumberFormat="0" applyAlignment="0" applyProtection="0"/>
    <xf numFmtId="0" fontId="69" fillId="0" borderId="43" applyNumberFormat="0" applyFill="0" applyAlignment="0" applyProtection="0"/>
    <xf numFmtId="0" fontId="69" fillId="57" borderId="0" applyNumberFormat="0" applyBorder="0" applyAlignment="0" applyProtection="0"/>
    <xf numFmtId="0" fontId="52" fillId="56" borderId="38" applyNumberFormat="0" applyFont="0" applyAlignment="0" applyProtection="0"/>
    <xf numFmtId="0" fontId="70" fillId="59" borderId="44" applyNumberFormat="0" applyAlignment="0" applyProtection="0"/>
    <xf numFmtId="4" fontId="52" fillId="63" borderId="38" applyNumberFormat="0" applyProtection="0">
      <alignment vertical="center"/>
    </xf>
    <xf numFmtId="4" fontId="73" fillId="64" borderId="38" applyNumberFormat="0" applyProtection="0">
      <alignment vertical="center"/>
    </xf>
    <xf numFmtId="4" fontId="52" fillId="64" borderId="38" applyNumberFormat="0" applyProtection="0">
      <alignment horizontal="left" vertical="center" indent="1"/>
    </xf>
    <xf numFmtId="0" fontId="56" fillId="63" borderId="45" applyNumberFormat="0" applyProtection="0">
      <alignment horizontal="left" vertical="top" indent="1"/>
    </xf>
    <xf numFmtId="4" fontId="52" fillId="65" borderId="38" applyNumberFormat="0" applyProtection="0">
      <alignment horizontal="left" vertical="center" indent="1"/>
    </xf>
    <xf numFmtId="4" fontId="52" fillId="66" borderId="38" applyNumberFormat="0" applyProtection="0">
      <alignment horizontal="right" vertical="center"/>
    </xf>
    <xf numFmtId="4" fontId="52" fillId="67" borderId="38" applyNumberFormat="0" applyProtection="0">
      <alignment horizontal="right" vertical="center"/>
    </xf>
    <xf numFmtId="4" fontId="52" fillId="68" borderId="46" applyNumberFormat="0" applyProtection="0">
      <alignment horizontal="right" vertical="center"/>
    </xf>
    <xf numFmtId="4" fontId="52" fillId="69" borderId="38" applyNumberFormat="0" applyProtection="0">
      <alignment horizontal="right" vertical="center"/>
    </xf>
    <xf numFmtId="4" fontId="52" fillId="70" borderId="38" applyNumberFormat="0" applyProtection="0">
      <alignment horizontal="right" vertical="center"/>
    </xf>
    <xf numFmtId="4" fontId="52" fillId="71" borderId="38" applyNumberFormat="0" applyProtection="0">
      <alignment horizontal="right" vertical="center"/>
    </xf>
    <xf numFmtId="4" fontId="52" fillId="72" borderId="38" applyNumberFormat="0" applyProtection="0">
      <alignment horizontal="right" vertical="center"/>
    </xf>
    <xf numFmtId="4" fontId="52" fillId="73" borderId="38" applyNumberFormat="0" applyProtection="0">
      <alignment horizontal="right" vertical="center"/>
    </xf>
    <xf numFmtId="4" fontId="52" fillId="74" borderId="38" applyNumberFormat="0" applyProtection="0">
      <alignment horizontal="right" vertical="center"/>
    </xf>
    <xf numFmtId="4" fontId="52" fillId="75" borderId="46" applyNumberFormat="0" applyProtection="0">
      <alignment horizontal="left" vertical="center" indent="1"/>
    </xf>
    <xf numFmtId="4" fontId="55" fillId="76" borderId="46" applyNumberFormat="0" applyProtection="0">
      <alignment horizontal="left" vertical="center" indent="1"/>
    </xf>
    <xf numFmtId="4" fontId="55" fillId="76" borderId="46" applyNumberFormat="0" applyProtection="0">
      <alignment horizontal="left" vertical="center" indent="1"/>
    </xf>
    <xf numFmtId="4" fontId="52" fillId="77" borderId="38" applyNumberFormat="0" applyProtection="0">
      <alignment horizontal="right" vertical="center"/>
    </xf>
    <xf numFmtId="4" fontId="52" fillId="78" borderId="46" applyNumberFormat="0" applyProtection="0">
      <alignment horizontal="left" vertical="center" indent="1"/>
    </xf>
    <xf numFmtId="4" fontId="52" fillId="77" borderId="46" applyNumberFormat="0" applyProtection="0">
      <alignment horizontal="left" vertical="center" indent="1"/>
    </xf>
    <xf numFmtId="0" fontId="52" fillId="79" borderId="38" applyNumberFormat="0" applyProtection="0">
      <alignment horizontal="left" vertical="center" indent="1"/>
    </xf>
    <xf numFmtId="0" fontId="52" fillId="76" borderId="45" applyNumberFormat="0" applyProtection="0">
      <alignment horizontal="left" vertical="top" indent="1"/>
    </xf>
    <xf numFmtId="0" fontId="52" fillId="80" borderId="38" applyNumberFormat="0" applyProtection="0">
      <alignment horizontal="left" vertical="center" indent="1"/>
    </xf>
    <xf numFmtId="0" fontId="52" fillId="77" borderId="45" applyNumberFormat="0" applyProtection="0">
      <alignment horizontal="left" vertical="top" indent="1"/>
    </xf>
    <xf numFmtId="0" fontId="52" fillId="81" borderId="38" applyNumberFormat="0" applyProtection="0">
      <alignment horizontal="left" vertical="center" indent="1"/>
    </xf>
    <xf numFmtId="0" fontId="52" fillId="81" borderId="45" applyNumberFormat="0" applyProtection="0">
      <alignment horizontal="left" vertical="top" indent="1"/>
    </xf>
    <xf numFmtId="0" fontId="52" fillId="78" borderId="38" applyNumberFormat="0" applyProtection="0">
      <alignment horizontal="left" vertical="center" indent="1"/>
    </xf>
    <xf numFmtId="0" fontId="52" fillId="78" borderId="45" applyNumberFormat="0" applyProtection="0">
      <alignment horizontal="left" vertical="top" indent="1"/>
    </xf>
    <xf numFmtId="0" fontId="52" fillId="82" borderId="47" applyNumberFormat="0">
      <protection locked="0"/>
    </xf>
    <xf numFmtId="0" fontId="53" fillId="76" borderId="48" applyBorder="0"/>
    <xf numFmtId="4" fontId="54" fillId="83" borderId="45" applyNumberFormat="0" applyProtection="0">
      <alignment vertical="center"/>
    </xf>
    <xf numFmtId="4" fontId="73" fillId="84" borderId="1" applyNumberFormat="0" applyProtection="0">
      <alignment vertical="center"/>
    </xf>
    <xf numFmtId="4" fontId="54" fillId="79" borderId="45" applyNumberFormat="0" applyProtection="0">
      <alignment horizontal="left" vertical="center" indent="1"/>
    </xf>
    <xf numFmtId="0" fontId="54" fillId="83" borderId="45" applyNumberFormat="0" applyProtection="0">
      <alignment horizontal="left" vertical="top" indent="1"/>
    </xf>
    <xf numFmtId="4" fontId="52" fillId="0" borderId="38" applyNumberFormat="0" applyProtection="0">
      <alignment horizontal="right" vertical="center"/>
    </xf>
    <xf numFmtId="4" fontId="73" fillId="36" borderId="38" applyNumberFormat="0" applyProtection="0">
      <alignment horizontal="right" vertical="center"/>
    </xf>
    <xf numFmtId="4" fontId="52" fillId="65" borderId="38" applyNumberFormat="0" applyProtection="0">
      <alignment horizontal="left" vertical="center" indent="1"/>
    </xf>
    <xf numFmtId="0" fontId="54" fillId="77" borderId="45" applyNumberFormat="0" applyProtection="0">
      <alignment horizontal="left" vertical="top" indent="1"/>
    </xf>
    <xf numFmtId="4" fontId="57" fillId="85" borderId="46" applyNumberFormat="0" applyProtection="0">
      <alignment horizontal="left" vertical="center" indent="1"/>
    </xf>
    <xf numFmtId="0" fontId="52" fillId="86" borderId="1"/>
    <xf numFmtId="4" fontId="58" fillId="82" borderId="38" applyNumberFormat="0" applyProtection="0">
      <alignment horizontal="right" vertical="center"/>
    </xf>
    <xf numFmtId="0" fontId="71" fillId="0" borderId="0" applyNumberFormat="0" applyFill="0" applyBorder="0" applyAlignment="0" applyProtection="0"/>
    <xf numFmtId="0" fontId="64" fillId="0" borderId="49" applyNumberFormat="0" applyFill="0" applyAlignment="0" applyProtection="0"/>
    <xf numFmtId="0" fontId="72" fillId="0" borderId="0" applyNumberFormat="0" applyFill="0" applyBorder="0" applyAlignment="0" applyProtection="0"/>
  </cellStyleXfs>
  <cellXfs count="196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24" fillId="0" borderId="0" xfId="0" applyNumberFormat="1" applyFont="1" applyFill="1" applyBorder="1" applyAlignment="1">
      <alignment horizontal="center" wrapText="1"/>
    </xf>
    <xf numFmtId="3" fontId="3" fillId="0" borderId="33" xfId="0" applyNumberFormat="1" applyFont="1" applyBorder="1" applyAlignment="1">
      <alignment horizontal="center"/>
    </xf>
    <xf numFmtId="3" fontId="3" fillId="0" borderId="0" xfId="0" applyNumberFormat="1" applyFont="1"/>
    <xf numFmtId="3" fontId="31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4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4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20" xfId="0" applyNumberFormat="1" applyFont="1" applyFill="1" applyBorder="1" applyAlignment="1">
      <alignment horizontal="right"/>
    </xf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0" fontId="0" fillId="0" borderId="0" xfId="0"/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4" fontId="0" fillId="0" borderId="0" xfId="0" applyNumberFormat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4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6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166" fontId="50" fillId="34" borderId="37" xfId="0" applyNumberFormat="1" applyFont="1" applyFill="1" applyBorder="1" applyAlignment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0" fillId="35" borderId="15" xfId="0" applyNumberFormat="1" applyFont="1" applyFill="1" applyBorder="1"/>
    <xf numFmtId="3" fontId="40" fillId="35" borderId="1" xfId="0" applyNumberFormat="1" applyFont="1" applyFill="1" applyBorder="1"/>
    <xf numFmtId="3" fontId="40" fillId="0" borderId="15" xfId="0" applyNumberFormat="1" applyFont="1" applyBorder="1"/>
    <xf numFmtId="3" fontId="40" fillId="0" borderId="1" xfId="0" applyNumberFormat="1" applyFont="1" applyBorder="1"/>
    <xf numFmtId="3" fontId="50" fillId="0" borderId="15" xfId="0" applyNumberFormat="1" applyFont="1" applyBorder="1"/>
    <xf numFmtId="3" fontId="50" fillId="0" borderId="1" xfId="0" applyNumberFormat="1" applyFont="1" applyBorder="1"/>
    <xf numFmtId="3" fontId="40" fillId="0" borderId="15" xfId="0" applyNumberFormat="1" applyFont="1" applyFill="1" applyBorder="1"/>
    <xf numFmtId="3" fontId="40" fillId="0" borderId="1" xfId="0" applyNumberFormat="1" applyFont="1" applyFill="1" applyBorder="1"/>
    <xf numFmtId="3" fontId="40" fillId="0" borderId="15" xfId="0" quotePrefix="1" applyNumberFormat="1" applyFont="1" applyFill="1" applyBorder="1"/>
    <xf numFmtId="3" fontId="40" fillId="0" borderId="1" xfId="0" quotePrefix="1" applyNumberFormat="1" applyFont="1" applyFill="1" applyBorder="1"/>
    <xf numFmtId="3" fontId="50" fillId="0" borderId="15" xfId="0" quotePrefix="1" applyNumberFormat="1" applyFont="1" applyFill="1" applyBorder="1"/>
    <xf numFmtId="3" fontId="50" fillId="0" borderId="1" xfId="0" quotePrefix="1" applyNumberFormat="1" applyFont="1" applyFill="1" applyBorder="1"/>
    <xf numFmtId="3" fontId="50" fillId="0" borderId="15" xfId="0" applyNumberFormat="1" applyFont="1" applyFill="1" applyBorder="1"/>
    <xf numFmtId="3" fontId="50" fillId="0" borderId="1" xfId="0" applyNumberFormat="1" applyFont="1" applyFill="1" applyBorder="1"/>
    <xf numFmtId="3" fontId="50" fillId="35" borderId="15" xfId="0" applyNumberFormat="1" applyFont="1" applyFill="1" applyBorder="1"/>
    <xf numFmtId="3" fontId="50" fillId="35" borderId="1" xfId="0" applyNumberFormat="1" applyFont="1" applyFill="1" applyBorder="1"/>
    <xf numFmtId="3" fontId="50" fillId="0" borderId="30" xfId="0" applyNumberFormat="1" applyFont="1" applyBorder="1"/>
    <xf numFmtId="3" fontId="50" fillId="0" borderId="17" xfId="0" applyNumberFormat="1" applyFont="1" applyFill="1" applyBorder="1"/>
    <xf numFmtId="3" fontId="50" fillId="0" borderId="30" xfId="0" applyNumberFormat="1" applyFont="1" applyFill="1" applyBorder="1"/>
    <xf numFmtId="3" fontId="50" fillId="0" borderId="12" xfId="0" applyNumberFormat="1" applyFont="1" applyFill="1" applyBorder="1"/>
    <xf numFmtId="3" fontId="50" fillId="35" borderId="12" xfId="0" applyNumberFormat="1" applyFont="1" applyFill="1" applyBorder="1"/>
    <xf numFmtId="3" fontId="40" fillId="35" borderId="11" xfId="0" applyNumberFormat="1" applyFont="1" applyFill="1" applyBorder="1"/>
    <xf numFmtId="3" fontId="50" fillId="0" borderId="12" xfId="0" applyNumberFormat="1" applyFont="1" applyBorder="1"/>
    <xf numFmtId="3" fontId="74" fillId="34" borderId="18" xfId="0" applyNumberFormat="1" applyFont="1" applyFill="1" applyBorder="1"/>
    <xf numFmtId="3" fontId="74" fillId="34" borderId="24" xfId="0" applyNumberFormat="1" applyFont="1" applyFill="1" applyBorder="1"/>
    <xf numFmtId="3" fontId="74" fillId="34" borderId="23" xfId="0" applyNumberFormat="1" applyFont="1" applyFill="1" applyBorder="1"/>
    <xf numFmtId="3" fontId="32" fillId="0" borderId="0" xfId="0" applyNumberFormat="1" applyFont="1" applyBorder="1"/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21" xfId="711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mba 4" xfId="750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487-4CE1-A013-4D4B9D70061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487-4CE1-A013-4D4B9D70061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487-4CE1-A013-4D4B9D70061E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487-4CE1-A013-4D4B9D70061E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4.5658395786155319</c:v>
                </c:pt>
                <c:pt idx="1">
                  <c:v>21.341184948247562</c:v>
                </c:pt>
                <c:pt idx="2">
                  <c:v>20.344729272281949</c:v>
                </c:pt>
                <c:pt idx="3">
                  <c:v>53.748246200854958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487-4CE1-A013-4D4B9D700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8E76-4159-BE0A-5D553E71F2B3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8E76-4159-BE0A-5D553E71F2B3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8E76-4159-BE0A-5D553E71F2B3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8E76-4159-BE0A-5D553E71F2B3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E76-4159-BE0A-5D553E71F2B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E76-4159-BE0A-5D553E71F2B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E76-4159-BE0A-5D553E71F2B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E76-4159-BE0A-5D553E71F2B3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10.010376900412163</c:v>
                </c:pt>
                <c:pt idx="1">
                  <c:v>19.82232875016091</c:v>
                </c:pt>
                <c:pt idx="2">
                  <c:v>17.251299123198258</c:v>
                </c:pt>
                <c:pt idx="3">
                  <c:v>52.915995226228688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E76-4159-BE0A-5D553E71F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topLeftCell="A64" zoomScaleNormal="100" workbookViewId="0">
      <selection activeCell="I9" sqref="I9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54.6640625" customWidth="1"/>
    <col min="4" max="5" width="17.6640625" customWidth="1"/>
    <col min="6" max="6" width="9.88671875" customWidth="1"/>
    <col min="7" max="8" width="17.6640625" customWidth="1"/>
    <col min="9" max="9" width="10" customWidth="1"/>
    <col min="10" max="10" width="17" hidden="1" customWidth="1"/>
    <col min="11" max="11" width="18.5546875" hidden="1" customWidth="1"/>
  </cols>
  <sheetData>
    <row r="1" spans="1:11" x14ac:dyDescent="0.3">
      <c r="B1" s="14" t="s">
        <v>121</v>
      </c>
      <c r="C1" s="14"/>
      <c r="D1" s="14"/>
      <c r="E1" s="14"/>
      <c r="F1" s="14"/>
      <c r="G1" s="13"/>
      <c r="H1" s="13"/>
      <c r="I1" s="13"/>
      <c r="J1" s="13"/>
    </row>
    <row r="2" spans="1:11" x14ac:dyDescent="0.3">
      <c r="B2" s="14" t="s">
        <v>122</v>
      </c>
      <c r="C2" s="14"/>
      <c r="D2" s="14"/>
      <c r="E2" s="14"/>
      <c r="F2" s="14"/>
      <c r="G2" s="15"/>
      <c r="H2" s="13"/>
      <c r="I2" s="13"/>
      <c r="J2" s="13"/>
    </row>
    <row r="3" spans="1:11" x14ac:dyDescent="0.3">
      <c r="B3" s="14" t="s">
        <v>128</v>
      </c>
      <c r="C3" s="14"/>
      <c r="D3" s="14"/>
      <c r="E3" s="14"/>
      <c r="F3" s="14"/>
      <c r="G3" s="13"/>
      <c r="H3" s="13"/>
      <c r="I3" s="13"/>
      <c r="J3" s="13"/>
    </row>
    <row r="4" spans="1:11" x14ac:dyDescent="0.3">
      <c r="B4" s="13"/>
      <c r="C4" s="14"/>
      <c r="D4" s="14"/>
      <c r="E4" s="14"/>
      <c r="F4" s="14"/>
      <c r="G4" s="13"/>
      <c r="H4" s="13"/>
      <c r="I4" s="13"/>
      <c r="J4" s="13"/>
    </row>
    <row r="5" spans="1:11" x14ac:dyDescent="0.3">
      <c r="B5" s="26"/>
      <c r="C5" s="2"/>
      <c r="D5" s="14"/>
      <c r="E5" s="14"/>
      <c r="F5" s="14"/>
      <c r="G5" s="13"/>
      <c r="H5" s="13"/>
      <c r="I5" s="13"/>
      <c r="J5" s="13"/>
    </row>
    <row r="6" spans="1:11" ht="15" thickBot="1" x14ac:dyDescent="0.35">
      <c r="A6" s="193"/>
      <c r="B6" s="194" t="s">
        <v>104</v>
      </c>
      <c r="C6" s="194"/>
      <c r="D6" s="194"/>
      <c r="E6" s="194"/>
      <c r="F6" s="194"/>
      <c r="G6" s="194"/>
      <c r="H6" s="194"/>
      <c r="I6" s="194"/>
      <c r="J6" s="33"/>
    </row>
    <row r="7" spans="1:11" ht="74.25" customHeight="1" x14ac:dyDescent="0.3">
      <c r="A7" s="193"/>
      <c r="B7" s="16"/>
      <c r="C7" s="35"/>
      <c r="D7" s="149" t="s">
        <v>165</v>
      </c>
      <c r="E7" s="150" t="s">
        <v>162</v>
      </c>
      <c r="F7" s="29" t="s">
        <v>152</v>
      </c>
      <c r="G7" s="150" t="s">
        <v>163</v>
      </c>
      <c r="H7" s="150" t="s">
        <v>164</v>
      </c>
      <c r="I7" s="152" t="s">
        <v>152</v>
      </c>
      <c r="J7" s="30" t="s">
        <v>151</v>
      </c>
      <c r="K7" s="30" t="s">
        <v>161</v>
      </c>
    </row>
    <row r="8" spans="1:11" s="20" customFormat="1" ht="19.2" customHeight="1" x14ac:dyDescent="0.25">
      <c r="A8" s="193"/>
      <c r="B8" s="17" t="s">
        <v>60</v>
      </c>
      <c r="C8" s="36" t="s">
        <v>123</v>
      </c>
      <c r="D8" s="153">
        <v>1</v>
      </c>
      <c r="E8" s="18">
        <v>2</v>
      </c>
      <c r="F8" s="31" t="s">
        <v>125</v>
      </c>
      <c r="G8" s="18">
        <v>1</v>
      </c>
      <c r="H8" s="18">
        <v>2</v>
      </c>
      <c r="I8" s="19" t="s">
        <v>125</v>
      </c>
      <c r="J8" s="34"/>
    </row>
    <row r="9" spans="1:11" s="20" customFormat="1" ht="22.95" customHeight="1" x14ac:dyDescent="0.3">
      <c r="A9" s="193"/>
      <c r="B9" s="139" t="s">
        <v>21</v>
      </c>
      <c r="C9" s="140" t="s">
        <v>96</v>
      </c>
      <c r="D9" s="154">
        <v>1213694351.7399991</v>
      </c>
      <c r="E9" s="141">
        <v>1137814803.4600005</v>
      </c>
      <c r="F9" s="142">
        <v>106.66888390353641</v>
      </c>
      <c r="G9" s="141">
        <v>9088971951.6200008</v>
      </c>
      <c r="H9" s="141">
        <v>8509674923.5600014</v>
      </c>
      <c r="I9" s="143">
        <v>106.80751066596153</v>
      </c>
      <c r="J9" s="32">
        <v>75879548.279998541</v>
      </c>
      <c r="K9" s="32">
        <v>579297028.05999947</v>
      </c>
    </row>
    <row r="10" spans="1:11" s="20" customFormat="1" ht="30" customHeight="1" x14ac:dyDescent="0.3">
      <c r="A10" s="193"/>
      <c r="B10" s="3" t="s">
        <v>22</v>
      </c>
      <c r="C10" s="47" t="s">
        <v>117</v>
      </c>
      <c r="D10" s="166">
        <v>115607437.96000023</v>
      </c>
      <c r="E10" s="167">
        <v>102158831.18000041</v>
      </c>
      <c r="F10" s="49">
        <v>113.16440940509962</v>
      </c>
      <c r="G10" s="167">
        <v>1891860006.6600001</v>
      </c>
      <c r="H10" s="167">
        <v>1715865903.7600002</v>
      </c>
      <c r="I10" s="21">
        <v>110.25686812205673</v>
      </c>
      <c r="J10" s="32">
        <v>13448606.779999822</v>
      </c>
      <c r="K10" s="32">
        <v>175994102.89999986</v>
      </c>
    </row>
    <row r="11" spans="1:11" s="20" customFormat="1" ht="22.95" customHeight="1" x14ac:dyDescent="0.3">
      <c r="A11" s="193"/>
      <c r="B11" s="7" t="s">
        <v>23</v>
      </c>
      <c r="C11" s="38" t="s">
        <v>61</v>
      </c>
      <c r="D11" s="168">
        <v>53629606.520000175</v>
      </c>
      <c r="E11" s="169">
        <v>33162983.990000393</v>
      </c>
      <c r="F11" s="50">
        <v>161.71526222179241</v>
      </c>
      <c r="G11" s="169">
        <v>1375359588.0200002</v>
      </c>
      <c r="H11" s="169">
        <v>1236583156.8100002</v>
      </c>
      <c r="I11" s="22">
        <v>111.22257168438232</v>
      </c>
      <c r="J11" s="32">
        <v>20466622.529999781</v>
      </c>
      <c r="K11" s="32">
        <v>138776431.21000004</v>
      </c>
    </row>
    <row r="12" spans="1:11" s="20" customFormat="1" ht="22.95" customHeight="1" x14ac:dyDescent="0.3">
      <c r="A12" s="193"/>
      <c r="B12" s="8" t="s">
        <v>24</v>
      </c>
      <c r="C12" s="39" t="s">
        <v>62</v>
      </c>
      <c r="D12" s="168">
        <v>-177099605.63999999</v>
      </c>
      <c r="E12" s="169">
        <v>-162542382.13999999</v>
      </c>
      <c r="F12" s="50">
        <v>108.95595555346401</v>
      </c>
      <c r="G12" s="169">
        <v>-198343100.75</v>
      </c>
      <c r="H12" s="169">
        <v>-180372975.65000001</v>
      </c>
      <c r="I12" s="22">
        <v>109.96275913020898</v>
      </c>
      <c r="J12" s="32">
        <v>-14557223.5</v>
      </c>
      <c r="K12" s="32">
        <v>-17970125.099999994</v>
      </c>
    </row>
    <row r="13" spans="1:11" s="20" customFormat="1" ht="19.2" customHeight="1" x14ac:dyDescent="0.3">
      <c r="A13" s="193"/>
      <c r="B13" s="9" t="s">
        <v>63</v>
      </c>
      <c r="C13" s="40" t="s">
        <v>0</v>
      </c>
      <c r="D13" s="170">
        <v>9080541.2599999905</v>
      </c>
      <c r="E13" s="171">
        <v>16317271.280000016</v>
      </c>
      <c r="F13" s="50">
        <v>55.649876159930955</v>
      </c>
      <c r="G13" s="171">
        <v>50823383.600000001</v>
      </c>
      <c r="H13" s="171">
        <v>58606686.180000007</v>
      </c>
      <c r="I13" s="22">
        <v>86.719428981029608</v>
      </c>
      <c r="J13" s="32">
        <v>-7236730.0200000256</v>
      </c>
      <c r="K13" s="32">
        <v>-7783302.5800000057</v>
      </c>
    </row>
    <row r="14" spans="1:11" s="20" customFormat="1" ht="19.2" customHeight="1" x14ac:dyDescent="0.3">
      <c r="A14" s="193"/>
      <c r="B14" s="9" t="s">
        <v>25</v>
      </c>
      <c r="C14" s="40" t="s">
        <v>1</v>
      </c>
      <c r="D14" s="170">
        <v>186180146.89999998</v>
      </c>
      <c r="E14" s="171">
        <v>178859653.42000002</v>
      </c>
      <c r="F14" s="50">
        <v>104.09287021417283</v>
      </c>
      <c r="G14" s="171">
        <v>249166484.34999999</v>
      </c>
      <c r="H14" s="171">
        <v>238979661.83000001</v>
      </c>
      <c r="I14" s="22">
        <v>104.26263157374724</v>
      </c>
      <c r="J14" s="32">
        <v>7320493.4799999595</v>
      </c>
      <c r="K14" s="32">
        <v>10186822.519999981</v>
      </c>
    </row>
    <row r="15" spans="1:11" s="20" customFormat="1" ht="22.95" customHeight="1" x14ac:dyDescent="0.25">
      <c r="A15" s="193"/>
      <c r="B15" s="8" t="s">
        <v>26</v>
      </c>
      <c r="C15" s="41" t="s">
        <v>64</v>
      </c>
      <c r="D15" s="170">
        <v>199437050.32000017</v>
      </c>
      <c r="E15" s="171">
        <v>177124872.11000037</v>
      </c>
      <c r="F15" s="50">
        <v>112.59686341291651</v>
      </c>
      <c r="G15" s="171">
        <v>1443503433.1600001</v>
      </c>
      <c r="H15" s="171">
        <v>1311558112.7000003</v>
      </c>
      <c r="I15" s="22">
        <v>110.06019627970387</v>
      </c>
      <c r="J15" s="32">
        <v>22312178.2099998</v>
      </c>
      <c r="K15" s="32">
        <v>131945320.4599998</v>
      </c>
    </row>
    <row r="16" spans="1:11" s="20" customFormat="1" ht="29.25" customHeight="1" x14ac:dyDescent="0.25">
      <c r="A16" s="193"/>
      <c r="B16" s="8" t="s">
        <v>27</v>
      </c>
      <c r="C16" s="128" t="s">
        <v>140</v>
      </c>
      <c r="D16" s="170">
        <v>31234656.199999988</v>
      </c>
      <c r="E16" s="171">
        <v>18600957.260000005</v>
      </c>
      <c r="F16" s="50">
        <v>167.91961705738566</v>
      </c>
      <c r="G16" s="171">
        <v>126783097.16999999</v>
      </c>
      <c r="H16" s="171">
        <v>101974370.56</v>
      </c>
      <c r="I16" s="22">
        <v>124.3283939618955</v>
      </c>
      <c r="J16" s="32">
        <v>12633698.939999983</v>
      </c>
      <c r="K16" s="32">
        <v>24808726.609999985</v>
      </c>
    </row>
    <row r="17" spans="1:13" s="20" customFormat="1" ht="22.95" customHeight="1" x14ac:dyDescent="0.25">
      <c r="A17" s="193"/>
      <c r="B17" s="8" t="s">
        <v>28</v>
      </c>
      <c r="C17" s="42" t="s">
        <v>2</v>
      </c>
      <c r="D17" s="170">
        <v>57505.64000000013</v>
      </c>
      <c r="E17" s="171">
        <v>-20463.239999999758</v>
      </c>
      <c r="F17" s="50">
        <v>-281.01923253600512</v>
      </c>
      <c r="G17" s="171">
        <v>3416158.44</v>
      </c>
      <c r="H17" s="171">
        <v>3423649.2</v>
      </c>
      <c r="I17" s="22">
        <v>99.781205387514575</v>
      </c>
      <c r="J17" s="32">
        <v>77968.879999999888</v>
      </c>
      <c r="K17" s="32">
        <v>-7490.7600000002421</v>
      </c>
    </row>
    <row r="18" spans="1:13" s="20" customFormat="1" ht="22.95" customHeight="1" x14ac:dyDescent="0.25">
      <c r="A18" s="193"/>
      <c r="B18" s="7" t="s">
        <v>29</v>
      </c>
      <c r="C18" s="37" t="s">
        <v>3</v>
      </c>
      <c r="D18" s="170">
        <v>61796494.01000005</v>
      </c>
      <c r="E18" s="171">
        <v>66561842.680000007</v>
      </c>
      <c r="F18" s="50">
        <v>92.840720030979824</v>
      </c>
      <c r="G18" s="171">
        <v>514857629.61000001</v>
      </c>
      <c r="H18" s="171">
        <v>474372031.91000003</v>
      </c>
      <c r="I18" s="22">
        <v>108.53456674858965</v>
      </c>
      <c r="J18" s="32">
        <v>-4765348.6699999571</v>
      </c>
      <c r="K18" s="32">
        <v>40485597.699999988</v>
      </c>
    </row>
    <row r="19" spans="1:13" s="20" customFormat="1" ht="22.95" customHeight="1" x14ac:dyDescent="0.25">
      <c r="A19" s="193"/>
      <c r="B19" s="7" t="s">
        <v>30</v>
      </c>
      <c r="C19" s="37" t="s">
        <v>4</v>
      </c>
      <c r="D19" s="170">
        <v>181337.42999999993</v>
      </c>
      <c r="E19" s="171">
        <v>2434004.5100000002</v>
      </c>
      <c r="F19" s="50">
        <v>7.4501682003867735</v>
      </c>
      <c r="G19" s="171">
        <v>1642789.0299999998</v>
      </c>
      <c r="H19" s="171">
        <v>4910715.04</v>
      </c>
      <c r="I19" s="22">
        <v>33.453153290686558</v>
      </c>
      <c r="J19" s="32">
        <v>-2252667.08</v>
      </c>
      <c r="K19" s="32">
        <v>-3267926.0100000002</v>
      </c>
    </row>
    <row r="20" spans="1:13" s="20" customFormat="1" ht="28.95" customHeight="1" x14ac:dyDescent="0.3">
      <c r="A20" s="193"/>
      <c r="B20" s="3" t="s">
        <v>31</v>
      </c>
      <c r="C20" s="47" t="s">
        <v>65</v>
      </c>
      <c r="D20" s="166">
        <v>540360578.24999905</v>
      </c>
      <c r="E20" s="167">
        <v>494857162.08000028</v>
      </c>
      <c r="F20" s="49">
        <v>109.19526272565952</v>
      </c>
      <c r="G20" s="167">
        <v>3746219685.2699995</v>
      </c>
      <c r="H20" s="167">
        <v>3472462192.1200008</v>
      </c>
      <c r="I20" s="21">
        <v>107.88367095173079</v>
      </c>
      <c r="J20" s="32">
        <v>45503416.169998765</v>
      </c>
      <c r="K20" s="32">
        <v>273757493.14999866</v>
      </c>
    </row>
    <row r="21" spans="1:13" s="20" customFormat="1" ht="22.95" customHeight="1" x14ac:dyDescent="0.25">
      <c r="A21" s="193"/>
      <c r="B21" s="7" t="s">
        <v>32</v>
      </c>
      <c r="C21" s="37" t="s">
        <v>5</v>
      </c>
      <c r="D21" s="170">
        <v>3098911.2599999979</v>
      </c>
      <c r="E21" s="171">
        <v>2828347.3799999952</v>
      </c>
      <c r="F21" s="50">
        <v>109.56614742281067</v>
      </c>
      <c r="G21" s="171">
        <v>21496443.579999998</v>
      </c>
      <c r="H21" s="171">
        <v>19800334.519999996</v>
      </c>
      <c r="I21" s="22">
        <v>108.56606265054154</v>
      </c>
      <c r="J21" s="32">
        <v>270563.88000000268</v>
      </c>
      <c r="K21" s="32">
        <v>1696109.0600000024</v>
      </c>
    </row>
    <row r="22" spans="1:13" s="20" customFormat="1" ht="22.95" customHeight="1" x14ac:dyDescent="0.25">
      <c r="A22" s="193"/>
      <c r="B22" s="7" t="s">
        <v>33</v>
      </c>
      <c r="C22" s="37" t="s">
        <v>6</v>
      </c>
      <c r="D22" s="170">
        <v>2770068.3100000005</v>
      </c>
      <c r="E22" s="171">
        <v>2529966.9199999962</v>
      </c>
      <c r="F22" s="50">
        <v>109.49029760436571</v>
      </c>
      <c r="G22" s="171">
        <v>19275524.350000001</v>
      </c>
      <c r="H22" s="171">
        <v>17812887.279999997</v>
      </c>
      <c r="I22" s="22">
        <v>108.2111173051784</v>
      </c>
      <c r="J22" s="32">
        <v>240101.39000000432</v>
      </c>
      <c r="K22" s="32">
        <v>1462637.070000004</v>
      </c>
    </row>
    <row r="23" spans="1:13" s="20" customFormat="1" ht="22.95" customHeight="1" x14ac:dyDescent="0.25">
      <c r="A23" s="193"/>
      <c r="B23" s="10" t="s">
        <v>34</v>
      </c>
      <c r="C23" s="43" t="s">
        <v>7</v>
      </c>
      <c r="D23" s="170">
        <v>344436999.82999945</v>
      </c>
      <c r="E23" s="171">
        <v>315412857.15000039</v>
      </c>
      <c r="F23" s="50">
        <v>109.20195293947579</v>
      </c>
      <c r="G23" s="171">
        <v>2387265099.7099996</v>
      </c>
      <c r="H23" s="171">
        <v>2213267962.000001</v>
      </c>
      <c r="I23" s="22">
        <v>107.86154865553503</v>
      </c>
      <c r="J23" s="32">
        <v>29024142.679999053</v>
      </c>
      <c r="K23" s="32">
        <v>173997137.70999861</v>
      </c>
      <c r="M23" s="165"/>
    </row>
    <row r="24" spans="1:13" s="20" customFormat="1" ht="22.95" customHeight="1" x14ac:dyDescent="0.25">
      <c r="A24" s="193"/>
      <c r="B24" s="7" t="s">
        <v>35</v>
      </c>
      <c r="C24" s="37" t="s">
        <v>8</v>
      </c>
      <c r="D24" s="170">
        <v>190054598.84999967</v>
      </c>
      <c r="E24" s="171">
        <v>174085990.62999988</v>
      </c>
      <c r="F24" s="50">
        <v>109.17282784341864</v>
      </c>
      <c r="G24" s="171">
        <v>1318182617.6299999</v>
      </c>
      <c r="H24" s="171">
        <v>1221581008.3199999</v>
      </c>
      <c r="I24" s="22">
        <v>107.90791676131678</v>
      </c>
      <c r="J24" s="32">
        <v>15968608.21999979</v>
      </c>
      <c r="K24" s="32">
        <v>96601609.309999943</v>
      </c>
    </row>
    <row r="25" spans="1:13" s="20" customFormat="1" ht="21" customHeight="1" x14ac:dyDescent="0.3">
      <c r="A25" s="193"/>
      <c r="B25" s="3" t="s">
        <v>36</v>
      </c>
      <c r="C25" s="4" t="s">
        <v>66</v>
      </c>
      <c r="D25" s="166">
        <v>1948491.4000000022</v>
      </c>
      <c r="E25" s="167">
        <v>1882734.6700000018</v>
      </c>
      <c r="F25" s="49">
        <v>103.49261800123968</v>
      </c>
      <c r="G25" s="167">
        <v>12521730.460000001</v>
      </c>
      <c r="H25" s="167">
        <v>12281293.050000001</v>
      </c>
      <c r="I25" s="21">
        <v>101.95775321882738</v>
      </c>
      <c r="J25" s="32">
        <v>65756.730000000447</v>
      </c>
      <c r="K25" s="32">
        <v>240437.41000000015</v>
      </c>
    </row>
    <row r="26" spans="1:13" s="20" customFormat="1" ht="22.95" customHeight="1" x14ac:dyDescent="0.25">
      <c r="A26" s="193"/>
      <c r="B26" s="7" t="s">
        <v>37</v>
      </c>
      <c r="C26" s="37" t="s">
        <v>9</v>
      </c>
      <c r="D26" s="170">
        <v>1948491.4000000022</v>
      </c>
      <c r="E26" s="171">
        <v>1882734.6700000018</v>
      </c>
      <c r="F26" s="50">
        <v>103.49261800123968</v>
      </c>
      <c r="G26" s="171">
        <v>12521730.460000001</v>
      </c>
      <c r="H26" s="171">
        <v>12281293.050000001</v>
      </c>
      <c r="I26" s="22">
        <v>101.95775321882738</v>
      </c>
      <c r="J26" s="32">
        <v>65756.730000000447</v>
      </c>
      <c r="K26" s="32">
        <v>240437.41000000015</v>
      </c>
    </row>
    <row r="27" spans="1:13" s="20" customFormat="1" ht="21" customHeight="1" x14ac:dyDescent="0.3">
      <c r="A27" s="193"/>
      <c r="B27" s="3" t="s">
        <v>38</v>
      </c>
      <c r="C27" s="4" t="s">
        <v>67</v>
      </c>
      <c r="D27" s="166">
        <v>33164524.429999989</v>
      </c>
      <c r="E27" s="167">
        <v>25214681.719999973</v>
      </c>
      <c r="F27" s="49">
        <v>131.52862605318668</v>
      </c>
      <c r="G27" s="167">
        <v>126207220.57999998</v>
      </c>
      <c r="H27" s="167">
        <v>123473264.95999999</v>
      </c>
      <c r="I27" s="21">
        <v>102.21420857453285</v>
      </c>
      <c r="J27" s="32">
        <v>7949842.7100000158</v>
      </c>
      <c r="K27" s="32">
        <v>2733955.6199999899</v>
      </c>
    </row>
    <row r="28" spans="1:13" s="20" customFormat="1" ht="22.95" customHeight="1" x14ac:dyDescent="0.25">
      <c r="A28" s="193"/>
      <c r="B28" s="7" t="s">
        <v>39</v>
      </c>
      <c r="C28" s="37" t="s">
        <v>10</v>
      </c>
      <c r="D28" s="170">
        <v>27694318.429999992</v>
      </c>
      <c r="E28" s="171">
        <v>20838508.729999974</v>
      </c>
      <c r="F28" s="50">
        <v>132.89971364472024</v>
      </c>
      <c r="G28" s="171">
        <v>95924716.529999986</v>
      </c>
      <c r="H28" s="171">
        <v>95410693.569999993</v>
      </c>
      <c r="I28" s="22">
        <v>100.53874774489809</v>
      </c>
      <c r="J28" s="32">
        <v>6855809.7000000179</v>
      </c>
      <c r="K28" s="32">
        <v>514022.95999999344</v>
      </c>
    </row>
    <row r="29" spans="1:13" s="20" customFormat="1" ht="19.2" customHeight="1" x14ac:dyDescent="0.25">
      <c r="A29" s="193"/>
      <c r="B29" s="8" t="s">
        <v>68</v>
      </c>
      <c r="C29" s="41" t="s">
        <v>69</v>
      </c>
      <c r="D29" s="170">
        <v>2043.4900000000016</v>
      </c>
      <c r="E29" s="171">
        <v>4284.4799999999996</v>
      </c>
      <c r="F29" s="50">
        <v>47.695169542161523</v>
      </c>
      <c r="G29" s="171">
        <v>14759.04</v>
      </c>
      <c r="H29" s="171">
        <v>27843.27</v>
      </c>
      <c r="I29" s="22">
        <v>53.007566999134802</v>
      </c>
      <c r="J29" s="32">
        <v>-2240.989999999998</v>
      </c>
      <c r="K29" s="32">
        <v>-13084.23</v>
      </c>
    </row>
    <row r="30" spans="1:13" s="20" customFormat="1" ht="22.95" customHeight="1" x14ac:dyDescent="0.25">
      <c r="A30" s="193"/>
      <c r="B30" s="7" t="s">
        <v>40</v>
      </c>
      <c r="C30" s="37" t="s">
        <v>11</v>
      </c>
      <c r="D30" s="170">
        <v>33092.739999999991</v>
      </c>
      <c r="E30" s="171">
        <v>-13691.070000000007</v>
      </c>
      <c r="F30" s="50">
        <v>-241.7103995524088</v>
      </c>
      <c r="G30" s="171">
        <v>605597.18000000005</v>
      </c>
      <c r="H30" s="171">
        <v>44645.049999999996</v>
      </c>
      <c r="I30" s="22">
        <v>1356.4710533418602</v>
      </c>
      <c r="J30" s="32">
        <v>46783.81</v>
      </c>
      <c r="K30" s="32">
        <v>560952.13</v>
      </c>
    </row>
    <row r="31" spans="1:13" s="20" customFormat="1" ht="19.2" customHeight="1" x14ac:dyDescent="0.25">
      <c r="A31" s="193"/>
      <c r="B31" s="8" t="s">
        <v>70</v>
      </c>
      <c r="C31" s="41" t="s">
        <v>71</v>
      </c>
      <c r="D31" s="170">
        <v>12515.319999999978</v>
      </c>
      <c r="E31" s="171">
        <v>-5951.8800000000028</v>
      </c>
      <c r="F31" s="50">
        <v>-210.27507275012218</v>
      </c>
      <c r="G31" s="171">
        <v>235789.88</v>
      </c>
      <c r="H31" s="171">
        <v>15347.65</v>
      </c>
      <c r="I31" s="22">
        <v>1536.3256263988299</v>
      </c>
      <c r="J31" s="32">
        <v>18467.199999999983</v>
      </c>
      <c r="K31" s="32">
        <v>220442.23</v>
      </c>
    </row>
    <row r="32" spans="1:13" s="20" customFormat="1" ht="22.95" customHeight="1" x14ac:dyDescent="0.25">
      <c r="A32" s="193"/>
      <c r="B32" s="7" t="s">
        <v>41</v>
      </c>
      <c r="C32" s="37" t="s">
        <v>12</v>
      </c>
      <c r="D32" s="170">
        <v>888074.97999999952</v>
      </c>
      <c r="E32" s="171">
        <v>632923.13999999966</v>
      </c>
      <c r="F32" s="50">
        <v>140.3132424578441</v>
      </c>
      <c r="G32" s="171">
        <v>5376394.2400000002</v>
      </c>
      <c r="H32" s="171">
        <v>5462626.6200000001</v>
      </c>
      <c r="I32" s="22">
        <v>98.421411785966072</v>
      </c>
      <c r="J32" s="32">
        <v>255151.83999999985</v>
      </c>
      <c r="K32" s="32">
        <v>-86232.379999999888</v>
      </c>
    </row>
    <row r="33" spans="1:11" s="20" customFormat="1" ht="22.95" customHeight="1" x14ac:dyDescent="0.25">
      <c r="A33" s="193"/>
      <c r="B33" s="7" t="s">
        <v>42</v>
      </c>
      <c r="C33" s="37" t="s">
        <v>13</v>
      </c>
      <c r="D33" s="170">
        <v>4549038.2799999975</v>
      </c>
      <c r="E33" s="171">
        <v>3756940.9199999981</v>
      </c>
      <c r="F33" s="50">
        <v>121.08357242945411</v>
      </c>
      <c r="G33" s="171">
        <v>24300512.629999999</v>
      </c>
      <c r="H33" s="171">
        <v>22555299.719999999</v>
      </c>
      <c r="I33" s="22">
        <v>107.73748490006764</v>
      </c>
      <c r="J33" s="32">
        <v>792097.3599999994</v>
      </c>
      <c r="K33" s="32">
        <v>1745212.9100000001</v>
      </c>
    </row>
    <row r="34" spans="1:11" s="20" customFormat="1" ht="19.2" customHeight="1" x14ac:dyDescent="0.25">
      <c r="A34" s="193"/>
      <c r="B34" s="8" t="s">
        <v>72</v>
      </c>
      <c r="C34" s="41" t="s">
        <v>73</v>
      </c>
      <c r="D34" s="170">
        <v>43539.859999999986</v>
      </c>
      <c r="E34" s="171">
        <v>28132.119999999995</v>
      </c>
      <c r="F34" s="50">
        <v>154.76921042566286</v>
      </c>
      <c r="G34" s="171">
        <v>142286.84</v>
      </c>
      <c r="H34" s="171">
        <v>44639.77</v>
      </c>
      <c r="I34" s="22">
        <v>318.74456342404989</v>
      </c>
      <c r="J34" s="32">
        <v>15407.739999999991</v>
      </c>
      <c r="K34" s="32">
        <v>97647.07</v>
      </c>
    </row>
    <row r="35" spans="1:11" s="20" customFormat="1" ht="27.6" customHeight="1" x14ac:dyDescent="0.3">
      <c r="A35" s="193"/>
      <c r="B35" s="3" t="s">
        <v>43</v>
      </c>
      <c r="C35" s="47" t="s">
        <v>126</v>
      </c>
      <c r="D35" s="166">
        <v>515130237.63999993</v>
      </c>
      <c r="E35" s="167">
        <v>506722032.11000001</v>
      </c>
      <c r="F35" s="49">
        <v>101.6593329275595</v>
      </c>
      <c r="G35" s="167">
        <v>3260321084.6900005</v>
      </c>
      <c r="H35" s="167">
        <v>3136889914.1300001</v>
      </c>
      <c r="I35" s="21">
        <v>103.93482633878892</v>
      </c>
      <c r="J35" s="32">
        <v>8408205.5299999118</v>
      </c>
      <c r="K35" s="32">
        <v>123431170.56000042</v>
      </c>
    </row>
    <row r="36" spans="1:11" s="20" customFormat="1" ht="22.95" customHeight="1" x14ac:dyDescent="0.3">
      <c r="A36" s="193"/>
      <c r="B36" s="7" t="s">
        <v>44</v>
      </c>
      <c r="C36" s="37" t="s">
        <v>109</v>
      </c>
      <c r="D36" s="172">
        <v>344306082.55999988</v>
      </c>
      <c r="E36" s="173">
        <v>322322640.48000002</v>
      </c>
      <c r="F36" s="51">
        <v>106.82032203734192</v>
      </c>
      <c r="G36" s="173">
        <v>2096548881.01</v>
      </c>
      <c r="H36" s="173">
        <v>1981547881.21</v>
      </c>
      <c r="I36" s="52">
        <v>105.80359429567639</v>
      </c>
      <c r="J36" s="32">
        <v>21983442.079999864</v>
      </c>
      <c r="K36" s="32">
        <v>115000999.79999995</v>
      </c>
    </row>
    <row r="37" spans="1:11" s="20" customFormat="1" ht="27.6" customHeight="1" x14ac:dyDescent="0.3">
      <c r="A37" s="193"/>
      <c r="B37" s="7" t="s">
        <v>45</v>
      </c>
      <c r="C37" s="48" t="s">
        <v>107</v>
      </c>
      <c r="D37" s="174">
        <v>332922427.9799999</v>
      </c>
      <c r="E37" s="175">
        <v>310107619.49000001</v>
      </c>
      <c r="F37" s="53">
        <v>107.3570615670524</v>
      </c>
      <c r="G37" s="175">
        <v>2023866573.24</v>
      </c>
      <c r="H37" s="175">
        <v>1902163240.1900001</v>
      </c>
      <c r="I37" s="54">
        <v>106.39815397956293</v>
      </c>
      <c r="J37" s="32">
        <v>22814808.48999989</v>
      </c>
      <c r="K37" s="32">
        <v>121703333.04999995</v>
      </c>
    </row>
    <row r="38" spans="1:11" s="20" customFormat="1" ht="19.2" customHeight="1" x14ac:dyDescent="0.3">
      <c r="A38" s="193"/>
      <c r="B38" s="9" t="s">
        <v>105</v>
      </c>
      <c r="C38" s="40" t="s">
        <v>102</v>
      </c>
      <c r="D38" s="176">
        <v>511063692.76999998</v>
      </c>
      <c r="E38" s="177">
        <v>473445289.73000002</v>
      </c>
      <c r="F38" s="53">
        <v>107.94567056764959</v>
      </c>
      <c r="G38" s="177">
        <v>3184703656.9000001</v>
      </c>
      <c r="H38" s="177">
        <v>2986965521.9000001</v>
      </c>
      <c r="I38" s="54">
        <v>106.62003406300518</v>
      </c>
      <c r="J38" s="32">
        <v>37618403.039999962</v>
      </c>
      <c r="K38" s="32">
        <v>197738135</v>
      </c>
    </row>
    <row r="39" spans="1:11" s="20" customFormat="1" ht="19.2" customHeight="1" x14ac:dyDescent="0.3">
      <c r="A39" s="193"/>
      <c r="B39" s="9" t="s">
        <v>106</v>
      </c>
      <c r="C39" s="40" t="s">
        <v>1</v>
      </c>
      <c r="D39" s="176">
        <v>178141264.79000008</v>
      </c>
      <c r="E39" s="177">
        <v>163337670.24000001</v>
      </c>
      <c r="F39" s="55">
        <v>109.06318458457771</v>
      </c>
      <c r="G39" s="177">
        <v>1160837083.6600001</v>
      </c>
      <c r="H39" s="177">
        <v>1084802281.71</v>
      </c>
      <c r="I39" s="23">
        <v>107.00909310682354</v>
      </c>
      <c r="J39" s="32">
        <v>14803594.550000072</v>
      </c>
      <c r="K39" s="32">
        <v>76034801.950000048</v>
      </c>
    </row>
    <row r="40" spans="1:11" s="20" customFormat="1" ht="22.95" customHeight="1" x14ac:dyDescent="0.3">
      <c r="A40" s="193"/>
      <c r="B40" s="11" t="s">
        <v>46</v>
      </c>
      <c r="C40" s="37" t="s">
        <v>103</v>
      </c>
      <c r="D40" s="174">
        <v>11383654.58</v>
      </c>
      <c r="E40" s="175">
        <v>12215020.99</v>
      </c>
      <c r="F40" s="55">
        <v>93.193901093738518</v>
      </c>
      <c r="G40" s="175">
        <v>72682307.770000011</v>
      </c>
      <c r="H40" s="175">
        <v>79384641.019999996</v>
      </c>
      <c r="I40" s="23">
        <v>91.557141074289902</v>
      </c>
      <c r="J40" s="32">
        <v>-831366.41000000015</v>
      </c>
      <c r="K40" s="32">
        <v>-6702333.2499999851</v>
      </c>
    </row>
    <row r="41" spans="1:11" s="20" customFormat="1" ht="22.95" customHeight="1" x14ac:dyDescent="0.25">
      <c r="A41" s="193"/>
      <c r="B41" s="11" t="s">
        <v>47</v>
      </c>
      <c r="C41" s="44" t="s">
        <v>110</v>
      </c>
      <c r="D41" s="176">
        <v>10577593.17</v>
      </c>
      <c r="E41" s="177">
        <v>10779617.940000001</v>
      </c>
      <c r="F41" s="55">
        <v>98.125863355042057</v>
      </c>
      <c r="G41" s="177">
        <v>79263711.950000003</v>
      </c>
      <c r="H41" s="177">
        <v>80735793.609999999</v>
      </c>
      <c r="I41" s="23">
        <v>98.176667876566626</v>
      </c>
      <c r="J41" s="32">
        <v>-202024.77000000142</v>
      </c>
      <c r="K41" s="32">
        <v>-1472081.6599999964</v>
      </c>
    </row>
    <row r="42" spans="1:11" s="20" customFormat="1" ht="22.95" customHeight="1" x14ac:dyDescent="0.3">
      <c r="A42" s="193"/>
      <c r="B42" s="7" t="s">
        <v>48</v>
      </c>
      <c r="C42" s="45" t="s">
        <v>112</v>
      </c>
      <c r="D42" s="172">
        <v>128896946.61999999</v>
      </c>
      <c r="E42" s="173">
        <v>147930661.44</v>
      </c>
      <c r="F42" s="51">
        <v>87.133353805951856</v>
      </c>
      <c r="G42" s="173">
        <v>884045786.72000003</v>
      </c>
      <c r="H42" s="173">
        <v>897998124.13999999</v>
      </c>
      <c r="I42" s="52">
        <v>98.446284346822893</v>
      </c>
      <c r="J42" s="32">
        <v>-19033714.820000008</v>
      </c>
      <c r="K42" s="32">
        <v>-13952337.419999957</v>
      </c>
    </row>
    <row r="43" spans="1:11" s="20" customFormat="1" ht="19.2" customHeight="1" x14ac:dyDescent="0.3">
      <c r="A43" s="193"/>
      <c r="B43" s="9" t="s">
        <v>77</v>
      </c>
      <c r="C43" s="151" t="s">
        <v>102</v>
      </c>
      <c r="D43" s="178">
        <v>138251653.94999999</v>
      </c>
      <c r="E43" s="179">
        <v>155288539</v>
      </c>
      <c r="F43" s="55">
        <v>89.02888444974036</v>
      </c>
      <c r="G43" s="179">
        <v>945409686</v>
      </c>
      <c r="H43" s="185">
        <v>958255138.15999997</v>
      </c>
      <c r="I43" s="23">
        <v>98.659495613593549</v>
      </c>
      <c r="J43" s="32">
        <v>-17036885.050000012</v>
      </c>
      <c r="K43" s="32">
        <v>-12845452.159999967</v>
      </c>
    </row>
    <row r="44" spans="1:11" s="20" customFormat="1" ht="19.2" customHeight="1" x14ac:dyDescent="0.3">
      <c r="A44" s="193"/>
      <c r="B44" s="8" t="s">
        <v>111</v>
      </c>
      <c r="C44" s="151" t="s">
        <v>1</v>
      </c>
      <c r="D44" s="170">
        <v>9354707.3300000038</v>
      </c>
      <c r="E44" s="171">
        <v>7357877.5599999996</v>
      </c>
      <c r="F44" s="50">
        <v>127.13866537893306</v>
      </c>
      <c r="G44" s="171">
        <v>61363899.280000001</v>
      </c>
      <c r="H44" s="188">
        <v>60257014.020000003</v>
      </c>
      <c r="I44" s="22">
        <v>101.83694011062781</v>
      </c>
      <c r="J44" s="32">
        <v>1996829.7700000042</v>
      </c>
      <c r="K44" s="32">
        <v>1106885.2599999979</v>
      </c>
    </row>
    <row r="45" spans="1:11" s="20" customFormat="1" ht="18" customHeight="1" x14ac:dyDescent="0.25">
      <c r="A45" s="193"/>
      <c r="B45" s="7" t="s">
        <v>49</v>
      </c>
      <c r="C45" s="37" t="s">
        <v>74</v>
      </c>
      <c r="D45" s="178">
        <v>20648910.070000052</v>
      </c>
      <c r="E45" s="171">
        <v>18010433.140000001</v>
      </c>
      <c r="F45" s="55">
        <v>114.64971391576455</v>
      </c>
      <c r="G45" s="171">
        <v>147997490.96000004</v>
      </c>
      <c r="H45" s="188">
        <v>130344702.16000001</v>
      </c>
      <c r="I45" s="23">
        <v>113.54315787866159</v>
      </c>
      <c r="J45" s="32">
        <v>2638476.9300000519</v>
      </c>
      <c r="K45" s="32">
        <v>17652788.800000027</v>
      </c>
    </row>
    <row r="46" spans="1:11" s="20" customFormat="1" ht="19.2" customHeight="1" x14ac:dyDescent="0.25">
      <c r="A46" s="193"/>
      <c r="B46" s="8" t="s">
        <v>108</v>
      </c>
      <c r="C46" s="41" t="s">
        <v>75</v>
      </c>
      <c r="D46" s="170">
        <v>20183186.210000008</v>
      </c>
      <c r="E46" s="171">
        <v>17952643.390000001</v>
      </c>
      <c r="F46" s="50">
        <v>112.4245926994933</v>
      </c>
      <c r="G46" s="171">
        <v>146305132.68000001</v>
      </c>
      <c r="H46" s="188">
        <v>128765957.65000001</v>
      </c>
      <c r="I46" s="22">
        <v>113.62097199453399</v>
      </c>
      <c r="J46" s="32">
        <v>2230542.8200000077</v>
      </c>
      <c r="K46" s="32">
        <v>17539175.030000001</v>
      </c>
    </row>
    <row r="47" spans="1:11" s="20" customFormat="1" ht="22.95" customHeight="1" x14ac:dyDescent="0.25">
      <c r="A47" s="193"/>
      <c r="B47" s="7" t="s">
        <v>89</v>
      </c>
      <c r="C47" s="37" t="s">
        <v>76</v>
      </c>
      <c r="D47" s="170">
        <v>5133718.6499999994</v>
      </c>
      <c r="E47" s="171">
        <v>4354344.82</v>
      </c>
      <c r="F47" s="50">
        <v>117.89876232172168</v>
      </c>
      <c r="G47" s="171">
        <v>24629874.779999997</v>
      </c>
      <c r="H47" s="171">
        <v>23952436.379999999</v>
      </c>
      <c r="I47" s="22">
        <v>102.82826510528027</v>
      </c>
      <c r="J47" s="32">
        <v>779373.82999999914</v>
      </c>
      <c r="K47" s="32">
        <v>677438.39999999851</v>
      </c>
    </row>
    <row r="48" spans="1:11" s="20" customFormat="1" ht="19.2" customHeight="1" x14ac:dyDescent="0.25">
      <c r="A48" s="193"/>
      <c r="B48" s="8" t="s">
        <v>97</v>
      </c>
      <c r="C48" s="41" t="s">
        <v>78</v>
      </c>
      <c r="D48" s="170">
        <v>1444265.4399999997</v>
      </c>
      <c r="E48" s="171">
        <v>1848901.3399999996</v>
      </c>
      <c r="F48" s="50">
        <v>78.114792214926936</v>
      </c>
      <c r="G48" s="171">
        <v>8395336.1799999997</v>
      </c>
      <c r="H48" s="171">
        <v>8344714.6400000006</v>
      </c>
      <c r="I48" s="22">
        <v>100.60662997099202</v>
      </c>
      <c r="J48" s="32">
        <v>-404635.89999999991</v>
      </c>
      <c r="K48" s="32">
        <v>50621.539999999106</v>
      </c>
    </row>
    <row r="49" spans="1:11" s="20" customFormat="1" ht="22.95" customHeight="1" x14ac:dyDescent="0.25">
      <c r="A49" s="193"/>
      <c r="B49" s="7" t="s">
        <v>98</v>
      </c>
      <c r="C49" s="37" t="s">
        <v>14</v>
      </c>
      <c r="D49" s="170">
        <v>5566986.5699999994</v>
      </c>
      <c r="E49" s="171">
        <v>3324334.2900000014</v>
      </c>
      <c r="F49" s="50">
        <v>167.46169561665823</v>
      </c>
      <c r="G49" s="171">
        <v>27835339.27</v>
      </c>
      <c r="H49" s="171">
        <v>22310976.630000003</v>
      </c>
      <c r="I49" s="22">
        <v>124.76073876825173</v>
      </c>
      <c r="J49" s="32">
        <v>2242652.2799999979</v>
      </c>
      <c r="K49" s="32">
        <v>5524362.6399999969</v>
      </c>
    </row>
    <row r="50" spans="1:11" s="20" customFormat="1" ht="22.95" customHeight="1" x14ac:dyDescent="0.3">
      <c r="A50" s="193"/>
      <c r="B50" s="3" t="s">
        <v>50</v>
      </c>
      <c r="C50" s="4" t="s">
        <v>88</v>
      </c>
      <c r="D50" s="166">
        <v>7482436.2800000049</v>
      </c>
      <c r="E50" s="167">
        <v>6979243.3699999992</v>
      </c>
      <c r="F50" s="49">
        <v>107.20984902407847</v>
      </c>
      <c r="G50" s="167">
        <v>51432668.280000001</v>
      </c>
      <c r="H50" s="167">
        <v>48695092.039999992</v>
      </c>
      <c r="I50" s="21">
        <v>105.62187301699986</v>
      </c>
      <c r="J50" s="32">
        <v>503192.91000000574</v>
      </c>
      <c r="K50" s="32">
        <v>2737576.2400000095</v>
      </c>
    </row>
    <row r="51" spans="1:11" s="20" customFormat="1" ht="22.95" customHeight="1" x14ac:dyDescent="0.25">
      <c r="A51" s="193"/>
      <c r="B51" s="7" t="s">
        <v>100</v>
      </c>
      <c r="C51" s="45" t="s">
        <v>101</v>
      </c>
      <c r="D51" s="178">
        <v>7482436.2800000049</v>
      </c>
      <c r="E51" s="179">
        <v>6979243.3699999992</v>
      </c>
      <c r="F51" s="55">
        <v>107.20984902407847</v>
      </c>
      <c r="G51" s="179">
        <v>51432668.280000001</v>
      </c>
      <c r="H51" s="179">
        <v>48695092.039999992</v>
      </c>
      <c r="I51" s="23">
        <v>105.62187301699986</v>
      </c>
      <c r="J51" s="32">
        <v>503192.91000000574</v>
      </c>
      <c r="K51" s="32">
        <v>2737576.2400000095</v>
      </c>
    </row>
    <row r="52" spans="1:11" s="20" customFormat="1" ht="21" customHeight="1" x14ac:dyDescent="0.25">
      <c r="A52" s="193"/>
      <c r="B52" s="3" t="s">
        <v>52</v>
      </c>
      <c r="C52" s="5" t="s">
        <v>15</v>
      </c>
      <c r="D52" s="180">
        <v>645.77999999996973</v>
      </c>
      <c r="E52" s="181">
        <v>118.32999999999993</v>
      </c>
      <c r="F52" s="49">
        <v>545.74495056196236</v>
      </c>
      <c r="G52" s="181">
        <v>409555.68</v>
      </c>
      <c r="H52" s="181">
        <v>7263.5</v>
      </c>
      <c r="I52" s="21">
        <v>5638.5445033386104</v>
      </c>
      <c r="J52" s="32">
        <v>527.4499999999698</v>
      </c>
      <c r="K52" s="32">
        <v>402292.18</v>
      </c>
    </row>
    <row r="53" spans="1:11" s="20" customFormat="1" ht="22.95" customHeight="1" x14ac:dyDescent="0.3">
      <c r="A53" s="193"/>
      <c r="B53" s="139" t="s">
        <v>51</v>
      </c>
      <c r="C53" s="140" t="s">
        <v>115</v>
      </c>
      <c r="D53" s="155">
        <v>8719724.8799999971</v>
      </c>
      <c r="E53" s="144">
        <v>8574770.6700000037</v>
      </c>
      <c r="F53" s="145">
        <v>101.69047331501395</v>
      </c>
      <c r="G53" s="146">
        <v>58864904.88000001</v>
      </c>
      <c r="H53" s="144">
        <v>55996114.900000006</v>
      </c>
      <c r="I53" s="147">
        <v>105.12319468077955</v>
      </c>
      <c r="J53" s="32">
        <v>144954.20999999344</v>
      </c>
      <c r="K53" s="32">
        <v>2868789.9800000042</v>
      </c>
    </row>
    <row r="54" spans="1:11" s="20" customFormat="1" ht="21" customHeight="1" x14ac:dyDescent="0.3">
      <c r="A54" s="193"/>
      <c r="B54" s="3" t="s">
        <v>53</v>
      </c>
      <c r="C54" s="5" t="s">
        <v>99</v>
      </c>
      <c r="D54" s="166">
        <v>5415497.6999999974</v>
      </c>
      <c r="E54" s="167">
        <v>5429950.0700000022</v>
      </c>
      <c r="F54" s="56">
        <v>99.733839725712158</v>
      </c>
      <c r="G54" s="167">
        <v>37953639.850000001</v>
      </c>
      <c r="H54" s="167">
        <v>37433711.580000006</v>
      </c>
      <c r="I54" s="21">
        <v>101.38893058704279</v>
      </c>
      <c r="J54" s="32">
        <v>-14452.370000004768</v>
      </c>
      <c r="K54" s="32">
        <v>519928.26999999583</v>
      </c>
    </row>
    <row r="55" spans="1:11" s="20" customFormat="1" ht="22.95" customHeight="1" x14ac:dyDescent="0.25">
      <c r="A55" s="193"/>
      <c r="B55" s="8" t="s">
        <v>90</v>
      </c>
      <c r="C55" s="37" t="s">
        <v>79</v>
      </c>
      <c r="D55" s="170">
        <v>2861329.3599999994</v>
      </c>
      <c r="E55" s="171">
        <v>2890166.7100000009</v>
      </c>
      <c r="F55" s="50">
        <v>99.002225376819126</v>
      </c>
      <c r="G55" s="171">
        <v>21949885.460000001</v>
      </c>
      <c r="H55" s="171">
        <v>21891781.18</v>
      </c>
      <c r="I55" s="22">
        <v>100.26541595460986</v>
      </c>
      <c r="J55" s="32">
        <v>-28837.35000000149</v>
      </c>
      <c r="K55" s="32">
        <v>58104.280000001192</v>
      </c>
    </row>
    <row r="56" spans="1:11" s="20" customFormat="1" ht="22.95" customHeight="1" x14ac:dyDescent="0.25">
      <c r="A56" s="193"/>
      <c r="B56" s="8" t="s">
        <v>91</v>
      </c>
      <c r="C56" s="46" t="s">
        <v>118</v>
      </c>
      <c r="D56" s="170">
        <v>2114047.9699999988</v>
      </c>
      <c r="E56" s="171">
        <v>2183751.4600000009</v>
      </c>
      <c r="F56" s="55">
        <v>96.808085018979128</v>
      </c>
      <c r="G56" s="171">
        <v>13280072.629999999</v>
      </c>
      <c r="H56" s="171">
        <v>13281555.16</v>
      </c>
      <c r="I56" s="58">
        <v>99.988837677650395</v>
      </c>
      <c r="J56" s="32">
        <v>-69703.490000002086</v>
      </c>
      <c r="K56" s="32">
        <v>-1482.5300000011921</v>
      </c>
    </row>
    <row r="57" spans="1:11" s="20" customFormat="1" ht="22.95" customHeight="1" x14ac:dyDescent="0.25">
      <c r="A57" s="193"/>
      <c r="B57" s="8" t="s">
        <v>92</v>
      </c>
      <c r="C57" s="46" t="s">
        <v>80</v>
      </c>
      <c r="D57" s="170">
        <v>440120.36999999965</v>
      </c>
      <c r="E57" s="171">
        <v>356031.90000000037</v>
      </c>
      <c r="F57" s="55">
        <v>123.61824038800995</v>
      </c>
      <c r="G57" s="171">
        <v>2723681.76</v>
      </c>
      <c r="H57" s="171">
        <v>2260375.2400000002</v>
      </c>
      <c r="I57" s="23">
        <v>120.49688528706409</v>
      </c>
      <c r="J57" s="32">
        <v>84088.469999999274</v>
      </c>
      <c r="K57" s="32">
        <v>463306.51999999955</v>
      </c>
    </row>
    <row r="58" spans="1:11" s="20" customFormat="1" ht="21" customHeight="1" x14ac:dyDescent="0.25">
      <c r="A58" s="193"/>
      <c r="B58" s="3" t="s">
        <v>54</v>
      </c>
      <c r="C58" s="5" t="s">
        <v>81</v>
      </c>
      <c r="D58" s="180">
        <v>5299.09</v>
      </c>
      <c r="E58" s="181">
        <v>3797.1200000000008</v>
      </c>
      <c r="F58" s="49">
        <v>139.55550522501261</v>
      </c>
      <c r="G58" s="181">
        <v>27324.77</v>
      </c>
      <c r="H58" s="186">
        <v>39702.729999999996</v>
      </c>
      <c r="I58" s="21">
        <v>68.823403327680495</v>
      </c>
      <c r="J58" s="32">
        <v>1501.9699999999993</v>
      </c>
      <c r="K58" s="32">
        <v>-12377.959999999995</v>
      </c>
    </row>
    <row r="59" spans="1:11" s="20" customFormat="1" ht="21" customHeight="1" x14ac:dyDescent="0.25">
      <c r="A59" s="193"/>
      <c r="B59" s="3" t="s">
        <v>55</v>
      </c>
      <c r="C59" s="5" t="s">
        <v>119</v>
      </c>
      <c r="D59" s="180">
        <v>2877045.7600000002</v>
      </c>
      <c r="E59" s="181">
        <v>2752919.5900000003</v>
      </c>
      <c r="F59" s="56">
        <v>104.50889195786499</v>
      </c>
      <c r="G59" s="181">
        <v>18135360.520000003</v>
      </c>
      <c r="H59" s="186">
        <v>15715009.560000002</v>
      </c>
      <c r="I59" s="21">
        <v>115.40152394282094</v>
      </c>
      <c r="J59" s="32">
        <v>124126.16999999993</v>
      </c>
      <c r="K59" s="32">
        <v>2420350.9600000009</v>
      </c>
    </row>
    <row r="60" spans="1:11" s="20" customFormat="1" ht="21" customHeight="1" x14ac:dyDescent="0.25">
      <c r="A60" s="193"/>
      <c r="B60" s="3" t="s">
        <v>57</v>
      </c>
      <c r="C60" s="5" t="s">
        <v>154</v>
      </c>
      <c r="D60" s="180">
        <v>421882.33000000019</v>
      </c>
      <c r="E60" s="181">
        <v>388103.89000000019</v>
      </c>
      <c r="F60" s="56">
        <v>108.7034530882955</v>
      </c>
      <c r="G60" s="181">
        <v>2748579.74</v>
      </c>
      <c r="H60" s="181">
        <v>2807691.0300000003</v>
      </c>
      <c r="I60" s="57">
        <v>97.894665425490217</v>
      </c>
      <c r="J60" s="32">
        <v>33778.44</v>
      </c>
      <c r="K60" s="32">
        <v>-59111.290000000037</v>
      </c>
    </row>
    <row r="61" spans="1:11" s="20" customFormat="1" ht="22.95" customHeight="1" x14ac:dyDescent="0.25">
      <c r="A61" s="193"/>
      <c r="B61" s="7" t="s">
        <v>58</v>
      </c>
      <c r="C61" s="38" t="s">
        <v>16</v>
      </c>
      <c r="D61" s="170">
        <v>421882.33000000019</v>
      </c>
      <c r="E61" s="182">
        <v>388103.89000000019</v>
      </c>
      <c r="F61" s="55">
        <v>108.7034530882955</v>
      </c>
      <c r="G61" s="182">
        <v>2748579.74</v>
      </c>
      <c r="H61" s="182">
        <v>2807691.0300000003</v>
      </c>
      <c r="I61" s="22">
        <v>97.894665425490217</v>
      </c>
      <c r="J61" s="32">
        <v>33778.44</v>
      </c>
      <c r="K61" s="32">
        <v>-59111.290000000037</v>
      </c>
    </row>
    <row r="62" spans="1:11" s="20" customFormat="1" ht="19.2" customHeight="1" x14ac:dyDescent="0.25">
      <c r="A62" s="193"/>
      <c r="B62" s="8" t="s">
        <v>153</v>
      </c>
      <c r="C62" s="41" t="s">
        <v>82</v>
      </c>
      <c r="D62" s="170">
        <v>421882.33000000019</v>
      </c>
      <c r="E62" s="182">
        <v>387908.61999999994</v>
      </c>
      <c r="F62" s="55">
        <v>108.75817351003963</v>
      </c>
      <c r="G62" s="182">
        <v>2748579.74</v>
      </c>
      <c r="H62" s="182">
        <v>2807377.5700000003</v>
      </c>
      <c r="I62" s="25">
        <v>97.905595933075716</v>
      </c>
      <c r="J62" s="32">
        <v>33973.710000000254</v>
      </c>
      <c r="K62" s="32">
        <v>-58797.830000000075</v>
      </c>
    </row>
    <row r="63" spans="1:11" s="20" customFormat="1" ht="22.95" customHeight="1" x14ac:dyDescent="0.3">
      <c r="A63" s="193"/>
      <c r="B63" s="139" t="s">
        <v>56</v>
      </c>
      <c r="C63" s="140" t="s">
        <v>116</v>
      </c>
      <c r="D63" s="155">
        <v>41185761.830000013</v>
      </c>
      <c r="E63" s="144">
        <v>39936633.479999974</v>
      </c>
      <c r="F63" s="142">
        <v>103.12777578166572</v>
      </c>
      <c r="G63" s="144">
        <v>289133079.70999998</v>
      </c>
      <c r="H63" s="144">
        <v>282703804.55999994</v>
      </c>
      <c r="I63" s="148">
        <v>102.27420892336647</v>
      </c>
      <c r="J63" s="32">
        <v>1249128.3500000387</v>
      </c>
      <c r="K63" s="32">
        <v>6429275.1500000358</v>
      </c>
    </row>
    <row r="64" spans="1:11" s="20" customFormat="1" ht="44.25" customHeight="1" x14ac:dyDescent="0.3">
      <c r="A64" s="193"/>
      <c r="B64" s="3" t="s">
        <v>93</v>
      </c>
      <c r="C64" s="6" t="s">
        <v>120</v>
      </c>
      <c r="D64" s="166">
        <v>41185761.830000013</v>
      </c>
      <c r="E64" s="167">
        <v>39936633.479999974</v>
      </c>
      <c r="F64" s="56">
        <v>103.12777578166572</v>
      </c>
      <c r="G64" s="187">
        <v>289133079.70999998</v>
      </c>
      <c r="H64" s="167">
        <v>282703804.55999994</v>
      </c>
      <c r="I64" s="57">
        <v>102.27420892336647</v>
      </c>
      <c r="J64" s="32">
        <v>1249128.3500000387</v>
      </c>
      <c r="K64" s="32">
        <v>6429275.1500000358</v>
      </c>
    </row>
    <row r="65" spans="1:11" ht="22.95" customHeight="1" x14ac:dyDescent="0.3">
      <c r="A65" s="193"/>
      <c r="B65" s="7" t="s">
        <v>94</v>
      </c>
      <c r="C65" s="37" t="s">
        <v>17</v>
      </c>
      <c r="D65" s="178">
        <v>25191.209999999992</v>
      </c>
      <c r="E65" s="179">
        <v>24270.25</v>
      </c>
      <c r="F65" s="55">
        <v>103.79460450551599</v>
      </c>
      <c r="G65" s="179">
        <v>180232.19</v>
      </c>
      <c r="H65" s="179">
        <v>178671.29</v>
      </c>
      <c r="I65" s="23">
        <v>100.87361545327175</v>
      </c>
      <c r="J65" s="32">
        <v>920.95999999999185</v>
      </c>
      <c r="K65" s="32">
        <v>1560.8999999999942</v>
      </c>
    </row>
    <row r="66" spans="1:11" ht="22.95" customHeight="1" x14ac:dyDescent="0.3">
      <c r="A66" s="193"/>
      <c r="B66" s="7" t="s">
        <v>95</v>
      </c>
      <c r="C66" s="37" t="s">
        <v>18</v>
      </c>
      <c r="D66" s="178">
        <v>42275.680000000051</v>
      </c>
      <c r="E66" s="179">
        <v>40617.260000000068</v>
      </c>
      <c r="F66" s="55">
        <v>104.08304252921043</v>
      </c>
      <c r="G66" s="179">
        <v>302520.53000000003</v>
      </c>
      <c r="H66" s="179">
        <v>298866.60000000003</v>
      </c>
      <c r="I66" s="23">
        <v>101.22259563296802</v>
      </c>
      <c r="J66" s="32">
        <v>1658.4199999999837</v>
      </c>
      <c r="K66" s="32">
        <v>3653.929999999993</v>
      </c>
    </row>
    <row r="67" spans="1:11" ht="22.95" customHeight="1" x14ac:dyDescent="0.3">
      <c r="A67" s="193"/>
      <c r="B67" s="7" t="s">
        <v>113</v>
      </c>
      <c r="C67" s="37" t="s">
        <v>19</v>
      </c>
      <c r="D67" s="178">
        <v>37373010.980000019</v>
      </c>
      <c r="E67" s="179">
        <v>36268856.839999974</v>
      </c>
      <c r="F67" s="55">
        <v>103.04435881415017</v>
      </c>
      <c r="G67" s="179">
        <v>261890080</v>
      </c>
      <c r="H67" s="179">
        <v>255612501.56999996</v>
      </c>
      <c r="I67" s="23">
        <v>102.4558964805878</v>
      </c>
      <c r="J67" s="32">
        <v>1104154.1400000453</v>
      </c>
      <c r="K67" s="32">
        <v>6277578.430000037</v>
      </c>
    </row>
    <row r="68" spans="1:11" ht="22.95" customHeight="1" x14ac:dyDescent="0.3">
      <c r="A68" s="28"/>
      <c r="B68" s="12" t="s">
        <v>114</v>
      </c>
      <c r="C68" s="37" t="s">
        <v>20</v>
      </c>
      <c r="D68" s="183">
        <v>3745283.9599999972</v>
      </c>
      <c r="E68" s="184">
        <v>3602889.1300000027</v>
      </c>
      <c r="F68" s="55">
        <v>103.95224012902095</v>
      </c>
      <c r="G68" s="184">
        <v>26760246.989999998</v>
      </c>
      <c r="H68" s="184">
        <v>26613765.100000001</v>
      </c>
      <c r="I68" s="24">
        <v>100.5503989738002</v>
      </c>
      <c r="J68" s="32">
        <v>142394.82999999449</v>
      </c>
      <c r="K68" s="32">
        <v>146481.88999999687</v>
      </c>
    </row>
    <row r="69" spans="1:11" ht="22.95" customHeight="1" x14ac:dyDescent="0.3">
      <c r="B69" s="164" t="s">
        <v>83</v>
      </c>
      <c r="C69" s="140" t="s">
        <v>155</v>
      </c>
      <c r="D69" s="155">
        <v>4808642.0400000075</v>
      </c>
      <c r="E69" s="144">
        <v>26136143.210000001</v>
      </c>
      <c r="F69" s="145">
        <v>18.398437754810601</v>
      </c>
      <c r="G69" s="146">
        <v>25048901.740000013</v>
      </c>
      <c r="H69" s="144">
        <v>32118393.52</v>
      </c>
      <c r="I69" s="147">
        <v>77.989273418678792</v>
      </c>
      <c r="J69" s="32">
        <v>-21327501.169999994</v>
      </c>
      <c r="K69" s="32">
        <v>-7069491.7799999863</v>
      </c>
    </row>
    <row r="70" spans="1:11" ht="22.95" customHeight="1" x14ac:dyDescent="0.3">
      <c r="B70" s="139" t="s">
        <v>59</v>
      </c>
      <c r="C70" s="140" t="s">
        <v>156</v>
      </c>
      <c r="D70" s="155">
        <v>1268408480.4899991</v>
      </c>
      <c r="E70" s="144">
        <v>1212462350.8200006</v>
      </c>
      <c r="F70" s="142">
        <v>104.61425706391307</v>
      </c>
      <c r="G70" s="144">
        <v>9462018837.9499989</v>
      </c>
      <c r="H70" s="144">
        <v>8880493236.5400009</v>
      </c>
      <c r="I70" s="148">
        <v>106.54834800185682</v>
      </c>
      <c r="J70" s="32">
        <v>55946129.669998407</v>
      </c>
      <c r="K70" s="32">
        <v>581525601.40999794</v>
      </c>
    </row>
    <row r="71" spans="1:11" ht="28.95" customHeight="1" x14ac:dyDescent="0.3">
      <c r="B71" s="156" t="s">
        <v>84</v>
      </c>
      <c r="C71" s="157" t="s">
        <v>157</v>
      </c>
      <c r="D71" s="178">
        <v>781059.63</v>
      </c>
      <c r="E71" s="179">
        <v>769716.35</v>
      </c>
      <c r="F71" s="55">
        <v>101.47369612195453</v>
      </c>
      <c r="G71" s="179">
        <v>5338852.0299999993</v>
      </c>
      <c r="H71" s="179">
        <v>5337178.1299999952</v>
      </c>
      <c r="I71" s="24">
        <v>100.03136301542186</v>
      </c>
      <c r="J71" s="32">
        <v>11343.280000000028</v>
      </c>
      <c r="K71" s="32">
        <v>1673.9000000040978</v>
      </c>
    </row>
    <row r="72" spans="1:11" ht="18.600000000000001" customHeight="1" x14ac:dyDescent="0.3">
      <c r="B72" s="158" t="s">
        <v>85</v>
      </c>
      <c r="C72" s="159" t="s">
        <v>158</v>
      </c>
      <c r="D72" s="178">
        <v>0</v>
      </c>
      <c r="E72" s="179">
        <v>0</v>
      </c>
      <c r="F72" s="55" t="e">
        <v>#DIV/0!</v>
      </c>
      <c r="G72" s="179">
        <v>0</v>
      </c>
      <c r="H72" s="179">
        <v>0</v>
      </c>
      <c r="I72" s="24" t="e">
        <v>#DIV/0!</v>
      </c>
      <c r="J72" s="32">
        <v>0</v>
      </c>
      <c r="K72" s="32">
        <v>0</v>
      </c>
    </row>
    <row r="73" spans="1:11" ht="22.95" customHeight="1" x14ac:dyDescent="0.3">
      <c r="B73" s="139" t="s">
        <v>86</v>
      </c>
      <c r="C73" s="140" t="s">
        <v>159</v>
      </c>
      <c r="D73" s="155">
        <v>781059.63</v>
      </c>
      <c r="E73" s="144">
        <v>769716.35</v>
      </c>
      <c r="F73" s="145">
        <v>101.47369612195453</v>
      </c>
      <c r="G73" s="146">
        <v>5338852.0299999993</v>
      </c>
      <c r="H73" s="144">
        <v>5337178.1299999952</v>
      </c>
      <c r="I73" s="147">
        <v>100.03136301542186</v>
      </c>
      <c r="J73" s="32">
        <v>11343.280000000028</v>
      </c>
      <c r="K73" s="32">
        <v>1673.9000000040978</v>
      </c>
    </row>
    <row r="74" spans="1:11" ht="32.4" customHeight="1" thickBot="1" x14ac:dyDescent="0.35">
      <c r="B74" s="160" t="s">
        <v>87</v>
      </c>
      <c r="C74" s="161" t="s">
        <v>160</v>
      </c>
      <c r="D74" s="189">
        <v>1269189540.1199992</v>
      </c>
      <c r="E74" s="190">
        <v>1213232067.1700006</v>
      </c>
      <c r="F74" s="162">
        <v>104.61226458352075</v>
      </c>
      <c r="G74" s="191">
        <v>9467357689.9799995</v>
      </c>
      <c r="H74" s="190">
        <v>8885830414.6700001</v>
      </c>
      <c r="I74" s="163">
        <v>106.54443364516536</v>
      </c>
      <c r="J74" s="32">
        <v>55957472.949998617</v>
      </c>
      <c r="K74" s="32">
        <v>581527275.30999947</v>
      </c>
    </row>
    <row r="75" spans="1:11" x14ac:dyDescent="0.3">
      <c r="A75" s="193"/>
      <c r="B75" s="193"/>
      <c r="C75" s="193"/>
      <c r="D75" s="193"/>
      <c r="E75" s="193"/>
      <c r="F75" s="193"/>
      <c r="G75" s="193"/>
      <c r="H75" s="193"/>
      <c r="I75" s="193"/>
    </row>
    <row r="76" spans="1:11" x14ac:dyDescent="0.3">
      <c r="B76" s="192" t="s">
        <v>142</v>
      </c>
      <c r="C76" s="136"/>
      <c r="D76" s="135"/>
      <c r="E76" s="135"/>
      <c r="F76" s="135"/>
      <c r="G76" s="135"/>
      <c r="H76" s="1"/>
      <c r="I76" s="1"/>
    </row>
    <row r="77" spans="1:11" x14ac:dyDescent="0.3">
      <c r="B77" s="137"/>
      <c r="C77" s="134"/>
      <c r="D77" s="138"/>
      <c r="E77" s="134"/>
      <c r="F77" s="134"/>
      <c r="G77" s="134"/>
    </row>
    <row r="78" spans="1:11" x14ac:dyDescent="0.3">
      <c r="B78" s="13"/>
      <c r="C78" s="13"/>
    </row>
    <row r="79" spans="1:11" x14ac:dyDescent="0.3">
      <c r="B79" s="129"/>
    </row>
    <row r="80" spans="1:11" x14ac:dyDescent="0.3">
      <c r="B80" s="27"/>
      <c r="C80" s="27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7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61" t="s">
        <v>144</v>
      </c>
    </row>
    <row r="4" spans="2:5" ht="15" thickBot="1" x14ac:dyDescent="0.35">
      <c r="B4" s="195" t="s">
        <v>104</v>
      </c>
      <c r="C4" s="195"/>
      <c r="D4" s="195"/>
      <c r="E4" s="195"/>
    </row>
    <row r="5" spans="2:5" ht="27" x14ac:dyDescent="0.3">
      <c r="B5" s="71" t="s">
        <v>60</v>
      </c>
      <c r="C5" s="72" t="s">
        <v>129</v>
      </c>
      <c r="D5" s="80" t="s">
        <v>124</v>
      </c>
      <c r="E5" s="81" t="s">
        <v>143</v>
      </c>
    </row>
    <row r="6" spans="2:5" x14ac:dyDescent="0.3">
      <c r="B6" s="92">
        <v>1</v>
      </c>
      <c r="C6" s="90">
        <v>2</v>
      </c>
      <c r="D6" s="90">
        <v>3</v>
      </c>
      <c r="E6" s="91">
        <v>4</v>
      </c>
    </row>
    <row r="7" spans="2:5" x14ac:dyDescent="0.3">
      <c r="B7" s="73" t="s">
        <v>22</v>
      </c>
      <c r="C7" s="60" t="s">
        <v>134</v>
      </c>
      <c r="D7" s="89">
        <f>+E7/E$11*100</f>
        <v>4.5658395786155319</v>
      </c>
      <c r="E7" s="77">
        <f>FURS!D10</f>
        <v>115607437.96000023</v>
      </c>
    </row>
    <row r="8" spans="2:5" x14ac:dyDescent="0.3">
      <c r="B8" s="73" t="s">
        <v>31</v>
      </c>
      <c r="C8" s="60" t="s">
        <v>131</v>
      </c>
      <c r="D8" s="89">
        <f t="shared" ref="D8:D10" si="0">+E8/E$11*100</f>
        <v>21.341184948247562</v>
      </c>
      <c r="E8" s="77">
        <f>FURS!D20</f>
        <v>540360578.24999905</v>
      </c>
    </row>
    <row r="9" spans="2:5" x14ac:dyDescent="0.3">
      <c r="B9" s="73" t="s">
        <v>43</v>
      </c>
      <c r="C9" s="60" t="s">
        <v>132</v>
      </c>
      <c r="D9" s="89">
        <f t="shared" si="0"/>
        <v>20.344729272281949</v>
      </c>
      <c r="E9" s="77">
        <f>FURS!D35</f>
        <v>515130237.63999993</v>
      </c>
    </row>
    <row r="10" spans="2:5" x14ac:dyDescent="0.3">
      <c r="B10" s="73"/>
      <c r="C10" s="60" t="s">
        <v>133</v>
      </c>
      <c r="D10" s="89">
        <f t="shared" si="0"/>
        <v>53.748246200854958</v>
      </c>
      <c r="E10" s="77">
        <f>FURS!D25+FURS!D27+FURS!D50+FURS!D52+FURS!D53+FURS!D63+FURS!D70</f>
        <v>1360910065.089999</v>
      </c>
    </row>
    <row r="11" spans="2:5" ht="15" thickBot="1" x14ac:dyDescent="0.35">
      <c r="B11" s="75"/>
      <c r="C11" s="74" t="s">
        <v>127</v>
      </c>
      <c r="D11" s="82">
        <f>SUM(D7:D10)</f>
        <v>100</v>
      </c>
      <c r="E11" s="78">
        <f>SUM(E7:E10)</f>
        <v>2532008318.9399981</v>
      </c>
    </row>
    <row r="33" spans="2:5" x14ac:dyDescent="0.3">
      <c r="B33" s="61" t="s">
        <v>145</v>
      </c>
    </row>
    <row r="35" spans="2:5" ht="15" thickBot="1" x14ac:dyDescent="0.35">
      <c r="B35" s="195" t="s">
        <v>104</v>
      </c>
      <c r="C35" s="195"/>
      <c r="D35" s="195"/>
      <c r="E35" s="195"/>
    </row>
    <row r="36" spans="2:5" ht="40.200000000000003" x14ac:dyDescent="0.3">
      <c r="B36" s="71" t="s">
        <v>60</v>
      </c>
      <c r="C36" s="72" t="s">
        <v>129</v>
      </c>
      <c r="D36" s="80" t="s">
        <v>124</v>
      </c>
      <c r="E36" s="81" t="s">
        <v>146</v>
      </c>
    </row>
    <row r="37" spans="2:5" x14ac:dyDescent="0.3">
      <c r="B37" s="92">
        <v>1</v>
      </c>
      <c r="C37" s="90">
        <v>2</v>
      </c>
      <c r="D37" s="90">
        <v>3</v>
      </c>
      <c r="E37" s="91">
        <v>4</v>
      </c>
    </row>
    <row r="38" spans="2:5" x14ac:dyDescent="0.3">
      <c r="B38" s="73" t="s">
        <v>22</v>
      </c>
      <c r="C38" s="60" t="s">
        <v>130</v>
      </c>
      <c r="D38" s="79">
        <f>+E38/E$42*100</f>
        <v>10.010376900412163</v>
      </c>
      <c r="E38" s="87">
        <f>FURS!G10</f>
        <v>1891860006.6600001</v>
      </c>
    </row>
    <row r="39" spans="2:5" x14ac:dyDescent="0.3">
      <c r="B39" s="73" t="s">
        <v>31</v>
      </c>
      <c r="C39" s="60" t="s">
        <v>131</v>
      </c>
      <c r="D39" s="79">
        <f t="shared" ref="D39:D41" si="1">+E39/E$42*100</f>
        <v>19.82232875016091</v>
      </c>
      <c r="E39" s="87">
        <f>FURS!G20</f>
        <v>3746219685.2699995</v>
      </c>
    </row>
    <row r="40" spans="2:5" x14ac:dyDescent="0.3">
      <c r="B40" s="73" t="s">
        <v>43</v>
      </c>
      <c r="C40" s="60" t="s">
        <v>132</v>
      </c>
      <c r="D40" s="79">
        <f t="shared" si="1"/>
        <v>17.251299123198258</v>
      </c>
      <c r="E40" s="87">
        <f>FURS!G35</f>
        <v>3260321084.6900005</v>
      </c>
    </row>
    <row r="41" spans="2:5" x14ac:dyDescent="0.3">
      <c r="B41" s="73"/>
      <c r="C41" s="60" t="s">
        <v>133</v>
      </c>
      <c r="D41" s="79">
        <f t="shared" si="1"/>
        <v>52.915995226228688</v>
      </c>
      <c r="E41" s="87">
        <f>FURS!G25+FURS!G27+FURS!G50+FURS!G52+FURS!G53+FURS!G63+FURS!G70</f>
        <v>10000587997.539999</v>
      </c>
    </row>
    <row r="42" spans="2:5" ht="15" thickBot="1" x14ac:dyDescent="0.35">
      <c r="B42" s="75"/>
      <c r="C42" s="74" t="s">
        <v>127</v>
      </c>
      <c r="D42" s="76">
        <f>SUM(D38:D41)</f>
        <v>100.00000000000003</v>
      </c>
      <c r="E42" s="88">
        <f>SUM(E38:E41)</f>
        <v>18898988774.159996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93" t="s">
        <v>135</v>
      </c>
    </row>
    <row r="4" spans="2:9" ht="50.25" customHeight="1" x14ac:dyDescent="0.3">
      <c r="B4" s="94"/>
      <c r="C4" s="95" t="s">
        <v>138</v>
      </c>
      <c r="D4" s="95" t="s">
        <v>147</v>
      </c>
      <c r="E4" s="95" t="s">
        <v>148</v>
      </c>
      <c r="F4" s="95" t="s">
        <v>141</v>
      </c>
      <c r="G4" s="95" t="s">
        <v>149</v>
      </c>
      <c r="H4" s="95" t="s">
        <v>150</v>
      </c>
      <c r="I4" s="95" t="s">
        <v>141</v>
      </c>
    </row>
    <row r="5" spans="2:9" x14ac:dyDescent="0.3">
      <c r="B5" s="96" t="s">
        <v>23</v>
      </c>
      <c r="C5" s="97" t="s">
        <v>61</v>
      </c>
      <c r="D5" s="84">
        <f>+D6+D9+D10+D11</f>
        <v>53629606.520000175</v>
      </c>
      <c r="E5" s="84">
        <f>+E6+E9+E10+E11</f>
        <v>33162983.990000393</v>
      </c>
      <c r="F5" s="85">
        <f t="shared" ref="F5:F11" si="0">D5/E5*100</f>
        <v>161.71526222179241</v>
      </c>
      <c r="G5" s="84">
        <f>+G6+G9+G10+G11</f>
        <v>1375359588.0200002</v>
      </c>
      <c r="H5" s="84">
        <f>+H6+H9+H10+H11</f>
        <v>1236583156.8100002</v>
      </c>
      <c r="I5" s="98">
        <f t="shared" ref="I5:I11" si="1">G5/H5*100</f>
        <v>111.22257168438232</v>
      </c>
    </row>
    <row r="6" spans="2:9" x14ac:dyDescent="0.3">
      <c r="B6" s="99" t="s">
        <v>24</v>
      </c>
      <c r="C6" s="100" t="s">
        <v>62</v>
      </c>
      <c r="D6" s="70">
        <f>+D7-D8</f>
        <v>-177099605.63999999</v>
      </c>
      <c r="E6" s="70">
        <f>+E7-E8</f>
        <v>-162542382.13999999</v>
      </c>
      <c r="F6" s="69">
        <f t="shared" si="0"/>
        <v>108.95595555346401</v>
      </c>
      <c r="G6" s="70">
        <f>+G7-G8</f>
        <v>-198343100.75</v>
      </c>
      <c r="H6" s="70">
        <f>+H7-H8</f>
        <v>-180372975.65000001</v>
      </c>
      <c r="I6" s="101">
        <f t="shared" si="1"/>
        <v>109.96275913020898</v>
      </c>
    </row>
    <row r="7" spans="2:9" x14ac:dyDescent="0.3">
      <c r="B7" s="121" t="s">
        <v>63</v>
      </c>
      <c r="C7" s="130" t="s">
        <v>0</v>
      </c>
      <c r="D7" s="68">
        <f>FURS!D13</f>
        <v>9080541.2599999905</v>
      </c>
      <c r="E7" s="68">
        <f>FURS!E13</f>
        <v>16317271.280000016</v>
      </c>
      <c r="F7" s="69">
        <f t="shared" si="0"/>
        <v>55.649876159930955</v>
      </c>
      <c r="G7" s="68">
        <f>FURS!G13</f>
        <v>50823383.600000001</v>
      </c>
      <c r="H7" s="68">
        <f>FURS!H13</f>
        <v>58606686.180000007</v>
      </c>
      <c r="I7" s="101">
        <f t="shared" si="1"/>
        <v>86.719428981029608</v>
      </c>
    </row>
    <row r="8" spans="2:9" x14ac:dyDescent="0.3">
      <c r="B8" s="121" t="s">
        <v>25</v>
      </c>
      <c r="C8" s="130" t="s">
        <v>1</v>
      </c>
      <c r="D8" s="68">
        <f>FURS!D14</f>
        <v>186180146.89999998</v>
      </c>
      <c r="E8" s="68">
        <f>FURS!E14</f>
        <v>178859653.42000002</v>
      </c>
      <c r="F8" s="69">
        <f t="shared" si="0"/>
        <v>104.09287021417283</v>
      </c>
      <c r="G8" s="68">
        <f>FURS!G14</f>
        <v>249166484.34999999</v>
      </c>
      <c r="H8" s="68">
        <f>FURS!H14</f>
        <v>238979661.83000001</v>
      </c>
      <c r="I8" s="101">
        <f t="shared" si="1"/>
        <v>104.26263157374724</v>
      </c>
    </row>
    <row r="9" spans="2:9" x14ac:dyDescent="0.3">
      <c r="B9" s="102" t="s">
        <v>26</v>
      </c>
      <c r="C9" s="103" t="s">
        <v>64</v>
      </c>
      <c r="D9" s="70">
        <f>FURS!D15</f>
        <v>199437050.32000017</v>
      </c>
      <c r="E9" s="70">
        <f>FURS!E15</f>
        <v>177124872.11000037</v>
      </c>
      <c r="F9" s="83">
        <f t="shared" si="0"/>
        <v>112.59686341291651</v>
      </c>
      <c r="G9" s="70">
        <f>FURS!G15</f>
        <v>1443503433.1600001</v>
      </c>
      <c r="H9" s="70">
        <f>FURS!H15</f>
        <v>1311558112.7000003</v>
      </c>
      <c r="I9" s="104">
        <f t="shared" si="1"/>
        <v>110.06019627970387</v>
      </c>
    </row>
    <row r="10" spans="2:9" ht="24" x14ac:dyDescent="0.3">
      <c r="B10" s="99" t="s">
        <v>27</v>
      </c>
      <c r="C10" s="105" t="s">
        <v>140</v>
      </c>
      <c r="D10" s="68">
        <f>FURS!D16</f>
        <v>31234656.199999988</v>
      </c>
      <c r="E10" s="68">
        <f>FURS!E16</f>
        <v>18600957.260000005</v>
      </c>
      <c r="F10" s="69">
        <f t="shared" si="0"/>
        <v>167.91961705738566</v>
      </c>
      <c r="G10" s="68">
        <f>FURS!G16</f>
        <v>126783097.16999999</v>
      </c>
      <c r="H10" s="68">
        <f>FURS!H16</f>
        <v>101974370.56</v>
      </c>
      <c r="I10" s="101">
        <f t="shared" si="1"/>
        <v>124.3283939618955</v>
      </c>
    </row>
    <row r="11" spans="2:9" x14ac:dyDescent="0.3">
      <c r="B11" s="99" t="s">
        <v>28</v>
      </c>
      <c r="C11" s="106" t="s">
        <v>2</v>
      </c>
      <c r="D11" s="68">
        <f>FURS!D17</f>
        <v>57505.64000000013</v>
      </c>
      <c r="E11" s="68">
        <f>FURS!E17</f>
        <v>-20463.239999999758</v>
      </c>
      <c r="F11" s="69">
        <f t="shared" si="0"/>
        <v>-281.01923253600512</v>
      </c>
      <c r="G11" s="68">
        <f>FURS!G17</f>
        <v>3416158.44</v>
      </c>
      <c r="H11" s="68">
        <f>FURS!H17</f>
        <v>3423649.2</v>
      </c>
      <c r="I11" s="101">
        <f t="shared" si="1"/>
        <v>99.781205387514575</v>
      </c>
    </row>
    <row r="14" spans="2:9" x14ac:dyDescent="0.3">
      <c r="B14" s="93" t="s">
        <v>136</v>
      </c>
    </row>
    <row r="16" spans="2:9" ht="53.25" customHeight="1" x14ac:dyDescent="0.3">
      <c r="B16" s="94"/>
      <c r="C16" s="95" t="s">
        <v>138</v>
      </c>
      <c r="D16" s="95" t="s">
        <v>147</v>
      </c>
      <c r="E16" s="95" t="s">
        <v>148</v>
      </c>
      <c r="F16" s="95" t="s">
        <v>141</v>
      </c>
      <c r="G16" s="95" t="s">
        <v>149</v>
      </c>
      <c r="H16" s="95" t="s">
        <v>150</v>
      </c>
      <c r="I16" s="95" t="s">
        <v>141</v>
      </c>
    </row>
    <row r="17" spans="2:9" ht="21.75" customHeight="1" x14ac:dyDescent="0.3">
      <c r="B17" s="107" t="s">
        <v>29</v>
      </c>
      <c r="C17" s="108" t="s">
        <v>3</v>
      </c>
      <c r="D17" s="109">
        <f>FURS!D18</f>
        <v>61796494.01000005</v>
      </c>
      <c r="E17" s="109">
        <f>FURS!E18</f>
        <v>66561842.680000007</v>
      </c>
      <c r="F17" s="110">
        <f t="shared" ref="F17" si="2">D17/E17*100</f>
        <v>92.840720030979824</v>
      </c>
      <c r="G17" s="109">
        <f>FURS!G18</f>
        <v>514857629.61000001</v>
      </c>
      <c r="H17" s="109">
        <f>FURS!H18</f>
        <v>474372031.91000003</v>
      </c>
      <c r="I17" s="112">
        <f>G17/H17*100</f>
        <v>108.53456674858965</v>
      </c>
    </row>
    <row r="20" spans="2:9" x14ac:dyDescent="0.3">
      <c r="B20" s="93" t="s">
        <v>137</v>
      </c>
    </row>
    <row r="22" spans="2:9" ht="54" customHeight="1" x14ac:dyDescent="0.3">
      <c r="B22" s="94"/>
      <c r="C22" s="95" t="s">
        <v>138</v>
      </c>
      <c r="D22" s="95" t="s">
        <v>147</v>
      </c>
      <c r="E22" s="95" t="s">
        <v>148</v>
      </c>
      <c r="F22" s="95" t="s">
        <v>141</v>
      </c>
      <c r="G22" s="95" t="s">
        <v>149</v>
      </c>
      <c r="H22" s="95" t="s">
        <v>150</v>
      </c>
      <c r="I22" s="95" t="s">
        <v>141</v>
      </c>
    </row>
    <row r="23" spans="2:9" ht="30" customHeight="1" x14ac:dyDescent="0.3">
      <c r="B23" s="96" t="s">
        <v>43</v>
      </c>
      <c r="C23" s="113" t="s">
        <v>126</v>
      </c>
      <c r="D23" s="86">
        <f>+D24+D33+D35+D37+D29+D30</f>
        <v>515130237.63999993</v>
      </c>
      <c r="E23" s="86">
        <f>+E24+E33+E35+E37+E29+E30</f>
        <v>506722032.11000001</v>
      </c>
      <c r="F23" s="114">
        <f t="shared" ref="F23:F37" si="3">D23/E23*100</f>
        <v>101.6593329275595</v>
      </c>
      <c r="G23" s="84">
        <f>+G24+G33+G35+G37+G29+G30</f>
        <v>3260321084.6900005</v>
      </c>
      <c r="H23" s="84">
        <f>+H24+H33+H35+H37+H29+H30</f>
        <v>3136889914.1300001</v>
      </c>
      <c r="I23" s="115">
        <f t="shared" ref="I23:I37" si="4">G23/H23*100</f>
        <v>103.93482633878892</v>
      </c>
    </row>
    <row r="24" spans="2:9" x14ac:dyDescent="0.3">
      <c r="B24" s="102" t="s">
        <v>44</v>
      </c>
      <c r="C24" s="103" t="s">
        <v>109</v>
      </c>
      <c r="D24" s="62">
        <f>D25+D28</f>
        <v>344306082.55999988</v>
      </c>
      <c r="E24" s="62">
        <f>E25+E28</f>
        <v>322322640.48000002</v>
      </c>
      <c r="F24" s="64">
        <f t="shared" si="3"/>
        <v>106.82032203734192</v>
      </c>
      <c r="G24" s="63">
        <f>G25+G28</f>
        <v>2096548881.01</v>
      </c>
      <c r="H24" s="63">
        <f>H25+H28</f>
        <v>1981547881.21</v>
      </c>
      <c r="I24" s="116">
        <f t="shared" si="4"/>
        <v>105.80359429567639</v>
      </c>
    </row>
    <row r="25" spans="2:9" ht="24.6" x14ac:dyDescent="0.3">
      <c r="B25" s="102" t="s">
        <v>45</v>
      </c>
      <c r="C25" s="117" t="s">
        <v>107</v>
      </c>
      <c r="D25" s="62">
        <f>D26-D27</f>
        <v>332922427.9799999</v>
      </c>
      <c r="E25" s="62">
        <f>E26-E27</f>
        <v>310107619.49000001</v>
      </c>
      <c r="F25" s="64">
        <f t="shared" si="3"/>
        <v>107.3570615670524</v>
      </c>
      <c r="G25" s="62">
        <f>G26-G27</f>
        <v>2023866573.24</v>
      </c>
      <c r="H25" s="62">
        <f>H26-H27</f>
        <v>1902163240.1900001</v>
      </c>
      <c r="I25" s="118">
        <f t="shared" si="4"/>
        <v>106.39815397956293</v>
      </c>
    </row>
    <row r="26" spans="2:9" x14ac:dyDescent="0.3">
      <c r="B26" s="121" t="s">
        <v>105</v>
      </c>
      <c r="C26" s="130" t="s">
        <v>102</v>
      </c>
      <c r="D26" s="65">
        <f>FURS!D38</f>
        <v>511063692.76999998</v>
      </c>
      <c r="E26" s="65">
        <f>FURS!E38</f>
        <v>473445289.73000002</v>
      </c>
      <c r="F26" s="66">
        <f t="shared" si="3"/>
        <v>107.94567056764959</v>
      </c>
      <c r="G26" s="65">
        <f>FURS!G38</f>
        <v>3184703656.9000001</v>
      </c>
      <c r="H26" s="65">
        <f>FURS!H38</f>
        <v>2986965521.9000001</v>
      </c>
      <c r="I26" s="131">
        <f t="shared" si="4"/>
        <v>106.62003406300518</v>
      </c>
    </row>
    <row r="27" spans="2:9" x14ac:dyDescent="0.3">
      <c r="B27" s="121" t="s">
        <v>106</v>
      </c>
      <c r="C27" s="130" t="s">
        <v>1</v>
      </c>
      <c r="D27" s="65">
        <f>FURS!D39</f>
        <v>178141264.79000008</v>
      </c>
      <c r="E27" s="65">
        <f>FURS!E39</f>
        <v>163337670.24000001</v>
      </c>
      <c r="F27" s="66">
        <f t="shared" si="3"/>
        <v>109.06318458457771</v>
      </c>
      <c r="G27" s="65">
        <f>FURS!G39</f>
        <v>1160837083.6600001</v>
      </c>
      <c r="H27" s="65">
        <f>FURS!H39</f>
        <v>1084802281.71</v>
      </c>
      <c r="I27" s="123">
        <f t="shared" si="4"/>
        <v>107.00909310682354</v>
      </c>
    </row>
    <row r="28" spans="2:9" x14ac:dyDescent="0.3">
      <c r="B28" s="119" t="s">
        <v>46</v>
      </c>
      <c r="C28" s="120" t="s">
        <v>103</v>
      </c>
      <c r="D28" s="62">
        <f>FURS!D40</f>
        <v>11383654.58</v>
      </c>
      <c r="E28" s="62">
        <f>FURS!E40</f>
        <v>12215020.99</v>
      </c>
      <c r="F28" s="64">
        <f t="shared" si="3"/>
        <v>93.193901093738518</v>
      </c>
      <c r="G28" s="62">
        <f>FURS!G40</f>
        <v>72682307.770000011</v>
      </c>
      <c r="H28" s="62">
        <f>FURS!H40</f>
        <v>79384641.019999996</v>
      </c>
      <c r="I28" s="116">
        <f t="shared" si="4"/>
        <v>91.557141074289902</v>
      </c>
    </row>
    <row r="29" spans="2:9" x14ac:dyDescent="0.3">
      <c r="B29" s="121" t="s">
        <v>47</v>
      </c>
      <c r="C29" s="122" t="s">
        <v>110</v>
      </c>
      <c r="D29" s="65">
        <f>FURS!D41</f>
        <v>10577593.17</v>
      </c>
      <c r="E29" s="65">
        <f>FURS!E41</f>
        <v>10779617.940000001</v>
      </c>
      <c r="F29" s="66">
        <f t="shared" si="3"/>
        <v>98.125863355042057</v>
      </c>
      <c r="G29" s="65">
        <f>FURS!G41</f>
        <v>79263711.950000003</v>
      </c>
      <c r="H29" s="65">
        <f>FURS!H41</f>
        <v>80735793.609999999</v>
      </c>
      <c r="I29" s="123">
        <f t="shared" si="4"/>
        <v>98.176667876566626</v>
      </c>
    </row>
    <row r="30" spans="2:9" x14ac:dyDescent="0.3">
      <c r="B30" s="102" t="s">
        <v>48</v>
      </c>
      <c r="C30" s="124" t="s">
        <v>112</v>
      </c>
      <c r="D30" s="63">
        <f>D31-D32</f>
        <v>128896946.61999999</v>
      </c>
      <c r="E30" s="63">
        <f>E31-E32</f>
        <v>147930661.44</v>
      </c>
      <c r="F30" s="64">
        <f t="shared" si="3"/>
        <v>87.133353805951856</v>
      </c>
      <c r="G30" s="63">
        <f>G31-G32</f>
        <v>884045786.72000003</v>
      </c>
      <c r="H30" s="63">
        <f>H31-H32</f>
        <v>897998124.13999999</v>
      </c>
      <c r="I30" s="116">
        <f t="shared" si="4"/>
        <v>98.446284346822893</v>
      </c>
    </row>
    <row r="31" spans="2:9" x14ac:dyDescent="0.3">
      <c r="B31" s="121" t="s">
        <v>77</v>
      </c>
      <c r="C31" s="132" t="s">
        <v>102</v>
      </c>
      <c r="D31" s="67">
        <f>FURS!D43</f>
        <v>138251653.94999999</v>
      </c>
      <c r="E31" s="67">
        <f>FURS!E43</f>
        <v>155288539</v>
      </c>
      <c r="F31" s="66">
        <f t="shared" si="3"/>
        <v>89.02888444974036</v>
      </c>
      <c r="G31" s="67">
        <f>FURS!G43</f>
        <v>945409686</v>
      </c>
      <c r="H31" s="67">
        <f>FURS!H43</f>
        <v>958255138.15999997</v>
      </c>
      <c r="I31" s="123">
        <f t="shared" si="4"/>
        <v>98.659495613593549</v>
      </c>
    </row>
    <row r="32" spans="2:9" x14ac:dyDescent="0.3">
      <c r="B32" s="99" t="s">
        <v>111</v>
      </c>
      <c r="C32" s="132" t="s">
        <v>1</v>
      </c>
      <c r="D32" s="67">
        <f>FURS!D44</f>
        <v>9354707.3300000038</v>
      </c>
      <c r="E32" s="67">
        <f>FURS!E44</f>
        <v>7357877.5599999996</v>
      </c>
      <c r="F32" s="69">
        <f t="shared" si="3"/>
        <v>127.13866537893306</v>
      </c>
      <c r="G32" s="67">
        <f>FURS!G44</f>
        <v>61363899.280000001</v>
      </c>
      <c r="H32" s="67">
        <f>FURS!H44</f>
        <v>60257014.020000003</v>
      </c>
      <c r="I32" s="101">
        <f t="shared" si="4"/>
        <v>101.83694011062781</v>
      </c>
    </row>
    <row r="33" spans="2:9" x14ac:dyDescent="0.3">
      <c r="B33" s="99" t="s">
        <v>49</v>
      </c>
      <c r="C33" s="125" t="s">
        <v>74</v>
      </c>
      <c r="D33" s="67">
        <f>FURS!D45</f>
        <v>20648910.070000052</v>
      </c>
      <c r="E33" s="67">
        <f>FURS!E45</f>
        <v>18010433.140000001</v>
      </c>
      <c r="F33" s="66">
        <f t="shared" si="3"/>
        <v>114.64971391576455</v>
      </c>
      <c r="G33" s="67">
        <f>FURS!G45</f>
        <v>147997490.96000004</v>
      </c>
      <c r="H33" s="67">
        <f>FURS!H45</f>
        <v>130344702.16000001</v>
      </c>
      <c r="I33" s="123">
        <f t="shared" si="4"/>
        <v>113.54315787866159</v>
      </c>
    </row>
    <row r="34" spans="2:9" hidden="1" x14ac:dyDescent="0.3">
      <c r="B34" s="99" t="s">
        <v>108</v>
      </c>
      <c r="C34" s="125" t="s">
        <v>75</v>
      </c>
      <c r="D34" s="67">
        <f>FURS!D46</f>
        <v>20183186.210000008</v>
      </c>
      <c r="E34" s="67">
        <f>FURS!E46</f>
        <v>17952643.390000001</v>
      </c>
      <c r="F34" s="69">
        <f t="shared" si="3"/>
        <v>112.4245926994933</v>
      </c>
      <c r="G34" s="67">
        <f>FURS!G46</f>
        <v>146305132.68000001</v>
      </c>
      <c r="H34" s="67">
        <f>FURS!H46</f>
        <v>128765957.65000001</v>
      </c>
      <c r="I34" s="101">
        <f t="shared" si="4"/>
        <v>113.62097199453399</v>
      </c>
    </row>
    <row r="35" spans="2:9" x14ac:dyDescent="0.3">
      <c r="B35" s="99" t="s">
        <v>89</v>
      </c>
      <c r="C35" s="125" t="s">
        <v>76</v>
      </c>
      <c r="D35" s="67">
        <f>FURS!D47</f>
        <v>5133718.6499999994</v>
      </c>
      <c r="E35" s="67">
        <f>FURS!E47</f>
        <v>4354344.82</v>
      </c>
      <c r="F35" s="69">
        <f t="shared" si="3"/>
        <v>117.89876232172168</v>
      </c>
      <c r="G35" s="67">
        <f>FURS!G47</f>
        <v>24629874.779999997</v>
      </c>
      <c r="H35" s="67">
        <f>FURS!H47</f>
        <v>23952436.379999999</v>
      </c>
      <c r="I35" s="101">
        <f t="shared" si="4"/>
        <v>102.82826510528027</v>
      </c>
    </row>
    <row r="36" spans="2:9" hidden="1" x14ac:dyDescent="0.3">
      <c r="B36" s="99" t="s">
        <v>97</v>
      </c>
      <c r="C36" s="125" t="s">
        <v>78</v>
      </c>
      <c r="D36" s="67">
        <f>FURS!D48</f>
        <v>1444265.4399999997</v>
      </c>
      <c r="E36" s="67">
        <f>FURS!E48</f>
        <v>1848901.3399999996</v>
      </c>
      <c r="F36" s="69">
        <f t="shared" si="3"/>
        <v>78.114792214926936</v>
      </c>
      <c r="G36" s="67">
        <f>FURS!G48</f>
        <v>8395336.1799999997</v>
      </c>
      <c r="H36" s="67">
        <f>FURS!H48</f>
        <v>8344714.6400000006</v>
      </c>
      <c r="I36" s="101">
        <f t="shared" si="4"/>
        <v>100.60662997099202</v>
      </c>
    </row>
    <row r="37" spans="2:9" x14ac:dyDescent="0.3">
      <c r="B37" s="99" t="s">
        <v>98</v>
      </c>
      <c r="C37" s="125" t="s">
        <v>14</v>
      </c>
      <c r="D37" s="67">
        <f>FURS!D49</f>
        <v>5566986.5699999994</v>
      </c>
      <c r="E37" s="67">
        <f>FURS!E49</f>
        <v>3324334.2900000014</v>
      </c>
      <c r="F37" s="69">
        <f t="shared" si="3"/>
        <v>167.46169561665823</v>
      </c>
      <c r="G37" s="67">
        <f>FURS!G49</f>
        <v>27835339.27</v>
      </c>
      <c r="H37" s="67">
        <f>FURS!H49</f>
        <v>22310976.630000003</v>
      </c>
      <c r="I37" s="101">
        <f t="shared" si="4"/>
        <v>124.76073876825173</v>
      </c>
    </row>
    <row r="39" spans="2:9" x14ac:dyDescent="0.3">
      <c r="B39" s="93" t="s">
        <v>139</v>
      </c>
    </row>
    <row r="41" spans="2:9" ht="52.5" customHeight="1" x14ac:dyDescent="0.3">
      <c r="B41" s="94"/>
      <c r="C41" s="95" t="s">
        <v>138</v>
      </c>
      <c r="D41" s="95" t="s">
        <v>147</v>
      </c>
      <c r="E41" s="95" t="s">
        <v>148</v>
      </c>
      <c r="F41" s="95" t="s">
        <v>141</v>
      </c>
      <c r="G41" s="95" t="s">
        <v>149</v>
      </c>
      <c r="H41" s="95" t="s">
        <v>150</v>
      </c>
      <c r="I41" s="95" t="s">
        <v>141</v>
      </c>
    </row>
    <row r="42" spans="2:9" ht="30" customHeight="1" x14ac:dyDescent="0.3">
      <c r="B42" s="96" t="s">
        <v>31</v>
      </c>
      <c r="C42" s="113" t="s">
        <v>65</v>
      </c>
      <c r="D42" s="86">
        <f>+D43+D44+D45+D46</f>
        <v>540360578.24999905</v>
      </c>
      <c r="E42" s="86">
        <f>+E43+E44+E45+E46</f>
        <v>494857162.08000028</v>
      </c>
      <c r="F42" s="114">
        <f t="shared" ref="F42:F46" si="5">D42/E42*100</f>
        <v>109.19526272565952</v>
      </c>
      <c r="G42" s="84">
        <f>+G43+G44+G45+G46</f>
        <v>3746219685.2699995</v>
      </c>
      <c r="H42" s="84">
        <f>+H43+H44+H45+H46</f>
        <v>3472462192.1200008</v>
      </c>
      <c r="I42" s="115">
        <f>G42/H42*100</f>
        <v>107.88367095173079</v>
      </c>
    </row>
    <row r="43" spans="2:9" x14ac:dyDescent="0.3">
      <c r="B43" s="102" t="s">
        <v>32</v>
      </c>
      <c r="C43" s="103" t="s">
        <v>5</v>
      </c>
      <c r="D43" s="68">
        <f>FURS!D21</f>
        <v>3098911.2599999979</v>
      </c>
      <c r="E43" s="68">
        <f>FURS!E21</f>
        <v>2828347.3799999952</v>
      </c>
      <c r="F43" s="69">
        <f t="shared" si="5"/>
        <v>109.56614742281067</v>
      </c>
      <c r="G43" s="68">
        <f>FURS!G21</f>
        <v>21496443.579999998</v>
      </c>
      <c r="H43" s="68">
        <f>FURS!H21</f>
        <v>19800334.519999996</v>
      </c>
      <c r="I43" s="101">
        <f>G43/H43*100</f>
        <v>108.56606265054154</v>
      </c>
    </row>
    <row r="44" spans="2:9" x14ac:dyDescent="0.3">
      <c r="B44" s="102" t="s">
        <v>33</v>
      </c>
      <c r="C44" s="103" t="s">
        <v>6</v>
      </c>
      <c r="D44" s="68">
        <f>FURS!D22</f>
        <v>2770068.3100000005</v>
      </c>
      <c r="E44" s="68">
        <f>FURS!E22</f>
        <v>2529966.9199999962</v>
      </c>
      <c r="F44" s="69">
        <f t="shared" si="5"/>
        <v>109.49029760436571</v>
      </c>
      <c r="G44" s="68">
        <f>FURS!G22</f>
        <v>19275524.350000001</v>
      </c>
      <c r="H44" s="68">
        <f>FURS!H22</f>
        <v>17812887.279999997</v>
      </c>
      <c r="I44" s="101">
        <f>G44/H44*100</f>
        <v>108.2111173051784</v>
      </c>
    </row>
    <row r="45" spans="2:9" x14ac:dyDescent="0.3">
      <c r="B45" s="102" t="s">
        <v>34</v>
      </c>
      <c r="C45" s="102" t="s">
        <v>7</v>
      </c>
      <c r="D45" s="68">
        <f>FURS!D23</f>
        <v>344436999.82999945</v>
      </c>
      <c r="E45" s="68">
        <f>FURS!E23</f>
        <v>315412857.15000039</v>
      </c>
      <c r="F45" s="69">
        <f t="shared" si="5"/>
        <v>109.20195293947579</v>
      </c>
      <c r="G45" s="68">
        <f>FURS!G23</f>
        <v>2387265099.7099996</v>
      </c>
      <c r="H45" s="68">
        <f>FURS!H23</f>
        <v>2213267962.000001</v>
      </c>
      <c r="I45" s="101">
        <f>G45/H45*100</f>
        <v>107.86154865553503</v>
      </c>
    </row>
    <row r="46" spans="2:9" x14ac:dyDescent="0.3">
      <c r="B46" s="102" t="s">
        <v>35</v>
      </c>
      <c r="C46" s="103" t="s">
        <v>8</v>
      </c>
      <c r="D46" s="68">
        <f>FURS!D24</f>
        <v>190054598.84999967</v>
      </c>
      <c r="E46" s="68">
        <f>FURS!E24</f>
        <v>174085990.62999988</v>
      </c>
      <c r="F46" s="69">
        <f t="shared" si="5"/>
        <v>109.17282784341864</v>
      </c>
      <c r="G46" s="68">
        <f>FURS!G24</f>
        <v>1318182617.6299999</v>
      </c>
      <c r="H46" s="68">
        <f>FURS!H24</f>
        <v>1221581008.3199999</v>
      </c>
      <c r="I46" s="101">
        <f>G46/H46*100</f>
        <v>107.90791676131678</v>
      </c>
    </row>
    <row r="49" spans="2:9" ht="52.8" x14ac:dyDescent="0.3">
      <c r="B49" s="94"/>
      <c r="C49" s="95" t="s">
        <v>138</v>
      </c>
      <c r="D49" s="95" t="s">
        <v>147</v>
      </c>
      <c r="E49" s="95" t="s">
        <v>148</v>
      </c>
      <c r="F49" s="95" t="s">
        <v>141</v>
      </c>
      <c r="G49" s="95" t="s">
        <v>149</v>
      </c>
      <c r="H49" s="95" t="s">
        <v>150</v>
      </c>
      <c r="I49" s="95" t="s">
        <v>141</v>
      </c>
    </row>
    <row r="50" spans="2:9" ht="49.5" customHeight="1" x14ac:dyDescent="0.3">
      <c r="B50" s="127" t="s">
        <v>93</v>
      </c>
      <c r="C50" s="126" t="s">
        <v>120</v>
      </c>
      <c r="D50" s="84">
        <f>SUM(D51:D54)</f>
        <v>41185761.830000013</v>
      </c>
      <c r="E50" s="84">
        <f>SUM(E51:E54)</f>
        <v>39936633.479999974</v>
      </c>
      <c r="F50" s="114">
        <f t="shared" ref="F50:F54" si="6">D50/E50*100</f>
        <v>103.12777578166572</v>
      </c>
      <c r="G50" s="84">
        <f>SUM(G51:G54)</f>
        <v>289133079.70999998</v>
      </c>
      <c r="H50" s="84">
        <f>SUM(H51:H54)</f>
        <v>282703804.55999994</v>
      </c>
      <c r="I50" s="115">
        <f>G50/H50*100</f>
        <v>102.27420892336647</v>
      </c>
    </row>
    <row r="51" spans="2:9" ht="16.5" customHeight="1" x14ac:dyDescent="0.3">
      <c r="B51" s="102" t="s">
        <v>94</v>
      </c>
      <c r="C51" s="133" t="s">
        <v>17</v>
      </c>
      <c r="D51" s="59">
        <f>FURS!D65</f>
        <v>25191.209999999992</v>
      </c>
      <c r="E51" s="59">
        <f>FURS!E65</f>
        <v>24270.25</v>
      </c>
      <c r="F51" s="69">
        <f t="shared" si="6"/>
        <v>103.79460450551599</v>
      </c>
      <c r="G51" s="111">
        <f>FURS!G65</f>
        <v>180232.19</v>
      </c>
      <c r="H51" s="111">
        <f>FURS!H65</f>
        <v>178671.29</v>
      </c>
      <c r="I51" s="101">
        <f>G51/H51*100</f>
        <v>100.87361545327175</v>
      </c>
    </row>
    <row r="52" spans="2:9" ht="14.25" customHeight="1" x14ac:dyDescent="0.3">
      <c r="B52" s="102" t="s">
        <v>95</v>
      </c>
      <c r="C52" s="133" t="s">
        <v>18</v>
      </c>
      <c r="D52" s="59">
        <f>FURS!D66</f>
        <v>42275.680000000051</v>
      </c>
      <c r="E52" s="59">
        <f>FURS!E66</f>
        <v>40617.260000000068</v>
      </c>
      <c r="F52" s="69">
        <f t="shared" si="6"/>
        <v>104.08304252921043</v>
      </c>
      <c r="G52" s="111">
        <f>FURS!G66</f>
        <v>302520.53000000003</v>
      </c>
      <c r="H52" s="111">
        <f>FURS!H66</f>
        <v>298866.60000000003</v>
      </c>
      <c r="I52" s="101">
        <f>G52/H52*100</f>
        <v>101.22259563296802</v>
      </c>
    </row>
    <row r="53" spans="2:9" ht="21.75" customHeight="1" x14ac:dyDescent="0.3">
      <c r="B53" s="102" t="s">
        <v>113</v>
      </c>
      <c r="C53" s="133" t="s">
        <v>19</v>
      </c>
      <c r="D53" s="59">
        <f>FURS!D67</f>
        <v>37373010.980000019</v>
      </c>
      <c r="E53" s="59">
        <f>FURS!E67</f>
        <v>36268856.839999974</v>
      </c>
      <c r="F53" s="69">
        <f t="shared" si="6"/>
        <v>103.04435881415017</v>
      </c>
      <c r="G53" s="111">
        <f>FURS!G67</f>
        <v>261890080</v>
      </c>
      <c r="H53" s="111">
        <f>FURS!H67</f>
        <v>255612501.56999996</v>
      </c>
      <c r="I53" s="101">
        <f>G53/H53*100</f>
        <v>102.4558964805878</v>
      </c>
    </row>
    <row r="54" spans="2:9" ht="20.25" customHeight="1" x14ac:dyDescent="0.3">
      <c r="B54" s="102" t="s">
        <v>114</v>
      </c>
      <c r="C54" s="133" t="s">
        <v>20</v>
      </c>
      <c r="D54" s="59">
        <f>FURS!D68</f>
        <v>3745283.9599999972</v>
      </c>
      <c r="E54" s="59">
        <f>FURS!E68</f>
        <v>3602889.1300000027</v>
      </c>
      <c r="F54" s="69">
        <f t="shared" si="6"/>
        <v>103.95224012902095</v>
      </c>
      <c r="G54" s="111">
        <f>FURS!G68</f>
        <v>26760246.989999998</v>
      </c>
      <c r="H54" s="111">
        <f>FURS!H68</f>
        <v>26613765.100000001</v>
      </c>
      <c r="I54" s="101">
        <f>G54/H54*100</f>
        <v>100.5503989738002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julij</Mesec>
    <Leto xmlns="31846968-95d7-4ba5-b9d7-02992289841a">2018</Let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1846968-95d7-4ba5-b9d7-02992289841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2018-08-14T07:28:56Z</cp:lastPrinted>
  <dcterms:created xsi:type="dcterms:W3CDTF">2013-10-09T08:57:38Z</dcterms:created>
  <dcterms:modified xsi:type="dcterms:W3CDTF">2018-08-14T10:56:45Z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JULIJ 2018_delovna.xlsx</vt:lpwstr>
  </property>
</Properties>
</file>