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S57HNBA5\"/>
    </mc:Choice>
  </mc:AlternateContent>
  <xr:revisionPtr revIDLastSave="0" documentId="13_ncr:1_{5AD207F4-8D9C-4F2B-9038-740CD55C466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25" i="24" s="1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H9" i="24"/>
  <c r="I9" i="24" s="1"/>
  <c r="E53" i="24"/>
  <c r="E51" i="24"/>
  <c r="F51" i="24" s="1"/>
  <c r="E52" i="24"/>
  <c r="E54" i="24"/>
  <c r="E37" i="24"/>
  <c r="E34" i="24"/>
  <c r="E33" i="24"/>
  <c r="E27" i="24"/>
  <c r="E26" i="24"/>
  <c r="E44" i="24"/>
  <c r="E46" i="24"/>
  <c r="E45" i="24"/>
  <c r="E43" i="24"/>
  <c r="E11" i="24"/>
  <c r="E8" i="24"/>
  <c r="E9" i="24"/>
  <c r="E7" i="24"/>
  <c r="E17" i="24"/>
  <c r="F17" i="24" s="1"/>
  <c r="E10" i="24"/>
  <c r="G54" i="24"/>
  <c r="D52" i="24"/>
  <c r="G24" i="24" l="1"/>
  <c r="I8" i="24"/>
  <c r="I45" i="24"/>
  <c r="F26" i="24"/>
  <c r="I10" i="24"/>
  <c r="D50" i="24"/>
  <c r="F11" i="24"/>
  <c r="D6" i="24"/>
  <c r="F8" i="24"/>
  <c r="F45" i="24"/>
  <c r="F54" i="24"/>
  <c r="F33" i="24"/>
  <c r="F46" i="24"/>
  <c r="I52" i="24"/>
  <c r="F34" i="24"/>
  <c r="G6" i="24"/>
  <c r="G5" i="24" s="1"/>
  <c r="I11" i="24"/>
  <c r="I7" i="24"/>
  <c r="I32" i="24"/>
  <c r="I46" i="24"/>
  <c r="I43" i="24"/>
  <c r="D42" i="24"/>
  <c r="G30" i="24"/>
  <c r="G23" i="24" s="1"/>
  <c r="G42" i="24"/>
  <c r="D25" i="24"/>
  <c r="F27" i="24"/>
  <c r="F53" i="24"/>
  <c r="I44" i="24"/>
  <c r="I26" i="24"/>
  <c r="I33" i="24"/>
  <c r="E6" i="24"/>
  <c r="E5" i="24" s="1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I24" i="24" s="1"/>
  <c r="H42" i="24"/>
  <c r="F7" i="24"/>
  <c r="G50" i="24"/>
  <c r="F52" i="24"/>
  <c r="F50" i="24" l="1"/>
  <c r="I42" i="24"/>
  <c r="F25" i="24"/>
  <c r="F42" i="24"/>
  <c r="I30" i="24"/>
  <c r="F6" i="24"/>
  <c r="F5" i="24"/>
  <c r="I5" i="24"/>
  <c r="I6" i="24"/>
  <c r="I50" i="24"/>
  <c r="I25" i="24"/>
  <c r="H23" i="24"/>
  <c r="I23" i="24" s="1"/>
  <c r="E35" i="24"/>
  <c r="E7" i="22" l="1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<sst xmlns="http://schemas.openxmlformats.org/spreadsheetml/2006/main" count="328" uniqueCount="189">
  <si>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</si>
  <si>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</si>
  <si>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</si>
  <si>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</si>
  <si>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</si>
  <si>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</si>
  <si>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</si>
  <si>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</si>
  <si>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</si>
  <si>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</si>
  <si>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</si>
  <si>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</si>
  <si>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</si>
  <si>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</si>
  <si>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</si>
  <si>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</si>
  <si>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</si>
  <si>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</si>
  <si>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</si>
  <si>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</si>
  <si>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</si>
  <si>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</si>
  <si>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</si>
  <si>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</si>
  <si>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</si>
  <si>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</si>
  <si>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</si>
  <si>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</si>
  <si>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</si>
  <si>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</si>
  <si>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</si>
  <si>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</si>
  <si>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</si>
  <si>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</si>
  <si>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</si>
  <si>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</si>
  <si>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</si>
  <si>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</si>
  <si>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</si>
  <si>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</si>
  <si>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</si>
  <si>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</si>
  <si>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</si>
  <si>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</si>
  <si>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</si>
  <si>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</si>
  <si>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</si>
  <si>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</si>
  <si>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</si>
  <si>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</si>
  <si>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</si>
  <si>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</si>
  <si>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</si>
  <si>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</si>
  <si>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</si>
  <si>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</si>
  <si>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</si>
  <si>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</si>
  <si>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</si>
  <si>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</si>
  <si>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</si>
  <si>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</si>
  <si>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</si>
  <si>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</si>
  <si>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</si>
  <si>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</si>
  <si>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</si>
  <si>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</si>
  <si>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</si>
  <si>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</si>
  <si>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</si>
  <si>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</si>
  <si>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</si>
  <si>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</si>
  <si>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</si>
  <si>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</si>
  <si>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</si>
  <si>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</si>
  <si>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</si>
  <si>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</si>
  <si>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</si>
  <si>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</si>
  <si>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</si>
  <si>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</si>
  <si>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</si>
  <si>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</si>
  <si>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</si>
  <si>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</si>
  <si>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</si>
  <si>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</si>
  <si>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</si>
  <si>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</si>
  <si>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</si>
  <si>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</si>
  <si>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</si>
  <si>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</si>
  <si>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</si>
  <si>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</si>
  <si>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</si>
  <si>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</si>
  <si>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</si>
  <si>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</si>
  <si>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</si>
  <si>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</si>
  <si>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</si>
  <si>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</si>
  <si>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</si>
  <si>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</si>
  <si>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</si>
  <si>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</si>
  <si>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</si>
  <si>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</si>
  <si>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</si>
  <si>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</si>
  <si>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</si>
  <si>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</si>
  <si>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</si>
  <si>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</si>
  <si>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</si>
  <si>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</si>
  <si>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</si>
  <si>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</si>
  <si>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</si>
  <si>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</si>
  <si>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</si>
  <si>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</si>
  <si>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</si>
  <si>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</si>
  <si>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</si>
  <si>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</si>
  <si>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</si>
  <si>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</si>
  <si>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</si>
  <si>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</si>
  <si>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</si>
  <si>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</si>
  <si>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</si>
  <si>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</si>
  <si>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</si>
  <si>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</si>
  <si>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</si>
  <si>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</si>
  <si>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</si>
  <si>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</si>
  <si>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</si>
  <si>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</si>
  <si>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</si>
  <si>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</si>
  <si>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</si>
  <si>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</si>
  <si>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</si>
  <si>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</si>
  <si>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</si>
  <si>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</si>
  <si>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</si>
  <si>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</si>
  <si>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</si>
  <si>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</si>
  <si>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</si>
  <si>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</si>
  <si>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</si>
  <si>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</si>
  <si>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</si>
  <si>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</si>
  <si>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</si>
  <si>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</si>
  <si>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</si>
  <si>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</si>
  <si>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</si>
  <si>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</si>
  <si>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</si>
  <si>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</si>
  <si>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</si>
  <si>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</si>
  <si>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</si>
  <si>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</si>
  <si>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</si>
  <si>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4=1/2</t>
  </si>
  <si>
    <t>5=1/3</t>
  </si>
  <si>
    <t>6=2/3</t>
  </si>
  <si>
    <t>Indeks 2022/2021</t>
  </si>
  <si>
    <t>Indeks 2022/2020</t>
  </si>
  <si>
    <t>REALIZACIJA JANUAR - FEBRUAR 2022</t>
  </si>
  <si>
    <t>REALIZACIJA JANUAR - FEBRUAR 2021</t>
  </si>
  <si>
    <t xml:space="preserve"> REALIZACIJA  FEBRUAR 2022</t>
  </si>
  <si>
    <t xml:space="preserve"> REALIZACIJA  FEBRUAR 2021</t>
  </si>
  <si>
    <t xml:space="preserve"> REALIZACIJA  FEBRUAR 2020</t>
  </si>
  <si>
    <t>REALIZACIJA JANUAR - FEBRUAR 2020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</si>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</sst>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3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6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6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6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7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6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6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6" fontId="28" fillId="0" borderId="33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6" xfId="0" applyNumberFormat="1" applyFont="1" applyFill="1" applyBorder="1" applyAlignment="1"/>
    <xf numFmtId="166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6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1" xfId="0" applyNumberFormat="1" applyFont="1" applyFill="1" applyBorder="1" applyAlignment="1"/>
    <xf numFmtId="166" fontId="47" fillId="41" borderId="22" xfId="0" applyNumberFormat="1" applyFont="1" applyFill="1" applyBorder="1" applyAlignment="1"/>
    <xf numFmtId="166" fontId="47" fillId="0" borderId="31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6" fontId="47" fillId="42" borderId="40" xfId="0" applyNumberFormat="1" applyFont="1" applyFill="1" applyBorder="1" applyAlignment="1"/>
    <xf numFmtId="166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6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3" fontId="26" fillId="0" borderId="0" xfId="0" applyNumberFormat="1" applyFont="1" applyAlignment="1">
      <alignment horizontal="right"/>
    </xf>
    <xf numFmtId="166" fontId="28" fillId="0" borderId="1" xfId="0" applyNumberFormat="1" applyFont="1" applyBorder="1" applyAlignment="1">
      <alignment horizontal="right"/>
    </xf>
    <xf numFmtId="0" fontId="60" fillId="0" borderId="0" xfId="0" applyFont="1" applyAlignment="1"/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3" xfId="279" xr:uid="{00000000-0005-0000-0000-000090000000}"/>
    <cellStyle name="Navadno 10 3 2" xfId="555" xr:uid="{00000000-0005-0000-0000-000091000000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8" xfId="692" xr:uid="{00000000-0005-0000-0000-0000B5000000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7" xfId="234" xr:uid="{00000000-0005-0000-0000-000001010000}"/>
    <cellStyle name="Navadno 2 4 2 7 2" xfId="510" xr:uid="{00000000-0005-0000-0000-000002010000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3" xfId="235" xr:uid="{00000000-0005-0000-0000-00000E010000}"/>
    <cellStyle name="Navadno 2 4 4 3 2" xfId="511" xr:uid="{00000000-0005-0000-0000-00000F010000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3" xfId="236" xr:uid="{00000000-0005-0000-0000-00001A010000}"/>
    <cellStyle name="Navadno 2 4 5 3 2" xfId="512" xr:uid="{00000000-0005-0000-0000-00001B010000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3" xfId="237" xr:uid="{00000000-0005-0000-0000-000026010000}"/>
    <cellStyle name="Navadno 2 4 6 3 2" xfId="513" xr:uid="{00000000-0005-0000-0000-000027010000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3" xfId="238" xr:uid="{00000000-0005-0000-0000-000035010000}"/>
    <cellStyle name="Navadno 2 7 2 3 2" xfId="514" xr:uid="{00000000-0005-0000-0000-000036010000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3" xfId="239" xr:uid="{00000000-0005-0000-0000-000041010000}"/>
    <cellStyle name="Navadno 2 7 3 3 2" xfId="515" xr:uid="{00000000-0005-0000-0000-000042010000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3" xfId="240" xr:uid="{00000000-0005-0000-0000-00004D010000}"/>
    <cellStyle name="Navadno 2 7 4 3 2" xfId="516" xr:uid="{00000000-0005-0000-0000-00004E010000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3" xfId="241" xr:uid="{00000000-0005-0000-0000-000059010000}"/>
    <cellStyle name="Navadno 2 7 5 3 2" xfId="517" xr:uid="{00000000-0005-0000-0000-00005A010000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3" xfId="264" xr:uid="{00000000-0005-0000-0000-000069010000}"/>
    <cellStyle name="Navadno 3 10 3 2" xfId="540" xr:uid="{00000000-0005-0000-0000-00006A010000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2" xfId="232" xr:uid="{00000000-0005-0000-0000-000074010000}"/>
    <cellStyle name="Navadno 3 12 2" xfId="508" xr:uid="{00000000-0005-0000-0000-000075010000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3" xfId="242" xr:uid="{00000000-0005-0000-0000-000081010000}"/>
    <cellStyle name="Navadno 3 2 3 2" xfId="518" xr:uid="{00000000-0005-0000-0000-000082010000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3" xfId="243" xr:uid="{00000000-0005-0000-0000-00008D010000}"/>
    <cellStyle name="Navadno 3 3 3 2" xfId="519" xr:uid="{00000000-0005-0000-0000-00008E010000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3" xfId="259" xr:uid="{00000000-0005-0000-0000-000099010000}"/>
    <cellStyle name="Navadno 3 4 3 2" xfId="535" xr:uid="{00000000-0005-0000-0000-00009A010000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3" xfId="258" xr:uid="{00000000-0005-0000-0000-0000A5010000}"/>
    <cellStyle name="Navadno 3 5 3 2" xfId="534" xr:uid="{00000000-0005-0000-0000-0000A6010000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3" xfId="260" xr:uid="{00000000-0005-0000-0000-0000B1010000}"/>
    <cellStyle name="Navadno 3 6 3 2" xfId="536" xr:uid="{00000000-0005-0000-0000-0000B2010000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3" xfId="257" xr:uid="{00000000-0005-0000-0000-0000BD010000}"/>
    <cellStyle name="Navadno 3 7 3 2" xfId="533" xr:uid="{00000000-0005-0000-0000-0000BE010000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3" xfId="262" xr:uid="{00000000-0005-0000-0000-0000C9010000}"/>
    <cellStyle name="Navadno 3 8 3 2" xfId="538" xr:uid="{00000000-0005-0000-0000-0000CA010000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3" xfId="255" xr:uid="{00000000-0005-0000-0000-0000D5010000}"/>
    <cellStyle name="Navadno 3 9 3 2" xfId="531" xr:uid="{00000000-0005-0000-0000-0000D6010000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2" xfId="233" xr:uid="{00000000-0005-0000-0000-0000E2010000}"/>
    <cellStyle name="Navadno 4 12 2" xfId="509" xr:uid="{00000000-0005-0000-0000-0000E3010000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2" xfId="111" xr:uid="{00000000-0005-0000-0000-0000E7010000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3" xfId="244" xr:uid="{00000000-0005-0000-0000-0000EF010000}"/>
    <cellStyle name="Navadno 4 2 2 3 2" xfId="520" xr:uid="{00000000-0005-0000-0000-0000F0010000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3" xfId="261" xr:uid="{00000000-0005-0000-0000-0000FB010000}"/>
    <cellStyle name="Navadno 4 2 3 3 2" xfId="537" xr:uid="{00000000-0005-0000-0000-0000FC010000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3" xfId="256" xr:uid="{00000000-0005-0000-0000-000007020000}"/>
    <cellStyle name="Navadno 4 2 4 3 2" xfId="532" xr:uid="{00000000-0005-0000-0000-000008020000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3" xfId="263" xr:uid="{00000000-0005-0000-0000-000013020000}"/>
    <cellStyle name="Navadno 4 2 5 3 2" xfId="539" xr:uid="{00000000-0005-0000-0000-000014020000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3" xfId="254" xr:uid="{00000000-0005-0000-0000-00001F020000}"/>
    <cellStyle name="Navadno 4 2 6 3 2" xfId="530" xr:uid="{00000000-0005-0000-0000-000020020000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3" xfId="265" xr:uid="{00000000-0005-0000-0000-00002B020000}"/>
    <cellStyle name="Navadno 4 2 7 3 2" xfId="541" xr:uid="{00000000-0005-0000-0000-00002C020000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3" xfId="253" xr:uid="{00000000-0005-0000-0000-000037020000}"/>
    <cellStyle name="Navadno 4 2 8 3 2" xfId="529" xr:uid="{00000000-0005-0000-0000-000038020000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3" xfId="266" xr:uid="{00000000-0005-0000-0000-000043020000}"/>
    <cellStyle name="Navadno 4 2 9 3 2" xfId="542" xr:uid="{00000000-0005-0000-0000-000044020000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3" xfId="245" xr:uid="{00000000-0005-0000-0000-00004F020000}"/>
    <cellStyle name="Navadno 4 3 3 2" xfId="521" xr:uid="{00000000-0005-0000-0000-000050020000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4" xfId="144" xr:uid="{00000000-0005-0000-0000-000054020000}"/>
    <cellStyle name="Navadno 4 4 2" xfId="710" xr:uid="{00000000-0005-0000-0000-000055020000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3" xfId="247" xr:uid="{00000000-0005-0000-0000-000063020000}"/>
    <cellStyle name="Navadno 5 2 3 2" xfId="523" xr:uid="{00000000-0005-0000-0000-000064020000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3" xfId="248" xr:uid="{00000000-0005-0000-0000-00006F020000}"/>
    <cellStyle name="Navadno 5 3 3 2" xfId="524" xr:uid="{00000000-0005-0000-0000-000070020000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5" xfId="246" xr:uid="{00000000-0005-0000-0000-00007A020000}"/>
    <cellStyle name="Navadno 5 5 2" xfId="522" xr:uid="{00000000-0005-0000-0000-00007B020000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6" xfId="117" xr:uid="{00000000-0005-0000-0000-00007F020000}"/>
    <cellStyle name="Navadno 6 10" xfId="697" xr:uid="{00000000-0005-0000-0000-000080020000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7" xfId="249" xr:uid="{00000000-0005-0000-0000-00008B020000}"/>
    <cellStyle name="Navadno 6 7 2" xfId="525" xr:uid="{00000000-0005-0000-0000-00008C020000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3" xfId="250" xr:uid="{00000000-0005-0000-0000-000097020000}"/>
    <cellStyle name="Navadno 7 3 2" xfId="526" xr:uid="{00000000-0005-0000-0000-000098020000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3" xfId="251" xr:uid="{00000000-0005-0000-0000-0000A4020000}"/>
    <cellStyle name="Navadno 8 3 2" xfId="527" xr:uid="{00000000-0005-0000-0000-0000A5020000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3" xfId="252" xr:uid="{00000000-0005-0000-0000-0000B0020000}"/>
    <cellStyle name="Navadno 9 3 2" xfId="528" xr:uid="{00000000-0005-0000-0000-0000B1020000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2" xfId="54" xr:uid="{00000000-0005-0000-0000-0000BA020000}"/>
    <cellStyle name="normal 2 3" xfId="708" xr:uid="{00000000-0005-0000-0000-0000BB02000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3" xfId="281" xr:uid="{00000000-0005-0000-0000-0000C7020000}"/>
    <cellStyle name="Opomba 2 3 2" xfId="557" xr:uid="{00000000-0005-0000-0000-0000C8020000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2324936"/>
        <c:axId val="282327680"/>
      </c:barChart>
      <c:catAx>
        <c:axId val="282324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2327680"/>
        <c:crosses val="autoZero"/>
        <c:auto val="1"/>
        <c:lblAlgn val="ctr"/>
        <c:lblOffset val="100"/>
        <c:noMultiLvlLbl val="0"/>
      </c:catAx>
      <c:valAx>
        <c:axId val="282327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2324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11.374014671666872</c:v>
                </c:pt>
                <c:pt idx="1">
                  <c:v>21.447858295232383</c:v>
                </c:pt>
                <c:pt idx="2">
                  <c:v>14.765317579500826</c:v>
                </c:pt>
                <c:pt idx="3">
                  <c:v>52.412809453599927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10.412484398813278</c:v>
                </c:pt>
                <c:pt idx="1">
                  <c:v>20.402800938724731</c:v>
                </c:pt>
                <c:pt idx="2">
                  <c:v>16.132639286327365</c:v>
                </c:pt>
                <c:pt idx="3">
                  <c:v>53.05207537613461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86"/>
  <sheetViews>
    <sheetView tabSelected="1" topLeftCell="A64" zoomScaleNormal="100" workbookViewId="0">
      <selection activeCell="D4" sqref="D4"/>
    </sheetView>
  </sheetViews>
  <sheetFormatPr defaultColWidth="11.5703125" defaultRowHeight="15" x14ac:dyDescent="0.25"/>
  <cols>
    <col min="1" max="1" width="3.140625" style="126" customWidth="1"/>
    <col min="2" max="2" width="6.85546875" style="126" customWidth="1"/>
    <col min="3" max="3" width="57.140625" style="126" customWidth="1"/>
    <col min="4" max="6" width="18.28515625" style="222" bestFit="1" customWidth="1"/>
    <col min="7" max="8" width="11.85546875" style="222" customWidth="1"/>
    <col min="9" max="9" width="10" style="126" customWidth="1"/>
    <col min="10" max="12" width="18.28515625" style="126" bestFit="1" customWidth="1"/>
    <col min="13" max="13" width="9.7109375" style="126" bestFit="1" customWidth="1"/>
    <col min="14" max="14" width="11.7109375" style="126" customWidth="1"/>
    <col min="15" max="15" width="10.28515625" style="126" customWidth="1"/>
    <col min="16" max="16384" width="11.5703125" style="126"/>
  </cols>
  <sheetData>
    <row r="1" spans="1:15" ht="18" x14ac:dyDescent="0.25">
      <c r="B1" s="268" t="s">
        <v>188</v>
      </c>
      <c r="C1" s="268"/>
    </row>
    <row r="3" spans="1:15" x14ac:dyDescent="0.25">
      <c r="B3" s="6" t="s">
        <v>123</v>
      </c>
      <c r="C3" s="6"/>
      <c r="D3" s="142"/>
      <c r="E3" s="142"/>
      <c r="F3" s="142"/>
      <c r="G3" s="142"/>
      <c r="H3" s="142"/>
      <c r="I3" s="6"/>
      <c r="J3" s="115"/>
      <c r="K3" s="115"/>
      <c r="L3" s="115"/>
      <c r="M3" s="115"/>
      <c r="N3" s="115"/>
      <c r="O3" s="115"/>
    </row>
    <row r="4" spans="1:15" x14ac:dyDescent="0.25">
      <c r="B4" s="6" t="s">
        <v>124</v>
      </c>
      <c r="C4" s="6"/>
      <c r="D4" s="142"/>
      <c r="E4" s="266"/>
      <c r="F4" s="266"/>
      <c r="G4" s="142"/>
      <c r="H4" s="142"/>
      <c r="I4" s="6"/>
      <c r="J4" s="7"/>
      <c r="K4" s="266"/>
      <c r="L4" s="266"/>
      <c r="M4" s="115"/>
      <c r="N4" s="115"/>
      <c r="O4" s="115"/>
    </row>
    <row r="5" spans="1:15" x14ac:dyDescent="0.25">
      <c r="B5" s="6" t="s">
        <v>131</v>
      </c>
      <c r="C5" s="6"/>
      <c r="D5" s="142"/>
      <c r="E5" s="115"/>
      <c r="F5" s="115"/>
      <c r="G5" s="142"/>
      <c r="H5" s="142"/>
      <c r="I5" s="6"/>
      <c r="J5" s="115"/>
      <c r="K5" s="115"/>
      <c r="L5" s="115"/>
      <c r="M5" s="115"/>
      <c r="N5" s="115"/>
      <c r="O5" s="115"/>
    </row>
    <row r="6" spans="1:15" x14ac:dyDescent="0.25">
      <c r="B6" s="115"/>
      <c r="C6" s="6"/>
      <c r="D6" s="142"/>
      <c r="E6" s="142"/>
      <c r="F6" s="142"/>
      <c r="G6" s="142"/>
      <c r="H6" s="142"/>
      <c r="I6" s="6"/>
      <c r="J6" s="115"/>
      <c r="K6" s="115"/>
      <c r="L6" s="115"/>
      <c r="M6" s="115"/>
      <c r="N6" s="115"/>
      <c r="O6" s="115"/>
    </row>
    <row r="7" spans="1:15" x14ac:dyDescent="0.25">
      <c r="B7" s="11"/>
      <c r="C7" s="1"/>
      <c r="D7" s="142"/>
      <c r="E7" s="142"/>
      <c r="F7" s="142"/>
      <c r="G7" s="142"/>
      <c r="H7" s="142"/>
      <c r="I7" s="6"/>
      <c r="J7" s="115"/>
      <c r="K7" s="115"/>
      <c r="L7" s="115"/>
      <c r="M7" s="115"/>
      <c r="N7" s="115"/>
      <c r="O7" s="115"/>
    </row>
    <row r="8" spans="1:15" ht="15.75" thickBot="1" x14ac:dyDescent="0.3">
      <c r="A8" s="269"/>
      <c r="B8" s="270" t="s">
        <v>106</v>
      </c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</row>
    <row r="9" spans="1:15" ht="55.15" customHeight="1" x14ac:dyDescent="0.25">
      <c r="A9" s="269"/>
      <c r="B9" s="8"/>
      <c r="C9" s="18"/>
      <c r="D9" s="123" t="s">
        <v>184</v>
      </c>
      <c r="E9" s="123" t="s">
        <v>185</v>
      </c>
      <c r="F9" s="123" t="s">
        <v>186</v>
      </c>
      <c r="G9" s="232" t="s">
        <v>180</v>
      </c>
      <c r="H9" s="232" t="s">
        <v>181</v>
      </c>
      <c r="I9" s="244" t="s">
        <v>173</v>
      </c>
      <c r="J9" s="124" t="s">
        <v>182</v>
      </c>
      <c r="K9" s="124" t="s">
        <v>183</v>
      </c>
      <c r="L9" s="124" t="s">
        <v>187</v>
      </c>
      <c r="M9" s="232" t="s">
        <v>180</v>
      </c>
      <c r="N9" s="232" t="s">
        <v>181</v>
      </c>
      <c r="O9" s="242" t="s">
        <v>173</v>
      </c>
    </row>
    <row r="10" spans="1:15" s="137" customFormat="1" ht="19.149999999999999" customHeight="1" x14ac:dyDescent="0.25">
      <c r="A10" s="269"/>
      <c r="B10" s="9" t="s">
        <v>60</v>
      </c>
      <c r="C10" s="19" t="s">
        <v>125</v>
      </c>
      <c r="D10" s="13">
        <v>1</v>
      </c>
      <c r="E10" s="10">
        <v>2</v>
      </c>
      <c r="F10" s="10">
        <v>3</v>
      </c>
      <c r="G10" s="228" t="s">
        <v>177</v>
      </c>
      <c r="H10" s="228" t="s">
        <v>178</v>
      </c>
      <c r="I10" s="14" t="s">
        <v>179</v>
      </c>
      <c r="J10" s="10">
        <v>1</v>
      </c>
      <c r="K10" s="10">
        <v>2</v>
      </c>
      <c r="L10" s="10">
        <v>3</v>
      </c>
      <c r="M10" s="10" t="s">
        <v>177</v>
      </c>
      <c r="N10" s="10" t="s">
        <v>178</v>
      </c>
      <c r="O10" s="243" t="s">
        <v>179</v>
      </c>
    </row>
    <row r="11" spans="1:15" s="137" customFormat="1" ht="22.9" customHeight="1" x14ac:dyDescent="0.25">
      <c r="A11" s="269"/>
      <c r="B11" s="119" t="s">
        <v>21</v>
      </c>
      <c r="C11" s="143" t="s">
        <v>98</v>
      </c>
      <c r="D11" s="120">
        <v>1524880892.2100003</v>
      </c>
      <c r="E11" s="121">
        <v>1319114159.5300004</v>
      </c>
      <c r="F11" s="121">
        <v>1342488579.23</v>
      </c>
      <c r="G11" s="145">
        <v>115.59885709613749</v>
      </c>
      <c r="H11" s="145">
        <v>113.58613516731842</v>
      </c>
      <c r="I11" s="144">
        <v>98.258873851023282</v>
      </c>
      <c r="J11" s="121">
        <v>3185160926.7099996</v>
      </c>
      <c r="K11" s="121">
        <v>2752598312.5200005</v>
      </c>
      <c r="L11" s="121">
        <v>2885274999.4400001</v>
      </c>
      <c r="M11" s="145">
        <v>115.71470171374145</v>
      </c>
      <c r="N11" s="145">
        <v>110.39366879511326</v>
      </c>
      <c r="O11" s="223">
        <v>95.401593021609699</v>
      </c>
    </row>
    <row r="12" spans="1:15" s="137" customFormat="1" ht="31.9" customHeight="1" x14ac:dyDescent="0.25">
      <c r="A12" s="269"/>
      <c r="B12" s="147" t="s">
        <v>22</v>
      </c>
      <c r="C12" s="148" t="s">
        <v>119</v>
      </c>
      <c r="D12" s="255">
        <v>358625945.84000003</v>
      </c>
      <c r="E12" s="149">
        <v>322588901.02999991</v>
      </c>
      <c r="F12" s="149">
        <v>297397186.44999999</v>
      </c>
      <c r="G12" s="151">
        <v>111.17119798447399</v>
      </c>
      <c r="H12" s="151">
        <v>120.58821070934852</v>
      </c>
      <c r="I12" s="150">
        <v>108.47073063491651</v>
      </c>
      <c r="J12" s="139">
        <v>691789710.22000015</v>
      </c>
      <c r="K12" s="139">
        <v>627668516.40999997</v>
      </c>
      <c r="L12" s="149">
        <v>594230845.25999999</v>
      </c>
      <c r="M12" s="151">
        <v>110.21577347494605</v>
      </c>
      <c r="N12" s="151">
        <v>116.41767096713302</v>
      </c>
      <c r="O12" s="224">
        <v>105.62705073570686</v>
      </c>
    </row>
    <row r="13" spans="1:15" s="137" customFormat="1" ht="22.9" customHeight="1" x14ac:dyDescent="0.25">
      <c r="A13" s="269"/>
      <c r="B13" s="2" t="s">
        <v>23</v>
      </c>
      <c r="C13" s="152" t="s">
        <v>61</v>
      </c>
      <c r="D13" s="256">
        <v>274536618.22000003</v>
      </c>
      <c r="E13" s="153">
        <v>255752347.61999992</v>
      </c>
      <c r="F13" s="153">
        <v>226689244.53999996</v>
      </c>
      <c r="G13" s="155">
        <v>107.34471091851326</v>
      </c>
      <c r="H13" s="155">
        <v>121.10703301212742</v>
      </c>
      <c r="I13" s="154">
        <v>112.82068019546982</v>
      </c>
      <c r="J13" s="128">
        <v>540423744.08000016</v>
      </c>
      <c r="K13" s="128">
        <v>501349724.69999993</v>
      </c>
      <c r="L13" s="153">
        <v>454951423.17999995</v>
      </c>
      <c r="M13" s="155">
        <v>107.79376500174236</v>
      </c>
      <c r="N13" s="155">
        <v>118.78713122877372</v>
      </c>
      <c r="O13" s="225">
        <v>110.19851772210913</v>
      </c>
    </row>
    <row r="14" spans="1:15" s="137" customFormat="1" ht="19.899999999999999" customHeight="1" x14ac:dyDescent="0.2">
      <c r="A14" s="269"/>
      <c r="B14" s="156" t="s">
        <v>24</v>
      </c>
      <c r="C14" s="157" t="s">
        <v>62</v>
      </c>
      <c r="D14" s="257">
        <v>451528.70999999996</v>
      </c>
      <c r="E14" s="158">
        <v>823039.67000000016</v>
      </c>
      <c r="F14" s="158">
        <v>1161222.3699999996</v>
      </c>
      <c r="G14" s="161">
        <v>54.861111372675374</v>
      </c>
      <c r="H14" s="161">
        <v>38.88391419810489</v>
      </c>
      <c r="I14" s="159">
        <v>70.877007820646824</v>
      </c>
      <c r="J14" s="160">
        <v>1614367.3499999999</v>
      </c>
      <c r="K14" s="160">
        <v>2266325.4900000002</v>
      </c>
      <c r="L14" s="158">
        <v>2943058.0799999996</v>
      </c>
      <c r="M14" s="161">
        <v>71.232810870427954</v>
      </c>
      <c r="N14" s="161">
        <v>54.853397592479723</v>
      </c>
      <c r="O14" s="233">
        <v>77.005802413522218</v>
      </c>
    </row>
    <row r="15" spans="1:15" s="137" customFormat="1" ht="19.899999999999999" customHeight="1" x14ac:dyDescent="0.2">
      <c r="A15" s="269"/>
      <c r="B15" s="162" t="s">
        <v>63</v>
      </c>
      <c r="C15" s="163" t="s">
        <v>0</v>
      </c>
      <c r="D15" s="258">
        <v>1307484.7</v>
      </c>
      <c r="E15" s="164">
        <v>1759553.2800000003</v>
      </c>
      <c r="F15" s="164">
        <v>2509006.7399999998</v>
      </c>
      <c r="G15" s="168">
        <v>74.307764070662287</v>
      </c>
      <c r="H15" s="168">
        <v>52.111645582905055</v>
      </c>
      <c r="I15" s="165">
        <v>70.129476017270491</v>
      </c>
      <c r="J15" s="167">
        <v>3217422.3</v>
      </c>
      <c r="K15" s="167">
        <v>3654701.5300000003</v>
      </c>
      <c r="L15" s="164">
        <v>4650463.93</v>
      </c>
      <c r="M15" s="168">
        <v>88.035158920350995</v>
      </c>
      <c r="N15" s="168">
        <v>69.184974841854114</v>
      </c>
      <c r="O15" s="234">
        <v>78.58789112251003</v>
      </c>
    </row>
    <row r="16" spans="1:15" s="137" customFormat="1" ht="19.899999999999999" customHeight="1" x14ac:dyDescent="0.2">
      <c r="A16" s="269"/>
      <c r="B16" s="162" t="s">
        <v>25</v>
      </c>
      <c r="C16" s="163" t="s">
        <v>1</v>
      </c>
      <c r="D16" s="258">
        <v>855955.99</v>
      </c>
      <c r="E16" s="164">
        <v>936513.6100000001</v>
      </c>
      <c r="F16" s="164">
        <v>1347784.37</v>
      </c>
      <c r="G16" s="168">
        <v>91.398136755321673</v>
      </c>
      <c r="H16" s="168">
        <v>63.508377827530374</v>
      </c>
      <c r="I16" s="165">
        <v>69.485418502070928</v>
      </c>
      <c r="J16" s="167">
        <v>1603054.95</v>
      </c>
      <c r="K16" s="167">
        <v>1388376.04</v>
      </c>
      <c r="L16" s="164">
        <v>1707405.85</v>
      </c>
      <c r="M16" s="168">
        <v>115.46259110031889</v>
      </c>
      <c r="N16" s="168">
        <v>93.88833650769088</v>
      </c>
      <c r="O16" s="234">
        <v>81.314939854516723</v>
      </c>
    </row>
    <row r="17" spans="1:15" s="137" customFormat="1" ht="19.899999999999999" customHeight="1" x14ac:dyDescent="0.2">
      <c r="A17" s="269"/>
      <c r="B17" s="156" t="s">
        <v>26</v>
      </c>
      <c r="C17" s="157" t="s">
        <v>64</v>
      </c>
      <c r="D17" s="257">
        <v>258091892.83000007</v>
      </c>
      <c r="E17" s="158">
        <v>240766187.79999992</v>
      </c>
      <c r="F17" s="158">
        <v>211965298.94999996</v>
      </c>
      <c r="G17" s="161">
        <v>107.19607067267781</v>
      </c>
      <c r="H17" s="161">
        <v>121.76138929744383</v>
      </c>
      <c r="I17" s="159">
        <v>113.58754899630705</v>
      </c>
      <c r="J17" s="160">
        <v>504255014.01000011</v>
      </c>
      <c r="K17" s="160">
        <v>470282614.90999997</v>
      </c>
      <c r="L17" s="158">
        <v>425949943.97999996</v>
      </c>
      <c r="M17" s="161">
        <v>107.22382627444172</v>
      </c>
      <c r="N17" s="161">
        <v>118.38363195880051</v>
      </c>
      <c r="O17" s="233">
        <v>110.40795322468257</v>
      </c>
    </row>
    <row r="18" spans="1:15" s="137" customFormat="1" ht="19.899999999999999" customHeight="1" x14ac:dyDescent="0.2">
      <c r="A18" s="269"/>
      <c r="B18" s="156" t="s">
        <v>27</v>
      </c>
      <c r="C18" s="157" t="s">
        <v>145</v>
      </c>
      <c r="D18" s="257">
        <v>16012583.149999999</v>
      </c>
      <c r="E18" s="158">
        <v>14450221.270000003</v>
      </c>
      <c r="F18" s="158">
        <v>13450720.16</v>
      </c>
      <c r="G18" s="161">
        <v>110.81202737873366</v>
      </c>
      <c r="H18" s="161">
        <v>119.04628867098516</v>
      </c>
      <c r="I18" s="159">
        <v>107.43083714560011</v>
      </c>
      <c r="J18" s="160">
        <v>34829471.390000001</v>
      </c>
      <c r="K18" s="160">
        <v>28719187.030000001</v>
      </c>
      <c r="L18" s="158">
        <v>25716376.359999999</v>
      </c>
      <c r="M18" s="161">
        <v>121.27596562401718</v>
      </c>
      <c r="N18" s="161">
        <v>135.43693288053902</v>
      </c>
      <c r="O18" s="233">
        <v>111.67664770480907</v>
      </c>
    </row>
    <row r="19" spans="1:15" s="137" customFormat="1" ht="19.899999999999999" customHeight="1" x14ac:dyDescent="0.2">
      <c r="A19" s="269"/>
      <c r="B19" s="156" t="s">
        <v>28</v>
      </c>
      <c r="C19" s="157" t="s">
        <v>2</v>
      </c>
      <c r="D19" s="257">
        <v>-19386.469999999972</v>
      </c>
      <c r="E19" s="158">
        <v>-287101.12</v>
      </c>
      <c r="F19" s="158">
        <v>112003.06</v>
      </c>
      <c r="G19" s="161">
        <v>6.7524884612083618</v>
      </c>
      <c r="H19" s="161">
        <v>-17.308875311085224</v>
      </c>
      <c r="I19" s="159">
        <v>-256.33328232282224</v>
      </c>
      <c r="J19" s="160">
        <v>-275108.67</v>
      </c>
      <c r="K19" s="160">
        <v>81597.27</v>
      </c>
      <c r="L19" s="158">
        <v>342044.76</v>
      </c>
      <c r="M19" s="161">
        <v>-337.154257734358</v>
      </c>
      <c r="N19" s="161">
        <v>-80.430605047128907</v>
      </c>
      <c r="O19" s="233">
        <v>23.855728706383342</v>
      </c>
    </row>
    <row r="20" spans="1:15" s="137" customFormat="1" ht="22.9" customHeight="1" x14ac:dyDescent="0.25">
      <c r="A20" s="269"/>
      <c r="B20" s="2" t="s">
        <v>29</v>
      </c>
      <c r="C20" s="152" t="s">
        <v>176</v>
      </c>
      <c r="D20" s="256">
        <v>84094638.740000024</v>
      </c>
      <c r="E20" s="153">
        <v>66929246.36999999</v>
      </c>
      <c r="F20" s="153">
        <v>70633058.719999999</v>
      </c>
      <c r="G20" s="155">
        <v>125.64707254449851</v>
      </c>
      <c r="H20" s="155">
        <v>119.05846959475979</v>
      </c>
      <c r="I20" s="154">
        <v>94.756262269934439</v>
      </c>
      <c r="J20" s="128">
        <v>156062883.48000002</v>
      </c>
      <c r="K20" s="128">
        <v>126418717.51000001</v>
      </c>
      <c r="L20" s="153">
        <v>139550012.88999999</v>
      </c>
      <c r="M20" s="155">
        <v>123.44919055807941</v>
      </c>
      <c r="N20" s="155">
        <v>111.83294092779215</v>
      </c>
      <c r="O20" s="225">
        <v>90.590258568911281</v>
      </c>
    </row>
    <row r="21" spans="1:15" s="137" customFormat="1" ht="22.9" customHeight="1" x14ac:dyDescent="0.25">
      <c r="A21" s="269"/>
      <c r="B21" s="162" t="s">
        <v>174</v>
      </c>
      <c r="C21" s="163" t="s">
        <v>104</v>
      </c>
      <c r="D21" s="258">
        <v>87274026.990000024</v>
      </c>
      <c r="E21" s="164">
        <v>69785573.25999999</v>
      </c>
      <c r="F21" s="164">
        <v>73835193.030000001</v>
      </c>
      <c r="G21" s="155">
        <v>125.06027093141921</v>
      </c>
      <c r="H21" s="155">
        <v>118.20112253859712</v>
      </c>
      <c r="I21" s="154">
        <v>94.515325817114601</v>
      </c>
      <c r="J21" s="167">
        <v>160834751.01000002</v>
      </c>
      <c r="K21" s="167">
        <v>131369497.17</v>
      </c>
      <c r="L21" s="164">
        <v>145033386.31999999</v>
      </c>
      <c r="M21" s="155">
        <v>122.4292963547468</v>
      </c>
      <c r="N21" s="155">
        <v>110.8949843142572</v>
      </c>
      <c r="O21" s="225">
        <v>90.578797408858577</v>
      </c>
    </row>
    <row r="22" spans="1:15" s="137" customFormat="1" ht="22.9" customHeight="1" x14ac:dyDescent="0.25">
      <c r="A22" s="269"/>
      <c r="B22" s="162" t="s">
        <v>175</v>
      </c>
      <c r="C22" s="163" t="s">
        <v>1</v>
      </c>
      <c r="D22" s="258">
        <v>3179388.25</v>
      </c>
      <c r="E22" s="164">
        <v>2856326.89</v>
      </c>
      <c r="F22" s="164">
        <v>3202134.3099999996</v>
      </c>
      <c r="G22" s="155">
        <v>111.31037771380572</v>
      </c>
      <c r="H22" s="155">
        <v>99.289659402200414</v>
      </c>
      <c r="I22" s="154">
        <v>89.200720940403045</v>
      </c>
      <c r="J22" s="167">
        <v>4771867.53</v>
      </c>
      <c r="K22" s="167">
        <v>4950779.66</v>
      </c>
      <c r="L22" s="164">
        <v>5483373.4299999997</v>
      </c>
      <c r="M22" s="155">
        <v>96.386182737124685</v>
      </c>
      <c r="N22" s="155">
        <v>87.024303394926733</v>
      </c>
      <c r="O22" s="225">
        <v>90.287114733311185</v>
      </c>
    </row>
    <row r="23" spans="1:15" s="137" customFormat="1" ht="22.9" customHeight="1" x14ac:dyDescent="0.25">
      <c r="A23" s="269"/>
      <c r="B23" s="2" t="s">
        <v>30</v>
      </c>
      <c r="C23" s="152" t="s">
        <v>4</v>
      </c>
      <c r="D23" s="256">
        <v>-5311.1200000010431</v>
      </c>
      <c r="E23" s="153">
        <v>-92692.959999999992</v>
      </c>
      <c r="F23" s="153">
        <v>74883.19</v>
      </c>
      <c r="G23" s="155">
        <v>5.7297986815838486</v>
      </c>
      <c r="H23" s="155">
        <v>-7.0925397275423796</v>
      </c>
      <c r="I23" s="154">
        <v>-123.78340185561004</v>
      </c>
      <c r="J23" s="128">
        <v>-4696917.3400000008</v>
      </c>
      <c r="K23" s="128">
        <v>-99925.799999999988</v>
      </c>
      <c r="L23" s="153">
        <v>-270590.81</v>
      </c>
      <c r="M23" s="155">
        <v>4700.4050405400822</v>
      </c>
      <c r="N23" s="155">
        <v>1735.8007613044954</v>
      </c>
      <c r="O23" s="225">
        <v>36.928748614928935</v>
      </c>
    </row>
    <row r="24" spans="1:15" s="137" customFormat="1" ht="34.9" customHeight="1" x14ac:dyDescent="0.25">
      <c r="A24" s="269"/>
      <c r="B24" s="147" t="s">
        <v>31</v>
      </c>
      <c r="C24" s="148" t="s">
        <v>65</v>
      </c>
      <c r="D24" s="255">
        <v>676257125.50999987</v>
      </c>
      <c r="E24" s="149">
        <v>642548006.06000042</v>
      </c>
      <c r="F24" s="149">
        <v>598222774.20000029</v>
      </c>
      <c r="G24" s="151">
        <v>105.24616357565225</v>
      </c>
      <c r="H24" s="151">
        <v>113.04436318298889</v>
      </c>
      <c r="I24" s="150">
        <v>107.40948585905576</v>
      </c>
      <c r="J24" s="139">
        <v>1355531226.5999999</v>
      </c>
      <c r="K24" s="139">
        <v>1268945123.4900002</v>
      </c>
      <c r="L24" s="149">
        <v>1212365017.7400002</v>
      </c>
      <c r="M24" s="151">
        <v>106.82347104749972</v>
      </c>
      <c r="N24" s="151">
        <v>111.80883700577895</v>
      </c>
      <c r="O24" s="224">
        <v>104.6669200217829</v>
      </c>
    </row>
    <row r="25" spans="1:15" s="137" customFormat="1" ht="22.9" customHeight="1" x14ac:dyDescent="0.25">
      <c r="A25" s="269"/>
      <c r="B25" s="2" t="s">
        <v>32</v>
      </c>
      <c r="C25" s="152" t="s">
        <v>5</v>
      </c>
      <c r="D25" s="256">
        <v>3854563.2600000007</v>
      </c>
      <c r="E25" s="153">
        <v>3707518.85</v>
      </c>
      <c r="F25" s="153">
        <v>3432418.28</v>
      </c>
      <c r="G25" s="155">
        <v>103.96611361800629</v>
      </c>
      <c r="H25" s="155">
        <v>112.29876272538675</v>
      </c>
      <c r="I25" s="154">
        <v>108.01477406186055</v>
      </c>
      <c r="J25" s="128">
        <v>7693454.0500000007</v>
      </c>
      <c r="K25" s="128">
        <v>7281572.0899999999</v>
      </c>
      <c r="L25" s="153">
        <v>6945268.0799999991</v>
      </c>
      <c r="M25" s="155">
        <v>105.65649773028616</v>
      </c>
      <c r="N25" s="155">
        <v>110.77260029968492</v>
      </c>
      <c r="O25" s="225">
        <v>104.84220344162726</v>
      </c>
    </row>
    <row r="26" spans="1:15" s="137" customFormat="1" ht="22.9" customHeight="1" x14ac:dyDescent="0.25">
      <c r="A26" s="269"/>
      <c r="B26" s="2" t="s">
        <v>33</v>
      </c>
      <c r="C26" s="152" t="s">
        <v>6</v>
      </c>
      <c r="D26" s="256">
        <v>3500277.0900000003</v>
      </c>
      <c r="E26" s="153">
        <v>3368778.290000001</v>
      </c>
      <c r="F26" s="153">
        <v>3101947.6499999994</v>
      </c>
      <c r="G26" s="155">
        <v>103.90345664451546</v>
      </c>
      <c r="H26" s="155">
        <v>112.84126893630848</v>
      </c>
      <c r="I26" s="154">
        <v>108.6020355630438</v>
      </c>
      <c r="J26" s="128">
        <v>6980853.7300000004</v>
      </c>
      <c r="K26" s="128">
        <v>6619582.620000001</v>
      </c>
      <c r="L26" s="153">
        <v>6273249.4799999995</v>
      </c>
      <c r="M26" s="155">
        <v>105.45761161600244</v>
      </c>
      <c r="N26" s="155">
        <v>111.27970842313768</v>
      </c>
      <c r="O26" s="225">
        <v>105.52079334807519</v>
      </c>
    </row>
    <row r="27" spans="1:15" s="137" customFormat="1" ht="22.9" customHeight="1" x14ac:dyDescent="0.25">
      <c r="A27" s="269"/>
      <c r="B27" s="2" t="s">
        <v>34</v>
      </c>
      <c r="C27" s="152" t="s">
        <v>7</v>
      </c>
      <c r="D27" s="256">
        <v>429823879.92999989</v>
      </c>
      <c r="E27" s="153">
        <v>408198323.73000038</v>
      </c>
      <c r="F27" s="153">
        <v>380492681.87000012</v>
      </c>
      <c r="G27" s="155">
        <v>105.29780622379614</v>
      </c>
      <c r="H27" s="155">
        <v>112.96508458915757</v>
      </c>
      <c r="I27" s="154">
        <v>107.28151766910099</v>
      </c>
      <c r="J27" s="128">
        <v>861639625.95000005</v>
      </c>
      <c r="K27" s="128">
        <v>805931718.08000016</v>
      </c>
      <c r="L27" s="153">
        <v>771493490.91000009</v>
      </c>
      <c r="M27" s="155">
        <v>106.91223668460583</v>
      </c>
      <c r="N27" s="155">
        <v>111.68462677937437</v>
      </c>
      <c r="O27" s="225">
        <v>104.46383897929962</v>
      </c>
    </row>
    <row r="28" spans="1:15" s="137" customFormat="1" ht="22.9" customHeight="1" x14ac:dyDescent="0.25">
      <c r="A28" s="269"/>
      <c r="B28" s="2" t="s">
        <v>35</v>
      </c>
      <c r="C28" s="152" t="s">
        <v>8</v>
      </c>
      <c r="D28" s="256">
        <v>239078405.22999993</v>
      </c>
      <c r="E28" s="153">
        <v>227273385.19000006</v>
      </c>
      <c r="F28" s="153">
        <v>211195726.4000001</v>
      </c>
      <c r="G28" s="155">
        <v>105.19419378126081</v>
      </c>
      <c r="H28" s="155">
        <v>113.20229310757483</v>
      </c>
      <c r="I28" s="154">
        <v>107.61268187763858</v>
      </c>
      <c r="J28" s="128">
        <v>479217292.86999995</v>
      </c>
      <c r="K28" s="128">
        <v>449112250.70000005</v>
      </c>
      <c r="L28" s="153">
        <v>427653009.2700001</v>
      </c>
      <c r="M28" s="155">
        <v>106.70323335047691</v>
      </c>
      <c r="N28" s="155">
        <v>112.05750514605745</v>
      </c>
      <c r="O28" s="225">
        <v>105.01790960541366</v>
      </c>
    </row>
    <row r="29" spans="1:15" s="137" customFormat="1" ht="31.9" customHeight="1" x14ac:dyDescent="0.25">
      <c r="A29" s="269"/>
      <c r="B29" s="147" t="s">
        <v>36</v>
      </c>
      <c r="C29" s="148" t="s">
        <v>66</v>
      </c>
      <c r="D29" s="255">
        <v>1930862.1900000004</v>
      </c>
      <c r="E29" s="149">
        <v>1601756.2999999998</v>
      </c>
      <c r="F29" s="149">
        <v>1879929.67</v>
      </c>
      <c r="G29" s="151">
        <v>120.54656441807039</v>
      </c>
      <c r="H29" s="151">
        <v>102.70927794867988</v>
      </c>
      <c r="I29" s="150">
        <v>85.202990599111075</v>
      </c>
      <c r="J29" s="139">
        <v>4099113.83</v>
      </c>
      <c r="K29" s="139">
        <v>3246043.6999999997</v>
      </c>
      <c r="L29" s="149">
        <v>3995216.63</v>
      </c>
      <c r="M29" s="151">
        <v>126.28030331199793</v>
      </c>
      <c r="N29" s="151">
        <v>102.6005398360589</v>
      </c>
      <c r="O29" s="224">
        <v>81.248252613525977</v>
      </c>
    </row>
    <row r="30" spans="1:15" s="137" customFormat="1" ht="22.9" customHeight="1" x14ac:dyDescent="0.25">
      <c r="A30" s="269"/>
      <c r="B30" s="2" t="s">
        <v>37</v>
      </c>
      <c r="C30" s="152" t="s">
        <v>9</v>
      </c>
      <c r="D30" s="256">
        <v>1930862.1900000004</v>
      </c>
      <c r="E30" s="153">
        <v>1601756.2999999998</v>
      </c>
      <c r="F30" s="153">
        <v>1879929.67</v>
      </c>
      <c r="G30" s="155">
        <v>120.54656441807039</v>
      </c>
      <c r="H30" s="155">
        <v>102.70927794867988</v>
      </c>
      <c r="I30" s="154">
        <v>85.202990599111075</v>
      </c>
      <c r="J30" s="128">
        <v>4099113.83</v>
      </c>
      <c r="K30" s="128">
        <v>3246043.6999999997</v>
      </c>
      <c r="L30" s="153">
        <v>3995216.63</v>
      </c>
      <c r="M30" s="155">
        <v>126.28030331199793</v>
      </c>
      <c r="N30" s="155">
        <v>102.6005398360589</v>
      </c>
      <c r="O30" s="225">
        <v>81.248252613525977</v>
      </c>
    </row>
    <row r="31" spans="1:15" s="137" customFormat="1" ht="31.9" customHeight="1" x14ac:dyDescent="0.25">
      <c r="A31" s="269"/>
      <c r="B31" s="147" t="s">
        <v>38</v>
      </c>
      <c r="C31" s="169" t="s">
        <v>67</v>
      </c>
      <c r="D31" s="255">
        <v>8498549.0099999979</v>
      </c>
      <c r="E31" s="149">
        <v>8675818.5600000005</v>
      </c>
      <c r="F31" s="149">
        <v>7622612.7300000004</v>
      </c>
      <c r="G31" s="151">
        <v>97.956739773036432</v>
      </c>
      <c r="H31" s="151">
        <v>111.49128666280804</v>
      </c>
      <c r="I31" s="150">
        <v>113.81686132177411</v>
      </c>
      <c r="J31" s="139">
        <v>20887228.030000001</v>
      </c>
      <c r="K31" s="139">
        <v>18608667.800000001</v>
      </c>
      <c r="L31" s="149">
        <v>17750619.939999998</v>
      </c>
      <c r="M31" s="151">
        <v>112.2446176936965</v>
      </c>
      <c r="N31" s="151">
        <v>117.67041433258247</v>
      </c>
      <c r="O31" s="224">
        <v>104.83390362083323</v>
      </c>
    </row>
    <row r="32" spans="1:15" s="137" customFormat="1" ht="22.9" customHeight="1" x14ac:dyDescent="0.25">
      <c r="A32" s="269"/>
      <c r="B32" s="2" t="s">
        <v>39</v>
      </c>
      <c r="C32" s="152" t="s">
        <v>10</v>
      </c>
      <c r="D32" s="256">
        <v>2942177.5799999982</v>
      </c>
      <c r="E32" s="153">
        <v>3820986.3600000003</v>
      </c>
      <c r="F32" s="153">
        <v>3054832.8999999994</v>
      </c>
      <c r="G32" s="155">
        <v>77.000473249530216</v>
      </c>
      <c r="H32" s="155">
        <v>96.312226439619621</v>
      </c>
      <c r="I32" s="154">
        <v>125.08004480376</v>
      </c>
      <c r="J32" s="128">
        <v>10038282.729999999</v>
      </c>
      <c r="K32" s="128">
        <v>9943618.4500000011</v>
      </c>
      <c r="L32" s="153">
        <v>8644599.2699999996</v>
      </c>
      <c r="M32" s="155">
        <v>100.95201038209585</v>
      </c>
      <c r="N32" s="155">
        <v>116.12201348461117</v>
      </c>
      <c r="O32" s="225">
        <v>115.02694502575828</v>
      </c>
    </row>
    <row r="33" spans="1:15" s="137" customFormat="1" ht="19.899999999999999" customHeight="1" x14ac:dyDescent="0.2">
      <c r="A33" s="269"/>
      <c r="B33" s="170" t="s">
        <v>68</v>
      </c>
      <c r="C33" s="171" t="s">
        <v>69</v>
      </c>
      <c r="D33" s="259">
        <v>42.58</v>
      </c>
      <c r="E33" s="172">
        <v>52.929999999999382</v>
      </c>
      <c r="F33" s="172">
        <v>14971.309999999998</v>
      </c>
      <c r="G33" s="93">
        <v>80.445871906292268</v>
      </c>
      <c r="H33" s="93">
        <v>0.284410649435487</v>
      </c>
      <c r="I33" s="173">
        <v>0.35354287634147841</v>
      </c>
      <c r="J33" s="92">
        <v>42.53</v>
      </c>
      <c r="K33" s="92">
        <v>4566.62</v>
      </c>
      <c r="L33" s="172">
        <v>16961.309999999998</v>
      </c>
      <c r="M33" s="93">
        <v>0.93132338578642426</v>
      </c>
      <c r="N33" s="93">
        <v>0.25074714158281408</v>
      </c>
      <c r="O33" s="235">
        <v>26.923745866327547</v>
      </c>
    </row>
    <row r="34" spans="1:15" s="137" customFormat="1" ht="22.9" customHeight="1" x14ac:dyDescent="0.25">
      <c r="A34" s="269"/>
      <c r="B34" s="2" t="s">
        <v>40</v>
      </c>
      <c r="C34" s="152" t="s">
        <v>11</v>
      </c>
      <c r="D34" s="256">
        <v>268109.94000000006</v>
      </c>
      <c r="E34" s="153">
        <v>2176.21</v>
      </c>
      <c r="F34" s="153">
        <v>194.94999999999891</v>
      </c>
      <c r="G34" s="155">
        <v>12320.039885856606</v>
      </c>
      <c r="H34" s="155">
        <v>137527.54039497388</v>
      </c>
      <c r="I34" s="154">
        <v>1116.2913567581495</v>
      </c>
      <c r="J34" s="128">
        <v>271017.41000000003</v>
      </c>
      <c r="K34" s="128">
        <v>3131.14</v>
      </c>
      <c r="L34" s="153">
        <v>11999.439999999999</v>
      </c>
      <c r="M34" s="155">
        <v>8655.550693996438</v>
      </c>
      <c r="N34" s="155">
        <v>2258.5838172448052</v>
      </c>
      <c r="O34" s="225">
        <v>26.094051055715934</v>
      </c>
    </row>
    <row r="35" spans="1:15" s="137" customFormat="1" ht="19.899999999999999" customHeight="1" x14ac:dyDescent="0.2">
      <c r="A35" s="269"/>
      <c r="B35" s="170" t="s">
        <v>70</v>
      </c>
      <c r="C35" s="171" t="s">
        <v>71</v>
      </c>
      <c r="D35" s="259">
        <v>102243.37999999999</v>
      </c>
      <c r="E35" s="172">
        <v>1115.95</v>
      </c>
      <c r="F35" s="172">
        <v>-177.44999999999982</v>
      </c>
      <c r="G35" s="93">
        <v>9162.0036739997304</v>
      </c>
      <c r="H35" s="93">
        <v>-57618.134685827041</v>
      </c>
      <c r="I35" s="173">
        <v>-628.88137503522194</v>
      </c>
      <c r="J35" s="92">
        <v>103587.09</v>
      </c>
      <c r="K35" s="92">
        <v>1551.65</v>
      </c>
      <c r="L35" s="172">
        <v>5674.24</v>
      </c>
      <c r="M35" s="93">
        <v>6675.9314278348857</v>
      </c>
      <c r="N35" s="93">
        <v>1825.5676531130159</v>
      </c>
      <c r="O35" s="235">
        <v>27.345512350552674</v>
      </c>
    </row>
    <row r="36" spans="1:15" s="137" customFormat="1" ht="22.9" customHeight="1" x14ac:dyDescent="0.25">
      <c r="A36" s="269"/>
      <c r="B36" s="2" t="s">
        <v>41</v>
      </c>
      <c r="C36" s="174" t="s">
        <v>12</v>
      </c>
      <c r="D36" s="256">
        <v>1171435.05</v>
      </c>
      <c r="E36" s="153">
        <v>661845.91999999969</v>
      </c>
      <c r="F36" s="153">
        <v>690792.07999999984</v>
      </c>
      <c r="G36" s="155">
        <v>176.99513052826563</v>
      </c>
      <c r="H36" s="155">
        <v>169.5785293311412</v>
      </c>
      <c r="I36" s="154">
        <v>95.809714552604575</v>
      </c>
      <c r="J36" s="128">
        <v>2286768.08</v>
      </c>
      <c r="K36" s="128">
        <v>1454106.0299999998</v>
      </c>
      <c r="L36" s="153">
        <v>1563616.66</v>
      </c>
      <c r="M36" s="155">
        <v>157.2628152845223</v>
      </c>
      <c r="N36" s="155">
        <v>146.2486387168579</v>
      </c>
      <c r="O36" s="225">
        <v>92.996324943224877</v>
      </c>
    </row>
    <row r="37" spans="1:15" s="137" customFormat="1" ht="22.9" customHeight="1" x14ac:dyDescent="0.25">
      <c r="A37" s="269"/>
      <c r="B37" s="2" t="s">
        <v>42</v>
      </c>
      <c r="C37" s="174" t="s">
        <v>13</v>
      </c>
      <c r="D37" s="256">
        <v>4116826.4400000004</v>
      </c>
      <c r="E37" s="153">
        <v>4190810.07</v>
      </c>
      <c r="F37" s="153">
        <v>3876792.8000000003</v>
      </c>
      <c r="G37" s="155">
        <v>98.234622214697524</v>
      </c>
      <c r="H37" s="155">
        <v>106.19155194468995</v>
      </c>
      <c r="I37" s="154">
        <v>108.09992398871562</v>
      </c>
      <c r="J37" s="128">
        <v>8291159.8100000005</v>
      </c>
      <c r="K37" s="128">
        <v>7207812.1799999997</v>
      </c>
      <c r="L37" s="153">
        <v>7530404.5700000003</v>
      </c>
      <c r="M37" s="155">
        <v>115.03018673275143</v>
      </c>
      <c r="N37" s="155">
        <v>110.10244845317787</v>
      </c>
      <c r="O37" s="225">
        <v>95.716134677741479</v>
      </c>
    </row>
    <row r="38" spans="1:15" s="137" customFormat="1" ht="26.45" customHeight="1" x14ac:dyDescent="0.2">
      <c r="A38" s="269"/>
      <c r="B38" s="170" t="s">
        <v>72</v>
      </c>
      <c r="C38" s="175" t="s">
        <v>73</v>
      </c>
      <c r="D38" s="259">
        <v>32633.08</v>
      </c>
      <c r="E38" s="172">
        <v>956.91</v>
      </c>
      <c r="F38" s="172">
        <v>38861.340000000004</v>
      </c>
      <c r="G38" s="93">
        <v>3410.255927934707</v>
      </c>
      <c r="H38" s="93">
        <v>83.973120844520537</v>
      </c>
      <c r="I38" s="173">
        <v>2.4623700572342591</v>
      </c>
      <c r="J38" s="92">
        <v>76863.77</v>
      </c>
      <c r="K38" s="92">
        <v>968.91</v>
      </c>
      <c r="L38" s="172">
        <v>38979.370000000003</v>
      </c>
      <c r="M38" s="93">
        <v>7933.0144182638232</v>
      </c>
      <c r="N38" s="93">
        <v>197.19089867281076</v>
      </c>
      <c r="O38" s="235">
        <v>2.4856994866771833</v>
      </c>
    </row>
    <row r="39" spans="1:15" s="137" customFormat="1" ht="34.9" customHeight="1" x14ac:dyDescent="0.25">
      <c r="A39" s="269"/>
      <c r="B39" s="147" t="s">
        <v>43</v>
      </c>
      <c r="C39" s="148" t="s">
        <v>129</v>
      </c>
      <c r="D39" s="255">
        <v>465554699.50000012</v>
      </c>
      <c r="E39" s="149">
        <v>334711994.40000004</v>
      </c>
      <c r="F39" s="149">
        <v>429494413.92999995</v>
      </c>
      <c r="G39" s="151">
        <v>139.09113126780736</v>
      </c>
      <c r="H39" s="151">
        <v>108.39598476730768</v>
      </c>
      <c r="I39" s="150">
        <v>77.93162927016607</v>
      </c>
      <c r="J39" s="139">
        <v>1071828146.8199999</v>
      </c>
      <c r="K39" s="139">
        <v>817583398.75</v>
      </c>
      <c r="L39" s="149">
        <v>1041889016.6699998</v>
      </c>
      <c r="M39" s="151">
        <v>131.09710256577048</v>
      </c>
      <c r="N39" s="151">
        <v>102.87354311937074</v>
      </c>
      <c r="O39" s="224">
        <v>78.471256119302694</v>
      </c>
    </row>
    <row r="40" spans="1:15" s="137" customFormat="1" ht="22.9" customHeight="1" x14ac:dyDescent="0.25">
      <c r="A40" s="269"/>
      <c r="B40" s="2" t="s">
        <v>44</v>
      </c>
      <c r="C40" s="174" t="s">
        <v>111</v>
      </c>
      <c r="D40" s="260">
        <v>314815747.53000009</v>
      </c>
      <c r="E40" s="133">
        <v>209194903.65000004</v>
      </c>
      <c r="F40" s="133">
        <v>266657446</v>
      </c>
      <c r="G40" s="177">
        <v>150.48920506051729</v>
      </c>
      <c r="H40" s="177">
        <v>118.0599875429693</v>
      </c>
      <c r="I40" s="154">
        <v>78.45080150133893</v>
      </c>
      <c r="J40" s="129">
        <v>764794068.70000005</v>
      </c>
      <c r="K40" s="129">
        <v>549623515.94000006</v>
      </c>
      <c r="L40" s="133">
        <v>704744665.38999999</v>
      </c>
      <c r="M40" s="177">
        <v>139.14871662505234</v>
      </c>
      <c r="N40" s="177">
        <v>108.52073187056608</v>
      </c>
      <c r="O40" s="132">
        <v>77.989028215750011</v>
      </c>
    </row>
    <row r="41" spans="1:15" s="137" customFormat="1" ht="19.899999999999999" customHeight="1" x14ac:dyDescent="0.2">
      <c r="A41" s="269"/>
      <c r="B41" s="156" t="s">
        <v>45</v>
      </c>
      <c r="C41" s="157" t="s">
        <v>109</v>
      </c>
      <c r="D41" s="257">
        <v>300419871.32000005</v>
      </c>
      <c r="E41" s="158">
        <v>199407215.78000003</v>
      </c>
      <c r="F41" s="158">
        <v>256950186.01999998</v>
      </c>
      <c r="G41" s="161">
        <v>150.65646954894765</v>
      </c>
      <c r="H41" s="161">
        <v>116.91755354347811</v>
      </c>
      <c r="I41" s="159">
        <v>77.6053984893706</v>
      </c>
      <c r="J41" s="160">
        <v>737801763.98000002</v>
      </c>
      <c r="K41" s="160">
        <v>529959013.19000006</v>
      </c>
      <c r="L41" s="158">
        <v>685610918.63999999</v>
      </c>
      <c r="M41" s="161">
        <v>139.21864627585541</v>
      </c>
      <c r="N41" s="161">
        <v>107.61231245318082</v>
      </c>
      <c r="O41" s="233">
        <v>77.297341506935723</v>
      </c>
    </row>
    <row r="42" spans="1:15" s="137" customFormat="1" ht="19.899999999999999" customHeight="1" x14ac:dyDescent="0.2">
      <c r="A42" s="269"/>
      <c r="B42" s="162" t="s">
        <v>107</v>
      </c>
      <c r="C42" s="163" t="s">
        <v>104</v>
      </c>
      <c r="D42" s="261">
        <v>540597895.62</v>
      </c>
      <c r="E42" s="178">
        <v>399976833.79000002</v>
      </c>
      <c r="F42" s="178">
        <v>447403286.52999997</v>
      </c>
      <c r="G42" s="181">
        <v>135.15730161108038</v>
      </c>
      <c r="H42" s="181">
        <v>120.83011276309679</v>
      </c>
      <c r="I42" s="179">
        <v>89.399619053352694</v>
      </c>
      <c r="J42" s="180">
        <v>1185946094.6900001</v>
      </c>
      <c r="K42" s="180">
        <v>867000489.20000005</v>
      </c>
      <c r="L42" s="178">
        <v>1006315103.16</v>
      </c>
      <c r="M42" s="181">
        <v>136.78724631220197</v>
      </c>
      <c r="N42" s="181">
        <v>117.85037221104288</v>
      </c>
      <c r="O42" s="236">
        <v>86.155965112465424</v>
      </c>
    </row>
    <row r="43" spans="1:15" s="137" customFormat="1" ht="19.899999999999999" customHeight="1" x14ac:dyDescent="0.2">
      <c r="A43" s="269"/>
      <c r="B43" s="162" t="s">
        <v>108</v>
      </c>
      <c r="C43" s="163" t="s">
        <v>1</v>
      </c>
      <c r="D43" s="261">
        <v>240178024.29999998</v>
      </c>
      <c r="E43" s="178">
        <v>200569618.00999999</v>
      </c>
      <c r="F43" s="178">
        <v>190453100.50999999</v>
      </c>
      <c r="G43" s="183">
        <v>119.7479591789546</v>
      </c>
      <c r="H43" s="183">
        <v>126.10874995305687</v>
      </c>
      <c r="I43" s="182">
        <v>105.3118155981235</v>
      </c>
      <c r="J43" s="180">
        <v>448144330.70999998</v>
      </c>
      <c r="K43" s="180">
        <v>337041476.00999999</v>
      </c>
      <c r="L43" s="178">
        <v>320704184.51999998</v>
      </c>
      <c r="M43" s="183">
        <v>132.96414910570343</v>
      </c>
      <c r="N43" s="183">
        <v>139.73760005057011</v>
      </c>
      <c r="O43" s="237">
        <v>105.0941934276449</v>
      </c>
    </row>
    <row r="44" spans="1:15" s="137" customFormat="1" ht="22.9" customHeight="1" x14ac:dyDescent="0.2">
      <c r="A44" s="269"/>
      <c r="B44" s="156" t="s">
        <v>46</v>
      </c>
      <c r="C44" s="157" t="s">
        <v>105</v>
      </c>
      <c r="D44" s="257">
        <v>14395876.210000016</v>
      </c>
      <c r="E44" s="158">
        <v>9787687.870000001</v>
      </c>
      <c r="F44" s="158">
        <v>9707259.9800000191</v>
      </c>
      <c r="G44" s="161">
        <v>147.08148033739877</v>
      </c>
      <c r="H44" s="161">
        <v>148.30009950964543</v>
      </c>
      <c r="I44" s="159">
        <v>100.82853338805893</v>
      </c>
      <c r="J44" s="160">
        <v>26992304.720000036</v>
      </c>
      <c r="K44" s="160">
        <v>19664502.75</v>
      </c>
      <c r="L44" s="158">
        <v>19133746.750000007</v>
      </c>
      <c r="M44" s="161">
        <v>137.2641101743599</v>
      </c>
      <c r="N44" s="161">
        <v>141.0717151882447</v>
      </c>
      <c r="O44" s="233">
        <v>102.77392612609965</v>
      </c>
    </row>
    <row r="45" spans="1:15" s="137" customFormat="1" ht="22.9" customHeight="1" x14ac:dyDescent="0.25">
      <c r="A45" s="269"/>
      <c r="B45" s="3" t="s">
        <v>47</v>
      </c>
      <c r="C45" s="34" t="s">
        <v>112</v>
      </c>
      <c r="D45" s="262">
        <v>11801940.540000001</v>
      </c>
      <c r="E45" s="184">
        <v>9888282.410000002</v>
      </c>
      <c r="F45" s="184">
        <v>12105886.589999998</v>
      </c>
      <c r="G45" s="131">
        <v>119.35278596073186</v>
      </c>
      <c r="H45" s="131">
        <v>97.489270630941888</v>
      </c>
      <c r="I45" s="185">
        <v>81.681604535831056</v>
      </c>
      <c r="J45" s="130">
        <v>17879569.550000001</v>
      </c>
      <c r="K45" s="130">
        <v>19547509.280000001</v>
      </c>
      <c r="L45" s="184">
        <v>24349548.739999995</v>
      </c>
      <c r="M45" s="131">
        <v>91.467251883049101</v>
      </c>
      <c r="N45" s="131">
        <v>73.428751148182485</v>
      </c>
      <c r="O45" s="132">
        <v>80.278733247686489</v>
      </c>
    </row>
    <row r="46" spans="1:15" s="137" customFormat="1" ht="22.9" customHeight="1" x14ac:dyDescent="0.25">
      <c r="A46" s="269"/>
      <c r="B46" s="2" t="s">
        <v>48</v>
      </c>
      <c r="C46" s="35" t="s">
        <v>114</v>
      </c>
      <c r="D46" s="260">
        <v>107282465.28</v>
      </c>
      <c r="E46" s="133">
        <v>93336503.960000008</v>
      </c>
      <c r="F46" s="133">
        <v>118555152.27</v>
      </c>
      <c r="G46" s="131">
        <v>114.94159383340158</v>
      </c>
      <c r="H46" s="131">
        <v>90.491609369850636</v>
      </c>
      <c r="I46" s="176">
        <v>78.728340500490006</v>
      </c>
      <c r="J46" s="129">
        <v>231272408.66000003</v>
      </c>
      <c r="K46" s="129">
        <v>204111323.74000001</v>
      </c>
      <c r="L46" s="133">
        <v>253893665.09999996</v>
      </c>
      <c r="M46" s="131">
        <v>113.30699562489643</v>
      </c>
      <c r="N46" s="131">
        <v>91.090263543562529</v>
      </c>
      <c r="O46" s="132">
        <v>80.392444474582533</v>
      </c>
    </row>
    <row r="47" spans="1:15" s="137" customFormat="1" ht="19.899999999999999" customHeight="1" x14ac:dyDescent="0.2">
      <c r="A47" s="269"/>
      <c r="B47" s="162" t="s">
        <v>77</v>
      </c>
      <c r="C47" s="186" t="s">
        <v>104</v>
      </c>
      <c r="D47" s="263">
        <v>110327473.96000001</v>
      </c>
      <c r="E47" s="187">
        <v>96526083.080000013</v>
      </c>
      <c r="F47" s="187">
        <v>122082513.67999999</v>
      </c>
      <c r="G47" s="183">
        <v>114.2980948150165</v>
      </c>
      <c r="H47" s="183">
        <v>90.371233876448485</v>
      </c>
      <c r="I47" s="182">
        <v>79.066264422611795</v>
      </c>
      <c r="J47" s="188">
        <v>237102096.20000002</v>
      </c>
      <c r="K47" s="166">
        <v>209901221.56</v>
      </c>
      <c r="L47" s="187">
        <v>260542194.66999996</v>
      </c>
      <c r="M47" s="183">
        <v>112.95889296776897</v>
      </c>
      <c r="N47" s="183">
        <v>91.003338825909211</v>
      </c>
      <c r="O47" s="237">
        <v>80.563235381454703</v>
      </c>
    </row>
    <row r="48" spans="1:15" s="137" customFormat="1" ht="19.899999999999999" customHeight="1" x14ac:dyDescent="0.2">
      <c r="A48" s="269"/>
      <c r="B48" s="162" t="s">
        <v>113</v>
      </c>
      <c r="C48" s="186" t="s">
        <v>1</v>
      </c>
      <c r="D48" s="258">
        <v>3045008.6800000006</v>
      </c>
      <c r="E48" s="164">
        <v>3189579.1199999996</v>
      </c>
      <c r="F48" s="164">
        <v>3527361.4099999997</v>
      </c>
      <c r="G48" s="168">
        <v>95.467413267992583</v>
      </c>
      <c r="H48" s="168">
        <v>86.325395276125136</v>
      </c>
      <c r="I48" s="165">
        <v>90.423938725348819</v>
      </c>
      <c r="J48" s="167">
        <v>5829687.54</v>
      </c>
      <c r="K48" s="189">
        <v>5789897.8200000003</v>
      </c>
      <c r="L48" s="164">
        <v>6648529.5700000003</v>
      </c>
      <c r="M48" s="168">
        <v>100.68722663571978</v>
      </c>
      <c r="N48" s="168">
        <v>87.683862704095645</v>
      </c>
      <c r="O48" s="234">
        <v>87.085388717012208</v>
      </c>
    </row>
    <row r="49" spans="1:15" s="137" customFormat="1" ht="22.9" customHeight="1" x14ac:dyDescent="0.25">
      <c r="A49" s="269"/>
      <c r="B49" s="2" t="s">
        <v>49</v>
      </c>
      <c r="C49" s="174" t="s">
        <v>74</v>
      </c>
      <c r="D49" s="260">
        <v>25685823.050000008</v>
      </c>
      <c r="E49" s="153">
        <v>18856673.510000005</v>
      </c>
      <c r="F49" s="153">
        <v>22881191.800000004</v>
      </c>
      <c r="G49" s="131">
        <v>136.21608835926651</v>
      </c>
      <c r="H49" s="131">
        <v>112.25736523916557</v>
      </c>
      <c r="I49" s="185">
        <v>82.411238342925827</v>
      </c>
      <c r="J49" s="128">
        <v>45259275.540000007</v>
      </c>
      <c r="K49" s="125">
        <v>33856474.220000006</v>
      </c>
      <c r="L49" s="153">
        <v>42957755.010000005</v>
      </c>
      <c r="M49" s="131">
        <v>133.6798251522128</v>
      </c>
      <c r="N49" s="131">
        <v>105.35763689109041</v>
      </c>
      <c r="O49" s="132">
        <v>78.813416138992039</v>
      </c>
    </row>
    <row r="50" spans="1:15" s="137" customFormat="1" ht="19.899999999999999" customHeight="1" x14ac:dyDescent="0.2">
      <c r="A50" s="269"/>
      <c r="B50" s="170" t="s">
        <v>110</v>
      </c>
      <c r="C50" s="171" t="s">
        <v>75</v>
      </c>
      <c r="D50" s="259">
        <v>23743686.260000002</v>
      </c>
      <c r="E50" s="172">
        <v>18717727.210000005</v>
      </c>
      <c r="F50" s="172">
        <v>22660078.18</v>
      </c>
      <c r="G50" s="93">
        <v>126.85133186103312</v>
      </c>
      <c r="H50" s="93">
        <v>104.78201386329022</v>
      </c>
      <c r="I50" s="173">
        <v>82.602218144686063</v>
      </c>
      <c r="J50" s="92">
        <v>43229522.640000001</v>
      </c>
      <c r="K50" s="190">
        <v>33605588.230000004</v>
      </c>
      <c r="L50" s="172">
        <v>42384608.710000001</v>
      </c>
      <c r="M50" s="93">
        <v>128.63789898314778</v>
      </c>
      <c r="N50" s="93">
        <v>101.99344515784254</v>
      </c>
      <c r="O50" s="235">
        <v>79.287244244562942</v>
      </c>
    </row>
    <row r="51" spans="1:15" s="137" customFormat="1" ht="22.9" customHeight="1" x14ac:dyDescent="0.25">
      <c r="A51" s="269"/>
      <c r="B51" s="2" t="s">
        <v>91</v>
      </c>
      <c r="C51" s="174" t="s">
        <v>76</v>
      </c>
      <c r="D51" s="256">
        <v>4763163.8899999997</v>
      </c>
      <c r="E51" s="153">
        <v>4474350.7999999989</v>
      </c>
      <c r="F51" s="153">
        <v>4574411.82</v>
      </c>
      <c r="G51" s="155">
        <v>106.4548602224037</v>
      </c>
      <c r="H51" s="155">
        <v>104.12625879407594</v>
      </c>
      <c r="I51" s="154">
        <v>97.812592658087311</v>
      </c>
      <c r="J51" s="128">
        <v>10165905.18</v>
      </c>
      <c r="K51" s="128">
        <v>8931408.5299999993</v>
      </c>
      <c r="L51" s="153">
        <v>9627314.1799999997</v>
      </c>
      <c r="M51" s="155">
        <v>113.82197047479588</v>
      </c>
      <c r="N51" s="155">
        <v>105.59440556244523</v>
      </c>
      <c r="O51" s="225">
        <v>92.771549395929227</v>
      </c>
    </row>
    <row r="52" spans="1:15" s="137" customFormat="1" ht="19.899999999999999" customHeight="1" x14ac:dyDescent="0.2">
      <c r="A52" s="269"/>
      <c r="B52" s="170" t="s">
        <v>99</v>
      </c>
      <c r="C52" s="171" t="s">
        <v>78</v>
      </c>
      <c r="D52" s="259">
        <v>2770993.3199999989</v>
      </c>
      <c r="E52" s="172">
        <v>2444640.2800000003</v>
      </c>
      <c r="F52" s="172">
        <v>2577760.94</v>
      </c>
      <c r="G52" s="93">
        <v>113.34973667373258</v>
      </c>
      <c r="H52" s="93">
        <v>107.49613267085965</v>
      </c>
      <c r="I52" s="173">
        <v>94.835802733514939</v>
      </c>
      <c r="J52" s="92">
        <v>6037617.2199999997</v>
      </c>
      <c r="K52" s="92">
        <v>5333732.96</v>
      </c>
      <c r="L52" s="172">
        <v>5433690.8200000003</v>
      </c>
      <c r="M52" s="93">
        <v>113.1968410357012</v>
      </c>
      <c r="N52" s="93">
        <v>111.11447853781272</v>
      </c>
      <c r="O52" s="235">
        <v>98.16040582154433</v>
      </c>
    </row>
    <row r="53" spans="1:15" s="137" customFormat="1" ht="22.9" customHeight="1" x14ac:dyDescent="0.25">
      <c r="A53" s="269"/>
      <c r="B53" s="2" t="s">
        <v>100</v>
      </c>
      <c r="C53" s="174" t="s">
        <v>14</v>
      </c>
      <c r="D53" s="256">
        <v>1205559.2099999997</v>
      </c>
      <c r="E53" s="153">
        <v>-1038719.9299999997</v>
      </c>
      <c r="F53" s="153">
        <v>4720325.45</v>
      </c>
      <c r="G53" s="155">
        <v>-116.06200816807279</v>
      </c>
      <c r="H53" s="155">
        <v>25.539747688371779</v>
      </c>
      <c r="I53" s="154">
        <v>-22.00526088725513</v>
      </c>
      <c r="J53" s="128">
        <v>2456919.19</v>
      </c>
      <c r="K53" s="128">
        <v>1513167.04</v>
      </c>
      <c r="L53" s="153">
        <v>6316068.25</v>
      </c>
      <c r="M53" s="155">
        <v>162.36933035496199</v>
      </c>
      <c r="N53" s="155">
        <v>38.899503500456952</v>
      </c>
      <c r="O53" s="225">
        <v>23.957420662767536</v>
      </c>
    </row>
    <row r="54" spans="1:15" s="137" customFormat="1" ht="31.9" customHeight="1" x14ac:dyDescent="0.25">
      <c r="A54" s="269"/>
      <c r="B54" s="147" t="s">
        <v>50</v>
      </c>
      <c r="C54" s="148" t="s">
        <v>90</v>
      </c>
      <c r="D54" s="255">
        <v>14013710.159999985</v>
      </c>
      <c r="E54" s="149">
        <v>8987744.9800000079</v>
      </c>
      <c r="F54" s="149">
        <v>7871654.1299999915</v>
      </c>
      <c r="G54" s="151">
        <v>155.92020235536293</v>
      </c>
      <c r="H54" s="151">
        <v>178.02751402137636</v>
      </c>
      <c r="I54" s="150">
        <v>114.17860632044841</v>
      </c>
      <c r="J54" s="139">
        <v>41023987.469999976</v>
      </c>
      <c r="K54" s="139">
        <v>16546467.010000004</v>
      </c>
      <c r="L54" s="149">
        <v>15044275.079999993</v>
      </c>
      <c r="M54" s="151">
        <v>247.93200533507709</v>
      </c>
      <c r="N54" s="151">
        <v>272.6883631936355</v>
      </c>
      <c r="O54" s="224">
        <v>109.9851400084876</v>
      </c>
    </row>
    <row r="55" spans="1:15" s="137" customFormat="1" ht="22.9" customHeight="1" x14ac:dyDescent="0.25">
      <c r="A55" s="269"/>
      <c r="B55" s="2" t="s">
        <v>102</v>
      </c>
      <c r="C55" s="35" t="s">
        <v>103</v>
      </c>
      <c r="D55" s="260">
        <v>14013710.159999985</v>
      </c>
      <c r="E55" s="133">
        <v>8987744.9800000079</v>
      </c>
      <c r="F55" s="133">
        <v>7871654.1299999915</v>
      </c>
      <c r="G55" s="131">
        <v>155.92020235536293</v>
      </c>
      <c r="H55" s="131">
        <v>178.02751402137636</v>
      </c>
      <c r="I55" s="185">
        <v>114.17860632044841</v>
      </c>
      <c r="J55" s="129">
        <v>41023987.469999976</v>
      </c>
      <c r="K55" s="129">
        <v>16546467.010000004</v>
      </c>
      <c r="L55" s="133">
        <v>15044275.079999993</v>
      </c>
      <c r="M55" s="131">
        <v>247.93200533507709</v>
      </c>
      <c r="N55" s="131">
        <v>272.6883631936355</v>
      </c>
      <c r="O55" s="132">
        <v>109.9851400084876</v>
      </c>
    </row>
    <row r="56" spans="1:15" s="137" customFormat="1" ht="31.9" customHeight="1" x14ac:dyDescent="0.25">
      <c r="A56" s="269"/>
      <c r="B56" s="147" t="s">
        <v>52</v>
      </c>
      <c r="C56" s="191" t="s">
        <v>15</v>
      </c>
      <c r="D56" s="255">
        <v>0</v>
      </c>
      <c r="E56" s="149">
        <v>-61.8</v>
      </c>
      <c r="F56" s="149">
        <v>8.1199999999999992</v>
      </c>
      <c r="G56" s="151">
        <v>0</v>
      </c>
      <c r="H56" s="151">
        <v>0</v>
      </c>
      <c r="I56" s="150">
        <v>-761.08374384236458</v>
      </c>
      <c r="J56" s="139">
        <v>1513.7400000000002</v>
      </c>
      <c r="K56" s="139">
        <v>95.36</v>
      </c>
      <c r="L56" s="149">
        <v>8.1199999999999992</v>
      </c>
      <c r="M56" s="151">
        <v>1587.395134228188</v>
      </c>
      <c r="N56" s="151">
        <v>18642.118226600989</v>
      </c>
      <c r="O56" s="224">
        <v>1174.3842364532022</v>
      </c>
    </row>
    <row r="57" spans="1:15" s="137" customFormat="1" ht="22.9" customHeight="1" x14ac:dyDescent="0.25">
      <c r="A57" s="269"/>
      <c r="B57" s="119" t="s">
        <v>51</v>
      </c>
      <c r="C57" s="143" t="s">
        <v>117</v>
      </c>
      <c r="D57" s="120">
        <v>7712409.6000000015</v>
      </c>
      <c r="E57" s="121">
        <v>3659671.23</v>
      </c>
      <c r="F57" s="121">
        <v>7944449.6500000004</v>
      </c>
      <c r="G57" s="145">
        <v>210.74050414085968</v>
      </c>
      <c r="H57" s="145">
        <v>97.07921806767321</v>
      </c>
      <c r="I57" s="192">
        <v>46.06576152194507</v>
      </c>
      <c r="J57" s="227">
        <v>15605159.190000003</v>
      </c>
      <c r="K57" s="122">
        <v>7413679.8699999992</v>
      </c>
      <c r="L57" s="121">
        <v>16826064.600000001</v>
      </c>
      <c r="M57" s="145">
        <v>210.49140863429278</v>
      </c>
      <c r="N57" s="145">
        <v>92.743963374537401</v>
      </c>
      <c r="O57" s="223">
        <v>44.060688260997161</v>
      </c>
    </row>
    <row r="58" spans="1:15" s="137" customFormat="1" ht="33" customHeight="1" x14ac:dyDescent="0.25">
      <c r="A58" s="269"/>
      <c r="B58" s="147" t="s">
        <v>53</v>
      </c>
      <c r="C58" s="193" t="s">
        <v>101</v>
      </c>
      <c r="D58" s="255">
        <v>5471047.9800000014</v>
      </c>
      <c r="E58" s="149">
        <v>1691342.25</v>
      </c>
      <c r="F58" s="149">
        <v>5419811.5999999996</v>
      </c>
      <c r="G58" s="151">
        <v>323.4737369092507</v>
      </c>
      <c r="H58" s="151">
        <v>100.94535352483473</v>
      </c>
      <c r="I58" s="194">
        <v>31.206661316419193</v>
      </c>
      <c r="J58" s="139">
        <v>11104330.690000001</v>
      </c>
      <c r="K58" s="139">
        <v>3402430.2399999998</v>
      </c>
      <c r="L58" s="149">
        <v>11674440.4</v>
      </c>
      <c r="M58" s="151">
        <v>326.36468367386726</v>
      </c>
      <c r="N58" s="151">
        <v>95.116599250444594</v>
      </c>
      <c r="O58" s="224">
        <v>29.144268362533243</v>
      </c>
    </row>
    <row r="59" spans="1:15" s="137" customFormat="1" ht="22.9" customHeight="1" x14ac:dyDescent="0.25">
      <c r="A59" s="269"/>
      <c r="B59" s="2" t="s">
        <v>92</v>
      </c>
      <c r="C59" s="195" t="s">
        <v>79</v>
      </c>
      <c r="D59" s="256">
        <v>2889334.7900000005</v>
      </c>
      <c r="E59" s="153">
        <v>0</v>
      </c>
      <c r="F59" s="153">
        <v>3305695.86</v>
      </c>
      <c r="G59" s="267" t="s">
        <v>168</v>
      </c>
      <c r="H59" s="155">
        <v>87.404737530814486</v>
      </c>
      <c r="I59" s="154">
        <v>0</v>
      </c>
      <c r="J59" s="128">
        <v>5677262.6100000003</v>
      </c>
      <c r="K59" s="128">
        <v>0</v>
      </c>
      <c r="L59" s="153">
        <v>7060775.6299999999</v>
      </c>
      <c r="M59" s="267" t="s">
        <v>168</v>
      </c>
      <c r="N59" s="155">
        <v>80.405650986533345</v>
      </c>
      <c r="O59" s="225">
        <v>0</v>
      </c>
    </row>
    <row r="60" spans="1:15" s="137" customFormat="1" ht="28.9" customHeight="1" x14ac:dyDescent="0.25">
      <c r="A60" s="269"/>
      <c r="B60" s="2" t="s">
        <v>93</v>
      </c>
      <c r="C60" s="196" t="s">
        <v>120</v>
      </c>
      <c r="D60" s="256">
        <v>2018651</v>
      </c>
      <c r="E60" s="153">
        <v>1355617.67</v>
      </c>
      <c r="F60" s="153">
        <v>1660834.5500000003</v>
      </c>
      <c r="G60" s="131">
        <v>148.91005367317175</v>
      </c>
      <c r="H60" s="131">
        <v>121.54437659067243</v>
      </c>
      <c r="I60" s="185">
        <v>81.622679995427589</v>
      </c>
      <c r="J60" s="128">
        <v>4339083.28</v>
      </c>
      <c r="K60" s="128">
        <v>2750730.63</v>
      </c>
      <c r="L60" s="153">
        <v>3697744.2</v>
      </c>
      <c r="M60" s="131">
        <v>157.74293682838731</v>
      </c>
      <c r="N60" s="131">
        <v>117.34406290191734</v>
      </c>
      <c r="O60" s="132">
        <v>74.389424503728506</v>
      </c>
    </row>
    <row r="61" spans="1:15" s="137" customFormat="1" ht="25.9" customHeight="1" x14ac:dyDescent="0.25">
      <c r="A61" s="269"/>
      <c r="B61" s="2" t="s">
        <v>94</v>
      </c>
      <c r="C61" s="196" t="s">
        <v>80</v>
      </c>
      <c r="D61" s="256">
        <v>563062.19000000006</v>
      </c>
      <c r="E61" s="153">
        <v>335724.57999999996</v>
      </c>
      <c r="F61" s="153">
        <v>453281.18999999994</v>
      </c>
      <c r="G61" s="131">
        <v>167.71550954058833</v>
      </c>
      <c r="H61" s="131">
        <v>124.21918279909214</v>
      </c>
      <c r="I61" s="185">
        <v>74.065411803212044</v>
      </c>
      <c r="J61" s="128">
        <v>1087984.8</v>
      </c>
      <c r="K61" s="128">
        <v>651699.61</v>
      </c>
      <c r="L61" s="153">
        <v>915920.57</v>
      </c>
      <c r="M61" s="131">
        <v>166.94574974503976</v>
      </c>
      <c r="N61" s="131">
        <v>118.78593358810581</v>
      </c>
      <c r="O61" s="132">
        <v>71.152415541884821</v>
      </c>
    </row>
    <row r="62" spans="1:15" s="137" customFormat="1" ht="21" customHeight="1" x14ac:dyDescent="0.25">
      <c r="A62" s="269"/>
      <c r="B62" s="147" t="s">
        <v>54</v>
      </c>
      <c r="C62" s="191" t="s">
        <v>81</v>
      </c>
      <c r="D62" s="255">
        <v>7129.5899999999992</v>
      </c>
      <c r="E62" s="149">
        <v>1480.68</v>
      </c>
      <c r="F62" s="149">
        <v>4186.1900000000005</v>
      </c>
      <c r="G62" s="151">
        <v>481.50782073101539</v>
      </c>
      <c r="H62" s="151">
        <v>170.31214541146002</v>
      </c>
      <c r="I62" s="150">
        <v>35.370587574859236</v>
      </c>
      <c r="J62" s="139">
        <v>9329.42</v>
      </c>
      <c r="K62" s="140">
        <v>1924.58</v>
      </c>
      <c r="L62" s="149">
        <v>5881.59</v>
      </c>
      <c r="M62" s="151">
        <v>484.75095865071864</v>
      </c>
      <c r="N62" s="151">
        <v>158.62071310648992</v>
      </c>
      <c r="O62" s="224">
        <v>32.722104056896178</v>
      </c>
    </row>
    <row r="63" spans="1:15" s="137" customFormat="1" ht="21" customHeight="1" x14ac:dyDescent="0.25">
      <c r="A63" s="269"/>
      <c r="B63" s="147" t="s">
        <v>55</v>
      </c>
      <c r="C63" s="191" t="s">
        <v>121</v>
      </c>
      <c r="D63" s="255">
        <v>2009558.2000000004</v>
      </c>
      <c r="E63" s="149">
        <v>1866248.37</v>
      </c>
      <c r="F63" s="149">
        <v>2259703.9900000002</v>
      </c>
      <c r="G63" s="151">
        <v>107.67903309675766</v>
      </c>
      <c r="H63" s="151">
        <v>88.93015230724977</v>
      </c>
      <c r="I63" s="194">
        <v>82.588178728666136</v>
      </c>
      <c r="J63" s="139">
        <v>4082272.0000000009</v>
      </c>
      <c r="K63" s="140">
        <v>3794756.79</v>
      </c>
      <c r="L63" s="149">
        <v>4612875.6300000008</v>
      </c>
      <c r="M63" s="151">
        <v>107.57664393032158</v>
      </c>
      <c r="N63" s="151">
        <v>88.497335012693583</v>
      </c>
      <c r="O63" s="224">
        <v>82.264450515870493</v>
      </c>
    </row>
    <row r="64" spans="1:15" s="137" customFormat="1" ht="21" customHeight="1" x14ac:dyDescent="0.25">
      <c r="A64" s="269"/>
      <c r="B64" s="147" t="s">
        <v>57</v>
      </c>
      <c r="C64" s="191" t="s">
        <v>161</v>
      </c>
      <c r="D64" s="255">
        <v>224673.83000000002</v>
      </c>
      <c r="E64" s="149">
        <v>100599.93</v>
      </c>
      <c r="F64" s="149">
        <v>260747.87</v>
      </c>
      <c r="G64" s="151">
        <v>223.33398243915283</v>
      </c>
      <c r="H64" s="151">
        <v>86.165164072097696</v>
      </c>
      <c r="I64" s="194">
        <v>38.581304614300393</v>
      </c>
      <c r="J64" s="139">
        <v>409227.08</v>
      </c>
      <c r="K64" s="139">
        <v>214568.25999999998</v>
      </c>
      <c r="L64" s="149">
        <v>532866.98</v>
      </c>
      <c r="M64" s="151">
        <v>190.72116258015052</v>
      </c>
      <c r="N64" s="151">
        <v>76.797229957840514</v>
      </c>
      <c r="O64" s="224">
        <v>40.266758506972977</v>
      </c>
    </row>
    <row r="65" spans="1:15" s="137" customFormat="1" ht="22.9" customHeight="1" x14ac:dyDescent="0.25">
      <c r="A65" s="269"/>
      <c r="B65" s="2" t="s">
        <v>58</v>
      </c>
      <c r="C65" s="152" t="s">
        <v>16</v>
      </c>
      <c r="D65" s="256">
        <v>224673.83000000002</v>
      </c>
      <c r="E65" s="197">
        <v>100599.93</v>
      </c>
      <c r="F65" s="197">
        <v>260747.87</v>
      </c>
      <c r="G65" s="155">
        <v>223.33398243915283</v>
      </c>
      <c r="H65" s="155">
        <v>86.165164072097696</v>
      </c>
      <c r="I65" s="185">
        <v>38.581304614300393</v>
      </c>
      <c r="J65" s="198">
        <v>409227.08</v>
      </c>
      <c r="K65" s="198">
        <v>214568.25999999998</v>
      </c>
      <c r="L65" s="197">
        <v>532866.98</v>
      </c>
      <c r="M65" s="155">
        <v>190.72116258015052</v>
      </c>
      <c r="N65" s="155">
        <v>76.797229957840514</v>
      </c>
      <c r="O65" s="225">
        <v>40.266758506972977</v>
      </c>
    </row>
    <row r="66" spans="1:15" s="137" customFormat="1" ht="19.899999999999999" customHeight="1" x14ac:dyDescent="0.2">
      <c r="A66" s="269"/>
      <c r="B66" s="170" t="s">
        <v>160</v>
      </c>
      <c r="C66" s="171" t="s">
        <v>82</v>
      </c>
      <c r="D66" s="259">
        <v>224673.83000000002</v>
      </c>
      <c r="E66" s="199">
        <v>100599.93</v>
      </c>
      <c r="F66" s="199">
        <v>260747.87</v>
      </c>
      <c r="G66" s="93">
        <v>223.33398243915283</v>
      </c>
      <c r="H66" s="93">
        <v>86.165164072097696</v>
      </c>
      <c r="I66" s="200">
        <v>38.581304614300393</v>
      </c>
      <c r="J66" s="201">
        <v>409227.08</v>
      </c>
      <c r="K66" s="201">
        <v>214568.25999999998</v>
      </c>
      <c r="L66" s="199">
        <v>532866.98</v>
      </c>
      <c r="M66" s="93">
        <v>190.72116258015052</v>
      </c>
      <c r="N66" s="93">
        <v>76.797229957840514</v>
      </c>
      <c r="O66" s="235">
        <v>40.266758506972977</v>
      </c>
    </row>
    <row r="67" spans="1:15" s="137" customFormat="1" ht="22.9" customHeight="1" x14ac:dyDescent="0.25">
      <c r="A67" s="269"/>
      <c r="B67" s="119" t="s">
        <v>56</v>
      </c>
      <c r="C67" s="143" t="s">
        <v>118</v>
      </c>
      <c r="D67" s="120">
        <v>51105404.239999965</v>
      </c>
      <c r="E67" s="121">
        <v>47325454.240000017</v>
      </c>
      <c r="F67" s="121">
        <v>47095567.270000041</v>
      </c>
      <c r="G67" s="145">
        <v>107.98713939612881</v>
      </c>
      <c r="H67" s="145">
        <v>108.51425559227566</v>
      </c>
      <c r="I67" s="144">
        <v>100.48812867818755</v>
      </c>
      <c r="J67" s="122">
        <v>98151766.639999986</v>
      </c>
      <c r="K67" s="122">
        <v>94532113.340000004</v>
      </c>
      <c r="L67" s="121">
        <v>91212111.220000029</v>
      </c>
      <c r="M67" s="145">
        <v>103.82901976070428</v>
      </c>
      <c r="N67" s="145">
        <v>107.60826092848765</v>
      </c>
      <c r="O67" s="223">
        <v>103.63986983262809</v>
      </c>
    </row>
    <row r="68" spans="1:15" s="137" customFormat="1" ht="34.9" customHeight="1" x14ac:dyDescent="0.25">
      <c r="A68" s="269"/>
      <c r="B68" s="147" t="s">
        <v>95</v>
      </c>
      <c r="C68" s="193" t="s">
        <v>122</v>
      </c>
      <c r="D68" s="255">
        <v>51105404.239999965</v>
      </c>
      <c r="E68" s="149">
        <v>47325454.240000017</v>
      </c>
      <c r="F68" s="149">
        <v>47095567.270000041</v>
      </c>
      <c r="G68" s="151">
        <v>107.98713939612881</v>
      </c>
      <c r="H68" s="151">
        <v>108.51425559227566</v>
      </c>
      <c r="I68" s="194">
        <v>100.48812867818755</v>
      </c>
      <c r="J68" s="141">
        <v>98151766.639999986</v>
      </c>
      <c r="K68" s="139">
        <v>94532113.340000004</v>
      </c>
      <c r="L68" s="149">
        <v>91212111.220000029</v>
      </c>
      <c r="M68" s="151">
        <v>103.82901976070428</v>
      </c>
      <c r="N68" s="151">
        <v>107.60826092848765</v>
      </c>
      <c r="O68" s="224">
        <v>103.63986983262809</v>
      </c>
    </row>
    <row r="69" spans="1:15" ht="22.9" customHeight="1" x14ac:dyDescent="0.25">
      <c r="A69" s="269"/>
      <c r="B69" s="2" t="s">
        <v>96</v>
      </c>
      <c r="C69" s="135" t="s">
        <v>17</v>
      </c>
      <c r="D69" s="260">
        <v>32757.280000000002</v>
      </c>
      <c r="E69" s="133">
        <v>36466.209999999992</v>
      </c>
      <c r="F69" s="133">
        <v>31117.479999999996</v>
      </c>
      <c r="G69" s="131">
        <v>89.829132229535261</v>
      </c>
      <c r="H69" s="131">
        <v>105.26970692999565</v>
      </c>
      <c r="I69" s="185">
        <v>117.18882763000087</v>
      </c>
      <c r="J69" s="129">
        <v>62398.01</v>
      </c>
      <c r="K69" s="129">
        <v>62512.74</v>
      </c>
      <c r="L69" s="133">
        <v>59230.159999999996</v>
      </c>
      <c r="M69" s="131">
        <v>99.8164694108753</v>
      </c>
      <c r="N69" s="131">
        <v>105.34837319365676</v>
      </c>
      <c r="O69" s="132">
        <v>105.5420751860201</v>
      </c>
    </row>
    <row r="70" spans="1:15" ht="31.15" customHeight="1" x14ac:dyDescent="0.25">
      <c r="A70" s="269"/>
      <c r="B70" s="2" t="s">
        <v>97</v>
      </c>
      <c r="C70" s="135" t="s">
        <v>18</v>
      </c>
      <c r="D70" s="260">
        <v>54890.01999999999</v>
      </c>
      <c r="E70" s="133">
        <v>60856.09</v>
      </c>
      <c r="F70" s="133">
        <v>52156.97</v>
      </c>
      <c r="G70" s="131">
        <v>90.196428985168112</v>
      </c>
      <c r="H70" s="131">
        <v>105.24004749509028</v>
      </c>
      <c r="I70" s="185">
        <v>116.67872961178534</v>
      </c>
      <c r="J70" s="129">
        <v>104841.93</v>
      </c>
      <c r="K70" s="129">
        <v>104125.79</v>
      </c>
      <c r="L70" s="133">
        <v>99233.67</v>
      </c>
      <c r="M70" s="131">
        <v>100.68776428971151</v>
      </c>
      <c r="N70" s="131">
        <v>105.65156967388185</v>
      </c>
      <c r="O70" s="132">
        <v>104.92989929728486</v>
      </c>
    </row>
    <row r="71" spans="1:15" ht="28.9" customHeight="1" x14ac:dyDescent="0.25">
      <c r="A71" s="269"/>
      <c r="B71" s="2" t="s">
        <v>115</v>
      </c>
      <c r="C71" s="135" t="s">
        <v>19</v>
      </c>
      <c r="D71" s="260">
        <v>46276201.919999965</v>
      </c>
      <c r="E71" s="133">
        <v>41846571.87000002</v>
      </c>
      <c r="F71" s="133">
        <v>42373663.330000035</v>
      </c>
      <c r="G71" s="131">
        <v>110.58540724377848</v>
      </c>
      <c r="H71" s="131">
        <v>109.2098211089457</v>
      </c>
      <c r="I71" s="185">
        <v>98.756087110299845</v>
      </c>
      <c r="J71" s="129">
        <v>88762627.769999981</v>
      </c>
      <c r="K71" s="129">
        <v>85032300.120000005</v>
      </c>
      <c r="L71" s="133">
        <v>82271401.400000036</v>
      </c>
      <c r="M71" s="131">
        <v>104.38695371610038</v>
      </c>
      <c r="N71" s="131">
        <v>107.89001555770258</v>
      </c>
      <c r="O71" s="132">
        <v>103.35584258079741</v>
      </c>
    </row>
    <row r="72" spans="1:15" ht="28.9" customHeight="1" x14ac:dyDescent="0.25">
      <c r="A72" s="138"/>
      <c r="B72" s="4" t="s">
        <v>116</v>
      </c>
      <c r="C72" s="135" t="s">
        <v>20</v>
      </c>
      <c r="D72" s="264">
        <v>4741555.0199999996</v>
      </c>
      <c r="E72" s="202">
        <v>5381560.0699999994</v>
      </c>
      <c r="F72" s="202">
        <v>4638629.49</v>
      </c>
      <c r="G72" s="204">
        <v>88.107443907060215</v>
      </c>
      <c r="H72" s="204">
        <v>102.21887801605814</v>
      </c>
      <c r="I72" s="185">
        <v>116.01616558515001</v>
      </c>
      <c r="J72" s="203">
        <v>9221898.9299999997</v>
      </c>
      <c r="K72" s="203">
        <v>9333174.6899999995</v>
      </c>
      <c r="L72" s="202">
        <v>8782245.9900000002</v>
      </c>
      <c r="M72" s="204">
        <v>98.807739448836998</v>
      </c>
      <c r="N72" s="204">
        <v>105.00615606190735</v>
      </c>
      <c r="O72" s="238">
        <v>106.27320961662107</v>
      </c>
    </row>
    <row r="73" spans="1:15" ht="22.9" customHeight="1" x14ac:dyDescent="0.25">
      <c r="B73" s="136" t="s">
        <v>83</v>
      </c>
      <c r="C73" s="143" t="s">
        <v>162</v>
      </c>
      <c r="D73" s="120">
        <v>-14368721.770000001</v>
      </c>
      <c r="E73" s="121">
        <v>-3473999.7900000033</v>
      </c>
      <c r="F73" s="229">
        <v>3409350.4000000027</v>
      </c>
      <c r="G73" s="205">
        <v>413.60744497914857</v>
      </c>
      <c r="H73" s="205">
        <v>-421.45042557080643</v>
      </c>
      <c r="I73" s="192">
        <v>-101.89623777010426</v>
      </c>
      <c r="J73" s="227">
        <v>46013003.100000001</v>
      </c>
      <c r="K73" s="122">
        <v>31931638.779999986</v>
      </c>
      <c r="L73" s="229">
        <v>22765865.410000004</v>
      </c>
      <c r="M73" s="205">
        <v>144.09847053894308</v>
      </c>
      <c r="N73" s="205">
        <v>202.11400828096168</v>
      </c>
      <c r="O73" s="146">
        <v>140.26103644614307</v>
      </c>
    </row>
    <row r="74" spans="1:15" ht="22.9" customHeight="1" x14ac:dyDescent="0.25">
      <c r="B74" s="206" t="s">
        <v>59</v>
      </c>
      <c r="C74" s="207" t="s">
        <v>163</v>
      </c>
      <c r="D74" s="210">
        <v>1569329984.2800002</v>
      </c>
      <c r="E74" s="208">
        <v>1366625285.2100005</v>
      </c>
      <c r="F74" s="230">
        <v>1400937946.5500002</v>
      </c>
      <c r="G74" s="212">
        <v>114.83250026643927</v>
      </c>
      <c r="H74" s="212">
        <v>112.01994978754686</v>
      </c>
      <c r="I74" s="209">
        <v>97.550736531585912</v>
      </c>
      <c r="J74" s="211">
        <v>3344930855.6399994</v>
      </c>
      <c r="K74" s="211">
        <v>2886475744.5100007</v>
      </c>
      <c r="L74" s="230">
        <v>3016079040.6700001</v>
      </c>
      <c r="M74" s="212">
        <v>115.88286726475938</v>
      </c>
      <c r="N74" s="212">
        <v>110.90328902312014</v>
      </c>
      <c r="O74" s="239">
        <v>95.702921096815516</v>
      </c>
    </row>
    <row r="75" spans="1:15" ht="34.9" customHeight="1" x14ac:dyDescent="0.25">
      <c r="B75" s="134" t="s">
        <v>84</v>
      </c>
      <c r="C75" s="213" t="s">
        <v>164</v>
      </c>
      <c r="D75" s="265">
        <v>497410.90999999992</v>
      </c>
      <c r="E75" s="214">
        <v>450185.6</v>
      </c>
      <c r="F75" s="231">
        <v>530692.6</v>
      </c>
      <c r="G75" s="216">
        <v>110.49018671410191</v>
      </c>
      <c r="H75" s="216">
        <v>93.728631226438793</v>
      </c>
      <c r="I75" s="215">
        <v>84.829824271150571</v>
      </c>
      <c r="J75" s="226">
        <v>1859322.4599999997</v>
      </c>
      <c r="K75" s="226">
        <v>1137462.4500000002</v>
      </c>
      <c r="L75" s="231">
        <v>1173070.71</v>
      </c>
      <c r="M75" s="216">
        <v>163.46231561314391</v>
      </c>
      <c r="N75" s="216">
        <v>158.50045902177541</v>
      </c>
      <c r="O75" s="240">
        <v>96.964525693425614</v>
      </c>
    </row>
    <row r="76" spans="1:15" ht="22.9" customHeight="1" x14ac:dyDescent="0.25">
      <c r="B76" s="217" t="s">
        <v>85</v>
      </c>
      <c r="C76" s="213" t="s">
        <v>165</v>
      </c>
      <c r="D76" s="265">
        <v>0</v>
      </c>
      <c r="E76" s="214">
        <v>0</v>
      </c>
      <c r="F76" s="231">
        <v>0</v>
      </c>
      <c r="G76" s="219" t="s">
        <v>168</v>
      </c>
      <c r="H76" s="219" t="s">
        <v>168</v>
      </c>
      <c r="I76" s="218" t="s">
        <v>168</v>
      </c>
      <c r="J76" s="226">
        <v>0</v>
      </c>
      <c r="K76" s="226">
        <v>0</v>
      </c>
      <c r="L76" s="231">
        <v>0</v>
      </c>
      <c r="M76" s="219" t="s">
        <v>168</v>
      </c>
      <c r="N76" s="219" t="s">
        <v>168</v>
      </c>
      <c r="O76" s="241" t="s">
        <v>168</v>
      </c>
    </row>
    <row r="77" spans="1:15" ht="22.9" customHeight="1" x14ac:dyDescent="0.25">
      <c r="B77" s="136" t="s">
        <v>86</v>
      </c>
      <c r="C77" s="143" t="s">
        <v>166</v>
      </c>
      <c r="D77" s="120">
        <v>497410.90999999992</v>
      </c>
      <c r="E77" s="121">
        <v>450185.6</v>
      </c>
      <c r="F77" s="121">
        <v>530692.6</v>
      </c>
      <c r="G77" s="145">
        <v>110.49018671410191</v>
      </c>
      <c r="H77" s="145">
        <v>93.728631226438793</v>
      </c>
      <c r="I77" s="192">
        <v>84.829824271150571</v>
      </c>
      <c r="J77" s="122">
        <v>1859322.4599999997</v>
      </c>
      <c r="K77" s="122">
        <v>1137462.4500000002</v>
      </c>
      <c r="L77" s="121">
        <v>1173070.71</v>
      </c>
      <c r="M77" s="145">
        <v>163.46231561314391</v>
      </c>
      <c r="N77" s="145">
        <v>158.50045902177541</v>
      </c>
      <c r="O77" s="223">
        <v>96.964525693425614</v>
      </c>
    </row>
    <row r="78" spans="1:15" ht="32.450000000000003" customHeight="1" thickBot="1" x14ac:dyDescent="0.3">
      <c r="B78" s="245" t="s">
        <v>87</v>
      </c>
      <c r="C78" s="246" t="s">
        <v>167</v>
      </c>
      <c r="D78" s="251">
        <v>1569827395.1900003</v>
      </c>
      <c r="E78" s="247">
        <v>1367075470.8100004</v>
      </c>
      <c r="F78" s="248">
        <v>1401468639.1500001</v>
      </c>
      <c r="G78" s="249">
        <v>114.83107031829547</v>
      </c>
      <c r="H78" s="249">
        <v>112.0130234339108</v>
      </c>
      <c r="I78" s="250">
        <v>97.545919517624071</v>
      </c>
      <c r="J78" s="252">
        <v>3346790178.0999994</v>
      </c>
      <c r="K78" s="253">
        <v>2887613206.9600005</v>
      </c>
      <c r="L78" s="248">
        <v>3017252111.3800001</v>
      </c>
      <c r="M78" s="249">
        <v>115.90160933026787</v>
      </c>
      <c r="N78" s="249">
        <v>110.92179422054589</v>
      </c>
      <c r="O78" s="254">
        <v>95.703411593249115</v>
      </c>
    </row>
    <row r="79" spans="1:15" x14ac:dyDescent="0.25">
      <c r="A79" s="269"/>
      <c r="B79" s="269"/>
      <c r="C79" s="269"/>
      <c r="D79" s="269"/>
      <c r="E79" s="269"/>
      <c r="F79" s="269"/>
      <c r="G79" s="269"/>
      <c r="H79" s="269"/>
      <c r="I79" s="269"/>
      <c r="J79" s="269"/>
      <c r="K79" s="269"/>
      <c r="L79" s="269"/>
      <c r="M79" s="269"/>
      <c r="N79" s="269"/>
      <c r="O79" s="269"/>
    </row>
    <row r="80" spans="1:15" ht="22.15" customHeight="1" x14ac:dyDescent="0.25">
      <c r="B80" s="20" t="s">
        <v>172</v>
      </c>
      <c r="C80" s="115"/>
      <c r="D80" s="220"/>
      <c r="E80" s="220"/>
      <c r="F80" s="220"/>
      <c r="G80" s="220"/>
      <c r="H80" s="220"/>
      <c r="I80" s="127"/>
      <c r="J80" s="127"/>
      <c r="K80" s="127"/>
      <c r="L80" s="127"/>
      <c r="M80" s="127"/>
      <c r="N80" s="127"/>
      <c r="O80" s="127"/>
    </row>
    <row r="81" spans="2:12" x14ac:dyDescent="0.25">
      <c r="B81" s="116"/>
      <c r="D81" s="221"/>
      <c r="E81" s="221"/>
      <c r="F81" s="221"/>
      <c r="J81" s="221"/>
      <c r="K81" s="221"/>
      <c r="L81" s="221"/>
    </row>
    <row r="82" spans="2:12" x14ac:dyDescent="0.25">
      <c r="B82" s="115"/>
      <c r="C82" s="115"/>
      <c r="D82" s="221"/>
      <c r="E82" s="221"/>
      <c r="F82" s="221"/>
      <c r="J82" s="221"/>
      <c r="K82" s="221"/>
      <c r="L82" s="221"/>
    </row>
    <row r="83" spans="2:12" x14ac:dyDescent="0.25">
      <c r="B83" s="116"/>
    </row>
    <row r="84" spans="2:12" x14ac:dyDescent="0.25">
      <c r="B84" s="12"/>
      <c r="C84" s="12"/>
      <c r="J84" s="118"/>
      <c r="K84" s="127"/>
    </row>
    <row r="85" spans="2:12" x14ac:dyDescent="0.25">
      <c r="E85" s="220"/>
    </row>
    <row r="86" spans="2:12" x14ac:dyDescent="0.25">
      <c r="K86" s="127"/>
    </row>
  </sheetData>
  <mergeCells count="3">
    <mergeCell ref="A8:A71"/>
    <mergeCell ref="B8:O8"/>
    <mergeCell ref="A79:O79"/>
  </mergeCells>
  <pageMargins left="0.31496062992125984" right="0.11811023622047245" top="0.15748031496062992" bottom="0.15748031496062992" header="0.31496062992125984" footer="0.31496062992125984"/>
  <pageSetup paperSize="8" scale="58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85546875" defaultRowHeight="12" x14ac:dyDescent="0.2"/>
  <cols>
    <col min="1" max="1" width="10.140625" style="5" customWidth="1"/>
    <col min="2" max="2" width="0.140625" style="5" customWidth="1"/>
    <col min="3" max="3" width="29.85546875" style="5" customWidth="1"/>
    <col min="4" max="4" width="22.7109375" style="5" customWidth="1"/>
    <col min="5" max="5" width="22.85546875" style="5" customWidth="1"/>
    <col min="6" max="6" width="21" style="5" customWidth="1"/>
    <col min="7" max="7" width="21.5703125" style="5" customWidth="1"/>
    <col min="8" max="8" width="21.7109375" style="5" customWidth="1"/>
    <col min="9" max="9" width="13.42578125" style="5" bestFit="1" customWidth="1"/>
    <col min="10" max="10" width="11.5703125" style="5" customWidth="1"/>
    <col min="11" max="12" width="8.85546875" style="5"/>
    <col min="13" max="13" width="10.85546875" style="5" bestFit="1" customWidth="1"/>
    <col min="14" max="16384" width="8.85546875" style="5"/>
  </cols>
  <sheetData>
    <row r="1" spans="1:9" ht="15" x14ac:dyDescent="0.2">
      <c r="A1" s="20"/>
      <c r="B1" s="20"/>
      <c r="C1" s="20"/>
      <c r="D1" s="21"/>
      <c r="E1" s="21"/>
      <c r="F1" s="22"/>
      <c r="G1" s="23"/>
      <c r="H1" s="21"/>
      <c r="I1" s="20"/>
    </row>
    <row r="2" spans="1:9" ht="69.75" customHeight="1" x14ac:dyDescent="0.2">
      <c r="B2" s="271"/>
      <c r="C2" s="24"/>
      <c r="D2" s="25" t="s">
        <v>158</v>
      </c>
      <c r="E2" s="25" t="s">
        <v>149</v>
      </c>
    </row>
    <row r="3" spans="1:9" ht="22.9" customHeight="1" x14ac:dyDescent="0.2">
      <c r="B3" s="271"/>
      <c r="C3" s="15"/>
      <c r="D3" s="15"/>
      <c r="E3" s="15"/>
      <c r="F3" s="17" t="s">
        <v>159</v>
      </c>
    </row>
    <row r="4" spans="1:9" ht="20.25" x14ac:dyDescent="0.3">
      <c r="B4" s="271"/>
      <c r="C4" s="16" t="s">
        <v>127</v>
      </c>
      <c r="D4" s="26" t="e">
        <f>D12+G12</f>
        <v>#REF!</v>
      </c>
      <c r="E4" s="26" t="e">
        <f t="shared" ref="D4:E7" si="0">E12+H12</f>
        <v>#REF!</v>
      </c>
      <c r="F4" s="5" t="e">
        <f>D4-E4</f>
        <v>#REF!</v>
      </c>
    </row>
    <row r="5" spans="1:9" ht="20.25" x14ac:dyDescent="0.3">
      <c r="B5" s="271"/>
      <c r="C5" s="16" t="s">
        <v>88</v>
      </c>
      <c r="D5" s="26" t="e">
        <f t="shared" si="0"/>
        <v>#REF!</v>
      </c>
      <c r="E5" s="26" t="e">
        <f t="shared" si="0"/>
        <v>#REF!</v>
      </c>
      <c r="F5" s="5" t="e">
        <f t="shared" ref="F5:F8" si="1">D5-E5</f>
        <v>#REF!</v>
      </c>
    </row>
    <row r="6" spans="1:9" ht="20.25" x14ac:dyDescent="0.3">
      <c r="B6" s="271"/>
      <c r="C6" s="16" t="s">
        <v>89</v>
      </c>
      <c r="D6" s="26" t="e">
        <f t="shared" si="0"/>
        <v>#REF!</v>
      </c>
      <c r="E6" s="26" t="e">
        <f t="shared" si="0"/>
        <v>#REF!</v>
      </c>
      <c r="F6" s="5" t="e">
        <f t="shared" si="1"/>
        <v>#REF!</v>
      </c>
    </row>
    <row r="7" spans="1:9" ht="20.25" x14ac:dyDescent="0.3">
      <c r="B7" s="271"/>
      <c r="C7" s="16" t="s">
        <v>128</v>
      </c>
      <c r="D7" s="26" t="e">
        <f t="shared" si="0"/>
        <v>#REF!</v>
      </c>
      <c r="E7" s="26" t="e">
        <f t="shared" si="0"/>
        <v>#REF!</v>
      </c>
      <c r="F7" s="5" t="e">
        <f t="shared" si="1"/>
        <v>#REF!</v>
      </c>
    </row>
    <row r="8" spans="1:9" ht="20.25" customHeight="1" x14ac:dyDescent="0.3">
      <c r="B8" s="271"/>
      <c r="C8" s="27" t="s">
        <v>139</v>
      </c>
      <c r="D8" s="28" t="e">
        <f>SUM(D4:D7)</f>
        <v>#REF!</v>
      </c>
      <c r="E8" s="28" t="e">
        <f>SUM(E4:E7)</f>
        <v>#REF!</v>
      </c>
      <c r="F8" s="5" t="e">
        <f t="shared" si="1"/>
        <v>#REF!</v>
      </c>
    </row>
    <row r="9" spans="1:9" ht="15" x14ac:dyDescent="0.2">
      <c r="G9" s="29"/>
    </row>
    <row r="10" spans="1:9" ht="15.75" thickBot="1" x14ac:dyDescent="0.25">
      <c r="G10" s="29"/>
    </row>
    <row r="11" spans="1:9" ht="31.5" x14ac:dyDescent="0.25">
      <c r="C11" s="31" t="s">
        <v>146</v>
      </c>
      <c r="D11" s="117" t="s">
        <v>169</v>
      </c>
      <c r="E11" s="117" t="s">
        <v>170</v>
      </c>
      <c r="F11" s="39" t="s">
        <v>147</v>
      </c>
      <c r="G11" s="117" t="s">
        <v>169</v>
      </c>
      <c r="H11" s="117" t="s">
        <v>170</v>
      </c>
    </row>
    <row r="12" spans="1:9" ht="18" x14ac:dyDescent="0.2">
      <c r="C12" s="16" t="s">
        <v>127</v>
      </c>
      <c r="D12" s="38" t="e">
        <f>#REF!</f>
        <v>#REF!</v>
      </c>
      <c r="E12" s="41" t="e">
        <f>#REF!</f>
        <v>#REF!</v>
      </c>
      <c r="F12" s="16" t="s">
        <v>127</v>
      </c>
      <c r="G12" s="32" t="e">
        <f>#REF!</f>
        <v>#REF!</v>
      </c>
      <c r="H12" s="33" t="e">
        <f>#REF!</f>
        <v>#REF!</v>
      </c>
    </row>
    <row r="13" spans="1:9" ht="18" x14ac:dyDescent="0.2">
      <c r="C13" s="16" t="s">
        <v>88</v>
      </c>
      <c r="D13" s="38" t="e">
        <f>#REF!</f>
        <v>#REF!</v>
      </c>
      <c r="E13" s="41" t="e">
        <f>#REF!</f>
        <v>#REF!</v>
      </c>
      <c r="F13" s="16" t="s">
        <v>88</v>
      </c>
      <c r="G13" s="32"/>
      <c r="H13" s="33"/>
    </row>
    <row r="14" spans="1:9" ht="18" x14ac:dyDescent="0.2">
      <c r="C14" s="16" t="s">
        <v>89</v>
      </c>
      <c r="D14" s="38" t="e">
        <f>#REF!</f>
        <v>#REF!</v>
      </c>
      <c r="E14" s="41" t="e">
        <f>#REF!</f>
        <v>#REF!</v>
      </c>
      <c r="F14" s="16" t="s">
        <v>89</v>
      </c>
      <c r="G14" s="32"/>
      <c r="H14" s="33"/>
    </row>
    <row r="15" spans="1:9" ht="18" x14ac:dyDescent="0.2">
      <c r="C15" s="16" t="s">
        <v>128</v>
      </c>
      <c r="D15" s="38" t="e">
        <f>#REF!</f>
        <v>#REF!</v>
      </c>
      <c r="E15" s="41" t="e">
        <f>#REF!</f>
        <v>#REF!</v>
      </c>
      <c r="F15" s="16" t="s">
        <v>128</v>
      </c>
      <c r="G15" s="32" t="e">
        <f>#REF!</f>
        <v>#REF!</v>
      </c>
      <c r="H15" s="33" t="e">
        <f>#REF!</f>
        <v>#REF!</v>
      </c>
    </row>
    <row r="16" spans="1:9" ht="15.75" thickBot="1" x14ac:dyDescent="0.25">
      <c r="C16" s="30" t="s">
        <v>138</v>
      </c>
      <c r="D16" s="37" t="e">
        <f>SUM(D12:D15)</f>
        <v>#REF!</v>
      </c>
      <c r="E16" s="37" t="e">
        <f>SUM(E12:E15)</f>
        <v>#REF!</v>
      </c>
      <c r="F16" s="40" t="s">
        <v>130</v>
      </c>
      <c r="G16" s="37" t="e">
        <f>SUM(G12:G15)</f>
        <v>#REF!</v>
      </c>
      <c r="H16" s="37" t="e">
        <f>SUM(H12:H15)</f>
        <v>#REF!</v>
      </c>
    </row>
    <row r="18" spans="3:3" ht="12.75" x14ac:dyDescent="0.2">
      <c r="C18" s="65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B2:E42"/>
  <sheetViews>
    <sheetView workbookViewId="0">
      <selection sqref="A1:XFD1048576"/>
    </sheetView>
  </sheetViews>
  <sheetFormatPr defaultRowHeight="15" x14ac:dyDescent="0.25"/>
  <cols>
    <col min="3" max="4" width="20.140625" customWidth="1"/>
    <col min="5" max="5" width="17.85546875" customWidth="1"/>
  </cols>
  <sheetData>
    <row r="2" spans="2:5" x14ac:dyDescent="0.25">
      <c r="B2" s="43" t="s">
        <v>151</v>
      </c>
    </row>
    <row r="4" spans="2:5" ht="15.75" thickBot="1" x14ac:dyDescent="0.3">
      <c r="B4" s="272" t="s">
        <v>106</v>
      </c>
      <c r="C4" s="272"/>
      <c r="D4" s="272"/>
      <c r="E4" s="272"/>
    </row>
    <row r="5" spans="2:5" ht="26.25" x14ac:dyDescent="0.25">
      <c r="B5" s="53" t="s">
        <v>60</v>
      </c>
      <c r="C5" s="54" t="s">
        <v>132</v>
      </c>
      <c r="D5" s="62" t="s">
        <v>126</v>
      </c>
      <c r="E5" s="63" t="s">
        <v>150</v>
      </c>
    </row>
    <row r="6" spans="2:5" x14ac:dyDescent="0.25">
      <c r="B6" s="75">
        <v>1</v>
      </c>
      <c r="C6" s="73">
        <v>2</v>
      </c>
      <c r="D6" s="73">
        <v>3</v>
      </c>
      <c r="E6" s="74">
        <v>4</v>
      </c>
    </row>
    <row r="7" spans="2:5" x14ac:dyDescent="0.25">
      <c r="B7" s="55" t="s">
        <v>22</v>
      </c>
      <c r="C7" s="42" t="s">
        <v>137</v>
      </c>
      <c r="D7" s="72">
        <f>+E7/E$11*100</f>
        <v>11.374014671666872</v>
      </c>
      <c r="E7" s="59">
        <f>FURS!D12</f>
        <v>358625945.84000003</v>
      </c>
    </row>
    <row r="8" spans="2:5" x14ac:dyDescent="0.25">
      <c r="B8" s="55" t="s">
        <v>31</v>
      </c>
      <c r="C8" s="42" t="s">
        <v>134</v>
      </c>
      <c r="D8" s="72">
        <f t="shared" ref="D8:D10" si="0">+E8/E$11*100</f>
        <v>21.447858295232383</v>
      </c>
      <c r="E8" s="59">
        <f>FURS!D24</f>
        <v>676257125.50999987</v>
      </c>
    </row>
    <row r="9" spans="2:5" x14ac:dyDescent="0.25">
      <c r="B9" s="55" t="s">
        <v>43</v>
      </c>
      <c r="C9" s="42" t="s">
        <v>135</v>
      </c>
      <c r="D9" s="72">
        <f t="shared" si="0"/>
        <v>14.765317579500826</v>
      </c>
      <c r="E9" s="59">
        <f>FURS!D39</f>
        <v>465554699.50000012</v>
      </c>
    </row>
    <row r="10" spans="2:5" x14ac:dyDescent="0.25">
      <c r="B10" s="55"/>
      <c r="C10" s="42" t="s">
        <v>136</v>
      </c>
      <c r="D10" s="72">
        <f t="shared" si="0"/>
        <v>52.412809453599927</v>
      </c>
      <c r="E10" s="59">
        <f>FURS!D29+FURS!D31+FURS!D54+FURS!D56+FURS!D57+FURS!D67+FURS!D74</f>
        <v>1652590919.4800003</v>
      </c>
    </row>
    <row r="11" spans="2:5" ht="15.75" thickBot="1" x14ac:dyDescent="0.3">
      <c r="B11" s="57"/>
      <c r="C11" s="56" t="s">
        <v>130</v>
      </c>
      <c r="D11" s="64">
        <f>SUM(D7:D10)</f>
        <v>100</v>
      </c>
      <c r="E11" s="60">
        <f>SUM(E7:E10)</f>
        <v>3153028690.3299999</v>
      </c>
    </row>
    <row r="33" spans="2:5" x14ac:dyDescent="0.25">
      <c r="B33" s="43" t="s">
        <v>152</v>
      </c>
    </row>
    <row r="35" spans="2:5" ht="15.75" thickBot="1" x14ac:dyDescent="0.3">
      <c r="B35" s="272" t="s">
        <v>106</v>
      </c>
      <c r="C35" s="272"/>
      <c r="D35" s="272"/>
      <c r="E35" s="272"/>
    </row>
    <row r="36" spans="2:5" ht="39" x14ac:dyDescent="0.25">
      <c r="B36" s="53" t="s">
        <v>60</v>
      </c>
      <c r="C36" s="54" t="s">
        <v>132</v>
      </c>
      <c r="D36" s="62" t="s">
        <v>126</v>
      </c>
      <c r="E36" s="63" t="s">
        <v>153</v>
      </c>
    </row>
    <row r="37" spans="2:5" x14ac:dyDescent="0.25">
      <c r="B37" s="75">
        <v>1</v>
      </c>
      <c r="C37" s="73">
        <v>2</v>
      </c>
      <c r="D37" s="73">
        <v>3</v>
      </c>
      <c r="E37" s="74">
        <v>4</v>
      </c>
    </row>
    <row r="38" spans="2:5" x14ac:dyDescent="0.25">
      <c r="B38" s="55" t="s">
        <v>22</v>
      </c>
      <c r="C38" s="42" t="s">
        <v>133</v>
      </c>
      <c r="D38" s="61">
        <f>+E38/E$42*100</f>
        <v>10.412484398813278</v>
      </c>
      <c r="E38" s="70">
        <f>FURS!J12</f>
        <v>691789710.22000015</v>
      </c>
    </row>
    <row r="39" spans="2:5" x14ac:dyDescent="0.25">
      <c r="B39" s="55" t="s">
        <v>31</v>
      </c>
      <c r="C39" s="42" t="s">
        <v>134</v>
      </c>
      <c r="D39" s="61">
        <f t="shared" ref="D39:D41" si="1">+E39/E$42*100</f>
        <v>20.402800938724731</v>
      </c>
      <c r="E39" s="70">
        <f>FURS!J24</f>
        <v>1355531226.5999999</v>
      </c>
    </row>
    <row r="40" spans="2:5" x14ac:dyDescent="0.25">
      <c r="B40" s="55" t="s">
        <v>43</v>
      </c>
      <c r="C40" s="42" t="s">
        <v>135</v>
      </c>
      <c r="D40" s="61">
        <f t="shared" si="1"/>
        <v>16.132639286327365</v>
      </c>
      <c r="E40" s="70">
        <f>FURS!J39</f>
        <v>1071828146.8199999</v>
      </c>
    </row>
    <row r="41" spans="2:5" x14ac:dyDescent="0.25">
      <c r="B41" s="55"/>
      <c r="C41" s="42" t="s">
        <v>136</v>
      </c>
      <c r="D41" s="61">
        <f t="shared" si="1"/>
        <v>53.05207537613461</v>
      </c>
      <c r="E41" s="70">
        <f>FURS!J29+FURS!J31+FURS!J54+FURS!J56+FURS!J57+FURS!J67+FURS!J74</f>
        <v>3524699624.5399995</v>
      </c>
    </row>
    <row r="42" spans="2:5" ht="15.75" thickBot="1" x14ac:dyDescent="0.3">
      <c r="B42" s="57"/>
      <c r="C42" s="56" t="s">
        <v>130</v>
      </c>
      <c r="D42" s="58">
        <f>SUM(D38:D41)</f>
        <v>99.999999999999986</v>
      </c>
      <c r="E42" s="71">
        <f>SUM(E38:E41)</f>
        <v>6643848708.1800003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5" x14ac:dyDescent="0.25"/>
  <cols>
    <col min="1" max="1" width="4" customWidth="1"/>
    <col min="2" max="2" width="6.5703125" customWidth="1"/>
    <col min="3" max="3" width="41.28515625" customWidth="1"/>
    <col min="4" max="5" width="14.28515625" customWidth="1"/>
    <col min="6" max="6" width="10.85546875" customWidth="1"/>
    <col min="7" max="8" width="14.5703125" customWidth="1"/>
    <col min="9" max="9" width="10.85546875" customWidth="1"/>
  </cols>
  <sheetData>
    <row r="2" spans="2:9" x14ac:dyDescent="0.25">
      <c r="B2" s="76" t="s">
        <v>140</v>
      </c>
    </row>
    <row r="4" spans="2:9" ht="50.25" customHeight="1" x14ac:dyDescent="0.25">
      <c r="B4" s="77"/>
      <c r="C4" s="78" t="s">
        <v>143</v>
      </c>
      <c r="D4" s="78" t="s">
        <v>154</v>
      </c>
      <c r="E4" s="78" t="s">
        <v>155</v>
      </c>
      <c r="F4" s="78" t="s">
        <v>148</v>
      </c>
      <c r="G4" s="78" t="s">
        <v>156</v>
      </c>
      <c r="H4" s="78" t="s">
        <v>157</v>
      </c>
      <c r="I4" s="78" t="s">
        <v>148</v>
      </c>
    </row>
    <row r="5" spans="2:9" x14ac:dyDescent="0.25">
      <c r="B5" s="79" t="s">
        <v>23</v>
      </c>
      <c r="C5" s="80" t="s">
        <v>61</v>
      </c>
      <c r="D5" s="67">
        <f>+D6+D9+D10+D11</f>
        <v>274536618.22000003</v>
      </c>
      <c r="E5" s="67">
        <f>+E6+E9+E10+E11</f>
        <v>255752347.61999992</v>
      </c>
      <c r="F5" s="68">
        <f t="shared" ref="F5:F11" si="0">D5/E5*100</f>
        <v>107.34471091851326</v>
      </c>
      <c r="G5" s="67">
        <f>+G6+G9+G10+G11</f>
        <v>540423744.08000016</v>
      </c>
      <c r="H5" s="67">
        <f>+H6+H9+H10+H11</f>
        <v>501349724.69999993</v>
      </c>
      <c r="I5" s="81">
        <f t="shared" ref="I5:I11" si="1">G5/H5*100</f>
        <v>107.79376500174236</v>
      </c>
    </row>
    <row r="6" spans="2:9" x14ac:dyDescent="0.25">
      <c r="B6" s="82" t="s">
        <v>24</v>
      </c>
      <c r="C6" s="83" t="s">
        <v>62</v>
      </c>
      <c r="D6" s="52">
        <f>+D7-D8</f>
        <v>451528.70999999996</v>
      </c>
      <c r="E6" s="52">
        <f>+E7-E8</f>
        <v>823039.67000000016</v>
      </c>
      <c r="F6" s="51">
        <f t="shared" si="0"/>
        <v>54.861111372675374</v>
      </c>
      <c r="G6" s="52">
        <f>+G7-G8</f>
        <v>1614367.3499999999</v>
      </c>
      <c r="H6" s="52">
        <f>+H7-H8</f>
        <v>2266325.4900000002</v>
      </c>
      <c r="I6" s="84">
        <f t="shared" si="1"/>
        <v>71.232810870427954</v>
      </c>
    </row>
    <row r="7" spans="2:9" x14ac:dyDescent="0.25">
      <c r="B7" s="104" t="s">
        <v>63</v>
      </c>
      <c r="C7" s="111" t="s">
        <v>0</v>
      </c>
      <c r="D7" s="50">
        <f>FURS!D15</f>
        <v>1307484.7</v>
      </c>
      <c r="E7" s="50">
        <f>FURS!E15</f>
        <v>1759553.2800000003</v>
      </c>
      <c r="F7" s="51">
        <f t="shared" si="0"/>
        <v>74.307764070662287</v>
      </c>
      <c r="G7" s="50">
        <f>FURS!J15</f>
        <v>3217422.3</v>
      </c>
      <c r="H7" s="50">
        <f>FURS!K15</f>
        <v>3654701.5300000003</v>
      </c>
      <c r="I7" s="84">
        <f t="shared" si="1"/>
        <v>88.035158920350995</v>
      </c>
    </row>
    <row r="8" spans="2:9" x14ac:dyDescent="0.25">
      <c r="B8" s="104" t="s">
        <v>25</v>
      </c>
      <c r="C8" s="111" t="s">
        <v>1</v>
      </c>
      <c r="D8" s="50">
        <f>FURS!D16</f>
        <v>855955.99</v>
      </c>
      <c r="E8" s="50">
        <f>FURS!E16</f>
        <v>936513.6100000001</v>
      </c>
      <c r="F8" s="51">
        <f t="shared" si="0"/>
        <v>91.398136755321673</v>
      </c>
      <c r="G8" s="50">
        <f>FURS!J16</f>
        <v>1603054.95</v>
      </c>
      <c r="H8" s="50">
        <f>FURS!K16</f>
        <v>1388376.04</v>
      </c>
      <c r="I8" s="84">
        <f t="shared" si="1"/>
        <v>115.46259110031889</v>
      </c>
    </row>
    <row r="9" spans="2:9" x14ac:dyDescent="0.25">
      <c r="B9" s="85" t="s">
        <v>26</v>
      </c>
      <c r="C9" s="86" t="s">
        <v>64</v>
      </c>
      <c r="D9" s="52">
        <f>FURS!D17</f>
        <v>258091892.83000007</v>
      </c>
      <c r="E9" s="52">
        <f>FURS!E17</f>
        <v>240766187.79999992</v>
      </c>
      <c r="F9" s="66">
        <f t="shared" si="0"/>
        <v>107.19607067267781</v>
      </c>
      <c r="G9" s="52">
        <f>FURS!J17</f>
        <v>504255014.01000011</v>
      </c>
      <c r="H9" s="52">
        <f>FURS!K17</f>
        <v>470282614.90999997</v>
      </c>
      <c r="I9" s="87">
        <f t="shared" si="1"/>
        <v>107.22382627444172</v>
      </c>
    </row>
    <row r="10" spans="2:9" ht="24.75" x14ac:dyDescent="0.25">
      <c r="B10" s="82" t="s">
        <v>27</v>
      </c>
      <c r="C10" s="88" t="s">
        <v>145</v>
      </c>
      <c r="D10" s="50">
        <f>FURS!D18</f>
        <v>16012583.149999999</v>
      </c>
      <c r="E10" s="50">
        <f>FURS!E18</f>
        <v>14450221.270000003</v>
      </c>
      <c r="F10" s="51">
        <f t="shared" si="0"/>
        <v>110.81202737873366</v>
      </c>
      <c r="G10" s="50">
        <f>FURS!J18</f>
        <v>34829471.390000001</v>
      </c>
      <c r="H10" s="50">
        <f>FURS!K18</f>
        <v>28719187.030000001</v>
      </c>
      <c r="I10" s="84">
        <f t="shared" si="1"/>
        <v>121.27596562401718</v>
      </c>
    </row>
    <row r="11" spans="2:9" x14ac:dyDescent="0.25">
      <c r="B11" s="82" t="s">
        <v>28</v>
      </c>
      <c r="C11" s="89" t="s">
        <v>2</v>
      </c>
      <c r="D11" s="50">
        <f>FURS!D19</f>
        <v>-19386.469999999972</v>
      </c>
      <c r="E11" s="50">
        <f>FURS!E19</f>
        <v>-287101.12</v>
      </c>
      <c r="F11" s="51">
        <f t="shared" si="0"/>
        <v>6.7524884612083618</v>
      </c>
      <c r="G11" s="50">
        <f>FURS!J19</f>
        <v>-275108.67</v>
      </c>
      <c r="H11" s="50">
        <f>FURS!K19</f>
        <v>81597.27</v>
      </c>
      <c r="I11" s="84">
        <f t="shared" si="1"/>
        <v>-337.154257734358</v>
      </c>
    </row>
    <row r="14" spans="2:9" x14ac:dyDescent="0.25">
      <c r="B14" s="76" t="s">
        <v>141</v>
      </c>
    </row>
    <row r="16" spans="2:9" ht="53.25" customHeight="1" x14ac:dyDescent="0.25">
      <c r="B16" s="77"/>
      <c r="C16" s="78" t="s">
        <v>143</v>
      </c>
      <c r="D16" s="78" t="s">
        <v>154</v>
      </c>
      <c r="E16" s="78" t="s">
        <v>155</v>
      </c>
      <c r="F16" s="78" t="s">
        <v>148</v>
      </c>
      <c r="G16" s="78" t="s">
        <v>156</v>
      </c>
      <c r="H16" s="78" t="s">
        <v>157</v>
      </c>
      <c r="I16" s="78" t="s">
        <v>148</v>
      </c>
    </row>
    <row r="17" spans="2:9" ht="21.75" customHeight="1" x14ac:dyDescent="0.25">
      <c r="B17" s="90" t="s">
        <v>29</v>
      </c>
      <c r="C17" s="91" t="s">
        <v>3</v>
      </c>
      <c r="D17" s="92">
        <f>FURS!D20</f>
        <v>84094638.740000024</v>
      </c>
      <c r="E17" s="92">
        <f>FURS!E20</f>
        <v>66929246.36999999</v>
      </c>
      <c r="F17" s="93">
        <f t="shared" ref="F17" si="2">D17/E17*100</f>
        <v>125.64707254449851</v>
      </c>
      <c r="G17" s="92">
        <f>FURS!J20</f>
        <v>156062883.48000002</v>
      </c>
      <c r="H17" s="92">
        <f>FURS!K20</f>
        <v>126418717.51000001</v>
      </c>
      <c r="I17" s="95">
        <f>G17/H17*100</f>
        <v>123.44919055807941</v>
      </c>
    </row>
    <row r="20" spans="2:9" x14ac:dyDescent="0.25">
      <c r="B20" s="76" t="s">
        <v>142</v>
      </c>
    </row>
    <row r="22" spans="2:9" ht="54" customHeight="1" x14ac:dyDescent="0.25">
      <c r="B22" s="77"/>
      <c r="C22" s="78" t="s">
        <v>143</v>
      </c>
      <c r="D22" s="78" t="s">
        <v>154</v>
      </c>
      <c r="E22" s="78" t="s">
        <v>155</v>
      </c>
      <c r="F22" s="78" t="s">
        <v>148</v>
      </c>
      <c r="G22" s="78" t="s">
        <v>156</v>
      </c>
      <c r="H22" s="78" t="s">
        <v>157</v>
      </c>
      <c r="I22" s="78" t="s">
        <v>148</v>
      </c>
    </row>
    <row r="23" spans="2:9" ht="30" customHeight="1" x14ac:dyDescent="0.25">
      <c r="B23" s="79" t="s">
        <v>43</v>
      </c>
      <c r="C23" s="96" t="s">
        <v>129</v>
      </c>
      <c r="D23" s="69">
        <f>+D24+D33+D35+D37+D29+D30</f>
        <v>465554699.50000012</v>
      </c>
      <c r="E23" s="69">
        <f>+E24+E33+E35+E37+E29+E30</f>
        <v>334711994.40000004</v>
      </c>
      <c r="F23" s="97">
        <f t="shared" ref="F23:F37" si="3">D23/E23*100</f>
        <v>139.09113126780736</v>
      </c>
      <c r="G23" s="67">
        <f>+G24+G33+G35+G37+G29+G30</f>
        <v>1071828146.8199999</v>
      </c>
      <c r="H23" s="67">
        <f>+H24+H33+H35+H37+H29+H30</f>
        <v>817583398.75</v>
      </c>
      <c r="I23" s="98">
        <f t="shared" ref="I23:I37" si="4">G23/H23*100</f>
        <v>131.09710256577048</v>
      </c>
    </row>
    <row r="24" spans="2:9" x14ac:dyDescent="0.25">
      <c r="B24" s="85" t="s">
        <v>44</v>
      </c>
      <c r="C24" s="86" t="s">
        <v>111</v>
      </c>
      <c r="D24" s="44">
        <f>D25+D28</f>
        <v>314815747.53000009</v>
      </c>
      <c r="E24" s="44">
        <f>E25+E28</f>
        <v>209194903.65000004</v>
      </c>
      <c r="F24" s="46">
        <f t="shared" si="3"/>
        <v>150.48920506051729</v>
      </c>
      <c r="G24" s="45">
        <f>G25+G28</f>
        <v>764794068.70000005</v>
      </c>
      <c r="H24" s="45">
        <f>H25+H28</f>
        <v>549623515.94000006</v>
      </c>
      <c r="I24" s="99">
        <f t="shared" si="4"/>
        <v>139.14871662505234</v>
      </c>
    </row>
    <row r="25" spans="2:9" ht="24.75" x14ac:dyDescent="0.25">
      <c r="B25" s="85" t="s">
        <v>45</v>
      </c>
      <c r="C25" s="100" t="s">
        <v>109</v>
      </c>
      <c r="D25" s="44">
        <f>D26-D27</f>
        <v>300419871.32000005</v>
      </c>
      <c r="E25" s="44">
        <f>E26-E27</f>
        <v>199407215.78000003</v>
      </c>
      <c r="F25" s="46">
        <f t="shared" si="3"/>
        <v>150.65646954894765</v>
      </c>
      <c r="G25" s="44">
        <f>G26-G27</f>
        <v>737801763.98000002</v>
      </c>
      <c r="H25" s="44">
        <f>H26-H27</f>
        <v>529959013.19000006</v>
      </c>
      <c r="I25" s="101">
        <f t="shared" si="4"/>
        <v>139.21864627585541</v>
      </c>
    </row>
    <row r="26" spans="2:9" x14ac:dyDescent="0.25">
      <c r="B26" s="104" t="s">
        <v>107</v>
      </c>
      <c r="C26" s="111" t="s">
        <v>104</v>
      </c>
      <c r="D26" s="47">
        <f>FURS!D42</f>
        <v>540597895.62</v>
      </c>
      <c r="E26" s="47">
        <f>FURS!E42</f>
        <v>399976833.79000002</v>
      </c>
      <c r="F26" s="48">
        <f t="shared" si="3"/>
        <v>135.15730161108038</v>
      </c>
      <c r="G26" s="47">
        <f>FURS!J42</f>
        <v>1185946094.6900001</v>
      </c>
      <c r="H26" s="47">
        <f>FURS!K42</f>
        <v>867000489.20000005</v>
      </c>
      <c r="I26" s="112">
        <f t="shared" si="4"/>
        <v>136.78724631220197</v>
      </c>
    </row>
    <row r="27" spans="2:9" x14ac:dyDescent="0.25">
      <c r="B27" s="104" t="s">
        <v>108</v>
      </c>
      <c r="C27" s="111" t="s">
        <v>1</v>
      </c>
      <c r="D27" s="47">
        <f>FURS!D43</f>
        <v>240178024.29999998</v>
      </c>
      <c r="E27" s="47">
        <f>FURS!E43</f>
        <v>200569618.00999999</v>
      </c>
      <c r="F27" s="48">
        <f t="shared" si="3"/>
        <v>119.7479591789546</v>
      </c>
      <c r="G27" s="47">
        <f>FURS!J43</f>
        <v>448144330.70999998</v>
      </c>
      <c r="H27" s="47">
        <f>FURS!K43</f>
        <v>337041476.00999999</v>
      </c>
      <c r="I27" s="106">
        <f t="shared" si="4"/>
        <v>132.96414910570343</v>
      </c>
    </row>
    <row r="28" spans="2:9" x14ac:dyDescent="0.25">
      <c r="B28" s="102" t="s">
        <v>46</v>
      </c>
      <c r="C28" s="103" t="s">
        <v>105</v>
      </c>
      <c r="D28" s="44">
        <f>FURS!D44</f>
        <v>14395876.210000016</v>
      </c>
      <c r="E28" s="44">
        <f>FURS!E44</f>
        <v>9787687.870000001</v>
      </c>
      <c r="F28" s="46">
        <f t="shared" si="3"/>
        <v>147.08148033739877</v>
      </c>
      <c r="G28" s="44">
        <f>FURS!J44</f>
        <v>26992304.720000036</v>
      </c>
      <c r="H28" s="44">
        <f>FURS!K44</f>
        <v>19664502.75</v>
      </c>
      <c r="I28" s="99">
        <f t="shared" si="4"/>
        <v>137.2641101743599</v>
      </c>
    </row>
    <row r="29" spans="2:9" x14ac:dyDescent="0.25">
      <c r="B29" s="104" t="s">
        <v>47</v>
      </c>
      <c r="C29" s="105" t="s">
        <v>112</v>
      </c>
      <c r="D29" s="47">
        <f>FURS!D45</f>
        <v>11801940.540000001</v>
      </c>
      <c r="E29" s="47">
        <f>FURS!E45</f>
        <v>9888282.410000002</v>
      </c>
      <c r="F29" s="48">
        <f t="shared" si="3"/>
        <v>119.35278596073186</v>
      </c>
      <c r="G29" s="47">
        <f>FURS!J45</f>
        <v>17879569.550000001</v>
      </c>
      <c r="H29" s="47">
        <f>FURS!K45</f>
        <v>19547509.280000001</v>
      </c>
      <c r="I29" s="106">
        <f t="shared" si="4"/>
        <v>91.467251883049101</v>
      </c>
    </row>
    <row r="30" spans="2:9" x14ac:dyDescent="0.25">
      <c r="B30" s="85" t="s">
        <v>48</v>
      </c>
      <c r="C30" s="107" t="s">
        <v>114</v>
      </c>
      <c r="D30" s="45">
        <f>D31-D32</f>
        <v>107282465.28</v>
      </c>
      <c r="E30" s="45">
        <f>E31-E32</f>
        <v>93336503.960000008</v>
      </c>
      <c r="F30" s="46">
        <f t="shared" si="3"/>
        <v>114.94159383340158</v>
      </c>
      <c r="G30" s="45">
        <f>G31-G32</f>
        <v>231272408.66000003</v>
      </c>
      <c r="H30" s="45">
        <f>H31-H32</f>
        <v>204111323.74000001</v>
      </c>
      <c r="I30" s="99">
        <f t="shared" si="4"/>
        <v>113.30699562489643</v>
      </c>
    </row>
    <row r="31" spans="2:9" x14ac:dyDescent="0.25">
      <c r="B31" s="104" t="s">
        <v>77</v>
      </c>
      <c r="C31" s="113" t="s">
        <v>104</v>
      </c>
      <c r="D31" s="49">
        <f>FURS!D47</f>
        <v>110327473.96000001</v>
      </c>
      <c r="E31" s="49">
        <f>FURS!E47</f>
        <v>96526083.080000013</v>
      </c>
      <c r="F31" s="48">
        <f t="shared" si="3"/>
        <v>114.2980948150165</v>
      </c>
      <c r="G31" s="49">
        <f>FURS!J47</f>
        <v>237102096.20000002</v>
      </c>
      <c r="H31" s="49">
        <f>FURS!K47</f>
        <v>209901221.56</v>
      </c>
      <c r="I31" s="106">
        <f t="shared" si="4"/>
        <v>112.95889296776897</v>
      </c>
    </row>
    <row r="32" spans="2:9" x14ac:dyDescent="0.25">
      <c r="B32" s="82" t="s">
        <v>113</v>
      </c>
      <c r="C32" s="113" t="s">
        <v>1</v>
      </c>
      <c r="D32" s="49">
        <f>FURS!D48</f>
        <v>3045008.6800000006</v>
      </c>
      <c r="E32" s="49">
        <f>FURS!E48</f>
        <v>3189579.1199999996</v>
      </c>
      <c r="F32" s="51">
        <f t="shared" si="3"/>
        <v>95.467413267992583</v>
      </c>
      <c r="G32" s="49">
        <f>FURS!J48</f>
        <v>5829687.54</v>
      </c>
      <c r="H32" s="49">
        <f>FURS!K48</f>
        <v>5789897.8200000003</v>
      </c>
      <c r="I32" s="84">
        <f t="shared" si="4"/>
        <v>100.68722663571978</v>
      </c>
    </row>
    <row r="33" spans="2:9" x14ac:dyDescent="0.25">
      <c r="B33" s="82" t="s">
        <v>49</v>
      </c>
      <c r="C33" s="108" t="s">
        <v>74</v>
      </c>
      <c r="D33" s="49">
        <f>FURS!D49</f>
        <v>25685823.050000008</v>
      </c>
      <c r="E33" s="49">
        <f>FURS!E49</f>
        <v>18856673.510000005</v>
      </c>
      <c r="F33" s="48">
        <f t="shared" si="3"/>
        <v>136.21608835926651</v>
      </c>
      <c r="G33" s="49">
        <f>FURS!J49</f>
        <v>45259275.540000007</v>
      </c>
      <c r="H33" s="49">
        <f>FURS!K49</f>
        <v>33856474.220000006</v>
      </c>
      <c r="I33" s="106">
        <f t="shared" si="4"/>
        <v>133.6798251522128</v>
      </c>
    </row>
    <row r="34" spans="2:9" hidden="1" x14ac:dyDescent="0.25">
      <c r="B34" s="82" t="s">
        <v>110</v>
      </c>
      <c r="C34" s="108" t="s">
        <v>75</v>
      </c>
      <c r="D34" s="49">
        <f>FURS!D50</f>
        <v>23743686.260000002</v>
      </c>
      <c r="E34" s="49">
        <f>FURS!E50</f>
        <v>18717727.210000005</v>
      </c>
      <c r="F34" s="51">
        <f t="shared" si="3"/>
        <v>126.85133186103312</v>
      </c>
      <c r="G34" s="49">
        <f>FURS!J50</f>
        <v>43229522.640000001</v>
      </c>
      <c r="H34" s="49">
        <f>FURS!K50</f>
        <v>33605588.230000004</v>
      </c>
      <c r="I34" s="84">
        <f t="shared" si="4"/>
        <v>128.63789898314778</v>
      </c>
    </row>
    <row r="35" spans="2:9" x14ac:dyDescent="0.25">
      <c r="B35" s="82" t="s">
        <v>91</v>
      </c>
      <c r="C35" s="108" t="s">
        <v>76</v>
      </c>
      <c r="D35" s="49">
        <f>FURS!D51</f>
        <v>4763163.8899999997</v>
      </c>
      <c r="E35" s="49">
        <f>FURS!E51</f>
        <v>4474350.7999999989</v>
      </c>
      <c r="F35" s="51">
        <f t="shared" si="3"/>
        <v>106.4548602224037</v>
      </c>
      <c r="G35" s="49">
        <f>FURS!J51</f>
        <v>10165905.18</v>
      </c>
      <c r="H35" s="49">
        <f>FURS!K51</f>
        <v>8931408.5299999993</v>
      </c>
      <c r="I35" s="84">
        <f t="shared" si="4"/>
        <v>113.82197047479588</v>
      </c>
    </row>
    <row r="36" spans="2:9" hidden="1" x14ac:dyDescent="0.25">
      <c r="B36" s="82" t="s">
        <v>99</v>
      </c>
      <c r="C36" s="108" t="s">
        <v>78</v>
      </c>
      <c r="D36" s="49">
        <f>FURS!D52</f>
        <v>2770993.3199999989</v>
      </c>
      <c r="E36" s="49">
        <f>FURS!E52</f>
        <v>2444640.2800000003</v>
      </c>
      <c r="F36" s="51">
        <f t="shared" si="3"/>
        <v>113.34973667373258</v>
      </c>
      <c r="G36" s="49">
        <f>FURS!J52</f>
        <v>6037617.2199999997</v>
      </c>
      <c r="H36" s="49">
        <f>FURS!K52</f>
        <v>5333732.96</v>
      </c>
      <c r="I36" s="84">
        <f t="shared" si="4"/>
        <v>113.1968410357012</v>
      </c>
    </row>
    <row r="37" spans="2:9" x14ac:dyDescent="0.25">
      <c r="B37" s="82" t="s">
        <v>100</v>
      </c>
      <c r="C37" s="108" t="s">
        <v>14</v>
      </c>
      <c r="D37" s="49">
        <f>FURS!D53</f>
        <v>1205559.2099999997</v>
      </c>
      <c r="E37" s="49">
        <f>FURS!E53</f>
        <v>-1038719.9299999997</v>
      </c>
      <c r="F37" s="51">
        <f t="shared" si="3"/>
        <v>-116.06200816807279</v>
      </c>
      <c r="G37" s="49">
        <f>FURS!J53</f>
        <v>2456919.19</v>
      </c>
      <c r="H37" s="49">
        <f>FURS!K53</f>
        <v>1513167.04</v>
      </c>
      <c r="I37" s="84">
        <f t="shared" si="4"/>
        <v>162.36933035496199</v>
      </c>
    </row>
    <row r="39" spans="2:9" x14ac:dyDescent="0.25">
      <c r="B39" s="76" t="s">
        <v>144</v>
      </c>
    </row>
    <row r="41" spans="2:9" ht="52.5" customHeight="1" x14ac:dyDescent="0.25">
      <c r="B41" s="77"/>
      <c r="C41" s="78" t="s">
        <v>143</v>
      </c>
      <c r="D41" s="78" t="s">
        <v>154</v>
      </c>
      <c r="E41" s="78" t="s">
        <v>155</v>
      </c>
      <c r="F41" s="78" t="s">
        <v>148</v>
      </c>
      <c r="G41" s="78" t="s">
        <v>156</v>
      </c>
      <c r="H41" s="78" t="s">
        <v>157</v>
      </c>
      <c r="I41" s="78" t="s">
        <v>148</v>
      </c>
    </row>
    <row r="42" spans="2:9" ht="30" customHeight="1" x14ac:dyDescent="0.25">
      <c r="B42" s="79" t="s">
        <v>31</v>
      </c>
      <c r="C42" s="96" t="s">
        <v>65</v>
      </c>
      <c r="D42" s="69">
        <f>+D43+D44+D45+D46</f>
        <v>676257125.50999987</v>
      </c>
      <c r="E42" s="69">
        <f>+E43+E44+E45+E46</f>
        <v>642548006.06000042</v>
      </c>
      <c r="F42" s="97">
        <f t="shared" ref="F42:F46" si="5">D42/E42*100</f>
        <v>105.24616357565225</v>
      </c>
      <c r="G42" s="67">
        <f>+G43+G44+G45+G46</f>
        <v>1355531226.5999999</v>
      </c>
      <c r="H42" s="67">
        <f>+H43+H44+H45+H46</f>
        <v>1268945123.4900002</v>
      </c>
      <c r="I42" s="98">
        <f>G42/H42*100</f>
        <v>106.82347104749972</v>
      </c>
    </row>
    <row r="43" spans="2:9" x14ac:dyDescent="0.25">
      <c r="B43" s="85" t="s">
        <v>32</v>
      </c>
      <c r="C43" s="86" t="s">
        <v>5</v>
      </c>
      <c r="D43" s="50">
        <f>FURS!D25</f>
        <v>3854563.2600000007</v>
      </c>
      <c r="E43" s="50">
        <f>FURS!E25</f>
        <v>3707518.85</v>
      </c>
      <c r="F43" s="51">
        <f t="shared" si="5"/>
        <v>103.96611361800629</v>
      </c>
      <c r="G43" s="50">
        <f>FURS!J25</f>
        <v>7693454.0500000007</v>
      </c>
      <c r="H43" s="50">
        <f>FURS!K25</f>
        <v>7281572.0899999999</v>
      </c>
      <c r="I43" s="84">
        <f>G43/H43*100</f>
        <v>105.65649773028616</v>
      </c>
    </row>
    <row r="44" spans="2:9" x14ac:dyDescent="0.25">
      <c r="B44" s="85" t="s">
        <v>33</v>
      </c>
      <c r="C44" s="86" t="s">
        <v>6</v>
      </c>
      <c r="D44" s="50">
        <f>FURS!D26</f>
        <v>3500277.0900000003</v>
      </c>
      <c r="E44" s="50">
        <f>FURS!E26</f>
        <v>3368778.290000001</v>
      </c>
      <c r="F44" s="51">
        <f t="shared" si="5"/>
        <v>103.90345664451546</v>
      </c>
      <c r="G44" s="50">
        <f>FURS!J26</f>
        <v>6980853.7300000004</v>
      </c>
      <c r="H44" s="50">
        <f>FURS!K26</f>
        <v>6619582.620000001</v>
      </c>
      <c r="I44" s="84">
        <f>G44/H44*100</f>
        <v>105.45761161600244</v>
      </c>
    </row>
    <row r="45" spans="2:9" x14ac:dyDescent="0.25">
      <c r="B45" s="85" t="s">
        <v>34</v>
      </c>
      <c r="C45" s="85" t="s">
        <v>7</v>
      </c>
      <c r="D45" s="50">
        <f>FURS!D27</f>
        <v>429823879.92999989</v>
      </c>
      <c r="E45" s="50">
        <f>FURS!E27</f>
        <v>408198323.73000038</v>
      </c>
      <c r="F45" s="51">
        <f t="shared" si="5"/>
        <v>105.29780622379614</v>
      </c>
      <c r="G45" s="50">
        <f>FURS!J27</f>
        <v>861639625.95000005</v>
      </c>
      <c r="H45" s="50">
        <f>FURS!K27</f>
        <v>805931718.08000016</v>
      </c>
      <c r="I45" s="84">
        <f>G45/H45*100</f>
        <v>106.91223668460583</v>
      </c>
    </row>
    <row r="46" spans="2:9" x14ac:dyDescent="0.25">
      <c r="B46" s="85" t="s">
        <v>35</v>
      </c>
      <c r="C46" s="86" t="s">
        <v>8</v>
      </c>
      <c r="D46" s="50">
        <f>FURS!D28</f>
        <v>239078405.22999993</v>
      </c>
      <c r="E46" s="50">
        <f>FURS!E28</f>
        <v>227273385.19000006</v>
      </c>
      <c r="F46" s="51">
        <f t="shared" si="5"/>
        <v>105.19419378126081</v>
      </c>
      <c r="G46" s="50">
        <f>FURS!J28</f>
        <v>479217292.86999995</v>
      </c>
      <c r="H46" s="50">
        <f>FURS!K28</f>
        <v>449112250.70000005</v>
      </c>
      <c r="I46" s="84">
        <f>G46/H46*100</f>
        <v>106.70323335047691</v>
      </c>
    </row>
    <row r="49" spans="2:9" ht="51" x14ac:dyDescent="0.25">
      <c r="B49" s="77"/>
      <c r="C49" s="78" t="s">
        <v>143</v>
      </c>
      <c r="D49" s="78" t="s">
        <v>154</v>
      </c>
      <c r="E49" s="78" t="s">
        <v>155</v>
      </c>
      <c r="F49" s="78" t="s">
        <v>148</v>
      </c>
      <c r="G49" s="78" t="s">
        <v>156</v>
      </c>
      <c r="H49" s="78" t="s">
        <v>157</v>
      </c>
      <c r="I49" s="78" t="s">
        <v>148</v>
      </c>
    </row>
    <row r="50" spans="2:9" ht="49.5" customHeight="1" x14ac:dyDescent="0.25">
      <c r="B50" s="110" t="s">
        <v>95</v>
      </c>
      <c r="C50" s="109" t="s">
        <v>122</v>
      </c>
      <c r="D50" s="67">
        <f>SUM(D51:D54)</f>
        <v>51105404.239999965</v>
      </c>
      <c r="E50" s="67">
        <f>SUM(E51:E54)</f>
        <v>47325454.240000017</v>
      </c>
      <c r="F50" s="97">
        <f t="shared" ref="F50:F54" si="6">D50/E50*100</f>
        <v>107.98713939612881</v>
      </c>
      <c r="G50" s="67">
        <f>SUM(G51:G54)</f>
        <v>98151766.639999986</v>
      </c>
      <c r="H50" s="67">
        <f>SUM(H51:H54)</f>
        <v>94532113.340000004</v>
      </c>
      <c r="I50" s="98">
        <f>G50/H50*100</f>
        <v>103.82901976070428</v>
      </c>
    </row>
    <row r="51" spans="2:9" ht="16.5" customHeight="1" x14ac:dyDescent="0.25">
      <c r="B51" s="85" t="s">
        <v>96</v>
      </c>
      <c r="C51" s="114" t="s">
        <v>17</v>
      </c>
      <c r="D51" s="36">
        <f>FURS!D69</f>
        <v>32757.280000000002</v>
      </c>
      <c r="E51" s="36">
        <f>FURS!E69</f>
        <v>36466.209999999992</v>
      </c>
      <c r="F51" s="51">
        <f t="shared" si="6"/>
        <v>89.829132229535261</v>
      </c>
      <c r="G51" s="94">
        <f>FURS!J69</f>
        <v>62398.01</v>
      </c>
      <c r="H51" s="94">
        <f>FURS!K69</f>
        <v>62512.74</v>
      </c>
      <c r="I51" s="84">
        <f>G51/H51*100</f>
        <v>99.8164694108753</v>
      </c>
    </row>
    <row r="52" spans="2:9" ht="14.25" customHeight="1" x14ac:dyDescent="0.25">
      <c r="B52" s="85" t="s">
        <v>97</v>
      </c>
      <c r="C52" s="114" t="s">
        <v>18</v>
      </c>
      <c r="D52" s="36">
        <f>FURS!D70</f>
        <v>54890.01999999999</v>
      </c>
      <c r="E52" s="36">
        <f>FURS!E70</f>
        <v>60856.09</v>
      </c>
      <c r="F52" s="51">
        <f t="shared" si="6"/>
        <v>90.196428985168112</v>
      </c>
      <c r="G52" s="94">
        <f>FURS!J70</f>
        <v>104841.93</v>
      </c>
      <c r="H52" s="94">
        <f>FURS!K70</f>
        <v>104125.79</v>
      </c>
      <c r="I52" s="84">
        <f>G52/H52*100</f>
        <v>100.68776428971151</v>
      </c>
    </row>
    <row r="53" spans="2:9" ht="21.75" customHeight="1" x14ac:dyDescent="0.25">
      <c r="B53" s="85" t="s">
        <v>115</v>
      </c>
      <c r="C53" s="114" t="s">
        <v>19</v>
      </c>
      <c r="D53" s="36">
        <f>FURS!D71</f>
        <v>46276201.919999965</v>
      </c>
      <c r="E53" s="36">
        <f>FURS!E71</f>
        <v>41846571.87000002</v>
      </c>
      <c r="F53" s="51">
        <f t="shared" si="6"/>
        <v>110.58540724377848</v>
      </c>
      <c r="G53" s="94">
        <f>FURS!J71</f>
        <v>88762627.769999981</v>
      </c>
      <c r="H53" s="94">
        <f>FURS!K71</f>
        <v>85032300.120000005</v>
      </c>
      <c r="I53" s="84">
        <f>G53/H53*100</f>
        <v>104.38695371610038</v>
      </c>
    </row>
    <row r="54" spans="2:9" ht="20.25" customHeight="1" x14ac:dyDescent="0.25">
      <c r="B54" s="85" t="s">
        <v>116</v>
      </c>
      <c r="C54" s="114" t="s">
        <v>20</v>
      </c>
      <c r="D54" s="36">
        <f>FURS!D72</f>
        <v>4741555.0199999996</v>
      </c>
      <c r="E54" s="36">
        <f>FURS!E72</f>
        <v>5381560.0699999994</v>
      </c>
      <c r="F54" s="51">
        <f t="shared" si="6"/>
        <v>88.107443907060215</v>
      </c>
      <c r="G54" s="94">
        <f>FURS!J72</f>
        <v>9221898.9299999997</v>
      </c>
      <c r="H54" s="94">
        <f>FURS!K72</f>
        <v>9333174.6899999995</v>
      </c>
      <c r="I54" s="84">
        <f>G54/H54*100</f>
        <v>98.807739448836998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februar</Mesec>
    <Leto xmlns="a1b54cee-d36d-4423-9882-848277f2f248">2022</Leto>
  </documentManagement>
</p:properties>
</file>

<file path=customXml/itemProps1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a1b54cee-d36d-4423-9882-848277f2f248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2022-03-16T07:06:55Z</cp:lastPrinted>
  <dcterms:created xsi:type="dcterms:W3CDTF">2013-10-09T08:57:38Z</dcterms:created>
  <dcterms:modified xsi:type="dcterms:W3CDTF">2022-03-16T07:25:01Z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JANUAR 2022_delovna.xlsx</vt:lpwstr>
  </property>
</Properties>
</file>