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2\Javna objava - internet\4 April\"/>
    </mc:Choice>
  </mc:AlternateContent>
  <xr:revisionPtr revIDLastSave="0" documentId="13_ncr:1_{8DD975F1-B2D6-4FF5-9B81-21663CC474F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F54" i="24" s="1"/>
  <c r="E37" i="24"/>
  <c r="E34" i="24"/>
  <c r="E33" i="24"/>
  <c r="E27" i="24"/>
  <c r="E26" i="24"/>
  <c r="E44" i="24"/>
  <c r="E46" i="24"/>
  <c r="F46" i="24" s="1"/>
  <c r="E45" i="24"/>
  <c r="E43" i="24"/>
  <c r="E11" i="24"/>
  <c r="E8" i="24"/>
  <c r="E9" i="24"/>
  <c r="E7" i="24"/>
  <c r="E17" i="24"/>
  <c r="F17" i="24" s="1"/>
  <c r="E10" i="24"/>
  <c r="G54" i="24"/>
  <c r="D52" i="24"/>
  <c r="G25" i="24"/>
  <c r="G24" i="24" s="1"/>
  <c r="I45" i="24" l="1"/>
  <c r="F26" i="24"/>
  <c r="F8" i="24"/>
  <c r="F33" i="24"/>
  <c r="I8" i="24"/>
  <c r="D50" i="24"/>
  <c r="D6" i="24"/>
  <c r="F45" i="24"/>
  <c r="F11" i="24"/>
  <c r="I9" i="24"/>
  <c r="F51" i="24"/>
  <c r="I10" i="24"/>
  <c r="I52" i="24"/>
  <c r="F34" i="24"/>
  <c r="G6" i="24"/>
  <c r="G5" i="24" s="1"/>
  <c r="I11" i="24"/>
  <c r="I7" i="24"/>
  <c r="I32" i="24"/>
  <c r="I46" i="24"/>
  <c r="I43" i="24"/>
  <c r="D42" i="24"/>
  <c r="G30" i="24"/>
  <c r="G23" i="24" s="1"/>
  <c r="G42" i="24"/>
  <c r="D25" i="24"/>
  <c r="F27" i="24"/>
  <c r="F53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I24" i="24" s="1"/>
  <c r="H42" i="24"/>
  <c r="I42" i="24" s="1"/>
  <c r="F7" i="24"/>
  <c r="G50" i="24"/>
  <c r="F52" i="24"/>
  <c r="F50" i="24" l="1"/>
  <c r="F25" i="24"/>
  <c r="F42" i="24"/>
  <c r="I30" i="24"/>
  <c r="F6" i="24"/>
  <c r="F5" i="24"/>
  <c r="I5" i="24"/>
  <c r="I6" i="24"/>
  <c r="I50" i="24"/>
  <c r="I25" i="24"/>
  <c r="H23" i="24"/>
  <c r="I23" i="24" s="1"/>
  <c r="E35" i="24"/>
  <c r="E7" i="22" l="1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<sst xmlns="http://schemas.openxmlformats.org/spreadsheetml/2006/main" count="332" uniqueCount="189">
  <si>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</si>
  <si>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</si>
  <si>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</si>
  <si>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</si>
  <si>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</si>
  <si>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</si>
  <si>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</si>
  <si>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</si>
  <si>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</si>
  <si>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</si>
  <si>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</si>
  <si>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</si>
  <si>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</si>
  <si>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</si>
  <si>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</si>
  <si>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</si>
  <si>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</si>
  <si>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</si>
  <si>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</si>
  <si>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</si>
  <si>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</si>
  <si>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</si>
  <si>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</si>
  <si>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</si>
  <si>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</si>
  <si>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</si>
  <si>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</si>
  <si>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</si>
  <si>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</si>
  <si>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</si>
  <si>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</si>
  <si>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</si>
  <si>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</si>
  <si>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</si>
  <si>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</si>
  <si>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</si>
  <si>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</si>
  <si>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</si>
  <si>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</si>
  <si>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</si>
  <si>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</si>
  <si>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</si>
  <si>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</si>
  <si>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</si>
  <si>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</si>
  <si>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</si>
  <si>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</si>
  <si>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</si>
  <si>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</si>
  <si>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</si>
  <si>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</si>
  <si>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</si>
  <si>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</si>
  <si>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</si>
  <si>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</si>
  <si>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</si>
  <si>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</si>
  <si>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</si>
  <si>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</si>
  <si>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</si>
  <si>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</si>
  <si>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</si>
  <si>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</si>
  <si>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</si>
  <si>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</si>
  <si>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</si>
  <si>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</si>
  <si>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</si>
  <si>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</si>
  <si>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</si>
  <si>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</si>
  <si>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</si>
  <si>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</si>
  <si>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</si>
  <si>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</si>
  <si>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</si>
  <si>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</si>
  <si>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</si>
  <si>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</si>
  <si>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</si>
  <si>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</si>
  <si>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</si>
  <si>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</si>
  <si>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</si>
  <si>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</si>
  <si>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</si>
  <si>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</si>
  <si>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</si>
  <si>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</si>
  <si>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</si>
  <si>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</si>
  <si>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</si>
  <si>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</si>
  <si>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</si>
  <si>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</si>
  <si>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</si>
  <si>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</si>
  <si>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</si>
  <si>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</si>
  <si>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</si>
  <si>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</si>
  <si>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</si>
  <si>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</si>
  <si>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</si>
  <si>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</si>
  <si>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</si>
  <si>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</si>
  <si>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</si>
  <si>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</si>
  <si>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</si>
  <si>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</si>
  <si>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</si>
  <si>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</si>
  <si>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</si>
  <si>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</si>
  <si>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</si>
  <si>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</si>
  <si>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</si>
  <si>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</si>
  <si>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</si>
  <si>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</si>
  <si>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</si>
  <si>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</si>
  <si>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</si>
  <si>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</si>
  <si>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</si>
  <si>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</si>
  <si>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</si>
  <si>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</si>
  <si>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</si>
  <si>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</si>
  <si>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</si>
  <si>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</si>
  <si>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</si>
  <si>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</si>
  <si>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</si>
  <si>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</si>
  <si>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</si>
  <si>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</si>
  <si>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</si>
  <si>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</si>
  <si>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</si>
  <si>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</si>
  <si>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</si>
  <si>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</si>
  <si>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</si>
  <si>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</si>
  <si>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</si>
  <si>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</si>
  <si>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</si>
  <si>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</si>
  <si>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</si>
  <si>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</si>
  <si>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</si>
  <si>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</si>
  <si>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</si>
  <si>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</si>
  <si>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</si>
  <si>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</si>
  <si>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</si>
  <si>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</si>
  <si>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</si>
  <si>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</si>
  <si>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</si>
  <si>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</si>
  <si>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</si>
  <si>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</si>
  <si>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</si>
  <si>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</si>
  <si>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</si>
  <si>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</si>
  <si>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</si>
  <si>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</si>
  <si>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</si>
  <si>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</si>
  <si>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</si>
  <si>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</si>
  <si>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</si>
  <si>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</si>
  <si>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</si>
  <si>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Indeks 2022/2021</t>
  </si>
  <si>
    <t>Indeks 2022/2020</t>
  </si>
  <si>
    <t>REALIZACIJA JANUAR - APRIL 2022</t>
  </si>
  <si>
    <t>REALIZACIJA JANUAR - APRIL 2021</t>
  </si>
  <si>
    <t xml:space="preserve"> REALIZACIJA  APRIL 2022</t>
  </si>
  <si>
    <t xml:space="preserve"> REALIZACIJA  APRIL 2021</t>
  </si>
  <si>
    <t xml:space="preserve"> REALIZACIJA  APRIL 2020</t>
  </si>
  <si>
    <t>REALIZACIJA JANUAR - APRIL 2020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</si>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</sst>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7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3" fontId="3" fillId="0" borderId="0" xfId="0" applyNumberFormat="1" applyFont="1"/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166" fontId="28" fillId="0" borderId="1" xfId="0" applyNumberFormat="1" applyFont="1" applyBorder="1" applyAlignment="1">
      <alignment horizontal="right"/>
    </xf>
    <xf numFmtId="166" fontId="47" fillId="35" borderId="1" xfId="0" applyNumberFormat="1" applyFont="1" applyFill="1" applyBorder="1" applyAlignment="1">
      <alignment horizontal="right"/>
    </xf>
    <xf numFmtId="166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324936"/>
        <c:axId val="282327680"/>
      </c:barChart>
      <c:catAx>
        <c:axId val="28232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2327680"/>
        <c:crosses val="autoZero"/>
        <c:auto val="1"/>
        <c:lblAlgn val="ctr"/>
        <c:lblOffset val="100"/>
        <c:noMultiLvlLbl val="0"/>
      </c:catAx>
      <c:valAx>
        <c:axId val="282327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2324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11.15850751568655</c:v>
                </c:pt>
                <c:pt idx="1">
                  <c:v>19.2966754494376</c:v>
                </c:pt>
                <c:pt idx="2">
                  <c:v>17.021749313631464</c:v>
                </c:pt>
                <c:pt idx="3">
                  <c:v>52.523067721244388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10.886287763115355</c:v>
                </c:pt>
                <c:pt idx="1">
                  <c:v>20.394362335822137</c:v>
                </c:pt>
                <c:pt idx="2">
                  <c:v>15.851207948276604</c:v>
                </c:pt>
                <c:pt idx="3">
                  <c:v>52.868141952785884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4"/>
  <sheetViews>
    <sheetView tabSelected="1" zoomScaleNormal="100" workbookViewId="0">
      <selection activeCell="B2" sqref="B2"/>
    </sheetView>
  </sheetViews>
  <sheetFormatPr defaultColWidth="11.5546875" defaultRowHeight="14.4" x14ac:dyDescent="0.3"/>
  <cols>
    <col min="1" max="1" width="3.33203125" style="127" customWidth="1"/>
    <col min="2" max="2" width="6.6640625" style="127" customWidth="1"/>
    <col min="3" max="3" width="57.33203125" style="127" customWidth="1"/>
    <col min="4" max="5" width="18.33203125" style="223" bestFit="1" customWidth="1"/>
    <col min="6" max="6" width="18.33203125" style="223" customWidth="1"/>
    <col min="7" max="7" width="9.33203125" style="223" customWidth="1"/>
    <col min="8" max="8" width="10.33203125" style="223" customWidth="1"/>
    <col min="9" max="9" width="10" style="127" customWidth="1"/>
    <col min="10" max="11" width="18.33203125" style="127" bestFit="1" customWidth="1"/>
    <col min="12" max="12" width="18.33203125" style="127" customWidth="1"/>
    <col min="13" max="13" width="9.6640625" style="127" bestFit="1" customWidth="1"/>
    <col min="14" max="14" width="10" style="127" customWidth="1"/>
    <col min="15" max="15" width="10.33203125" style="127" customWidth="1"/>
    <col min="16" max="16" width="12.109375" style="127" bestFit="1" customWidth="1"/>
    <col min="17" max="16384" width="11.5546875" style="127"/>
  </cols>
  <sheetData>
    <row r="1" spans="1:15" ht="17.399999999999999" x14ac:dyDescent="0.3">
      <c r="B1" s="267" t="s">
        <v>188</v>
      </c>
      <c r="C1" s="267"/>
    </row>
    <row r="3" spans="1:15" x14ac:dyDescent="0.3">
      <c r="B3" s="6" t="s">
        <v>123</v>
      </c>
      <c r="C3" s="6"/>
      <c r="D3" s="143"/>
      <c r="E3" s="143"/>
      <c r="F3" s="143"/>
      <c r="G3" s="143"/>
      <c r="H3" s="143"/>
      <c r="I3" s="6"/>
      <c r="J3" s="116"/>
      <c r="K3" s="116"/>
      <c r="L3" s="116"/>
      <c r="M3" s="116"/>
      <c r="N3" s="116"/>
      <c r="O3" s="116"/>
    </row>
    <row r="4" spans="1:15" x14ac:dyDescent="0.3">
      <c r="B4" s="6" t="s">
        <v>124</v>
      </c>
      <c r="C4" s="6"/>
      <c r="D4" s="143"/>
      <c r="E4" s="268"/>
      <c r="F4" s="268"/>
      <c r="G4" s="143"/>
      <c r="H4" s="143"/>
      <c r="I4" s="6"/>
      <c r="J4" s="7"/>
      <c r="K4" s="268"/>
      <c r="L4" s="268"/>
      <c r="M4" s="116"/>
      <c r="N4" s="116"/>
      <c r="O4" s="116"/>
    </row>
    <row r="5" spans="1:15" x14ac:dyDescent="0.3">
      <c r="B5" s="6" t="s">
        <v>131</v>
      </c>
      <c r="C5" s="6"/>
      <c r="D5" s="268"/>
      <c r="E5" s="116"/>
      <c r="F5" s="116"/>
      <c r="G5" s="268"/>
      <c r="H5" s="143"/>
      <c r="I5" s="6"/>
      <c r="J5" s="268"/>
      <c r="K5" s="116"/>
      <c r="L5" s="116"/>
      <c r="M5" s="116"/>
      <c r="N5" s="116"/>
      <c r="O5" s="116"/>
    </row>
    <row r="6" spans="1:15" x14ac:dyDescent="0.3">
      <c r="B6" s="116"/>
      <c r="C6" s="6"/>
      <c r="D6" s="143"/>
      <c r="E6" s="143"/>
      <c r="F6" s="143"/>
      <c r="G6" s="143"/>
      <c r="H6" s="143"/>
      <c r="I6" s="6"/>
      <c r="J6" s="116"/>
      <c r="K6" s="116"/>
      <c r="L6" s="116"/>
      <c r="M6" s="116"/>
      <c r="N6" s="116"/>
      <c r="O6" s="116"/>
    </row>
    <row r="7" spans="1:15" x14ac:dyDescent="0.3">
      <c r="B7" s="11"/>
      <c r="C7" s="1"/>
      <c r="D7" s="143"/>
      <c r="E7" s="143"/>
      <c r="F7" s="143"/>
      <c r="G7" s="143"/>
      <c r="H7" s="143"/>
      <c r="I7" s="6"/>
      <c r="J7" s="116"/>
      <c r="K7" s="116"/>
      <c r="L7" s="116"/>
      <c r="M7" s="116"/>
      <c r="N7" s="116"/>
      <c r="O7" s="116"/>
    </row>
    <row r="8" spans="1:15" ht="15" thickBot="1" x14ac:dyDescent="0.35">
      <c r="A8" s="273"/>
      <c r="B8" s="274" t="s">
        <v>106</v>
      </c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</row>
    <row r="9" spans="1:15" ht="55.2" customHeight="1" x14ac:dyDescent="0.3">
      <c r="A9" s="273"/>
      <c r="B9" s="8"/>
      <c r="C9" s="19"/>
      <c r="D9" s="124" t="s">
        <v>184</v>
      </c>
      <c r="E9" s="124" t="s">
        <v>185</v>
      </c>
      <c r="F9" s="124" t="s">
        <v>186</v>
      </c>
      <c r="G9" s="233" t="s">
        <v>180</v>
      </c>
      <c r="H9" s="233" t="s">
        <v>181</v>
      </c>
      <c r="I9" s="245" t="s">
        <v>173</v>
      </c>
      <c r="J9" s="125" t="s">
        <v>182</v>
      </c>
      <c r="K9" s="125" t="s">
        <v>183</v>
      </c>
      <c r="L9" s="125" t="s">
        <v>187</v>
      </c>
      <c r="M9" s="233" t="s">
        <v>180</v>
      </c>
      <c r="N9" s="233" t="s">
        <v>181</v>
      </c>
      <c r="O9" s="243" t="s">
        <v>173</v>
      </c>
    </row>
    <row r="10" spans="1:15" s="138" customFormat="1" ht="19.2" customHeight="1" x14ac:dyDescent="0.25">
      <c r="A10" s="273"/>
      <c r="B10" s="9" t="s">
        <v>60</v>
      </c>
      <c r="C10" s="20" t="s">
        <v>125</v>
      </c>
      <c r="D10" s="13">
        <v>1</v>
      </c>
      <c r="E10" s="10">
        <v>2</v>
      </c>
      <c r="F10" s="10">
        <v>3</v>
      </c>
      <c r="G10" s="229" t="s">
        <v>177</v>
      </c>
      <c r="H10" s="229" t="s">
        <v>178</v>
      </c>
      <c r="I10" s="14" t="s">
        <v>179</v>
      </c>
      <c r="J10" s="10">
        <v>1</v>
      </c>
      <c r="K10" s="10">
        <v>2</v>
      </c>
      <c r="L10" s="10">
        <v>3</v>
      </c>
      <c r="M10" s="10" t="s">
        <v>177</v>
      </c>
      <c r="N10" s="10" t="s">
        <v>178</v>
      </c>
      <c r="O10" s="244" t="s">
        <v>179</v>
      </c>
    </row>
    <row r="11" spans="1:15" s="138" customFormat="1" ht="22.95" customHeight="1" x14ac:dyDescent="0.3">
      <c r="A11" s="273"/>
      <c r="B11" s="120" t="s">
        <v>21</v>
      </c>
      <c r="C11" s="144" t="s">
        <v>98</v>
      </c>
      <c r="D11" s="121">
        <v>1779628211.7199996</v>
      </c>
      <c r="E11" s="122">
        <v>1715496916.3799992</v>
      </c>
      <c r="F11" s="122">
        <v>963269785.20999956</v>
      </c>
      <c r="G11" s="146">
        <v>103.73835095403894</v>
      </c>
      <c r="H11" s="146">
        <v>184.7486798656337</v>
      </c>
      <c r="I11" s="145">
        <v>178.09101278994325</v>
      </c>
      <c r="J11" s="122">
        <v>6507793673.29</v>
      </c>
      <c r="K11" s="122">
        <v>5851927586.6300001</v>
      </c>
      <c r="L11" s="122">
        <v>5053447837.6000004</v>
      </c>
      <c r="M11" s="146">
        <v>111.20769313958137</v>
      </c>
      <c r="N11" s="146">
        <v>128.77927867126658</v>
      </c>
      <c r="O11" s="224">
        <v>115.80069241219707</v>
      </c>
    </row>
    <row r="12" spans="1:15" s="138" customFormat="1" ht="31.95" customHeight="1" x14ac:dyDescent="0.3">
      <c r="A12" s="273"/>
      <c r="B12" s="148" t="s">
        <v>22</v>
      </c>
      <c r="C12" s="149" t="s">
        <v>119</v>
      </c>
      <c r="D12" s="256">
        <v>406590429.8999998</v>
      </c>
      <c r="E12" s="150">
        <v>411835244.28999984</v>
      </c>
      <c r="F12" s="150">
        <v>190117138.76999983</v>
      </c>
      <c r="G12" s="152">
        <v>98.726477526457927</v>
      </c>
      <c r="H12" s="152">
        <v>213.86311225306486</v>
      </c>
      <c r="I12" s="151">
        <v>216.62184006894321</v>
      </c>
      <c r="J12" s="140">
        <v>1467252772.8299999</v>
      </c>
      <c r="K12" s="140">
        <v>1359500183.8400002</v>
      </c>
      <c r="L12" s="150">
        <v>1075601615.6599998</v>
      </c>
      <c r="M12" s="152">
        <v>107.92589734601177</v>
      </c>
      <c r="N12" s="152">
        <v>136.41228792034482</v>
      </c>
      <c r="O12" s="225">
        <v>126.39439770697976</v>
      </c>
    </row>
    <row r="13" spans="1:15" s="138" customFormat="1" ht="22.95" customHeight="1" x14ac:dyDescent="0.25">
      <c r="A13" s="273"/>
      <c r="B13" s="2" t="s">
        <v>23</v>
      </c>
      <c r="C13" s="153" t="s">
        <v>61</v>
      </c>
      <c r="D13" s="257">
        <v>267463148.58999985</v>
      </c>
      <c r="E13" s="154">
        <v>273492957.27999985</v>
      </c>
      <c r="F13" s="154">
        <v>152254301.12999988</v>
      </c>
      <c r="G13" s="156">
        <v>97.795259976721553</v>
      </c>
      <c r="H13" s="156">
        <v>175.66869809584608</v>
      </c>
      <c r="I13" s="155">
        <v>179.62905169193368</v>
      </c>
      <c r="J13" s="129">
        <v>1086176551.8600001</v>
      </c>
      <c r="K13" s="129">
        <v>1019310320.8900001</v>
      </c>
      <c r="L13" s="154">
        <v>827632103.6099999</v>
      </c>
      <c r="M13" s="156">
        <v>106.55994838859442</v>
      </c>
      <c r="N13" s="156">
        <v>131.23905502484382</v>
      </c>
      <c r="O13" s="226">
        <v>123.15983351104074</v>
      </c>
    </row>
    <row r="14" spans="1:15" s="138" customFormat="1" ht="19.95" customHeight="1" x14ac:dyDescent="0.25">
      <c r="A14" s="273"/>
      <c r="B14" s="157" t="s">
        <v>24</v>
      </c>
      <c r="C14" s="158" t="s">
        <v>62</v>
      </c>
      <c r="D14" s="258">
        <v>6444680.2699999996</v>
      </c>
      <c r="E14" s="159">
        <v>7750088.6499999985</v>
      </c>
      <c r="F14" s="159">
        <v>1060847.54</v>
      </c>
      <c r="G14" s="162">
        <v>83.156213574408611</v>
      </c>
      <c r="H14" s="162">
        <v>607.50296597756164</v>
      </c>
      <c r="I14" s="160">
        <v>730.55631066458409</v>
      </c>
      <c r="J14" s="161">
        <v>9824060.0700000003</v>
      </c>
      <c r="K14" s="161">
        <v>11754817.25</v>
      </c>
      <c r="L14" s="159">
        <v>5043518.38</v>
      </c>
      <c r="M14" s="162">
        <v>83.574757999746879</v>
      </c>
      <c r="N14" s="162">
        <v>194.78584848539802</v>
      </c>
      <c r="O14" s="234">
        <v>233.06779839672163</v>
      </c>
    </row>
    <row r="15" spans="1:15" s="138" customFormat="1" ht="19.95" customHeight="1" x14ac:dyDescent="0.25">
      <c r="A15" s="273"/>
      <c r="B15" s="163" t="s">
        <v>63</v>
      </c>
      <c r="C15" s="164" t="s">
        <v>0</v>
      </c>
      <c r="D15" s="259">
        <v>7223229.7400000002</v>
      </c>
      <c r="E15" s="165">
        <v>8459570.3899999987</v>
      </c>
      <c r="F15" s="165">
        <v>1655751.4500000002</v>
      </c>
      <c r="G15" s="169">
        <v>85.385302172537408</v>
      </c>
      <c r="H15" s="169">
        <v>436.25084791560954</v>
      </c>
      <c r="I15" s="166">
        <v>510.92030690959069</v>
      </c>
      <c r="J15" s="168">
        <v>12441935.060000001</v>
      </c>
      <c r="K15" s="168">
        <v>14039676.859999999</v>
      </c>
      <c r="L15" s="165">
        <v>7700999.8700000001</v>
      </c>
      <c r="M15" s="169">
        <v>88.619810726897313</v>
      </c>
      <c r="N15" s="169">
        <v>161.56259278056578</v>
      </c>
      <c r="O15" s="235">
        <v>182.30979219585416</v>
      </c>
    </row>
    <row r="16" spans="1:15" s="138" customFormat="1" ht="19.95" customHeight="1" x14ac:dyDescent="0.25">
      <c r="A16" s="273"/>
      <c r="B16" s="163" t="s">
        <v>25</v>
      </c>
      <c r="C16" s="164" t="s">
        <v>1</v>
      </c>
      <c r="D16" s="259">
        <v>778549.4700000002</v>
      </c>
      <c r="E16" s="165">
        <v>709481.73999999976</v>
      </c>
      <c r="F16" s="165">
        <v>594903.91000000015</v>
      </c>
      <c r="G16" s="169">
        <v>109.73495526466974</v>
      </c>
      <c r="H16" s="169">
        <v>130.86978534062754</v>
      </c>
      <c r="I16" s="166">
        <v>119.25988854233611</v>
      </c>
      <c r="J16" s="168">
        <v>2617874.9900000002</v>
      </c>
      <c r="K16" s="168">
        <v>2284859.61</v>
      </c>
      <c r="L16" s="165">
        <v>2657481.4900000002</v>
      </c>
      <c r="M16" s="169">
        <v>114.57487272051696</v>
      </c>
      <c r="N16" s="169">
        <v>98.509622733063708</v>
      </c>
      <c r="O16" s="235">
        <v>85.978382863543473</v>
      </c>
    </row>
    <row r="17" spans="1:15" s="138" customFormat="1" ht="19.95" customHeight="1" x14ac:dyDescent="0.25">
      <c r="A17" s="273"/>
      <c r="B17" s="157" t="s">
        <v>26</v>
      </c>
      <c r="C17" s="158" t="s">
        <v>64</v>
      </c>
      <c r="D17" s="258">
        <v>246907565.29999983</v>
      </c>
      <c r="E17" s="159">
        <v>249492665.56999981</v>
      </c>
      <c r="F17" s="159">
        <v>144178419.4799999</v>
      </c>
      <c r="G17" s="162">
        <v>98.963857208349609</v>
      </c>
      <c r="H17" s="162">
        <v>171.25140238775492</v>
      </c>
      <c r="I17" s="160">
        <v>173.04438935440604</v>
      </c>
      <c r="J17" s="161">
        <v>1009234636.66</v>
      </c>
      <c r="K17" s="161">
        <v>949107569.84000003</v>
      </c>
      <c r="L17" s="159">
        <v>780970692.69999993</v>
      </c>
      <c r="M17" s="162">
        <v>106.33511613758766</v>
      </c>
      <c r="N17" s="162">
        <v>129.22823431066763</v>
      </c>
      <c r="O17" s="234">
        <v>121.52921725637505</v>
      </c>
    </row>
    <row r="18" spans="1:15" s="138" customFormat="1" ht="19.95" customHeight="1" x14ac:dyDescent="0.25">
      <c r="A18" s="273"/>
      <c r="B18" s="157" t="s">
        <v>27</v>
      </c>
      <c r="C18" s="158" t="s">
        <v>145</v>
      </c>
      <c r="D18" s="258">
        <v>13942904.219999999</v>
      </c>
      <c r="E18" s="159">
        <v>20272456.829999998</v>
      </c>
      <c r="F18" s="159">
        <v>6765451.6600000039</v>
      </c>
      <c r="G18" s="162">
        <v>68.777575095716699</v>
      </c>
      <c r="H18" s="162">
        <v>206.08977671713924</v>
      </c>
      <c r="I18" s="160">
        <v>299.64676194286761</v>
      </c>
      <c r="J18" s="161">
        <v>67170748.489999995</v>
      </c>
      <c r="K18" s="161">
        <v>62927252.100000001</v>
      </c>
      <c r="L18" s="159">
        <v>40983967.140000001</v>
      </c>
      <c r="M18" s="162">
        <v>106.74349546243731</v>
      </c>
      <c r="N18" s="162">
        <v>163.8951843303669</v>
      </c>
      <c r="O18" s="234">
        <v>153.54114423584812</v>
      </c>
    </row>
    <row r="19" spans="1:15" s="138" customFormat="1" ht="19.95" customHeight="1" x14ac:dyDescent="0.25">
      <c r="A19" s="273"/>
      <c r="B19" s="157" t="s">
        <v>28</v>
      </c>
      <c r="C19" s="158" t="s">
        <v>2</v>
      </c>
      <c r="D19" s="258">
        <v>167998.8</v>
      </c>
      <c r="E19" s="159">
        <v>-4022253.7699999996</v>
      </c>
      <c r="F19" s="159">
        <v>249582.45</v>
      </c>
      <c r="G19" s="162">
        <v>-4.1767329861934597</v>
      </c>
      <c r="H19" s="162">
        <v>67.311944409552822</v>
      </c>
      <c r="I19" s="160">
        <v>-1611.5931909475205</v>
      </c>
      <c r="J19" s="161">
        <v>-52893.36</v>
      </c>
      <c r="K19" s="161">
        <v>-4479318.3</v>
      </c>
      <c r="L19" s="159">
        <v>633925.39</v>
      </c>
      <c r="M19" s="162">
        <v>1.1808350391174478</v>
      </c>
      <c r="N19" s="162">
        <v>-8.343783169814353</v>
      </c>
      <c r="O19" s="234">
        <v>-706.60023571543638</v>
      </c>
    </row>
    <row r="20" spans="1:15" s="138" customFormat="1" ht="22.95" customHeight="1" x14ac:dyDescent="0.25">
      <c r="A20" s="273"/>
      <c r="B20" s="2" t="s">
        <v>29</v>
      </c>
      <c r="C20" s="153" t="s">
        <v>176</v>
      </c>
      <c r="D20" s="257">
        <v>139144543.97999999</v>
      </c>
      <c r="E20" s="154">
        <v>138350536.05000001</v>
      </c>
      <c r="F20" s="154">
        <v>37855259.819999963</v>
      </c>
      <c r="G20" s="156">
        <v>100.57391026639249</v>
      </c>
      <c r="H20" s="156">
        <v>367.56990875673807</v>
      </c>
      <c r="I20" s="155">
        <v>365.47242498889324</v>
      </c>
      <c r="J20" s="129">
        <v>385812716.63999999</v>
      </c>
      <c r="K20" s="129">
        <v>340293431.62</v>
      </c>
      <c r="L20" s="154">
        <v>250627876.58999994</v>
      </c>
      <c r="M20" s="156">
        <v>113.37648064592403</v>
      </c>
      <c r="N20" s="156">
        <v>153.93846921152661</v>
      </c>
      <c r="O20" s="226">
        <v>135.77636943263226</v>
      </c>
    </row>
    <row r="21" spans="1:15" s="138" customFormat="1" ht="22.95" customHeight="1" x14ac:dyDescent="0.25">
      <c r="A21" s="273"/>
      <c r="B21" s="163" t="s">
        <v>174</v>
      </c>
      <c r="C21" s="164" t="s">
        <v>104</v>
      </c>
      <c r="D21" s="259">
        <v>204182544.57999998</v>
      </c>
      <c r="E21" s="165">
        <v>240615170.16999999</v>
      </c>
      <c r="F21" s="165">
        <v>126369482.43999997</v>
      </c>
      <c r="G21" s="156">
        <v>84.858550038944131</v>
      </c>
      <c r="H21" s="156">
        <v>161.57583353001826</v>
      </c>
      <c r="I21" s="155">
        <v>190.40607393817862</v>
      </c>
      <c r="J21" s="168">
        <v>467325353.36000001</v>
      </c>
      <c r="K21" s="168">
        <v>458923139.44</v>
      </c>
      <c r="L21" s="165">
        <v>359828010.05999994</v>
      </c>
      <c r="M21" s="156">
        <v>101.83085427556624</v>
      </c>
      <c r="N21" s="156">
        <v>129.8746457459149</v>
      </c>
      <c r="O21" s="226">
        <v>127.53958185842073</v>
      </c>
    </row>
    <row r="22" spans="1:15" s="138" customFormat="1" ht="22.95" customHeight="1" x14ac:dyDescent="0.25">
      <c r="A22" s="273"/>
      <c r="B22" s="163" t="s">
        <v>175</v>
      </c>
      <c r="C22" s="164" t="s">
        <v>1</v>
      </c>
      <c r="D22" s="259">
        <v>65038000.600000001</v>
      </c>
      <c r="E22" s="165">
        <v>102264634.11999999</v>
      </c>
      <c r="F22" s="165">
        <v>88514222.620000005</v>
      </c>
      <c r="G22" s="156">
        <v>63.597744381193124</v>
      </c>
      <c r="H22" s="156">
        <v>73.477457830945809</v>
      </c>
      <c r="I22" s="155">
        <v>115.53469159304693</v>
      </c>
      <c r="J22" s="168">
        <v>81512636.719999999</v>
      </c>
      <c r="K22" s="168">
        <v>118629707.81999999</v>
      </c>
      <c r="L22" s="165">
        <v>109200133.47</v>
      </c>
      <c r="M22" s="156">
        <v>68.711824565631815</v>
      </c>
      <c r="N22" s="156">
        <v>74.645180486334809</v>
      </c>
      <c r="O22" s="226">
        <v>108.6351307918415</v>
      </c>
    </row>
    <row r="23" spans="1:15" s="138" customFormat="1" ht="22.95" customHeight="1" x14ac:dyDescent="0.25">
      <c r="A23" s="273"/>
      <c r="B23" s="2" t="s">
        <v>30</v>
      </c>
      <c r="C23" s="153" t="s">
        <v>4</v>
      </c>
      <c r="D23" s="257">
        <v>-17262.669999999925</v>
      </c>
      <c r="E23" s="154">
        <v>-8249.0400000000081</v>
      </c>
      <c r="F23" s="154">
        <v>7577.820000000298</v>
      </c>
      <c r="G23" s="156">
        <v>209.26883613123354</v>
      </c>
      <c r="H23" s="156">
        <v>-227.80522630518072</v>
      </c>
      <c r="I23" s="155">
        <v>-108.85769258176737</v>
      </c>
      <c r="J23" s="129">
        <v>-4736495.67</v>
      </c>
      <c r="K23" s="129">
        <v>-103568.67000000001</v>
      </c>
      <c r="L23" s="154">
        <v>-2658364.54</v>
      </c>
      <c r="M23" s="156">
        <v>4573.2900403181766</v>
      </c>
      <c r="N23" s="156">
        <v>178.17329409607606</v>
      </c>
      <c r="O23" s="226">
        <v>3.8959543900626969</v>
      </c>
    </row>
    <row r="24" spans="1:15" s="138" customFormat="1" ht="34.950000000000003" customHeight="1" x14ac:dyDescent="0.3">
      <c r="A24" s="273"/>
      <c r="B24" s="148" t="s">
        <v>31</v>
      </c>
      <c r="C24" s="149" t="s">
        <v>65</v>
      </c>
      <c r="D24" s="256">
        <v>703126610.39999974</v>
      </c>
      <c r="E24" s="150">
        <v>664102293.6299994</v>
      </c>
      <c r="F24" s="150">
        <v>390233740.36999959</v>
      </c>
      <c r="G24" s="152">
        <v>105.87625086441012</v>
      </c>
      <c r="H24" s="152">
        <v>180.18088587966054</v>
      </c>
      <c r="I24" s="151">
        <v>170.18064429803832</v>
      </c>
      <c r="J24" s="140">
        <v>2748750110.0899997</v>
      </c>
      <c r="K24" s="140">
        <v>2576107022.75</v>
      </c>
      <c r="L24" s="150">
        <v>2206885668.6299996</v>
      </c>
      <c r="M24" s="152">
        <v>106.70170477450516</v>
      </c>
      <c r="N24" s="152">
        <v>124.55335358611401</v>
      </c>
      <c r="O24" s="225">
        <v>116.7304251130149</v>
      </c>
    </row>
    <row r="25" spans="1:15" s="138" customFormat="1" ht="22.95" customHeight="1" x14ac:dyDescent="0.25">
      <c r="A25" s="273"/>
      <c r="B25" s="2" t="s">
        <v>32</v>
      </c>
      <c r="C25" s="153" t="s">
        <v>5</v>
      </c>
      <c r="D25" s="257">
        <v>4012005.0699999984</v>
      </c>
      <c r="E25" s="154">
        <v>3811932.179999996</v>
      </c>
      <c r="F25" s="154">
        <v>2254125.7399999984</v>
      </c>
      <c r="G25" s="156">
        <v>105.24859521503875</v>
      </c>
      <c r="H25" s="156">
        <v>177.98497212493572</v>
      </c>
      <c r="I25" s="155">
        <v>169.10911899706176</v>
      </c>
      <c r="J25" s="129">
        <v>15628432.399999999</v>
      </c>
      <c r="K25" s="129">
        <v>14791431.849999998</v>
      </c>
      <c r="L25" s="154">
        <v>12657677.039999999</v>
      </c>
      <c r="M25" s="156">
        <v>105.65868509883309</v>
      </c>
      <c r="N25" s="156">
        <v>123.46998861332932</v>
      </c>
      <c r="O25" s="226">
        <v>116.85739652905538</v>
      </c>
    </row>
    <row r="26" spans="1:15" s="138" customFormat="1" ht="22.95" customHeight="1" x14ac:dyDescent="0.25">
      <c r="A26" s="273"/>
      <c r="B26" s="2" t="s">
        <v>33</v>
      </c>
      <c r="C26" s="153" t="s">
        <v>6</v>
      </c>
      <c r="D26" s="257">
        <v>3639268.2000000011</v>
      </c>
      <c r="E26" s="154">
        <v>3450502.91</v>
      </c>
      <c r="F26" s="154">
        <v>2013899.3399999999</v>
      </c>
      <c r="G26" s="156">
        <v>105.4706602174696</v>
      </c>
      <c r="H26" s="156">
        <v>180.70755214607703</v>
      </c>
      <c r="I26" s="155">
        <v>171.33442776737792</v>
      </c>
      <c r="J26" s="129">
        <v>14187504.34</v>
      </c>
      <c r="K26" s="129">
        <v>13426774.749999998</v>
      </c>
      <c r="L26" s="154">
        <v>11407666.270000001</v>
      </c>
      <c r="M26" s="156">
        <v>105.66576563742534</v>
      </c>
      <c r="N26" s="156">
        <v>124.36815737948474</v>
      </c>
      <c r="O26" s="226">
        <v>117.69957528745269</v>
      </c>
    </row>
    <row r="27" spans="1:15" s="138" customFormat="1" ht="22.95" customHeight="1" x14ac:dyDescent="0.25">
      <c r="A27" s="273"/>
      <c r="B27" s="2" t="s">
        <v>34</v>
      </c>
      <c r="C27" s="153" t="s">
        <v>7</v>
      </c>
      <c r="D27" s="257">
        <v>446907446.39999986</v>
      </c>
      <c r="E27" s="154">
        <v>422129642.65999937</v>
      </c>
      <c r="F27" s="154">
        <v>247864229.20999932</v>
      </c>
      <c r="G27" s="156">
        <v>105.8697142384662</v>
      </c>
      <c r="H27" s="156">
        <v>180.30332485828927</v>
      </c>
      <c r="I27" s="155">
        <v>170.30680223823512</v>
      </c>
      <c r="J27" s="129">
        <v>1747001702.6499999</v>
      </c>
      <c r="K27" s="129">
        <v>1636525319.3999999</v>
      </c>
      <c r="L27" s="154">
        <v>1403419470.2499995</v>
      </c>
      <c r="M27" s="156">
        <v>106.75066752346392</v>
      </c>
      <c r="N27" s="156">
        <v>124.48179177240544</v>
      </c>
      <c r="O27" s="226">
        <v>116.60984859419656</v>
      </c>
    </row>
    <row r="28" spans="1:15" s="138" customFormat="1" ht="22.95" customHeight="1" x14ac:dyDescent="0.25">
      <c r="A28" s="273"/>
      <c r="B28" s="2" t="s">
        <v>35</v>
      </c>
      <c r="C28" s="153" t="s">
        <v>8</v>
      </c>
      <c r="D28" s="257">
        <v>248567890.7299999</v>
      </c>
      <c r="E28" s="154">
        <v>234710215.88</v>
      </c>
      <c r="F28" s="154">
        <v>138101486.08000028</v>
      </c>
      <c r="G28" s="156">
        <v>105.9041634800783</v>
      </c>
      <c r="H28" s="156">
        <v>179.98929467421368</v>
      </c>
      <c r="I28" s="155">
        <v>169.95488067668992</v>
      </c>
      <c r="J28" s="129">
        <v>971932470.69999981</v>
      </c>
      <c r="K28" s="129">
        <v>911363496.75</v>
      </c>
      <c r="L28" s="154">
        <v>779400855.07000017</v>
      </c>
      <c r="M28" s="156">
        <v>106.64597322210008</v>
      </c>
      <c r="N28" s="156">
        <v>124.70251532027223</v>
      </c>
      <c r="O28" s="226">
        <v>116.93129290551623</v>
      </c>
    </row>
    <row r="29" spans="1:15" s="138" customFormat="1" ht="31.95" customHeight="1" x14ac:dyDescent="0.3">
      <c r="A29" s="273"/>
      <c r="B29" s="148" t="s">
        <v>36</v>
      </c>
      <c r="C29" s="149" t="s">
        <v>66</v>
      </c>
      <c r="D29" s="256">
        <v>2204480.4399999995</v>
      </c>
      <c r="E29" s="150">
        <v>1956720.4399999995</v>
      </c>
      <c r="F29" s="150">
        <v>1314465.2800000003</v>
      </c>
      <c r="G29" s="152">
        <v>112.66200295837866</v>
      </c>
      <c r="H29" s="152">
        <v>167.70929392672883</v>
      </c>
      <c r="I29" s="151">
        <v>148.86056480700645</v>
      </c>
      <c r="J29" s="140">
        <v>8245075.6799999997</v>
      </c>
      <c r="K29" s="140">
        <v>6908619.3200000003</v>
      </c>
      <c r="L29" s="150">
        <v>7187007.3100000005</v>
      </c>
      <c r="M29" s="152">
        <v>119.34476771836373</v>
      </c>
      <c r="N29" s="152">
        <v>114.72196039828432</v>
      </c>
      <c r="O29" s="225">
        <v>96.126510270656723</v>
      </c>
    </row>
    <row r="30" spans="1:15" s="138" customFormat="1" ht="22.95" customHeight="1" x14ac:dyDescent="0.25">
      <c r="A30" s="273"/>
      <c r="B30" s="2" t="s">
        <v>37</v>
      </c>
      <c r="C30" s="153" t="s">
        <v>9</v>
      </c>
      <c r="D30" s="257">
        <v>2204480.4399999995</v>
      </c>
      <c r="E30" s="154">
        <v>1956720.4399999995</v>
      </c>
      <c r="F30" s="154">
        <v>1314465.2800000003</v>
      </c>
      <c r="G30" s="156">
        <v>112.66200295837866</v>
      </c>
      <c r="H30" s="156">
        <v>167.70929392672883</v>
      </c>
      <c r="I30" s="155">
        <v>148.86056480700645</v>
      </c>
      <c r="J30" s="129">
        <v>8245075.6799999997</v>
      </c>
      <c r="K30" s="129">
        <v>6908619.3200000003</v>
      </c>
      <c r="L30" s="154">
        <v>7187007.3100000005</v>
      </c>
      <c r="M30" s="156">
        <v>119.34476771836373</v>
      </c>
      <c r="N30" s="156">
        <v>114.72196039828432</v>
      </c>
      <c r="O30" s="226">
        <v>96.126510270656723</v>
      </c>
    </row>
    <row r="31" spans="1:15" s="138" customFormat="1" ht="31.95" customHeight="1" x14ac:dyDescent="0.3">
      <c r="A31" s="273"/>
      <c r="B31" s="148" t="s">
        <v>38</v>
      </c>
      <c r="C31" s="170" t="s">
        <v>67</v>
      </c>
      <c r="D31" s="256">
        <v>20500254.18</v>
      </c>
      <c r="E31" s="150">
        <v>19493086.220000006</v>
      </c>
      <c r="F31" s="150">
        <v>13320030.439999999</v>
      </c>
      <c r="G31" s="152">
        <v>105.16679579945958</v>
      </c>
      <c r="H31" s="152">
        <v>153.90546044427808</v>
      </c>
      <c r="I31" s="151">
        <v>146.3441567029933</v>
      </c>
      <c r="J31" s="140">
        <v>52906253.730000004</v>
      </c>
      <c r="K31" s="140">
        <v>52995759.430000007</v>
      </c>
      <c r="L31" s="150">
        <v>44420432.380000003</v>
      </c>
      <c r="M31" s="152">
        <v>99.83110780756293</v>
      </c>
      <c r="N31" s="152">
        <v>119.1034190694206</v>
      </c>
      <c r="O31" s="225">
        <v>119.30491575732836</v>
      </c>
    </row>
    <row r="32" spans="1:15" s="138" customFormat="1" ht="22.95" customHeight="1" x14ac:dyDescent="0.25">
      <c r="A32" s="273"/>
      <c r="B32" s="2" t="s">
        <v>39</v>
      </c>
      <c r="C32" s="153" t="s">
        <v>10</v>
      </c>
      <c r="D32" s="257">
        <v>14696303.510000004</v>
      </c>
      <c r="E32" s="154">
        <v>14078137.350000009</v>
      </c>
      <c r="F32" s="154">
        <v>10148133.84</v>
      </c>
      <c r="G32" s="156">
        <v>104.39096554204306</v>
      </c>
      <c r="H32" s="156">
        <v>144.81779351463504</v>
      </c>
      <c r="I32" s="155">
        <v>138.7263665612042</v>
      </c>
      <c r="J32" s="129">
        <v>28692898.810000002</v>
      </c>
      <c r="K32" s="129">
        <v>33576694.890000008</v>
      </c>
      <c r="L32" s="154">
        <v>27743262.41</v>
      </c>
      <c r="M32" s="156">
        <v>85.454804006172381</v>
      </c>
      <c r="N32" s="156">
        <v>103.42294423044389</v>
      </c>
      <c r="O32" s="226">
        <v>121.02648345314053</v>
      </c>
    </row>
    <row r="33" spans="1:16" s="138" customFormat="1" ht="19.95" customHeight="1" x14ac:dyDescent="0.25">
      <c r="A33" s="273"/>
      <c r="B33" s="171" t="s">
        <v>68</v>
      </c>
      <c r="C33" s="172" t="s">
        <v>69</v>
      </c>
      <c r="D33" s="260">
        <v>65.640000000000327</v>
      </c>
      <c r="E33" s="173">
        <v>1422.58</v>
      </c>
      <c r="F33" s="173">
        <v>3893.7099999999996</v>
      </c>
      <c r="G33" s="94">
        <v>4.6141517524497973</v>
      </c>
      <c r="H33" s="94">
        <v>1.6857958091383369</v>
      </c>
      <c r="I33" s="174">
        <v>36.535335194454646</v>
      </c>
      <c r="J33" s="93">
        <v>-2373.46</v>
      </c>
      <c r="K33" s="93">
        <v>7330.83</v>
      </c>
      <c r="L33" s="173">
        <v>-42.160000000000309</v>
      </c>
      <c r="M33" s="94">
        <v>-32.376415767382412</v>
      </c>
      <c r="N33" s="94">
        <v>5629.6489563566947</v>
      </c>
      <c r="O33" s="236">
        <v>-17388.116698292091</v>
      </c>
    </row>
    <row r="34" spans="1:16" s="138" customFormat="1" ht="22.95" customHeight="1" x14ac:dyDescent="0.25">
      <c r="A34" s="273"/>
      <c r="B34" s="2" t="s">
        <v>40</v>
      </c>
      <c r="C34" s="153" t="s">
        <v>11</v>
      </c>
      <c r="D34" s="257">
        <v>91376.160000000033</v>
      </c>
      <c r="E34" s="154">
        <v>478480.18</v>
      </c>
      <c r="F34" s="154">
        <v>124116.14999999991</v>
      </c>
      <c r="G34" s="156">
        <v>19.097167201366634</v>
      </c>
      <c r="H34" s="156">
        <v>73.621490837413262</v>
      </c>
      <c r="I34" s="155">
        <v>385.51000816573861</v>
      </c>
      <c r="J34" s="129">
        <v>632486.28</v>
      </c>
      <c r="K34" s="129">
        <v>498582.47</v>
      </c>
      <c r="L34" s="154">
        <v>570778.56999999995</v>
      </c>
      <c r="M34" s="156">
        <v>126.8569029312242</v>
      </c>
      <c r="N34" s="156">
        <v>110.81114695669112</v>
      </c>
      <c r="O34" s="226">
        <v>87.351294565947001</v>
      </c>
    </row>
    <row r="35" spans="1:16" s="138" customFormat="1" ht="19.95" customHeight="1" x14ac:dyDescent="0.25">
      <c r="A35" s="273"/>
      <c r="B35" s="171" t="s">
        <v>70</v>
      </c>
      <c r="C35" s="172" t="s">
        <v>71</v>
      </c>
      <c r="D35" s="260">
        <v>40155.160000000003</v>
      </c>
      <c r="E35" s="173">
        <v>185248.75</v>
      </c>
      <c r="F35" s="173">
        <v>57073.320000000007</v>
      </c>
      <c r="G35" s="94">
        <v>21.676345994237479</v>
      </c>
      <c r="H35" s="94">
        <v>70.357147612930177</v>
      </c>
      <c r="I35" s="174">
        <v>324.58029426008505</v>
      </c>
      <c r="J35" s="93">
        <v>251004.96</v>
      </c>
      <c r="K35" s="93">
        <v>194348.47</v>
      </c>
      <c r="L35" s="173">
        <v>227882.13999999998</v>
      </c>
      <c r="M35" s="94">
        <v>129.15201236212459</v>
      </c>
      <c r="N35" s="94">
        <v>110.14683291985936</v>
      </c>
      <c r="O35" s="236">
        <v>85.284643193187506</v>
      </c>
    </row>
    <row r="36" spans="1:16" s="138" customFormat="1" ht="22.95" customHeight="1" x14ac:dyDescent="0.25">
      <c r="A36" s="273"/>
      <c r="B36" s="2" t="s">
        <v>41</v>
      </c>
      <c r="C36" s="175" t="s">
        <v>12</v>
      </c>
      <c r="D36" s="257">
        <v>1307957.5799999996</v>
      </c>
      <c r="E36" s="154">
        <v>868766.13999999966</v>
      </c>
      <c r="F36" s="154">
        <v>348710.69000000041</v>
      </c>
      <c r="G36" s="156">
        <v>150.55347115623084</v>
      </c>
      <c r="H36" s="156">
        <v>375.08387827169798</v>
      </c>
      <c r="I36" s="155">
        <v>249.13665250698185</v>
      </c>
      <c r="J36" s="129">
        <v>5274539.4399999995</v>
      </c>
      <c r="K36" s="129">
        <v>3274674.3099999996</v>
      </c>
      <c r="L36" s="154">
        <v>2599636.9000000004</v>
      </c>
      <c r="M36" s="156">
        <v>161.07065743585352</v>
      </c>
      <c r="N36" s="156">
        <v>202.8952366386244</v>
      </c>
      <c r="O36" s="226">
        <v>125.96660364376268</v>
      </c>
    </row>
    <row r="37" spans="1:16" s="138" customFormat="1" ht="22.95" customHeight="1" x14ac:dyDescent="0.25">
      <c r="A37" s="273"/>
      <c r="B37" s="2" t="s">
        <v>42</v>
      </c>
      <c r="C37" s="175" t="s">
        <v>13</v>
      </c>
      <c r="D37" s="257">
        <v>4404616.9299999978</v>
      </c>
      <c r="E37" s="154">
        <v>4067702.5499999989</v>
      </c>
      <c r="F37" s="154">
        <v>2699069.76</v>
      </c>
      <c r="G37" s="156">
        <v>108.28267002954775</v>
      </c>
      <c r="H37" s="156">
        <v>163.19018482871664</v>
      </c>
      <c r="I37" s="155">
        <v>150.70757378275391</v>
      </c>
      <c r="J37" s="129">
        <v>18306329.199999999</v>
      </c>
      <c r="K37" s="129">
        <v>15645807.759999998</v>
      </c>
      <c r="L37" s="154">
        <v>13506754.5</v>
      </c>
      <c r="M37" s="156">
        <v>117.00469212463341</v>
      </c>
      <c r="N37" s="156">
        <v>135.53462602729618</v>
      </c>
      <c r="O37" s="226">
        <v>115.83691522637803</v>
      </c>
    </row>
    <row r="38" spans="1:16" s="138" customFormat="1" ht="26.7" customHeight="1" x14ac:dyDescent="0.25">
      <c r="A38" s="273"/>
      <c r="B38" s="171" t="s">
        <v>72</v>
      </c>
      <c r="C38" s="176" t="s">
        <v>73</v>
      </c>
      <c r="D38" s="260">
        <v>1722.5699999999924</v>
      </c>
      <c r="E38" s="173">
        <v>0</v>
      </c>
      <c r="F38" s="173">
        <v>0</v>
      </c>
      <c r="G38" s="271" t="s">
        <v>168</v>
      </c>
      <c r="H38" s="271" t="s">
        <v>168</v>
      </c>
      <c r="I38" s="272" t="s">
        <v>168</v>
      </c>
      <c r="J38" s="93">
        <v>81919.709999999992</v>
      </c>
      <c r="K38" s="93">
        <v>986.45999999999992</v>
      </c>
      <c r="L38" s="173">
        <v>39090.019999999997</v>
      </c>
      <c r="M38" s="94">
        <v>8304.4127486162633</v>
      </c>
      <c r="N38" s="94">
        <v>209.56681526384483</v>
      </c>
      <c r="O38" s="236">
        <v>2.5235597218932098</v>
      </c>
    </row>
    <row r="39" spans="1:16" s="138" customFormat="1" ht="34.950000000000003" customHeight="1" x14ac:dyDescent="0.3">
      <c r="A39" s="273"/>
      <c r="B39" s="148" t="s">
        <v>43</v>
      </c>
      <c r="C39" s="149" t="s">
        <v>129</v>
      </c>
      <c r="D39" s="256">
        <v>620233517.90999997</v>
      </c>
      <c r="E39" s="150">
        <v>606549199.66999996</v>
      </c>
      <c r="F39" s="150">
        <v>360303524.66000021</v>
      </c>
      <c r="G39" s="152">
        <v>102.25609369321485</v>
      </c>
      <c r="H39" s="152">
        <v>172.14195128823184</v>
      </c>
      <c r="I39" s="151">
        <v>168.34395396003109</v>
      </c>
      <c r="J39" s="140">
        <v>2136424217.4099998</v>
      </c>
      <c r="K39" s="140">
        <v>1816763541.4299998</v>
      </c>
      <c r="L39" s="150">
        <v>1687421551.3600001</v>
      </c>
      <c r="M39" s="152">
        <v>117.5950622461518</v>
      </c>
      <c r="N39" s="152">
        <v>126.60880238776848</v>
      </c>
      <c r="O39" s="225">
        <v>107.66506685693061</v>
      </c>
    </row>
    <row r="40" spans="1:16" s="138" customFormat="1" ht="22.95" customHeight="1" x14ac:dyDescent="0.25">
      <c r="A40" s="273"/>
      <c r="B40" s="2" t="s">
        <v>44</v>
      </c>
      <c r="C40" s="175" t="s">
        <v>111</v>
      </c>
      <c r="D40" s="261">
        <v>491911898.31999999</v>
      </c>
      <c r="E40" s="134">
        <v>449090769.80000001</v>
      </c>
      <c r="F40" s="134">
        <v>228082722.86000019</v>
      </c>
      <c r="G40" s="178">
        <v>109.53507206106019</v>
      </c>
      <c r="H40" s="178">
        <v>215.6725823647507</v>
      </c>
      <c r="I40" s="155">
        <v>196.89819735958568</v>
      </c>
      <c r="J40" s="130">
        <v>1559750287.3099999</v>
      </c>
      <c r="K40" s="130">
        <v>1255429178.1800001</v>
      </c>
      <c r="L40" s="134">
        <v>1119883348.4600003</v>
      </c>
      <c r="M40" s="178">
        <v>124.24040435089896</v>
      </c>
      <c r="N40" s="178">
        <v>139.2779247459014</v>
      </c>
      <c r="O40" s="133">
        <v>112.1035668497433</v>
      </c>
    </row>
    <row r="41" spans="1:16" s="138" customFormat="1" ht="19.95" customHeight="1" x14ac:dyDescent="0.25">
      <c r="A41" s="273"/>
      <c r="B41" s="157" t="s">
        <v>45</v>
      </c>
      <c r="C41" s="158" t="s">
        <v>109</v>
      </c>
      <c r="D41" s="258">
        <v>467470649.40999997</v>
      </c>
      <c r="E41" s="159">
        <v>434104582.65000004</v>
      </c>
      <c r="F41" s="159">
        <v>216220943.66000021</v>
      </c>
      <c r="G41" s="162">
        <v>107.68618164690086</v>
      </c>
      <c r="H41" s="162">
        <v>216.2004482530985</v>
      </c>
      <c r="I41" s="160">
        <v>200.76897977682228</v>
      </c>
      <c r="J41" s="161">
        <v>1490276369.8299999</v>
      </c>
      <c r="K41" s="161">
        <v>1209309270.6600001</v>
      </c>
      <c r="L41" s="159">
        <v>1079581673.3000002</v>
      </c>
      <c r="M41" s="162">
        <v>123.23368438386795</v>
      </c>
      <c r="N41" s="162">
        <v>138.04202189488944</v>
      </c>
      <c r="O41" s="234">
        <v>112.0164690239189</v>
      </c>
      <c r="P41" s="15"/>
    </row>
    <row r="42" spans="1:16" s="138" customFormat="1" ht="19.95" customHeight="1" x14ac:dyDescent="0.25">
      <c r="A42" s="273"/>
      <c r="B42" s="163" t="s">
        <v>107</v>
      </c>
      <c r="C42" s="164" t="s">
        <v>104</v>
      </c>
      <c r="D42" s="262">
        <v>691505689.21000004</v>
      </c>
      <c r="E42" s="179">
        <v>590038117.68000007</v>
      </c>
      <c r="F42" s="179">
        <v>380920587.20000029</v>
      </c>
      <c r="G42" s="182">
        <v>117.19678246025278</v>
      </c>
      <c r="H42" s="182">
        <v>181.53539410746754</v>
      </c>
      <c r="I42" s="180">
        <v>154.897933455669</v>
      </c>
      <c r="J42" s="181">
        <v>2373854338.5599999</v>
      </c>
      <c r="K42" s="181">
        <v>1883991144.6100001</v>
      </c>
      <c r="L42" s="179">
        <v>1754515927.1200004</v>
      </c>
      <c r="M42" s="182">
        <v>126.00135331588329</v>
      </c>
      <c r="N42" s="182">
        <v>135.2996745066105</v>
      </c>
      <c r="O42" s="237">
        <v>107.37954073192886</v>
      </c>
    </row>
    <row r="43" spans="1:16" s="138" customFormat="1" ht="19.95" customHeight="1" x14ac:dyDescent="0.25">
      <c r="A43" s="273"/>
      <c r="B43" s="163" t="s">
        <v>108</v>
      </c>
      <c r="C43" s="164" t="s">
        <v>1</v>
      </c>
      <c r="D43" s="262">
        <v>224035039.80000007</v>
      </c>
      <c r="E43" s="179">
        <v>155933535.03000003</v>
      </c>
      <c r="F43" s="179">
        <v>164699643.54000008</v>
      </c>
      <c r="G43" s="184">
        <v>143.67341813734805</v>
      </c>
      <c r="H43" s="184">
        <v>136.02642664225888</v>
      </c>
      <c r="I43" s="183">
        <v>94.677518225550344</v>
      </c>
      <c r="J43" s="181">
        <v>883577968.73000002</v>
      </c>
      <c r="K43" s="181">
        <v>674681873.95000005</v>
      </c>
      <c r="L43" s="179">
        <v>674934253.82000005</v>
      </c>
      <c r="M43" s="184">
        <v>130.96216199747514</v>
      </c>
      <c r="N43" s="184">
        <v>130.91319098550949</v>
      </c>
      <c r="O43" s="238">
        <v>99.962606747461464</v>
      </c>
    </row>
    <row r="44" spans="1:16" s="138" customFormat="1" ht="22.95" customHeight="1" x14ac:dyDescent="0.25">
      <c r="A44" s="273"/>
      <c r="B44" s="157" t="s">
        <v>46</v>
      </c>
      <c r="C44" s="158" t="s">
        <v>105</v>
      </c>
      <c r="D44" s="258">
        <v>24441248.910000011</v>
      </c>
      <c r="E44" s="159">
        <v>14986187.149999995</v>
      </c>
      <c r="F44" s="159">
        <v>11861779.199999999</v>
      </c>
      <c r="G44" s="162">
        <v>163.0918436114687</v>
      </c>
      <c r="H44" s="162">
        <v>206.05044570379471</v>
      </c>
      <c r="I44" s="160">
        <v>126.34012905922238</v>
      </c>
      <c r="J44" s="161">
        <v>69473917.480000079</v>
      </c>
      <c r="K44" s="161">
        <v>46119907.519999996</v>
      </c>
      <c r="L44" s="159">
        <v>40301675.160000011</v>
      </c>
      <c r="M44" s="162">
        <v>150.63759061067623</v>
      </c>
      <c r="N44" s="162">
        <v>172.38468923235709</v>
      </c>
      <c r="O44" s="234">
        <v>114.43670104754024</v>
      </c>
    </row>
    <row r="45" spans="1:16" s="138" customFormat="1" ht="22.95" customHeight="1" x14ac:dyDescent="0.25">
      <c r="A45" s="273"/>
      <c r="B45" s="3" t="s">
        <v>47</v>
      </c>
      <c r="C45" s="35" t="s">
        <v>112</v>
      </c>
      <c r="D45" s="263">
        <v>17326903.50999999</v>
      </c>
      <c r="E45" s="185">
        <v>12209171.5</v>
      </c>
      <c r="F45" s="185">
        <v>9686736.5</v>
      </c>
      <c r="G45" s="132">
        <v>141.91711132897095</v>
      </c>
      <c r="H45" s="132">
        <v>178.87245627048893</v>
      </c>
      <c r="I45" s="186">
        <v>126.04009100484978</v>
      </c>
      <c r="J45" s="131">
        <v>52491790.049999997</v>
      </c>
      <c r="K45" s="131">
        <v>41741421.369999997</v>
      </c>
      <c r="L45" s="185">
        <v>45125716.999999993</v>
      </c>
      <c r="M45" s="132">
        <v>125.75467803242178</v>
      </c>
      <c r="N45" s="132">
        <v>116.32344822354845</v>
      </c>
      <c r="O45" s="133">
        <v>92.500295053483597</v>
      </c>
    </row>
    <row r="46" spans="1:16" s="138" customFormat="1" ht="22.95" customHeight="1" x14ac:dyDescent="0.25">
      <c r="A46" s="273"/>
      <c r="B46" s="2" t="s">
        <v>48</v>
      </c>
      <c r="C46" s="36" t="s">
        <v>114</v>
      </c>
      <c r="D46" s="261">
        <v>77756382.01000002</v>
      </c>
      <c r="E46" s="134">
        <v>115345575.79000001</v>
      </c>
      <c r="F46" s="134">
        <v>96518440.570000008</v>
      </c>
      <c r="G46" s="132">
        <v>67.411672686574931</v>
      </c>
      <c r="H46" s="132">
        <v>80.561166913598441</v>
      </c>
      <c r="I46" s="177">
        <v>119.50625715543511</v>
      </c>
      <c r="J46" s="130">
        <v>404765921.72000003</v>
      </c>
      <c r="K46" s="130">
        <v>423435701.53999996</v>
      </c>
      <c r="L46" s="134">
        <v>410565441.10999995</v>
      </c>
      <c r="M46" s="132">
        <v>95.590881979932362</v>
      </c>
      <c r="N46" s="132">
        <v>98.587431184095664</v>
      </c>
      <c r="O46" s="133">
        <v>103.13476467848928</v>
      </c>
    </row>
    <row r="47" spans="1:16" s="138" customFormat="1" ht="19.95" customHeight="1" x14ac:dyDescent="0.25">
      <c r="A47" s="273"/>
      <c r="B47" s="163" t="s">
        <v>77</v>
      </c>
      <c r="C47" s="187" t="s">
        <v>104</v>
      </c>
      <c r="D47" s="264">
        <v>85107580.220000014</v>
      </c>
      <c r="E47" s="188">
        <v>124206854.58</v>
      </c>
      <c r="F47" s="188">
        <v>105217235.64</v>
      </c>
      <c r="G47" s="184">
        <v>68.520840099998949</v>
      </c>
      <c r="H47" s="184">
        <v>80.887489299942246</v>
      </c>
      <c r="I47" s="183">
        <v>118.04801164418808</v>
      </c>
      <c r="J47" s="189">
        <v>425059112.06</v>
      </c>
      <c r="K47" s="167">
        <v>446558763.49999994</v>
      </c>
      <c r="L47" s="188">
        <v>435458697.03999996</v>
      </c>
      <c r="M47" s="184">
        <v>95.185482136440044</v>
      </c>
      <c r="N47" s="184">
        <v>97.611809099074051</v>
      </c>
      <c r="O47" s="238">
        <v>102.54905150257692</v>
      </c>
    </row>
    <row r="48" spans="1:16" s="138" customFormat="1" ht="19.95" customHeight="1" x14ac:dyDescent="0.25">
      <c r="A48" s="273"/>
      <c r="B48" s="163" t="s">
        <v>113</v>
      </c>
      <c r="C48" s="187" t="s">
        <v>1</v>
      </c>
      <c r="D48" s="259">
        <v>7351198.209999999</v>
      </c>
      <c r="E48" s="165">
        <v>8861278.7899999972</v>
      </c>
      <c r="F48" s="165">
        <v>8698795.0699999984</v>
      </c>
      <c r="G48" s="169">
        <v>82.958660755554462</v>
      </c>
      <c r="H48" s="169">
        <v>84.508235345748872</v>
      </c>
      <c r="I48" s="166">
        <v>101.86788766366466</v>
      </c>
      <c r="J48" s="168">
        <v>20293190.34</v>
      </c>
      <c r="K48" s="190">
        <v>23123061.959999993</v>
      </c>
      <c r="L48" s="165">
        <v>24893255.930000003</v>
      </c>
      <c r="M48" s="169">
        <v>87.761691661358171</v>
      </c>
      <c r="N48" s="169">
        <v>81.520835992947582</v>
      </c>
      <c r="O48" s="235">
        <v>92.888861244275134</v>
      </c>
    </row>
    <row r="49" spans="1:15" s="138" customFormat="1" ht="22.95" customHeight="1" x14ac:dyDescent="0.25">
      <c r="A49" s="273"/>
      <c r="B49" s="2" t="s">
        <v>49</v>
      </c>
      <c r="C49" s="175" t="s">
        <v>74</v>
      </c>
      <c r="D49" s="261">
        <v>24133751.579999976</v>
      </c>
      <c r="E49" s="154">
        <v>20309118.039999977</v>
      </c>
      <c r="F49" s="154">
        <v>16854765.189999998</v>
      </c>
      <c r="G49" s="132">
        <v>118.83210059869249</v>
      </c>
      <c r="H49" s="132">
        <v>143.18651911163161</v>
      </c>
      <c r="I49" s="186">
        <v>120.49481444006982</v>
      </c>
      <c r="J49" s="129">
        <v>91070815.059999987</v>
      </c>
      <c r="K49" s="126">
        <v>71015740.929999977</v>
      </c>
      <c r="L49" s="154">
        <v>79157099.049999997</v>
      </c>
      <c r="M49" s="132">
        <v>128.24032231075114</v>
      </c>
      <c r="N49" s="132">
        <v>115.0507233753913</v>
      </c>
      <c r="O49" s="133">
        <v>89.71493622466194</v>
      </c>
    </row>
    <row r="50" spans="1:15" s="138" customFormat="1" ht="19.95" customHeight="1" x14ac:dyDescent="0.25">
      <c r="A50" s="273"/>
      <c r="B50" s="171" t="s">
        <v>110</v>
      </c>
      <c r="C50" s="172" t="s">
        <v>75</v>
      </c>
      <c r="D50" s="260">
        <v>23975484.079999991</v>
      </c>
      <c r="E50" s="173">
        <v>20047442.099999979</v>
      </c>
      <c r="F50" s="173">
        <v>16833834.359999985</v>
      </c>
      <c r="G50" s="94">
        <v>119.59373151151296</v>
      </c>
      <c r="H50" s="94">
        <v>142.42437918344834</v>
      </c>
      <c r="I50" s="174">
        <v>119.0901708504158</v>
      </c>
      <c r="J50" s="93">
        <v>88760506.319999993</v>
      </c>
      <c r="K50" s="191">
        <v>70384491.319999978</v>
      </c>
      <c r="L50" s="173">
        <v>78404855.089999989</v>
      </c>
      <c r="M50" s="94">
        <v>126.10804547333343</v>
      </c>
      <c r="N50" s="94">
        <v>113.20792088463512</v>
      </c>
      <c r="O50" s="236">
        <v>89.770577650078522</v>
      </c>
    </row>
    <row r="51" spans="1:15" s="138" customFormat="1" ht="22.95" customHeight="1" x14ac:dyDescent="0.25">
      <c r="A51" s="273"/>
      <c r="B51" s="2" t="s">
        <v>91</v>
      </c>
      <c r="C51" s="175" t="s">
        <v>76</v>
      </c>
      <c r="D51" s="257">
        <v>7481853.8400000101</v>
      </c>
      <c r="E51" s="154">
        <v>7889454.160000002</v>
      </c>
      <c r="F51" s="154">
        <v>5603838.4399999995</v>
      </c>
      <c r="G51" s="156">
        <v>94.833605573544617</v>
      </c>
      <c r="H51" s="156">
        <v>133.51301826610137</v>
      </c>
      <c r="I51" s="155">
        <v>140.78660982952968</v>
      </c>
      <c r="J51" s="129">
        <v>22519499.980000008</v>
      </c>
      <c r="K51" s="129">
        <v>21227636.340000004</v>
      </c>
      <c r="L51" s="154">
        <v>20280710.23</v>
      </c>
      <c r="M51" s="156">
        <v>106.08576300869494</v>
      </c>
      <c r="N51" s="156">
        <v>111.03901058991663</v>
      </c>
      <c r="O51" s="226">
        <v>104.66909738002801</v>
      </c>
    </row>
    <row r="52" spans="1:15" s="138" customFormat="1" ht="19.95" customHeight="1" x14ac:dyDescent="0.25">
      <c r="A52" s="273"/>
      <c r="B52" s="171" t="s">
        <v>99</v>
      </c>
      <c r="C52" s="172" t="s">
        <v>78</v>
      </c>
      <c r="D52" s="260">
        <v>3347716.5700000059</v>
      </c>
      <c r="E52" s="173">
        <v>3669786.879999998</v>
      </c>
      <c r="F52" s="173">
        <v>2847285.3599999989</v>
      </c>
      <c r="G52" s="94">
        <v>91.223732589070877</v>
      </c>
      <c r="H52" s="94">
        <v>117.57573080065313</v>
      </c>
      <c r="I52" s="174">
        <v>128.88721768302139</v>
      </c>
      <c r="J52" s="93">
        <v>12296696.160000004</v>
      </c>
      <c r="K52" s="93">
        <v>11514020.35</v>
      </c>
      <c r="L52" s="173">
        <v>11086441.319999998</v>
      </c>
      <c r="M52" s="94">
        <v>106.79758925387</v>
      </c>
      <c r="N52" s="94">
        <v>110.91653132927965</v>
      </c>
      <c r="O52" s="236">
        <v>103.85677439367893</v>
      </c>
    </row>
    <row r="53" spans="1:15" s="138" customFormat="1" ht="22.95" customHeight="1" x14ac:dyDescent="0.25">
      <c r="A53" s="273"/>
      <c r="B53" s="2" t="s">
        <v>100</v>
      </c>
      <c r="C53" s="175" t="s">
        <v>14</v>
      </c>
      <c r="D53" s="257">
        <v>1622728.6499999994</v>
      </c>
      <c r="E53" s="154">
        <v>1705110.3800000001</v>
      </c>
      <c r="F53" s="154">
        <v>3557021.1</v>
      </c>
      <c r="G53" s="156">
        <v>95.168539763390527</v>
      </c>
      <c r="H53" s="156">
        <v>45.6204392490109</v>
      </c>
      <c r="I53" s="155">
        <v>47.936470773254626</v>
      </c>
      <c r="J53" s="129">
        <v>5825903.2899999991</v>
      </c>
      <c r="K53" s="129">
        <v>3913863.0700000008</v>
      </c>
      <c r="L53" s="154">
        <v>12409235.51</v>
      </c>
      <c r="M53" s="156">
        <v>148.85301774239124</v>
      </c>
      <c r="N53" s="156">
        <v>46.948124123401371</v>
      </c>
      <c r="O53" s="226">
        <v>31.539920947152702</v>
      </c>
    </row>
    <row r="54" spans="1:15" s="138" customFormat="1" ht="31.95" customHeight="1" x14ac:dyDescent="0.3">
      <c r="A54" s="273"/>
      <c r="B54" s="148" t="s">
        <v>50</v>
      </c>
      <c r="C54" s="149" t="s">
        <v>90</v>
      </c>
      <c r="D54" s="256">
        <v>26972918.890000079</v>
      </c>
      <c r="E54" s="150">
        <v>11560372.13000001</v>
      </c>
      <c r="F54" s="150">
        <v>7977469.0200000005</v>
      </c>
      <c r="G54" s="152">
        <v>233.32223726607714</v>
      </c>
      <c r="H54" s="152">
        <v>338.11374036523773</v>
      </c>
      <c r="I54" s="151">
        <v>144.91277999347227</v>
      </c>
      <c r="J54" s="140">
        <v>94213729.810000047</v>
      </c>
      <c r="K54" s="140">
        <v>39652364.500000015</v>
      </c>
      <c r="L54" s="150">
        <v>31928137.469999988</v>
      </c>
      <c r="M54" s="152">
        <v>237.59927307739747</v>
      </c>
      <c r="N54" s="152">
        <v>295.08056928946843</v>
      </c>
      <c r="O54" s="225">
        <v>124.19253875130609</v>
      </c>
    </row>
    <row r="55" spans="1:15" s="138" customFormat="1" ht="22.95" customHeight="1" x14ac:dyDescent="0.25">
      <c r="A55" s="273"/>
      <c r="B55" s="2" t="s">
        <v>102</v>
      </c>
      <c r="C55" s="36" t="s">
        <v>103</v>
      </c>
      <c r="D55" s="261">
        <v>26972918.890000079</v>
      </c>
      <c r="E55" s="134">
        <v>11560372.13000001</v>
      </c>
      <c r="F55" s="134">
        <v>7977469.0200000005</v>
      </c>
      <c r="G55" s="132">
        <v>233.32223726607714</v>
      </c>
      <c r="H55" s="132">
        <v>338.11374036523773</v>
      </c>
      <c r="I55" s="186">
        <v>144.91277999347227</v>
      </c>
      <c r="J55" s="130">
        <v>94213729.810000047</v>
      </c>
      <c r="K55" s="130">
        <v>39652364.500000015</v>
      </c>
      <c r="L55" s="134">
        <v>31928137.469999988</v>
      </c>
      <c r="M55" s="132">
        <v>237.59927307739747</v>
      </c>
      <c r="N55" s="132">
        <v>295.08056928946843</v>
      </c>
      <c r="O55" s="133">
        <v>124.19253875130609</v>
      </c>
    </row>
    <row r="56" spans="1:15" s="138" customFormat="1" ht="31.95" customHeight="1" x14ac:dyDescent="0.3">
      <c r="A56" s="273"/>
      <c r="B56" s="148" t="s">
        <v>52</v>
      </c>
      <c r="C56" s="192" t="s">
        <v>15</v>
      </c>
      <c r="D56" s="256">
        <v>0</v>
      </c>
      <c r="E56" s="150">
        <v>0</v>
      </c>
      <c r="F56" s="150">
        <v>3416.67</v>
      </c>
      <c r="G56" s="270" t="s">
        <v>168</v>
      </c>
      <c r="H56" s="152">
        <v>0</v>
      </c>
      <c r="I56" s="151">
        <v>0</v>
      </c>
      <c r="J56" s="140">
        <v>1513.7400000000002</v>
      </c>
      <c r="K56" s="140">
        <v>95.36</v>
      </c>
      <c r="L56" s="150">
        <v>3424.79</v>
      </c>
      <c r="M56" s="152">
        <v>1587.395134228188</v>
      </c>
      <c r="N56" s="152">
        <v>44.199498363403308</v>
      </c>
      <c r="O56" s="225">
        <v>2.7844042992417055</v>
      </c>
    </row>
    <row r="57" spans="1:15" s="138" customFormat="1" ht="22.95" customHeight="1" x14ac:dyDescent="0.3">
      <c r="A57" s="273"/>
      <c r="B57" s="120" t="s">
        <v>51</v>
      </c>
      <c r="C57" s="144" t="s">
        <v>117</v>
      </c>
      <c r="D57" s="121">
        <v>8498318.6199999973</v>
      </c>
      <c r="E57" s="122">
        <v>4381108.9799999995</v>
      </c>
      <c r="F57" s="122">
        <v>3933327.1400000015</v>
      </c>
      <c r="G57" s="146">
        <v>193.97642603266166</v>
      </c>
      <c r="H57" s="146">
        <v>216.05928816792988</v>
      </c>
      <c r="I57" s="193">
        <v>111.38430199324833</v>
      </c>
      <c r="J57" s="228">
        <v>32256549.949999996</v>
      </c>
      <c r="K57" s="123">
        <v>15737860.67</v>
      </c>
      <c r="L57" s="122">
        <v>28013994.57</v>
      </c>
      <c r="M57" s="146">
        <v>204.96146602370447</v>
      </c>
      <c r="N57" s="146">
        <v>115.14441422981969</v>
      </c>
      <c r="O57" s="224">
        <v>56.178566861198618</v>
      </c>
    </row>
    <row r="58" spans="1:15" s="138" customFormat="1" ht="33" customHeight="1" x14ac:dyDescent="0.3">
      <c r="A58" s="273"/>
      <c r="B58" s="148" t="s">
        <v>53</v>
      </c>
      <c r="C58" s="194" t="s">
        <v>101</v>
      </c>
      <c r="D58" s="256">
        <v>5924079.6199999982</v>
      </c>
      <c r="E58" s="150">
        <v>1978212.24</v>
      </c>
      <c r="F58" s="150">
        <v>2834900.9600000009</v>
      </c>
      <c r="G58" s="152">
        <v>299.46633127697152</v>
      </c>
      <c r="H58" s="152">
        <v>208.96954438930368</v>
      </c>
      <c r="I58" s="195">
        <v>69.780647292877546</v>
      </c>
      <c r="J58" s="140">
        <v>22467087.959999997</v>
      </c>
      <c r="K58" s="140">
        <v>7026447.8799999999</v>
      </c>
      <c r="L58" s="150">
        <v>19702084.350000001</v>
      </c>
      <c r="M58" s="152">
        <v>319.75029693097213</v>
      </c>
      <c r="N58" s="152">
        <v>114.03406645145134</v>
      </c>
      <c r="O58" s="225">
        <v>35.663474763267871</v>
      </c>
    </row>
    <row r="59" spans="1:15" s="138" customFormat="1" ht="22.95" customHeight="1" x14ac:dyDescent="0.25">
      <c r="A59" s="273"/>
      <c r="B59" s="2" t="s">
        <v>92</v>
      </c>
      <c r="C59" s="196" t="s">
        <v>79</v>
      </c>
      <c r="D59" s="257">
        <v>3178288.8899999987</v>
      </c>
      <c r="E59" s="154">
        <v>0</v>
      </c>
      <c r="F59" s="154">
        <v>700101.94000000134</v>
      </c>
      <c r="G59" s="269" t="s">
        <v>168</v>
      </c>
      <c r="H59" s="156">
        <v>453.97515824623946</v>
      </c>
      <c r="I59" s="155">
        <v>0</v>
      </c>
      <c r="J59" s="129">
        <v>11711146.039999999</v>
      </c>
      <c r="K59" s="129">
        <v>0</v>
      </c>
      <c r="L59" s="154">
        <v>10811465.200000001</v>
      </c>
      <c r="M59" s="269" t="s">
        <v>168</v>
      </c>
      <c r="N59" s="156">
        <v>108.32154405861655</v>
      </c>
      <c r="O59" s="226">
        <v>0</v>
      </c>
    </row>
    <row r="60" spans="1:15" s="138" customFormat="1" ht="28.95" customHeight="1" x14ac:dyDescent="0.25">
      <c r="A60" s="273"/>
      <c r="B60" s="2" t="s">
        <v>93</v>
      </c>
      <c r="C60" s="197" t="s">
        <v>120</v>
      </c>
      <c r="D60" s="257">
        <v>2107606.7599999998</v>
      </c>
      <c r="E60" s="154">
        <v>1527685.4699999997</v>
      </c>
      <c r="F60" s="154">
        <v>1799905.1399999997</v>
      </c>
      <c r="G60" s="132">
        <v>137.96077801276724</v>
      </c>
      <c r="H60" s="132">
        <v>117.09543537388866</v>
      </c>
      <c r="I60" s="186">
        <v>84.875887959295454</v>
      </c>
      <c r="J60" s="129">
        <v>8434872.8699999992</v>
      </c>
      <c r="K60" s="129">
        <v>5526259.5499999998</v>
      </c>
      <c r="L60" s="154">
        <v>7170875.1899999995</v>
      </c>
      <c r="M60" s="132">
        <v>152.63258617666625</v>
      </c>
      <c r="N60" s="132">
        <v>117.62682582682073</v>
      </c>
      <c r="O60" s="133">
        <v>77.065342842761154</v>
      </c>
    </row>
    <row r="61" spans="1:15" s="138" customFormat="1" ht="25.95" customHeight="1" x14ac:dyDescent="0.25">
      <c r="A61" s="273"/>
      <c r="B61" s="2" t="s">
        <v>94</v>
      </c>
      <c r="C61" s="197" t="s">
        <v>80</v>
      </c>
      <c r="D61" s="257">
        <v>638183.97</v>
      </c>
      <c r="E61" s="154">
        <v>450526.77000000025</v>
      </c>
      <c r="F61" s="154">
        <v>334893.87999999989</v>
      </c>
      <c r="G61" s="132">
        <v>141.6528411841098</v>
      </c>
      <c r="H61" s="132">
        <v>190.56304343334079</v>
      </c>
      <c r="I61" s="186">
        <v>134.52821831202181</v>
      </c>
      <c r="J61" s="129">
        <v>2321069.0499999998</v>
      </c>
      <c r="K61" s="129">
        <v>1500188.33</v>
      </c>
      <c r="L61" s="154">
        <v>1719743.96</v>
      </c>
      <c r="M61" s="132">
        <v>154.71851124185184</v>
      </c>
      <c r="N61" s="132">
        <v>134.96596609648799</v>
      </c>
      <c r="O61" s="133">
        <v>87.233237324467765</v>
      </c>
    </row>
    <row r="62" spans="1:15" s="138" customFormat="1" ht="21" customHeight="1" x14ac:dyDescent="0.3">
      <c r="A62" s="273"/>
      <c r="B62" s="148" t="s">
        <v>54</v>
      </c>
      <c r="C62" s="192" t="s">
        <v>81</v>
      </c>
      <c r="D62" s="256">
        <v>2858.510000000002</v>
      </c>
      <c r="E62" s="150">
        <v>718.33999999999992</v>
      </c>
      <c r="F62" s="150">
        <v>1152.7099999999996</v>
      </c>
      <c r="G62" s="152">
        <v>397.93273380293488</v>
      </c>
      <c r="H62" s="152">
        <v>247.98171265973258</v>
      </c>
      <c r="I62" s="151">
        <v>62.31749529369921</v>
      </c>
      <c r="J62" s="140">
        <v>21194.52</v>
      </c>
      <c r="K62" s="141">
        <v>4022.3499999999995</v>
      </c>
      <c r="L62" s="150">
        <v>8328.2199999999993</v>
      </c>
      <c r="M62" s="152">
        <v>526.91884097604645</v>
      </c>
      <c r="N62" s="152">
        <v>254.49039530656012</v>
      </c>
      <c r="O62" s="225">
        <v>48.297835551894643</v>
      </c>
    </row>
    <row r="63" spans="1:15" s="138" customFormat="1" ht="21" customHeight="1" x14ac:dyDescent="0.3">
      <c r="A63" s="273"/>
      <c r="B63" s="148" t="s">
        <v>55</v>
      </c>
      <c r="C63" s="192" t="s">
        <v>121</v>
      </c>
      <c r="D63" s="256">
        <v>2341712.2199999993</v>
      </c>
      <c r="E63" s="150">
        <v>2291642.69</v>
      </c>
      <c r="F63" s="150">
        <v>988567.48000000021</v>
      </c>
      <c r="G63" s="152">
        <v>102.1848750775366</v>
      </c>
      <c r="H63" s="152">
        <v>236.87934990538017</v>
      </c>
      <c r="I63" s="195">
        <v>231.8144928255175</v>
      </c>
      <c r="J63" s="140">
        <v>8845296.2599999998</v>
      </c>
      <c r="K63" s="141">
        <v>8285257.3600000003</v>
      </c>
      <c r="L63" s="150">
        <v>7454234.6500000004</v>
      </c>
      <c r="M63" s="152">
        <v>106.7594629311551</v>
      </c>
      <c r="N63" s="152">
        <v>118.6613606267412</v>
      </c>
      <c r="O63" s="225">
        <v>111.14833043255487</v>
      </c>
    </row>
    <row r="64" spans="1:15" s="138" customFormat="1" ht="21" customHeight="1" x14ac:dyDescent="0.3">
      <c r="A64" s="273"/>
      <c r="B64" s="148" t="s">
        <v>57</v>
      </c>
      <c r="C64" s="192" t="s">
        <v>161</v>
      </c>
      <c r="D64" s="256">
        <v>229668.26999999996</v>
      </c>
      <c r="E64" s="150">
        <v>110535.70999999996</v>
      </c>
      <c r="F64" s="150">
        <v>108705.98999999999</v>
      </c>
      <c r="G64" s="152">
        <v>207.77744133547435</v>
      </c>
      <c r="H64" s="152">
        <v>211.27471448445482</v>
      </c>
      <c r="I64" s="195">
        <v>101.68318231589627</v>
      </c>
      <c r="J64" s="140">
        <v>922971.21</v>
      </c>
      <c r="K64" s="140">
        <v>422133.07999999996</v>
      </c>
      <c r="L64" s="150">
        <v>849347.35000000009</v>
      </c>
      <c r="M64" s="152">
        <v>218.64460610383816</v>
      </c>
      <c r="N64" s="152">
        <v>108.66828630241795</v>
      </c>
      <c r="O64" s="225">
        <v>49.700876796754578</v>
      </c>
    </row>
    <row r="65" spans="1:15" s="138" customFormat="1" ht="22.95" customHeight="1" x14ac:dyDescent="0.25">
      <c r="A65" s="273"/>
      <c r="B65" s="2" t="s">
        <v>58</v>
      </c>
      <c r="C65" s="153" t="s">
        <v>16</v>
      </c>
      <c r="D65" s="257">
        <v>229668.26999999996</v>
      </c>
      <c r="E65" s="198">
        <v>110535.70999999996</v>
      </c>
      <c r="F65" s="198">
        <v>108705.98999999999</v>
      </c>
      <c r="G65" s="156">
        <v>207.77744133547435</v>
      </c>
      <c r="H65" s="156">
        <v>211.27471448445482</v>
      </c>
      <c r="I65" s="186">
        <v>101.68318231589627</v>
      </c>
      <c r="J65" s="199">
        <v>922971.21</v>
      </c>
      <c r="K65" s="199">
        <v>422133.07999999996</v>
      </c>
      <c r="L65" s="198">
        <v>849347.35000000009</v>
      </c>
      <c r="M65" s="156">
        <v>218.64460610383816</v>
      </c>
      <c r="N65" s="156">
        <v>108.66828630241795</v>
      </c>
      <c r="O65" s="226">
        <v>49.700876796754578</v>
      </c>
    </row>
    <row r="66" spans="1:15" s="138" customFormat="1" ht="19.95" customHeight="1" x14ac:dyDescent="0.25">
      <c r="A66" s="273"/>
      <c r="B66" s="171" t="s">
        <v>160</v>
      </c>
      <c r="C66" s="172" t="s">
        <v>82</v>
      </c>
      <c r="D66" s="260">
        <v>229668.26999999996</v>
      </c>
      <c r="E66" s="200">
        <v>110535.70999999996</v>
      </c>
      <c r="F66" s="200">
        <v>108705.98999999999</v>
      </c>
      <c r="G66" s="94">
        <v>207.77744133547435</v>
      </c>
      <c r="H66" s="94">
        <v>211.27471448445482</v>
      </c>
      <c r="I66" s="201">
        <v>101.68318231589627</v>
      </c>
      <c r="J66" s="202">
        <v>922971.21</v>
      </c>
      <c r="K66" s="202">
        <v>422133.07999999996</v>
      </c>
      <c r="L66" s="200">
        <v>849347.35000000009</v>
      </c>
      <c r="M66" s="94">
        <v>218.64460610383816</v>
      </c>
      <c r="N66" s="94">
        <v>108.66828630241795</v>
      </c>
      <c r="O66" s="236">
        <v>49.700876796754578</v>
      </c>
    </row>
    <row r="67" spans="1:15" s="138" customFormat="1" ht="22.95" customHeight="1" x14ac:dyDescent="0.3">
      <c r="A67" s="273"/>
      <c r="B67" s="120" t="s">
        <v>56</v>
      </c>
      <c r="C67" s="144" t="s">
        <v>118</v>
      </c>
      <c r="D67" s="121">
        <v>8041339.6100000273</v>
      </c>
      <c r="E67" s="122">
        <v>45836420.799999982</v>
      </c>
      <c r="F67" s="122">
        <v>46147134.600000024</v>
      </c>
      <c r="G67" s="146">
        <v>17.54355918209048</v>
      </c>
      <c r="H67" s="146">
        <v>17.425436443024619</v>
      </c>
      <c r="I67" s="145">
        <v>99.326688855779921</v>
      </c>
      <c r="J67" s="123">
        <v>155853122.75000003</v>
      </c>
      <c r="K67" s="123">
        <v>187079027.38</v>
      </c>
      <c r="L67" s="122">
        <v>183076600.77000004</v>
      </c>
      <c r="M67" s="146">
        <v>83.308709122924256</v>
      </c>
      <c r="N67" s="146">
        <v>85.130006835662741</v>
      </c>
      <c r="O67" s="224">
        <v>102.18620325763435</v>
      </c>
    </row>
    <row r="68" spans="1:15" s="138" customFormat="1" ht="34.950000000000003" customHeight="1" x14ac:dyDescent="0.3">
      <c r="A68" s="273"/>
      <c r="B68" s="148" t="s">
        <v>95</v>
      </c>
      <c r="C68" s="194" t="s">
        <v>122</v>
      </c>
      <c r="D68" s="256">
        <v>8041339.6100000273</v>
      </c>
      <c r="E68" s="150">
        <v>45836420.799999982</v>
      </c>
      <c r="F68" s="150">
        <v>46147134.600000024</v>
      </c>
      <c r="G68" s="152">
        <v>17.54355918209048</v>
      </c>
      <c r="H68" s="152">
        <v>17.425436443024619</v>
      </c>
      <c r="I68" s="195">
        <v>99.326688855779921</v>
      </c>
      <c r="J68" s="142">
        <v>155853122.75000003</v>
      </c>
      <c r="K68" s="140">
        <v>187079027.38</v>
      </c>
      <c r="L68" s="150">
        <v>183076600.77000004</v>
      </c>
      <c r="M68" s="152">
        <v>83.308709122924256</v>
      </c>
      <c r="N68" s="152">
        <v>85.130006835662741</v>
      </c>
      <c r="O68" s="225">
        <v>102.18620325763435</v>
      </c>
    </row>
    <row r="69" spans="1:15" ht="22.95" customHeight="1" x14ac:dyDescent="0.3">
      <c r="A69" s="273"/>
      <c r="B69" s="2" t="s">
        <v>96</v>
      </c>
      <c r="C69" s="136" t="s">
        <v>17</v>
      </c>
      <c r="D69" s="261">
        <v>31089.600000000006</v>
      </c>
      <c r="E69" s="134">
        <v>30687.440000000017</v>
      </c>
      <c r="F69" s="134">
        <v>30051.350000000006</v>
      </c>
      <c r="G69" s="132">
        <v>101.31050358061798</v>
      </c>
      <c r="H69" s="132">
        <v>103.45491966251099</v>
      </c>
      <c r="I69" s="186">
        <v>102.11667695461273</v>
      </c>
      <c r="J69" s="130">
        <v>126102.09</v>
      </c>
      <c r="K69" s="130">
        <v>125770.50000000001</v>
      </c>
      <c r="L69" s="134">
        <v>119550.12</v>
      </c>
      <c r="M69" s="132">
        <v>100.26364688062779</v>
      </c>
      <c r="N69" s="132">
        <v>105.48052147500981</v>
      </c>
      <c r="O69" s="133">
        <v>105.2031566342217</v>
      </c>
    </row>
    <row r="70" spans="1:15" ht="31.2" customHeight="1" x14ac:dyDescent="0.3">
      <c r="A70" s="273"/>
      <c r="B70" s="2" t="s">
        <v>97</v>
      </c>
      <c r="C70" s="136" t="s">
        <v>18</v>
      </c>
      <c r="D70" s="261">
        <v>52148.41</v>
      </c>
      <c r="E70" s="134">
        <v>51265.820000000007</v>
      </c>
      <c r="F70" s="134">
        <v>50381.25</v>
      </c>
      <c r="G70" s="132">
        <v>101.72159540216073</v>
      </c>
      <c r="H70" s="132">
        <v>103.50757474258778</v>
      </c>
      <c r="I70" s="186">
        <v>101.7557523880412</v>
      </c>
      <c r="J70" s="130">
        <v>211743.28</v>
      </c>
      <c r="K70" s="130">
        <v>209422.09999999998</v>
      </c>
      <c r="L70" s="134">
        <v>200245.43</v>
      </c>
      <c r="M70" s="132">
        <v>101.10837394907225</v>
      </c>
      <c r="N70" s="132">
        <v>105.74187885336511</v>
      </c>
      <c r="O70" s="133">
        <v>104.58271132579655</v>
      </c>
    </row>
    <row r="71" spans="1:15" ht="28.95" customHeight="1" x14ac:dyDescent="0.3">
      <c r="A71" s="273"/>
      <c r="B71" s="2" t="s">
        <v>115</v>
      </c>
      <c r="C71" s="136" t="s">
        <v>19</v>
      </c>
      <c r="D71" s="261">
        <v>3323480.5000000298</v>
      </c>
      <c r="E71" s="134">
        <v>41225712.219999984</v>
      </c>
      <c r="F71" s="134">
        <v>41618748.740000024</v>
      </c>
      <c r="G71" s="132">
        <v>8.0616690920083052</v>
      </c>
      <c r="H71" s="132">
        <v>7.9855368088128351</v>
      </c>
      <c r="I71" s="186">
        <v>99.055626293679779</v>
      </c>
      <c r="J71" s="130">
        <v>136757055.85000002</v>
      </c>
      <c r="K71" s="130">
        <v>168094847.66999999</v>
      </c>
      <c r="L71" s="134">
        <v>165042424.67000002</v>
      </c>
      <c r="M71" s="132">
        <v>81.357077712743703</v>
      </c>
      <c r="N71" s="132">
        <v>82.861758801377178</v>
      </c>
      <c r="O71" s="133">
        <v>101.84947779705931</v>
      </c>
    </row>
    <row r="72" spans="1:15" ht="28.95" customHeight="1" x14ac:dyDescent="0.3">
      <c r="A72" s="139"/>
      <c r="B72" s="4" t="s">
        <v>116</v>
      </c>
      <c r="C72" s="136" t="s">
        <v>20</v>
      </c>
      <c r="D72" s="265">
        <v>4634621.0999999978</v>
      </c>
      <c r="E72" s="203">
        <v>4528755.320000004</v>
      </c>
      <c r="F72" s="203">
        <v>4447953.2599999961</v>
      </c>
      <c r="G72" s="205">
        <v>102.33763523351476</v>
      </c>
      <c r="H72" s="205">
        <v>104.19671316420266</v>
      </c>
      <c r="I72" s="186">
        <v>101.81661216467029</v>
      </c>
      <c r="J72" s="204">
        <v>18758221.529999997</v>
      </c>
      <c r="K72" s="204">
        <v>18648987.110000003</v>
      </c>
      <c r="L72" s="203">
        <v>17714380.549999997</v>
      </c>
      <c r="M72" s="205">
        <v>100.58573915760509</v>
      </c>
      <c r="N72" s="205">
        <v>105.89261914665144</v>
      </c>
      <c r="O72" s="239">
        <v>105.27597652857246</v>
      </c>
    </row>
    <row r="73" spans="1:15" ht="22.95" customHeight="1" x14ac:dyDescent="0.3">
      <c r="B73" s="137" t="s">
        <v>83</v>
      </c>
      <c r="C73" s="144" t="s">
        <v>162</v>
      </c>
      <c r="D73" s="121">
        <v>51434982.380000018</v>
      </c>
      <c r="E73" s="122">
        <v>7506148.4999999925</v>
      </c>
      <c r="F73" s="230">
        <v>195411903.79000002</v>
      </c>
      <c r="G73" s="206">
        <v>685.23800694857118</v>
      </c>
      <c r="H73" s="206">
        <v>26.321314813694652</v>
      </c>
      <c r="I73" s="193">
        <v>3.841193066757334</v>
      </c>
      <c r="J73" s="228">
        <v>86183278.130000025</v>
      </c>
      <c r="K73" s="123">
        <v>56737207.849999987</v>
      </c>
      <c r="L73" s="230">
        <v>217977877.43000004</v>
      </c>
      <c r="M73" s="206">
        <v>151.89904719641584</v>
      </c>
      <c r="N73" s="206">
        <v>39.537626086700634</v>
      </c>
      <c r="O73" s="147">
        <v>26.028883535770824</v>
      </c>
    </row>
    <row r="74" spans="1:15" ht="22.95" customHeight="1" x14ac:dyDescent="0.3">
      <c r="B74" s="207" t="s">
        <v>59</v>
      </c>
      <c r="C74" s="208" t="s">
        <v>163</v>
      </c>
      <c r="D74" s="211">
        <v>1847602852.3299997</v>
      </c>
      <c r="E74" s="209">
        <v>1773220594.6599991</v>
      </c>
      <c r="F74" s="231">
        <v>1208762150.7399995</v>
      </c>
      <c r="G74" s="213">
        <v>104.19475489366638</v>
      </c>
      <c r="H74" s="213">
        <v>152.85081942703985</v>
      </c>
      <c r="I74" s="210">
        <v>146.69723018498223</v>
      </c>
      <c r="J74" s="212">
        <v>6782086624.1199999</v>
      </c>
      <c r="K74" s="212">
        <v>6111481682.5300007</v>
      </c>
      <c r="L74" s="231">
        <v>5482516310.3700008</v>
      </c>
      <c r="M74" s="213">
        <v>110.97287002441585</v>
      </c>
      <c r="N74" s="213">
        <v>123.70390237219912</v>
      </c>
      <c r="O74" s="240">
        <v>111.47220248064438</v>
      </c>
    </row>
    <row r="75" spans="1:15" ht="34.950000000000003" customHeight="1" x14ac:dyDescent="0.3">
      <c r="B75" s="135" t="s">
        <v>84</v>
      </c>
      <c r="C75" s="214" t="s">
        <v>164</v>
      </c>
      <c r="D75" s="266">
        <v>659193.61999999976</v>
      </c>
      <c r="E75" s="215">
        <v>503716.27999999997</v>
      </c>
      <c r="F75" s="232">
        <v>162538.46</v>
      </c>
      <c r="G75" s="217">
        <v>130.86605420019376</v>
      </c>
      <c r="H75" s="217">
        <v>405.56162523011466</v>
      </c>
      <c r="I75" s="216">
        <v>309.90590165552203</v>
      </c>
      <c r="J75" s="227">
        <v>3109400.1399999992</v>
      </c>
      <c r="K75" s="227">
        <v>2083062.2300000002</v>
      </c>
      <c r="L75" s="232">
        <v>1846946.89</v>
      </c>
      <c r="M75" s="217">
        <v>149.27063124753596</v>
      </c>
      <c r="N75" s="217">
        <v>168.35352206581314</v>
      </c>
      <c r="O75" s="241">
        <v>112.7840893140138</v>
      </c>
    </row>
    <row r="76" spans="1:15" ht="22.95" customHeight="1" x14ac:dyDescent="0.3">
      <c r="B76" s="218" t="s">
        <v>85</v>
      </c>
      <c r="C76" s="214" t="s">
        <v>165</v>
      </c>
      <c r="D76" s="266">
        <v>0</v>
      </c>
      <c r="E76" s="215">
        <v>0</v>
      </c>
      <c r="F76" s="232">
        <v>0</v>
      </c>
      <c r="G76" s="220" t="s">
        <v>168</v>
      </c>
      <c r="H76" s="220" t="s">
        <v>168</v>
      </c>
      <c r="I76" s="219" t="s">
        <v>168</v>
      </c>
      <c r="J76" s="227">
        <v>0</v>
      </c>
      <c r="K76" s="227">
        <v>0</v>
      </c>
      <c r="L76" s="232">
        <v>0</v>
      </c>
      <c r="M76" s="220" t="s">
        <v>168</v>
      </c>
      <c r="N76" s="220" t="s">
        <v>168</v>
      </c>
      <c r="O76" s="242" t="s">
        <v>168</v>
      </c>
    </row>
    <row r="77" spans="1:15" ht="22.95" customHeight="1" x14ac:dyDescent="0.3">
      <c r="B77" s="137" t="s">
        <v>86</v>
      </c>
      <c r="C77" s="144" t="s">
        <v>166</v>
      </c>
      <c r="D77" s="121">
        <v>659193.61999999976</v>
      </c>
      <c r="E77" s="122">
        <v>503716.27999999997</v>
      </c>
      <c r="F77" s="122">
        <v>162538.46</v>
      </c>
      <c r="G77" s="146">
        <v>130.86605420019376</v>
      </c>
      <c r="H77" s="146">
        <v>405.56162523011466</v>
      </c>
      <c r="I77" s="193">
        <v>309.90590165552203</v>
      </c>
      <c r="J77" s="123">
        <v>3109400.1399999992</v>
      </c>
      <c r="K77" s="123">
        <v>2083062.2300000002</v>
      </c>
      <c r="L77" s="122">
        <v>1846946.89</v>
      </c>
      <c r="M77" s="146">
        <v>149.27063124753596</v>
      </c>
      <c r="N77" s="146">
        <v>168.35352206581314</v>
      </c>
      <c r="O77" s="224">
        <v>112.7840893140138</v>
      </c>
    </row>
    <row r="78" spans="1:15" ht="32.700000000000003" customHeight="1" thickBot="1" x14ac:dyDescent="0.35">
      <c r="B78" s="246" t="s">
        <v>87</v>
      </c>
      <c r="C78" s="247" t="s">
        <v>167</v>
      </c>
      <c r="D78" s="252">
        <v>1848262045.9499996</v>
      </c>
      <c r="E78" s="248">
        <v>1773724310.9399991</v>
      </c>
      <c r="F78" s="249">
        <v>1208924689.1999996</v>
      </c>
      <c r="G78" s="250">
        <v>104.20232922051447</v>
      </c>
      <c r="H78" s="250">
        <v>152.88479608875213</v>
      </c>
      <c r="I78" s="251">
        <v>146.71917339315431</v>
      </c>
      <c r="J78" s="253">
        <v>6785196024.2600002</v>
      </c>
      <c r="K78" s="254">
        <v>6113564744.7600002</v>
      </c>
      <c r="L78" s="249">
        <v>5484363257.2600012</v>
      </c>
      <c r="M78" s="250">
        <v>110.98591914113058</v>
      </c>
      <c r="N78" s="250">
        <v>123.71893884450493</v>
      </c>
      <c r="O78" s="255">
        <v>111.47264427948103</v>
      </c>
    </row>
    <row r="79" spans="1:15" x14ac:dyDescent="0.3">
      <c r="A79" s="273"/>
      <c r="B79" s="273"/>
      <c r="C79" s="273"/>
      <c r="D79" s="273"/>
      <c r="E79" s="273"/>
      <c r="F79" s="273"/>
      <c r="G79" s="273"/>
      <c r="H79" s="273"/>
      <c r="I79" s="273"/>
      <c r="J79" s="273"/>
      <c r="K79" s="273"/>
      <c r="L79" s="273"/>
      <c r="M79" s="273"/>
      <c r="N79" s="273"/>
      <c r="O79" s="273"/>
    </row>
    <row r="80" spans="1:15" ht="22.2" customHeight="1" x14ac:dyDescent="0.3">
      <c r="B80" s="21" t="s">
        <v>172</v>
      </c>
      <c r="C80" s="116"/>
      <c r="D80" s="221"/>
      <c r="E80" s="221"/>
      <c r="F80" s="221"/>
      <c r="G80" s="221"/>
      <c r="H80" s="221"/>
      <c r="I80" s="128"/>
      <c r="J80" s="128"/>
      <c r="K80" s="128"/>
      <c r="L80" s="128"/>
      <c r="M80" s="128"/>
      <c r="N80" s="128"/>
      <c r="O80" s="128"/>
    </row>
    <row r="81" spans="2:12" x14ac:dyDescent="0.3">
      <c r="B81" s="117"/>
      <c r="D81" s="222"/>
      <c r="E81" s="222"/>
      <c r="F81" s="222"/>
      <c r="J81" s="222"/>
      <c r="K81" s="222"/>
      <c r="L81" s="222"/>
    </row>
    <row r="82" spans="2:12" x14ac:dyDescent="0.3">
      <c r="B82" s="116"/>
      <c r="C82" s="116"/>
      <c r="D82" s="222"/>
      <c r="E82" s="222"/>
      <c r="F82" s="222"/>
      <c r="J82" s="222"/>
      <c r="K82" s="222"/>
      <c r="L82" s="222"/>
    </row>
    <row r="83" spans="2:12" x14ac:dyDescent="0.3">
      <c r="B83" s="117"/>
    </row>
    <row r="84" spans="2:12" x14ac:dyDescent="0.3">
      <c r="B84" s="12"/>
      <c r="C84" s="12"/>
      <c r="J84" s="119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8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6640625" defaultRowHeight="11.4" x14ac:dyDescent="0.2"/>
  <cols>
    <col min="1" max="1" width="10.33203125" style="5" customWidth="1"/>
    <col min="2" max="2" width="0.33203125" style="5" customWidth="1"/>
    <col min="3" max="3" width="29.6640625" style="5" customWidth="1"/>
    <col min="4" max="5" width="22.664062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6640625" style="5"/>
    <col min="13" max="13" width="10.6640625" style="5" bestFit="1" customWidth="1"/>
    <col min="14" max="16384" width="8.6640625" style="5"/>
  </cols>
  <sheetData>
    <row r="1" spans="1:9" ht="15" x14ac:dyDescent="0.25">
      <c r="A1" s="21"/>
      <c r="B1" s="21"/>
      <c r="C1" s="21"/>
      <c r="D1" s="22"/>
      <c r="E1" s="22"/>
      <c r="F1" s="23"/>
      <c r="G1" s="24"/>
      <c r="H1" s="22"/>
      <c r="I1" s="21"/>
    </row>
    <row r="2" spans="1:9" ht="69.75" customHeight="1" x14ac:dyDescent="0.2">
      <c r="B2" s="275"/>
      <c r="C2" s="25"/>
      <c r="D2" s="26" t="s">
        <v>158</v>
      </c>
      <c r="E2" s="26" t="s">
        <v>149</v>
      </c>
    </row>
    <row r="3" spans="1:9" ht="22.95" customHeight="1" x14ac:dyDescent="0.25">
      <c r="B3" s="275"/>
      <c r="C3" s="16"/>
      <c r="D3" s="16"/>
      <c r="E3" s="16"/>
      <c r="F3" s="18" t="s">
        <v>159</v>
      </c>
    </row>
    <row r="4" spans="1:9" ht="20.399999999999999" x14ac:dyDescent="0.35">
      <c r="B4" s="275"/>
      <c r="C4" s="17" t="s">
        <v>127</v>
      </c>
      <c r="D4" s="27" t="e">
        <f>D12+G12</f>
        <v>#REF!</v>
      </c>
      <c r="E4" s="27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5"/>
      <c r="C5" s="17" t="s">
        <v>88</v>
      </c>
      <c r="D5" s="27" t="e">
        <f t="shared" si="0"/>
        <v>#REF!</v>
      </c>
      <c r="E5" s="27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5"/>
      <c r="C6" s="17" t="s">
        <v>89</v>
      </c>
      <c r="D6" s="27" t="e">
        <f t="shared" si="0"/>
        <v>#REF!</v>
      </c>
      <c r="E6" s="27" t="e">
        <f t="shared" si="0"/>
        <v>#REF!</v>
      </c>
      <c r="F6" s="5" t="e">
        <f t="shared" si="1"/>
        <v>#REF!</v>
      </c>
    </row>
    <row r="7" spans="1:9" ht="20.399999999999999" x14ac:dyDescent="0.35">
      <c r="B7" s="275"/>
      <c r="C7" s="17" t="s">
        <v>128</v>
      </c>
      <c r="D7" s="27" t="e">
        <f t="shared" si="0"/>
        <v>#REF!</v>
      </c>
      <c r="E7" s="27" t="e">
        <f t="shared" si="0"/>
        <v>#REF!</v>
      </c>
      <c r="F7" s="5" t="e">
        <f t="shared" si="1"/>
        <v>#REF!</v>
      </c>
    </row>
    <row r="8" spans="1:9" ht="20.25" customHeight="1" x14ac:dyDescent="0.4">
      <c r="B8" s="275"/>
      <c r="C8" s="28" t="s">
        <v>139</v>
      </c>
      <c r="D8" s="29" t="e">
        <f>SUM(D4:D7)</f>
        <v>#REF!</v>
      </c>
      <c r="E8" s="29" t="e">
        <f>SUM(E4:E7)</f>
        <v>#REF!</v>
      </c>
      <c r="F8" s="5" t="e">
        <f t="shared" si="1"/>
        <v>#REF!</v>
      </c>
    </row>
    <row r="9" spans="1:9" ht="14.4" x14ac:dyDescent="0.2">
      <c r="G9" s="30"/>
    </row>
    <row r="10" spans="1:9" ht="15" thickBot="1" x14ac:dyDescent="0.25">
      <c r="G10" s="30"/>
    </row>
    <row r="11" spans="1:9" ht="31.2" x14ac:dyDescent="0.3">
      <c r="C11" s="32" t="s">
        <v>146</v>
      </c>
      <c r="D11" s="118" t="s">
        <v>169</v>
      </c>
      <c r="E11" s="118" t="s">
        <v>170</v>
      </c>
      <c r="F11" s="40" t="s">
        <v>147</v>
      </c>
      <c r="G11" s="118" t="s">
        <v>169</v>
      </c>
      <c r="H11" s="118" t="s">
        <v>170</v>
      </c>
    </row>
    <row r="12" spans="1:9" ht="17.399999999999999" x14ac:dyDescent="0.25">
      <c r="C12" s="17" t="s">
        <v>127</v>
      </c>
      <c r="D12" s="39" t="e">
        <f>#REF!</f>
        <v>#REF!</v>
      </c>
      <c r="E12" s="42" t="e">
        <f>#REF!</f>
        <v>#REF!</v>
      </c>
      <c r="F12" s="17" t="s">
        <v>127</v>
      </c>
      <c r="G12" s="33" t="e">
        <f>#REF!</f>
        <v>#REF!</v>
      </c>
      <c r="H12" s="34" t="e">
        <f>#REF!</f>
        <v>#REF!</v>
      </c>
    </row>
    <row r="13" spans="1:9" ht="17.399999999999999" x14ac:dyDescent="0.25">
      <c r="C13" s="17" t="s">
        <v>88</v>
      </c>
      <c r="D13" s="39" t="e">
        <f>#REF!</f>
        <v>#REF!</v>
      </c>
      <c r="E13" s="42" t="e">
        <f>#REF!</f>
        <v>#REF!</v>
      </c>
      <c r="F13" s="17" t="s">
        <v>88</v>
      </c>
      <c r="G13" s="33"/>
      <c r="H13" s="34"/>
    </row>
    <row r="14" spans="1:9" ht="17.399999999999999" x14ac:dyDescent="0.25">
      <c r="C14" s="17" t="s">
        <v>89</v>
      </c>
      <c r="D14" s="39" t="e">
        <f>#REF!</f>
        <v>#REF!</v>
      </c>
      <c r="E14" s="42" t="e">
        <f>#REF!</f>
        <v>#REF!</v>
      </c>
      <c r="F14" s="17" t="s">
        <v>89</v>
      </c>
      <c r="G14" s="33"/>
      <c r="H14" s="34"/>
    </row>
    <row r="15" spans="1:9" ht="17.399999999999999" x14ac:dyDescent="0.25">
      <c r="C15" s="17" t="s">
        <v>128</v>
      </c>
      <c r="D15" s="39" t="e">
        <f>#REF!</f>
        <v>#REF!</v>
      </c>
      <c r="E15" s="42" t="e">
        <f>#REF!</f>
        <v>#REF!</v>
      </c>
      <c r="F15" s="17" t="s">
        <v>128</v>
      </c>
      <c r="G15" s="33" t="e">
        <f>#REF!</f>
        <v>#REF!</v>
      </c>
      <c r="H15" s="34" t="e">
        <f>#REF!</f>
        <v>#REF!</v>
      </c>
    </row>
    <row r="16" spans="1:9" ht="15" thickBot="1" x14ac:dyDescent="0.3">
      <c r="C16" s="31" t="s">
        <v>138</v>
      </c>
      <c r="D16" s="38" t="e">
        <f>SUM(D12:D15)</f>
        <v>#REF!</v>
      </c>
      <c r="E16" s="38" t="e">
        <f>SUM(E12:E15)</f>
        <v>#REF!</v>
      </c>
      <c r="F16" s="41" t="s">
        <v>130</v>
      </c>
      <c r="G16" s="38" t="e">
        <f>SUM(G12:G15)</f>
        <v>#REF!</v>
      </c>
      <c r="H16" s="38" t="e">
        <f>SUM(H12:H15)</f>
        <v>#REF!</v>
      </c>
    </row>
    <row r="18" spans="3:3" ht="13.2" x14ac:dyDescent="0.25">
      <c r="C18" s="66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33203125" customWidth="1"/>
    <col min="5" max="5" width="17.6640625" customWidth="1"/>
  </cols>
  <sheetData>
    <row r="2" spans="2:5" x14ac:dyDescent="0.3">
      <c r="B2" s="44" t="s">
        <v>151</v>
      </c>
    </row>
    <row r="4" spans="2:5" ht="15" thickBot="1" x14ac:dyDescent="0.35">
      <c r="B4" s="276" t="s">
        <v>106</v>
      </c>
      <c r="C4" s="276"/>
      <c r="D4" s="276"/>
      <c r="E4" s="276"/>
    </row>
    <row r="5" spans="2:5" ht="27" x14ac:dyDescent="0.3">
      <c r="B5" s="54" t="s">
        <v>60</v>
      </c>
      <c r="C5" s="55" t="s">
        <v>132</v>
      </c>
      <c r="D5" s="63" t="s">
        <v>126</v>
      </c>
      <c r="E5" s="64" t="s">
        <v>150</v>
      </c>
    </row>
    <row r="6" spans="2:5" x14ac:dyDescent="0.3">
      <c r="B6" s="76">
        <v>1</v>
      </c>
      <c r="C6" s="74">
        <v>2</v>
      </c>
      <c r="D6" s="74">
        <v>3</v>
      </c>
      <c r="E6" s="75">
        <v>4</v>
      </c>
    </row>
    <row r="7" spans="2:5" x14ac:dyDescent="0.3">
      <c r="B7" s="56" t="s">
        <v>22</v>
      </c>
      <c r="C7" s="43" t="s">
        <v>137</v>
      </c>
      <c r="D7" s="73">
        <f>+E7/E$11*100</f>
        <v>11.15850751568655</v>
      </c>
      <c r="E7" s="60">
        <f>FURS!D12</f>
        <v>406590429.8999998</v>
      </c>
    </row>
    <row r="8" spans="2:5" x14ac:dyDescent="0.3">
      <c r="B8" s="56" t="s">
        <v>31</v>
      </c>
      <c r="C8" s="43" t="s">
        <v>134</v>
      </c>
      <c r="D8" s="73">
        <f t="shared" ref="D8:D10" si="0">+E8/E$11*100</f>
        <v>19.2966754494376</v>
      </c>
      <c r="E8" s="60">
        <f>FURS!D24</f>
        <v>703126610.39999974</v>
      </c>
    </row>
    <row r="9" spans="2:5" x14ac:dyDescent="0.3">
      <c r="B9" s="56" t="s">
        <v>43</v>
      </c>
      <c r="C9" s="43" t="s">
        <v>135</v>
      </c>
      <c r="D9" s="73">
        <f t="shared" si="0"/>
        <v>17.021749313631464</v>
      </c>
      <c r="E9" s="60">
        <f>FURS!D39</f>
        <v>620233517.90999997</v>
      </c>
    </row>
    <row r="10" spans="2:5" x14ac:dyDescent="0.3">
      <c r="B10" s="56"/>
      <c r="C10" s="43" t="s">
        <v>136</v>
      </c>
      <c r="D10" s="73">
        <f t="shared" si="0"/>
        <v>52.523067721244388</v>
      </c>
      <c r="E10" s="60">
        <f>FURS!D29+FURS!D31+FURS!D54+FURS!D56+FURS!D57+FURS!D67+FURS!D74</f>
        <v>1913820164.0699997</v>
      </c>
    </row>
    <row r="11" spans="2:5" ht="15" thickBot="1" x14ac:dyDescent="0.35">
      <c r="B11" s="58"/>
      <c r="C11" s="57" t="s">
        <v>130</v>
      </c>
      <c r="D11" s="65">
        <f>SUM(D7:D10)</f>
        <v>100</v>
      </c>
      <c r="E11" s="61">
        <f>SUM(E7:E10)</f>
        <v>3643770722.2799993</v>
      </c>
    </row>
    <row r="33" spans="2:5" x14ac:dyDescent="0.3">
      <c r="B33" s="44" t="s">
        <v>152</v>
      </c>
    </row>
    <row r="35" spans="2:5" ht="15" thickBot="1" x14ac:dyDescent="0.35">
      <c r="B35" s="276" t="s">
        <v>106</v>
      </c>
      <c r="C35" s="276"/>
      <c r="D35" s="276"/>
      <c r="E35" s="276"/>
    </row>
    <row r="36" spans="2:5" ht="40.200000000000003" x14ac:dyDescent="0.3">
      <c r="B36" s="54" t="s">
        <v>60</v>
      </c>
      <c r="C36" s="55" t="s">
        <v>132</v>
      </c>
      <c r="D36" s="63" t="s">
        <v>126</v>
      </c>
      <c r="E36" s="64" t="s">
        <v>153</v>
      </c>
    </row>
    <row r="37" spans="2:5" x14ac:dyDescent="0.3">
      <c r="B37" s="76">
        <v>1</v>
      </c>
      <c r="C37" s="74">
        <v>2</v>
      </c>
      <c r="D37" s="74">
        <v>3</v>
      </c>
      <c r="E37" s="75">
        <v>4</v>
      </c>
    </row>
    <row r="38" spans="2:5" x14ac:dyDescent="0.3">
      <c r="B38" s="56" t="s">
        <v>22</v>
      </c>
      <c r="C38" s="43" t="s">
        <v>133</v>
      </c>
      <c r="D38" s="62">
        <f>+E38/E$42*100</f>
        <v>10.886287763115355</v>
      </c>
      <c r="E38" s="71">
        <f>FURS!J12</f>
        <v>1467252772.8299999</v>
      </c>
    </row>
    <row r="39" spans="2:5" x14ac:dyDescent="0.3">
      <c r="B39" s="56" t="s">
        <v>31</v>
      </c>
      <c r="C39" s="43" t="s">
        <v>134</v>
      </c>
      <c r="D39" s="62">
        <f t="shared" ref="D39:D41" si="1">+E39/E$42*100</f>
        <v>20.394362335822137</v>
      </c>
      <c r="E39" s="71">
        <f>FURS!J24</f>
        <v>2748750110.0899997</v>
      </c>
    </row>
    <row r="40" spans="2:5" x14ac:dyDescent="0.3">
      <c r="B40" s="56" t="s">
        <v>43</v>
      </c>
      <c r="C40" s="43" t="s">
        <v>135</v>
      </c>
      <c r="D40" s="62">
        <f t="shared" si="1"/>
        <v>15.851207948276604</v>
      </c>
      <c r="E40" s="71">
        <f>FURS!J39</f>
        <v>2136424217.4099998</v>
      </c>
    </row>
    <row r="41" spans="2:5" x14ac:dyDescent="0.3">
      <c r="B41" s="56"/>
      <c r="C41" s="43" t="s">
        <v>136</v>
      </c>
      <c r="D41" s="62">
        <f t="shared" si="1"/>
        <v>52.868141952785884</v>
      </c>
      <c r="E41" s="71">
        <f>FURS!J29+FURS!J31+FURS!J54+FURS!J56+FURS!J57+FURS!J67+FURS!J74</f>
        <v>7125562869.7799997</v>
      </c>
    </row>
    <row r="42" spans="2:5" ht="15" thickBot="1" x14ac:dyDescent="0.35">
      <c r="B42" s="58"/>
      <c r="C42" s="57" t="s">
        <v>130</v>
      </c>
      <c r="D42" s="59">
        <f>SUM(D38:D41)</f>
        <v>99.999999999999972</v>
      </c>
      <c r="E42" s="72">
        <f>SUM(E38:E41)</f>
        <v>13477989970.110001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6640625" customWidth="1"/>
    <col min="7" max="8" width="14.5546875" customWidth="1"/>
    <col min="9" max="9" width="10.6640625" customWidth="1"/>
  </cols>
  <sheetData>
    <row r="2" spans="2:9" x14ac:dyDescent="0.3">
      <c r="B2" s="77" t="s">
        <v>140</v>
      </c>
    </row>
    <row r="4" spans="2:9" ht="50.25" customHeight="1" x14ac:dyDescent="0.3">
      <c r="B4" s="78"/>
      <c r="C4" s="79" t="s">
        <v>143</v>
      </c>
      <c r="D4" s="79" t="s">
        <v>154</v>
      </c>
      <c r="E4" s="79" t="s">
        <v>155</v>
      </c>
      <c r="F4" s="79" t="s">
        <v>148</v>
      </c>
      <c r="G4" s="79" t="s">
        <v>156</v>
      </c>
      <c r="H4" s="79" t="s">
        <v>157</v>
      </c>
      <c r="I4" s="79" t="s">
        <v>148</v>
      </c>
    </row>
    <row r="5" spans="2:9" x14ac:dyDescent="0.3">
      <c r="B5" s="80" t="s">
        <v>23</v>
      </c>
      <c r="C5" s="81" t="s">
        <v>61</v>
      </c>
      <c r="D5" s="68">
        <f>+D6+D9+D10+D11</f>
        <v>267463148.58999985</v>
      </c>
      <c r="E5" s="68">
        <f>+E6+E9+E10+E11</f>
        <v>273492957.27999985</v>
      </c>
      <c r="F5" s="69">
        <f t="shared" ref="F5:F11" si="0">D5/E5*100</f>
        <v>97.795259976721553</v>
      </c>
      <c r="G5" s="68">
        <f>+G6+G9+G10+G11</f>
        <v>1086176551.8600001</v>
      </c>
      <c r="H5" s="68">
        <f>+H6+H9+H10+H11</f>
        <v>1019310320.8900001</v>
      </c>
      <c r="I5" s="82">
        <f t="shared" ref="I5:I11" si="1">G5/H5*100</f>
        <v>106.55994838859442</v>
      </c>
    </row>
    <row r="6" spans="2:9" x14ac:dyDescent="0.3">
      <c r="B6" s="83" t="s">
        <v>24</v>
      </c>
      <c r="C6" s="84" t="s">
        <v>62</v>
      </c>
      <c r="D6" s="53">
        <f>+D7-D8</f>
        <v>6444680.2699999996</v>
      </c>
      <c r="E6" s="53">
        <f>+E7-E8</f>
        <v>7750088.6499999985</v>
      </c>
      <c r="F6" s="52">
        <f t="shared" si="0"/>
        <v>83.156213574408611</v>
      </c>
      <c r="G6" s="53">
        <f>+G7-G8</f>
        <v>9824060.0700000003</v>
      </c>
      <c r="H6" s="53">
        <f>+H7-H8</f>
        <v>11754817.25</v>
      </c>
      <c r="I6" s="85">
        <f t="shared" si="1"/>
        <v>83.574757999746879</v>
      </c>
    </row>
    <row r="7" spans="2:9" x14ac:dyDescent="0.3">
      <c r="B7" s="105" t="s">
        <v>63</v>
      </c>
      <c r="C7" s="112" t="s">
        <v>0</v>
      </c>
      <c r="D7" s="51">
        <f>FURS!D15</f>
        <v>7223229.7400000002</v>
      </c>
      <c r="E7" s="51">
        <f>FURS!E15</f>
        <v>8459570.3899999987</v>
      </c>
      <c r="F7" s="52">
        <f t="shared" si="0"/>
        <v>85.385302172537408</v>
      </c>
      <c r="G7" s="51">
        <f>FURS!J15</f>
        <v>12441935.060000001</v>
      </c>
      <c r="H7" s="51">
        <f>FURS!K15</f>
        <v>14039676.859999999</v>
      </c>
      <c r="I7" s="85">
        <f t="shared" si="1"/>
        <v>88.619810726897313</v>
      </c>
    </row>
    <row r="8" spans="2:9" x14ac:dyDescent="0.3">
      <c r="B8" s="105" t="s">
        <v>25</v>
      </c>
      <c r="C8" s="112" t="s">
        <v>1</v>
      </c>
      <c r="D8" s="51">
        <f>FURS!D16</f>
        <v>778549.4700000002</v>
      </c>
      <c r="E8" s="51">
        <f>FURS!E16</f>
        <v>709481.73999999976</v>
      </c>
      <c r="F8" s="52">
        <f t="shared" si="0"/>
        <v>109.73495526466974</v>
      </c>
      <c r="G8" s="51">
        <f>FURS!J16</f>
        <v>2617874.9900000002</v>
      </c>
      <c r="H8" s="51">
        <f>FURS!K16</f>
        <v>2284859.61</v>
      </c>
      <c r="I8" s="85">
        <f t="shared" si="1"/>
        <v>114.57487272051696</v>
      </c>
    </row>
    <row r="9" spans="2:9" x14ac:dyDescent="0.3">
      <c r="B9" s="86" t="s">
        <v>26</v>
      </c>
      <c r="C9" s="87" t="s">
        <v>64</v>
      </c>
      <c r="D9" s="53">
        <f>FURS!D17</f>
        <v>246907565.29999983</v>
      </c>
      <c r="E9" s="53">
        <f>FURS!E17</f>
        <v>249492665.56999981</v>
      </c>
      <c r="F9" s="67">
        <f t="shared" si="0"/>
        <v>98.963857208349609</v>
      </c>
      <c r="G9" s="53">
        <f>FURS!J17</f>
        <v>1009234636.66</v>
      </c>
      <c r="H9" s="53">
        <f>FURS!K17</f>
        <v>949107569.84000003</v>
      </c>
      <c r="I9" s="88">
        <f t="shared" si="1"/>
        <v>106.33511613758766</v>
      </c>
    </row>
    <row r="10" spans="2:9" ht="24" x14ac:dyDescent="0.3">
      <c r="B10" s="83" t="s">
        <v>27</v>
      </c>
      <c r="C10" s="89" t="s">
        <v>145</v>
      </c>
      <c r="D10" s="51">
        <f>FURS!D18</f>
        <v>13942904.219999999</v>
      </c>
      <c r="E10" s="51">
        <f>FURS!E18</f>
        <v>20272456.829999998</v>
      </c>
      <c r="F10" s="52">
        <f t="shared" si="0"/>
        <v>68.777575095716699</v>
      </c>
      <c r="G10" s="51">
        <f>FURS!J18</f>
        <v>67170748.489999995</v>
      </c>
      <c r="H10" s="51">
        <f>FURS!K18</f>
        <v>62927252.100000001</v>
      </c>
      <c r="I10" s="85">
        <f t="shared" si="1"/>
        <v>106.74349546243731</v>
      </c>
    </row>
    <row r="11" spans="2:9" x14ac:dyDescent="0.3">
      <c r="B11" s="83" t="s">
        <v>28</v>
      </c>
      <c r="C11" s="90" t="s">
        <v>2</v>
      </c>
      <c r="D11" s="51">
        <f>FURS!D19</f>
        <v>167998.8</v>
      </c>
      <c r="E11" s="51">
        <f>FURS!E19</f>
        <v>-4022253.7699999996</v>
      </c>
      <c r="F11" s="52">
        <f t="shared" si="0"/>
        <v>-4.1767329861934597</v>
      </c>
      <c r="G11" s="51">
        <f>FURS!J19</f>
        <v>-52893.36</v>
      </c>
      <c r="H11" s="51">
        <f>FURS!K19</f>
        <v>-4479318.3</v>
      </c>
      <c r="I11" s="85">
        <f t="shared" si="1"/>
        <v>1.1808350391174478</v>
      </c>
    </row>
    <row r="14" spans="2:9" x14ac:dyDescent="0.3">
      <c r="B14" s="77" t="s">
        <v>141</v>
      </c>
    </row>
    <row r="16" spans="2:9" ht="53.25" customHeight="1" x14ac:dyDescent="0.3">
      <c r="B16" s="78"/>
      <c r="C16" s="79" t="s">
        <v>143</v>
      </c>
      <c r="D16" s="79" t="s">
        <v>154</v>
      </c>
      <c r="E16" s="79" t="s">
        <v>155</v>
      </c>
      <c r="F16" s="79" t="s">
        <v>148</v>
      </c>
      <c r="G16" s="79" t="s">
        <v>156</v>
      </c>
      <c r="H16" s="79" t="s">
        <v>157</v>
      </c>
      <c r="I16" s="79" t="s">
        <v>148</v>
      </c>
    </row>
    <row r="17" spans="2:9" ht="21.75" customHeight="1" x14ac:dyDescent="0.3">
      <c r="B17" s="91" t="s">
        <v>29</v>
      </c>
      <c r="C17" s="92" t="s">
        <v>3</v>
      </c>
      <c r="D17" s="93">
        <f>FURS!D20</f>
        <v>139144543.97999999</v>
      </c>
      <c r="E17" s="93">
        <f>FURS!E20</f>
        <v>138350536.05000001</v>
      </c>
      <c r="F17" s="94">
        <f t="shared" ref="F17" si="2">D17/E17*100</f>
        <v>100.57391026639249</v>
      </c>
      <c r="G17" s="93">
        <f>FURS!J20</f>
        <v>385812716.63999999</v>
      </c>
      <c r="H17" s="93">
        <f>FURS!K20</f>
        <v>340293431.62</v>
      </c>
      <c r="I17" s="96">
        <f>G17/H17*100</f>
        <v>113.37648064592403</v>
      </c>
    </row>
    <row r="20" spans="2:9" x14ac:dyDescent="0.3">
      <c r="B20" s="77" t="s">
        <v>142</v>
      </c>
    </row>
    <row r="22" spans="2:9" ht="54" customHeight="1" x14ac:dyDescent="0.3">
      <c r="B22" s="78"/>
      <c r="C22" s="79" t="s">
        <v>143</v>
      </c>
      <c r="D22" s="79" t="s">
        <v>154</v>
      </c>
      <c r="E22" s="79" t="s">
        <v>155</v>
      </c>
      <c r="F22" s="79" t="s">
        <v>148</v>
      </c>
      <c r="G22" s="79" t="s">
        <v>156</v>
      </c>
      <c r="H22" s="79" t="s">
        <v>157</v>
      </c>
      <c r="I22" s="79" t="s">
        <v>148</v>
      </c>
    </row>
    <row r="23" spans="2:9" ht="30" customHeight="1" x14ac:dyDescent="0.3">
      <c r="B23" s="80" t="s">
        <v>43</v>
      </c>
      <c r="C23" s="97" t="s">
        <v>129</v>
      </c>
      <c r="D23" s="70">
        <f>+D24+D33+D35+D37+D29+D30</f>
        <v>620233517.90999997</v>
      </c>
      <c r="E23" s="70">
        <f>+E24+E33+E35+E37+E29+E30</f>
        <v>606549199.66999996</v>
      </c>
      <c r="F23" s="98">
        <f t="shared" ref="F23:F37" si="3">D23/E23*100</f>
        <v>102.25609369321485</v>
      </c>
      <c r="G23" s="68">
        <f>+G24+G33+G35+G37+G29+G30</f>
        <v>2136424217.4099998</v>
      </c>
      <c r="H23" s="68">
        <f>+H24+H33+H35+H37+H29+H30</f>
        <v>1816763541.4299998</v>
      </c>
      <c r="I23" s="99">
        <f t="shared" ref="I23:I37" si="4">G23/H23*100</f>
        <v>117.5950622461518</v>
      </c>
    </row>
    <row r="24" spans="2:9" x14ac:dyDescent="0.3">
      <c r="B24" s="86" t="s">
        <v>44</v>
      </c>
      <c r="C24" s="87" t="s">
        <v>111</v>
      </c>
      <c r="D24" s="45">
        <f>D25+D28</f>
        <v>491911898.31999999</v>
      </c>
      <c r="E24" s="45">
        <f>E25+E28</f>
        <v>449090769.80000001</v>
      </c>
      <c r="F24" s="47">
        <f t="shared" si="3"/>
        <v>109.53507206106019</v>
      </c>
      <c r="G24" s="46">
        <f>G25+G28</f>
        <v>1559750287.3099999</v>
      </c>
      <c r="H24" s="46">
        <f>H25+H28</f>
        <v>1255429178.1800001</v>
      </c>
      <c r="I24" s="100">
        <f t="shared" si="4"/>
        <v>124.24040435089896</v>
      </c>
    </row>
    <row r="25" spans="2:9" ht="24.6" x14ac:dyDescent="0.3">
      <c r="B25" s="86" t="s">
        <v>45</v>
      </c>
      <c r="C25" s="101" t="s">
        <v>109</v>
      </c>
      <c r="D25" s="45">
        <f>D26-D27</f>
        <v>467470649.40999997</v>
      </c>
      <c r="E25" s="45">
        <f>E26-E27</f>
        <v>434104582.65000004</v>
      </c>
      <c r="F25" s="47">
        <f t="shared" si="3"/>
        <v>107.68618164690086</v>
      </c>
      <c r="G25" s="45">
        <f>G26-G27</f>
        <v>1490276369.8299999</v>
      </c>
      <c r="H25" s="45">
        <f>H26-H27</f>
        <v>1209309270.6600001</v>
      </c>
      <c r="I25" s="102">
        <f t="shared" si="4"/>
        <v>123.23368438386795</v>
      </c>
    </row>
    <row r="26" spans="2:9" x14ac:dyDescent="0.3">
      <c r="B26" s="105" t="s">
        <v>107</v>
      </c>
      <c r="C26" s="112" t="s">
        <v>104</v>
      </c>
      <c r="D26" s="48">
        <f>FURS!D42</f>
        <v>691505689.21000004</v>
      </c>
      <c r="E26" s="48">
        <f>FURS!E42</f>
        <v>590038117.68000007</v>
      </c>
      <c r="F26" s="49">
        <f t="shared" si="3"/>
        <v>117.19678246025278</v>
      </c>
      <c r="G26" s="48">
        <f>FURS!J42</f>
        <v>2373854338.5599999</v>
      </c>
      <c r="H26" s="48">
        <f>FURS!K42</f>
        <v>1883991144.6100001</v>
      </c>
      <c r="I26" s="113">
        <f t="shared" si="4"/>
        <v>126.00135331588329</v>
      </c>
    </row>
    <row r="27" spans="2:9" x14ac:dyDescent="0.3">
      <c r="B27" s="105" t="s">
        <v>108</v>
      </c>
      <c r="C27" s="112" t="s">
        <v>1</v>
      </c>
      <c r="D27" s="48">
        <f>FURS!D43</f>
        <v>224035039.80000007</v>
      </c>
      <c r="E27" s="48">
        <f>FURS!E43</f>
        <v>155933535.03000003</v>
      </c>
      <c r="F27" s="49">
        <f t="shared" si="3"/>
        <v>143.67341813734805</v>
      </c>
      <c r="G27" s="48">
        <f>FURS!J43</f>
        <v>883577968.73000002</v>
      </c>
      <c r="H27" s="48">
        <f>FURS!K43</f>
        <v>674681873.95000005</v>
      </c>
      <c r="I27" s="107">
        <f t="shared" si="4"/>
        <v>130.96216199747514</v>
      </c>
    </row>
    <row r="28" spans="2:9" x14ac:dyDescent="0.3">
      <c r="B28" s="103" t="s">
        <v>46</v>
      </c>
      <c r="C28" s="104" t="s">
        <v>105</v>
      </c>
      <c r="D28" s="45">
        <f>FURS!D44</f>
        <v>24441248.910000011</v>
      </c>
      <c r="E28" s="45">
        <f>FURS!E44</f>
        <v>14986187.149999995</v>
      </c>
      <c r="F28" s="47">
        <f t="shared" si="3"/>
        <v>163.0918436114687</v>
      </c>
      <c r="G28" s="45">
        <f>FURS!J44</f>
        <v>69473917.480000079</v>
      </c>
      <c r="H28" s="45">
        <f>FURS!K44</f>
        <v>46119907.519999996</v>
      </c>
      <c r="I28" s="100">
        <f t="shared" si="4"/>
        <v>150.63759061067623</v>
      </c>
    </row>
    <row r="29" spans="2:9" x14ac:dyDescent="0.3">
      <c r="B29" s="105" t="s">
        <v>47</v>
      </c>
      <c r="C29" s="106" t="s">
        <v>112</v>
      </c>
      <c r="D29" s="48">
        <f>FURS!D45</f>
        <v>17326903.50999999</v>
      </c>
      <c r="E29" s="48">
        <f>FURS!E45</f>
        <v>12209171.5</v>
      </c>
      <c r="F29" s="49">
        <f t="shared" si="3"/>
        <v>141.91711132897095</v>
      </c>
      <c r="G29" s="48">
        <f>FURS!J45</f>
        <v>52491790.049999997</v>
      </c>
      <c r="H29" s="48">
        <f>FURS!K45</f>
        <v>41741421.369999997</v>
      </c>
      <c r="I29" s="107">
        <f t="shared" si="4"/>
        <v>125.75467803242178</v>
      </c>
    </row>
    <row r="30" spans="2:9" x14ac:dyDescent="0.3">
      <c r="B30" s="86" t="s">
        <v>48</v>
      </c>
      <c r="C30" s="108" t="s">
        <v>114</v>
      </c>
      <c r="D30" s="46">
        <f>D31-D32</f>
        <v>77756382.01000002</v>
      </c>
      <c r="E30" s="46">
        <f>E31-E32</f>
        <v>115345575.79000001</v>
      </c>
      <c r="F30" s="47">
        <f t="shared" si="3"/>
        <v>67.411672686574931</v>
      </c>
      <c r="G30" s="46">
        <f>G31-G32</f>
        <v>404765921.72000003</v>
      </c>
      <c r="H30" s="46">
        <f>H31-H32</f>
        <v>423435701.53999996</v>
      </c>
      <c r="I30" s="100">
        <f t="shared" si="4"/>
        <v>95.590881979932362</v>
      </c>
    </row>
    <row r="31" spans="2:9" x14ac:dyDescent="0.3">
      <c r="B31" s="105" t="s">
        <v>77</v>
      </c>
      <c r="C31" s="114" t="s">
        <v>104</v>
      </c>
      <c r="D31" s="50">
        <f>FURS!D47</f>
        <v>85107580.220000014</v>
      </c>
      <c r="E31" s="50">
        <f>FURS!E47</f>
        <v>124206854.58</v>
      </c>
      <c r="F31" s="49">
        <f t="shared" si="3"/>
        <v>68.520840099998949</v>
      </c>
      <c r="G31" s="50">
        <f>FURS!J47</f>
        <v>425059112.06</v>
      </c>
      <c r="H31" s="50">
        <f>FURS!K47</f>
        <v>446558763.49999994</v>
      </c>
      <c r="I31" s="107">
        <f t="shared" si="4"/>
        <v>95.185482136440044</v>
      </c>
    </row>
    <row r="32" spans="2:9" x14ac:dyDescent="0.3">
      <c r="B32" s="83" t="s">
        <v>113</v>
      </c>
      <c r="C32" s="114" t="s">
        <v>1</v>
      </c>
      <c r="D32" s="50">
        <f>FURS!D48</f>
        <v>7351198.209999999</v>
      </c>
      <c r="E32" s="50">
        <f>FURS!E48</f>
        <v>8861278.7899999972</v>
      </c>
      <c r="F32" s="52">
        <f t="shared" si="3"/>
        <v>82.958660755554462</v>
      </c>
      <c r="G32" s="50">
        <f>FURS!J48</f>
        <v>20293190.34</v>
      </c>
      <c r="H32" s="50">
        <f>FURS!K48</f>
        <v>23123061.959999993</v>
      </c>
      <c r="I32" s="85">
        <f t="shared" si="4"/>
        <v>87.761691661358171</v>
      </c>
    </row>
    <row r="33" spans="2:9" x14ac:dyDescent="0.3">
      <c r="B33" s="83" t="s">
        <v>49</v>
      </c>
      <c r="C33" s="109" t="s">
        <v>74</v>
      </c>
      <c r="D33" s="50">
        <f>FURS!D49</f>
        <v>24133751.579999976</v>
      </c>
      <c r="E33" s="50">
        <f>FURS!E49</f>
        <v>20309118.039999977</v>
      </c>
      <c r="F33" s="49">
        <f t="shared" si="3"/>
        <v>118.83210059869249</v>
      </c>
      <c r="G33" s="50">
        <f>FURS!J49</f>
        <v>91070815.059999987</v>
      </c>
      <c r="H33" s="50">
        <f>FURS!K49</f>
        <v>71015740.929999977</v>
      </c>
      <c r="I33" s="107">
        <f t="shared" si="4"/>
        <v>128.24032231075114</v>
      </c>
    </row>
    <row r="34" spans="2:9" hidden="1" x14ac:dyDescent="0.3">
      <c r="B34" s="83" t="s">
        <v>110</v>
      </c>
      <c r="C34" s="109" t="s">
        <v>75</v>
      </c>
      <c r="D34" s="50">
        <f>FURS!D50</f>
        <v>23975484.079999991</v>
      </c>
      <c r="E34" s="50">
        <f>FURS!E50</f>
        <v>20047442.099999979</v>
      </c>
      <c r="F34" s="52">
        <f t="shared" si="3"/>
        <v>119.59373151151296</v>
      </c>
      <c r="G34" s="50">
        <f>FURS!J50</f>
        <v>88760506.319999993</v>
      </c>
      <c r="H34" s="50">
        <f>FURS!K50</f>
        <v>70384491.319999978</v>
      </c>
      <c r="I34" s="85">
        <f t="shared" si="4"/>
        <v>126.10804547333343</v>
      </c>
    </row>
    <row r="35" spans="2:9" x14ac:dyDescent="0.3">
      <c r="B35" s="83" t="s">
        <v>91</v>
      </c>
      <c r="C35" s="109" t="s">
        <v>76</v>
      </c>
      <c r="D35" s="50">
        <f>FURS!D51</f>
        <v>7481853.8400000101</v>
      </c>
      <c r="E35" s="50">
        <f>FURS!E51</f>
        <v>7889454.160000002</v>
      </c>
      <c r="F35" s="52">
        <f t="shared" si="3"/>
        <v>94.833605573544617</v>
      </c>
      <c r="G35" s="50">
        <f>FURS!J51</f>
        <v>22519499.980000008</v>
      </c>
      <c r="H35" s="50">
        <f>FURS!K51</f>
        <v>21227636.340000004</v>
      </c>
      <c r="I35" s="85">
        <f t="shared" si="4"/>
        <v>106.08576300869494</v>
      </c>
    </row>
    <row r="36" spans="2:9" hidden="1" x14ac:dyDescent="0.3">
      <c r="B36" s="83" t="s">
        <v>99</v>
      </c>
      <c r="C36" s="109" t="s">
        <v>78</v>
      </c>
      <c r="D36" s="50">
        <f>FURS!D52</f>
        <v>3347716.5700000059</v>
      </c>
      <c r="E36" s="50">
        <f>FURS!E52</f>
        <v>3669786.879999998</v>
      </c>
      <c r="F36" s="52">
        <f t="shared" si="3"/>
        <v>91.223732589070877</v>
      </c>
      <c r="G36" s="50">
        <f>FURS!J52</f>
        <v>12296696.160000004</v>
      </c>
      <c r="H36" s="50">
        <f>FURS!K52</f>
        <v>11514020.35</v>
      </c>
      <c r="I36" s="85">
        <f t="shared" si="4"/>
        <v>106.79758925387</v>
      </c>
    </row>
    <row r="37" spans="2:9" x14ac:dyDescent="0.3">
      <c r="B37" s="83" t="s">
        <v>100</v>
      </c>
      <c r="C37" s="109" t="s">
        <v>14</v>
      </c>
      <c r="D37" s="50">
        <f>FURS!D53</f>
        <v>1622728.6499999994</v>
      </c>
      <c r="E37" s="50">
        <f>FURS!E53</f>
        <v>1705110.3800000001</v>
      </c>
      <c r="F37" s="52">
        <f t="shared" si="3"/>
        <v>95.168539763390527</v>
      </c>
      <c r="G37" s="50">
        <f>FURS!J53</f>
        <v>5825903.2899999991</v>
      </c>
      <c r="H37" s="50">
        <f>FURS!K53</f>
        <v>3913863.0700000008</v>
      </c>
      <c r="I37" s="85">
        <f t="shared" si="4"/>
        <v>148.85301774239124</v>
      </c>
    </row>
    <row r="39" spans="2:9" x14ac:dyDescent="0.3">
      <c r="B39" s="77" t="s">
        <v>144</v>
      </c>
    </row>
    <row r="41" spans="2:9" ht="52.5" customHeight="1" x14ac:dyDescent="0.3">
      <c r="B41" s="78"/>
      <c r="C41" s="79" t="s">
        <v>143</v>
      </c>
      <c r="D41" s="79" t="s">
        <v>154</v>
      </c>
      <c r="E41" s="79" t="s">
        <v>155</v>
      </c>
      <c r="F41" s="79" t="s">
        <v>148</v>
      </c>
      <c r="G41" s="79" t="s">
        <v>156</v>
      </c>
      <c r="H41" s="79" t="s">
        <v>157</v>
      </c>
      <c r="I41" s="79" t="s">
        <v>148</v>
      </c>
    </row>
    <row r="42" spans="2:9" ht="30" customHeight="1" x14ac:dyDescent="0.3">
      <c r="B42" s="80" t="s">
        <v>31</v>
      </c>
      <c r="C42" s="97" t="s">
        <v>65</v>
      </c>
      <c r="D42" s="70">
        <f>+D43+D44+D45+D46</f>
        <v>703126610.39999974</v>
      </c>
      <c r="E42" s="70">
        <f>+E43+E44+E45+E46</f>
        <v>664102293.6299994</v>
      </c>
      <c r="F42" s="98">
        <f t="shared" ref="F42:F46" si="5">D42/E42*100</f>
        <v>105.87625086441012</v>
      </c>
      <c r="G42" s="68">
        <f>+G43+G44+G45+G46</f>
        <v>2748750110.0899997</v>
      </c>
      <c r="H42" s="68">
        <f>+H43+H44+H45+H46</f>
        <v>2576107022.75</v>
      </c>
      <c r="I42" s="99">
        <f>G42/H42*100</f>
        <v>106.70170477450516</v>
      </c>
    </row>
    <row r="43" spans="2:9" x14ac:dyDescent="0.3">
      <c r="B43" s="86" t="s">
        <v>32</v>
      </c>
      <c r="C43" s="87" t="s">
        <v>5</v>
      </c>
      <c r="D43" s="51">
        <f>FURS!D25</f>
        <v>4012005.0699999984</v>
      </c>
      <c r="E43" s="51">
        <f>FURS!E25</f>
        <v>3811932.179999996</v>
      </c>
      <c r="F43" s="52">
        <f t="shared" si="5"/>
        <v>105.24859521503875</v>
      </c>
      <c r="G43" s="51">
        <f>FURS!J25</f>
        <v>15628432.399999999</v>
      </c>
      <c r="H43" s="51">
        <f>FURS!K25</f>
        <v>14791431.849999998</v>
      </c>
      <c r="I43" s="85">
        <f>G43/H43*100</f>
        <v>105.65868509883309</v>
      </c>
    </row>
    <row r="44" spans="2:9" x14ac:dyDescent="0.3">
      <c r="B44" s="86" t="s">
        <v>33</v>
      </c>
      <c r="C44" s="87" t="s">
        <v>6</v>
      </c>
      <c r="D44" s="51">
        <f>FURS!D26</f>
        <v>3639268.2000000011</v>
      </c>
      <c r="E44" s="51">
        <f>FURS!E26</f>
        <v>3450502.91</v>
      </c>
      <c r="F44" s="52">
        <f t="shared" si="5"/>
        <v>105.4706602174696</v>
      </c>
      <c r="G44" s="51">
        <f>FURS!J26</f>
        <v>14187504.34</v>
      </c>
      <c r="H44" s="51">
        <f>FURS!K26</f>
        <v>13426774.749999998</v>
      </c>
      <c r="I44" s="85">
        <f>G44/H44*100</f>
        <v>105.66576563742534</v>
      </c>
    </row>
    <row r="45" spans="2:9" x14ac:dyDescent="0.3">
      <c r="B45" s="86" t="s">
        <v>34</v>
      </c>
      <c r="C45" s="86" t="s">
        <v>7</v>
      </c>
      <c r="D45" s="51">
        <f>FURS!D27</f>
        <v>446907446.39999986</v>
      </c>
      <c r="E45" s="51">
        <f>FURS!E27</f>
        <v>422129642.65999937</v>
      </c>
      <c r="F45" s="52">
        <f t="shared" si="5"/>
        <v>105.8697142384662</v>
      </c>
      <c r="G45" s="51">
        <f>FURS!J27</f>
        <v>1747001702.6499999</v>
      </c>
      <c r="H45" s="51">
        <f>FURS!K27</f>
        <v>1636525319.3999999</v>
      </c>
      <c r="I45" s="85">
        <f>G45/H45*100</f>
        <v>106.75066752346392</v>
      </c>
    </row>
    <row r="46" spans="2:9" x14ac:dyDescent="0.3">
      <c r="B46" s="86" t="s">
        <v>35</v>
      </c>
      <c r="C46" s="87" t="s">
        <v>8</v>
      </c>
      <c r="D46" s="51">
        <f>FURS!D28</f>
        <v>248567890.7299999</v>
      </c>
      <c r="E46" s="51">
        <f>FURS!E28</f>
        <v>234710215.88</v>
      </c>
      <c r="F46" s="52">
        <f t="shared" si="5"/>
        <v>105.9041634800783</v>
      </c>
      <c r="G46" s="51">
        <f>FURS!J28</f>
        <v>971932470.69999981</v>
      </c>
      <c r="H46" s="51">
        <f>FURS!K28</f>
        <v>911363496.75</v>
      </c>
      <c r="I46" s="85">
        <f>G46/H46*100</f>
        <v>106.64597322210008</v>
      </c>
    </row>
    <row r="49" spans="2:9" ht="52.8" x14ac:dyDescent="0.3">
      <c r="B49" s="78"/>
      <c r="C49" s="79" t="s">
        <v>143</v>
      </c>
      <c r="D49" s="79" t="s">
        <v>154</v>
      </c>
      <c r="E49" s="79" t="s">
        <v>155</v>
      </c>
      <c r="F49" s="79" t="s">
        <v>148</v>
      </c>
      <c r="G49" s="79" t="s">
        <v>156</v>
      </c>
      <c r="H49" s="79" t="s">
        <v>157</v>
      </c>
      <c r="I49" s="79" t="s">
        <v>148</v>
      </c>
    </row>
    <row r="50" spans="2:9" ht="49.5" customHeight="1" x14ac:dyDescent="0.3">
      <c r="B50" s="111" t="s">
        <v>95</v>
      </c>
      <c r="C50" s="110" t="s">
        <v>122</v>
      </c>
      <c r="D50" s="68">
        <f>SUM(D51:D54)</f>
        <v>8041339.6100000273</v>
      </c>
      <c r="E50" s="68">
        <f>SUM(E51:E54)</f>
        <v>45836420.799999982</v>
      </c>
      <c r="F50" s="98">
        <f t="shared" ref="F50:F54" si="6">D50/E50*100</f>
        <v>17.54355918209048</v>
      </c>
      <c r="G50" s="68">
        <f>SUM(G51:G54)</f>
        <v>155853122.75000003</v>
      </c>
      <c r="H50" s="68">
        <f>SUM(H51:H54)</f>
        <v>187079027.38</v>
      </c>
      <c r="I50" s="99">
        <f>G50/H50*100</f>
        <v>83.308709122924256</v>
      </c>
    </row>
    <row r="51" spans="2:9" ht="16.5" customHeight="1" x14ac:dyDescent="0.3">
      <c r="B51" s="86" t="s">
        <v>96</v>
      </c>
      <c r="C51" s="115" t="s">
        <v>17</v>
      </c>
      <c r="D51" s="37">
        <f>FURS!D69</f>
        <v>31089.600000000006</v>
      </c>
      <c r="E51" s="37">
        <f>FURS!E69</f>
        <v>30687.440000000017</v>
      </c>
      <c r="F51" s="52">
        <f t="shared" si="6"/>
        <v>101.31050358061798</v>
      </c>
      <c r="G51" s="95">
        <f>FURS!J69</f>
        <v>126102.09</v>
      </c>
      <c r="H51" s="95">
        <f>FURS!K69</f>
        <v>125770.50000000001</v>
      </c>
      <c r="I51" s="85">
        <f>G51/H51*100</f>
        <v>100.26364688062779</v>
      </c>
    </row>
    <row r="52" spans="2:9" ht="14.25" customHeight="1" x14ac:dyDescent="0.3">
      <c r="B52" s="86" t="s">
        <v>97</v>
      </c>
      <c r="C52" s="115" t="s">
        <v>18</v>
      </c>
      <c r="D52" s="37">
        <f>FURS!D70</f>
        <v>52148.41</v>
      </c>
      <c r="E52" s="37">
        <f>FURS!E70</f>
        <v>51265.820000000007</v>
      </c>
      <c r="F52" s="52">
        <f t="shared" si="6"/>
        <v>101.72159540216073</v>
      </c>
      <c r="G52" s="95">
        <f>FURS!J70</f>
        <v>211743.28</v>
      </c>
      <c r="H52" s="95">
        <f>FURS!K70</f>
        <v>209422.09999999998</v>
      </c>
      <c r="I52" s="85">
        <f>G52/H52*100</f>
        <v>101.10837394907225</v>
      </c>
    </row>
    <row r="53" spans="2:9" ht="21.75" customHeight="1" x14ac:dyDescent="0.3">
      <c r="B53" s="86" t="s">
        <v>115</v>
      </c>
      <c r="C53" s="115" t="s">
        <v>19</v>
      </c>
      <c r="D53" s="37">
        <f>FURS!D71</f>
        <v>3323480.5000000298</v>
      </c>
      <c r="E53" s="37">
        <f>FURS!E71</f>
        <v>41225712.219999984</v>
      </c>
      <c r="F53" s="52">
        <f t="shared" si="6"/>
        <v>8.0616690920083052</v>
      </c>
      <c r="G53" s="95">
        <f>FURS!J71</f>
        <v>136757055.85000002</v>
      </c>
      <c r="H53" s="95">
        <f>FURS!K71</f>
        <v>168094847.66999999</v>
      </c>
      <c r="I53" s="85">
        <f>G53/H53*100</f>
        <v>81.357077712743703</v>
      </c>
    </row>
    <row r="54" spans="2:9" ht="20.25" customHeight="1" x14ac:dyDescent="0.3">
      <c r="B54" s="86" t="s">
        <v>116</v>
      </c>
      <c r="C54" s="115" t="s">
        <v>20</v>
      </c>
      <c r="D54" s="37">
        <f>FURS!D72</f>
        <v>4634621.0999999978</v>
      </c>
      <c r="E54" s="37">
        <f>FURS!E72</f>
        <v>4528755.320000004</v>
      </c>
      <c r="F54" s="52">
        <f t="shared" si="6"/>
        <v>102.33763523351476</v>
      </c>
      <c r="G54" s="95">
        <f>FURS!J72</f>
        <v>18758221.529999997</v>
      </c>
      <c r="H54" s="95">
        <f>FURS!K72</f>
        <v>18648987.110000003</v>
      </c>
      <c r="I54" s="85">
        <f>G54/H54*100</f>
        <v>100.58573915760509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april</Mesec>
    <Leto xmlns="a1b54cee-d36d-4423-9882-848277f2f248">2022</Leto>
  </documentManagement>
</p:properties>
</file>

<file path=customXml/item2.xml><?xml version="1.0" encoding="utf-8"?>
<?mso-contentType ?>
<FormTemplates xmlns="http://schemas.microsoft.com/sharepoint/v3/contenttype/form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2022-05-13T11:19:30Z</cp:lastPrinted>
  <dcterms:created xsi:type="dcterms:W3CDTF">2013-10-09T08:57:38Z</dcterms:created>
  <dcterms:modified xsi:type="dcterms:W3CDTF">2022-05-13T11:19:44Z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</Properties>
</file>