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338C9F37-FCAA-4116-A530-C8D741E202B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F46" i="24" s="1"/>
  <c r="E45" i="24"/>
  <c r="E43" i="24"/>
  <c r="E11" i="24"/>
  <c r="E8" i="24"/>
  <c r="E9" i="24"/>
  <c r="E7" i="24"/>
  <c r="E17" i="24"/>
  <c r="F17" i="24" s="1"/>
  <c r="E10" i="24"/>
  <c r="G54" i="24"/>
  <c r="D52" i="24"/>
  <c r="I9" i="24" l="1"/>
  <c r="F26" i="24"/>
  <c r="I45" i="24"/>
  <c r="I8" i="24"/>
  <c r="F8" i="24"/>
  <c r="F33" i="24"/>
  <c r="D50" i="24"/>
  <c r="D6" i="24"/>
  <c r="F11" i="24"/>
  <c r="G25" i="24"/>
  <c r="G24" i="24" s="1"/>
  <c r="F45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I42" i="24" s="1"/>
  <c r="F7" i="24"/>
  <c r="G50" i="24"/>
  <c r="F52" i="24"/>
  <c r="F50" i="24" l="1"/>
  <c r="I24" i="24"/>
  <c r="G23" i="24"/>
  <c r="F25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<sst xmlns="http://schemas.openxmlformats.org/spreadsheetml/2006/main" count="331" uniqueCount="189">
  <si>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</si>
  <si>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</si>
  <si>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</si>
  <si>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</si>
  <si>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</si>
  <si>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</si>
  <si>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</si>
  <si>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</si>
  <si>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</si>
  <si>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</si>
  <si>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</si>
  <si>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</si>
  <si>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</si>
  <si>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</si>
  <si>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</si>
  <si>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</si>
  <si>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</si>
  <si>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</si>
  <si>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</si>
  <si>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</si>
  <si>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</si>
  <si>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</si>
  <si>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</si>
  <si>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</si>
  <si>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</si>
  <si>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</si>
  <si>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</si>
  <si>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</si>
  <si>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</si>
  <si>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</si>
  <si>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</si>
  <si>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</si>
  <si>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</si>
  <si>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</si>
  <si>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</si>
  <si>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</si>
  <si>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</si>
  <si>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</si>
  <si>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</si>
  <si>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</si>
  <si>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</si>
  <si>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</si>
  <si>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</si>
  <si>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</si>
  <si>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</si>
  <si>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</si>
  <si>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</si>
  <si>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</si>
  <si>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</si>
  <si>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</si>
  <si>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</si>
  <si>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</si>
  <si>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</si>
  <si>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</si>
  <si>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</si>
  <si>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</si>
  <si>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</si>
  <si>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</si>
  <si>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</si>
  <si>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</si>
  <si>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</si>
  <si>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</si>
  <si>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</si>
  <si>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</si>
  <si>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</si>
  <si>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</si>
  <si>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</si>
  <si>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</si>
  <si>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</si>
  <si>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</si>
  <si>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</si>
  <si>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</si>
  <si>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</si>
  <si>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</si>
  <si>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</si>
  <si>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</si>
  <si>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</si>
  <si>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</si>
  <si>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</si>
  <si>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</si>
  <si>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</si>
  <si>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</si>
  <si>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</si>
  <si>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</si>
  <si>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</si>
  <si>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</si>
  <si>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</si>
  <si>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</si>
  <si>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</si>
  <si>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</si>
  <si>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</si>
  <si>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</si>
  <si>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</si>
  <si>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</si>
  <si>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</si>
  <si>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</si>
  <si>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</si>
  <si>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</si>
  <si>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</si>
  <si>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</si>
  <si>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</si>
  <si>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</si>
  <si>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</si>
  <si>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</si>
  <si>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</si>
  <si>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</si>
  <si>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</si>
  <si>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</si>
  <si>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</si>
  <si>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</si>
  <si>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</si>
  <si>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</si>
  <si>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</si>
  <si>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</si>
  <si>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</si>
  <si>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</si>
  <si>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</si>
  <si>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</si>
  <si>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</si>
  <si>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</si>
  <si>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</si>
  <si>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</si>
  <si>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</si>
  <si>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</si>
  <si>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</si>
  <si>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</si>
  <si>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</si>
  <si>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</si>
  <si>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</si>
  <si>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</si>
  <si>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</si>
  <si>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</si>
  <si>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</si>
  <si>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</si>
  <si>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</si>
  <si>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</si>
  <si>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</si>
  <si>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</si>
  <si>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</si>
  <si>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</si>
  <si>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</si>
  <si>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</si>
  <si>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</si>
  <si>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</si>
  <si>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</si>
  <si>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</si>
  <si>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</si>
  <si>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</si>
  <si>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</si>
  <si>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</si>
  <si>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</si>
  <si>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</si>
  <si>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</si>
  <si>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</si>
  <si>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</si>
  <si>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</si>
  <si>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</si>
  <si>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</si>
  <si>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</si>
  <si>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</si>
  <si>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</si>
  <si>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</si>
  <si>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</si>
  <si>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</si>
  <si>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</si>
  <si>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</si>
  <si>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</si>
  <si>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</si>
  <si>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</si>
  <si>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</si>
  <si>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</si>
  <si>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</si>
  <si>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</si>
  <si>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</si>
  <si>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</si>
  <si>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</si>
  <si>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</si>
  <si>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</si>
  <si>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</si>
  <si>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</si>
  <si>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</si>
  <si>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</si>
  <si>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 xml:space="preserve"> REALIZACIJA  MAJ 2022</t>
  </si>
  <si>
    <t xml:space="preserve"> REALIZACIJA  MAJ 2021</t>
  </si>
  <si>
    <t xml:space="preserve"> REALIZACIJA  MAJ 2020</t>
  </si>
  <si>
    <t>REALIZACIJA JANUAR - MAJ 2022</t>
  </si>
  <si>
    <t>REALIZACIJA JANUAR - MAJ 2021</t>
  </si>
  <si>
    <t>REALIZACIJA JANUAR - MAJ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</si>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</sst>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8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5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5" fontId="47" fillId="34" borderId="36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6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5" fontId="28" fillId="0" borderId="37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5" fontId="57" fillId="0" borderId="1" xfId="0" quotePrefix="1" applyNumberFormat="1" applyFont="1" applyFill="1" applyBorder="1" applyAlignment="1"/>
    <xf numFmtId="165" fontId="57" fillId="0" borderId="36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5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5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5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5" fontId="28" fillId="0" borderId="33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5" fontId="47" fillId="0" borderId="36" xfId="0" applyNumberFormat="1" applyFont="1" applyFill="1" applyBorder="1" applyAlignment="1"/>
    <xf numFmtId="165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5" fontId="47" fillId="0" borderId="36" xfId="0" applyNumberFormat="1" applyFont="1" applyFill="1" applyBorder="1" applyAlignment="1">
      <alignment horizontal="right"/>
    </xf>
    <xf numFmtId="165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2" xfId="0" applyNumberFormat="1" applyFont="1" applyFill="1" applyBorder="1" applyAlignment="1"/>
    <xf numFmtId="165" fontId="47" fillId="35" borderId="22" xfId="0" applyNumberFormat="1" applyFont="1" applyFill="1" applyBorder="1" applyAlignment="1"/>
    <xf numFmtId="165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/>
    <xf numFmtId="165" fontId="57" fillId="0" borderId="22" xfId="0" applyNumberFormat="1" applyFont="1" applyBorder="1" applyAlignment="1"/>
    <xf numFmtId="165" fontId="1" fillId="0" borderId="22" xfId="0" applyNumberFormat="1" applyFont="1" applyBorder="1" applyAlignment="1"/>
    <xf numFmtId="165" fontId="57" fillId="0" borderId="22" xfId="0" quotePrefix="1" applyNumberFormat="1" applyFont="1" applyFill="1" applyBorder="1" applyAlignment="1"/>
    <xf numFmtId="165" fontId="57" fillId="0" borderId="22" xfId="0" applyNumberFormat="1" applyFont="1" applyFill="1" applyBorder="1" applyAlignment="1"/>
    <xf numFmtId="165" fontId="28" fillId="0" borderId="31" xfId="0" applyNumberFormat="1" applyFont="1" applyFill="1" applyBorder="1" applyAlignment="1"/>
    <xf numFmtId="165" fontId="47" fillId="41" borderId="22" xfId="0" applyNumberFormat="1" applyFont="1" applyFill="1" applyBorder="1" applyAlignment="1"/>
    <xf numFmtId="165" fontId="47" fillId="0" borderId="31" xfId="0" applyNumberFormat="1" applyFont="1" applyFill="1" applyBorder="1" applyAlignment="1"/>
    <xf numFmtId="165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5" fontId="47" fillId="42" borderId="40" xfId="0" applyNumberFormat="1" applyFont="1" applyFill="1" applyBorder="1" applyAlignment="1"/>
    <xf numFmtId="165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5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5" fontId="28" fillId="0" borderId="1" xfId="0" applyNumberFormat="1" applyFont="1" applyBorder="1" applyAlignment="1">
      <alignment horizontal="right"/>
    </xf>
    <xf numFmtId="165" fontId="28" fillId="0" borderId="36" xfId="0" applyNumberFormat="1" applyFont="1" applyBorder="1" applyAlignment="1">
      <alignment horizontal="right"/>
    </xf>
    <xf numFmtId="165" fontId="47" fillId="35" borderId="1" xfId="0" applyNumberFormat="1" applyFont="1" applyFill="1" applyBorder="1" applyAlignment="1">
      <alignment horizontal="right"/>
    </xf>
    <xf numFmtId="165" fontId="47" fillId="35" borderId="36" xfId="0" applyNumberFormat="1" applyFont="1" applyFill="1" applyBorder="1" applyAlignment="1">
      <alignment horizontal="right"/>
    </xf>
    <xf numFmtId="165" fontId="29" fillId="0" borderId="1" xfId="0" applyNumberFormat="1" applyFont="1" applyBorder="1" applyAlignment="1"/>
    <xf numFmtId="0" fontId="60" fillId="0" borderId="0" xfId="0" applyFont="1" applyAlignment="1">
      <alignment horizontal="lef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15.238617736188173</c:v>
                </c:pt>
                <c:pt idx="1">
                  <c:v>18.353826255576671</c:v>
                </c:pt>
                <c:pt idx="2">
                  <c:v>13.448511246466799</c:v>
                </c:pt>
                <c:pt idx="3">
                  <c:v>52.959044761768361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11.843038859849695</c:v>
                </c:pt>
                <c:pt idx="1">
                  <c:v>19.945801416778934</c:v>
                </c:pt>
                <c:pt idx="2">
                  <c:v>15.323035057250712</c:v>
                </c:pt>
                <c:pt idx="3">
                  <c:v>52.888124666120653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4"/>
  <sheetViews>
    <sheetView tabSelected="1" topLeftCell="D1" zoomScale="89" zoomScaleNormal="89" workbookViewId="0">
      <selection activeCell="C84" sqref="C84"/>
    </sheetView>
  </sheetViews>
  <sheetFormatPr defaultColWidth="11.5546875" defaultRowHeight="14.4" x14ac:dyDescent="0.3"/>
  <cols>
    <col min="1" max="1" width="3.44140625" style="125" customWidth="1"/>
    <col min="2" max="2" width="6.5546875" style="125" customWidth="1"/>
    <col min="3" max="3" width="57.44140625" style="125" customWidth="1"/>
    <col min="4" max="5" width="18.44140625" style="221" bestFit="1" customWidth="1"/>
    <col min="6" max="6" width="18.44140625" style="221" customWidth="1"/>
    <col min="7" max="7" width="9.44140625" style="221" customWidth="1"/>
    <col min="8" max="8" width="10.44140625" style="221" customWidth="1"/>
    <col min="9" max="9" width="10.77734375" style="125" customWidth="1"/>
    <col min="10" max="11" width="18.44140625" style="125" bestFit="1" customWidth="1"/>
    <col min="12" max="12" width="18.44140625" style="125" customWidth="1"/>
    <col min="13" max="13" width="12.5546875" style="125" customWidth="1"/>
    <col min="14" max="14" width="10" style="125" customWidth="1"/>
    <col min="15" max="15" width="10.44140625" style="125" customWidth="1"/>
    <col min="16" max="16384" width="11.5546875" style="125"/>
  </cols>
  <sheetData>
    <row r="1" spans="1:15" ht="17.399999999999999" x14ac:dyDescent="0.3">
      <c r="B1" s="272" t="s">
        <v>188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4"/>
      <c r="K3" s="114"/>
      <c r="L3" s="114"/>
      <c r="M3" s="114"/>
      <c r="N3" s="114"/>
      <c r="O3" s="114"/>
    </row>
    <row r="4" spans="1:15" x14ac:dyDescent="0.3">
      <c r="B4" s="6" t="s">
        <v>124</v>
      </c>
      <c r="C4" s="6"/>
      <c r="D4" s="266"/>
      <c r="E4" s="266"/>
      <c r="F4" s="266"/>
      <c r="G4" s="141"/>
      <c r="H4" s="141"/>
      <c r="I4" s="6"/>
      <c r="J4" s="266"/>
      <c r="K4" s="266"/>
      <c r="L4" s="266"/>
      <c r="M4" s="114"/>
      <c r="N4" s="114"/>
      <c r="O4" s="114"/>
    </row>
    <row r="5" spans="1:15" x14ac:dyDescent="0.3">
      <c r="B5" s="6" t="s">
        <v>131</v>
      </c>
      <c r="C5" s="6"/>
      <c r="D5" s="114"/>
      <c r="E5" s="114"/>
      <c r="F5" s="114"/>
      <c r="G5" s="141"/>
      <c r="H5" s="141"/>
      <c r="I5" s="6"/>
      <c r="J5" s="114"/>
      <c r="K5" s="114"/>
      <c r="L5" s="114"/>
      <c r="M5" s="114"/>
      <c r="N5" s="114"/>
      <c r="O5" s="114"/>
    </row>
    <row r="6" spans="1:15" x14ac:dyDescent="0.3">
      <c r="B6" s="114"/>
      <c r="C6" s="6"/>
      <c r="D6" s="141"/>
      <c r="E6" s="141"/>
      <c r="F6" s="141"/>
      <c r="G6" s="141"/>
      <c r="H6" s="141"/>
      <c r="I6" s="6"/>
      <c r="J6" s="114"/>
      <c r="K6" s="114"/>
      <c r="L6" s="114"/>
      <c r="M6" s="114"/>
      <c r="N6" s="114"/>
      <c r="O6" s="114"/>
    </row>
    <row r="7" spans="1:15" x14ac:dyDescent="0.3">
      <c r="B7" s="10"/>
      <c r="C7" s="1"/>
      <c r="D7" s="141"/>
      <c r="E7" s="141"/>
      <c r="F7" s="141"/>
      <c r="G7" s="141"/>
      <c r="H7" s="141"/>
      <c r="I7" s="6"/>
      <c r="J7" s="114"/>
      <c r="K7" s="114"/>
      <c r="L7" s="114"/>
      <c r="M7" s="114"/>
      <c r="N7" s="114"/>
      <c r="O7" s="114"/>
    </row>
    <row r="8" spans="1:15" ht="15" thickBot="1" x14ac:dyDescent="0.35">
      <c r="A8" s="27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</row>
    <row r="9" spans="1:15" ht="55.35" customHeight="1" x14ac:dyDescent="0.3">
      <c r="A9" s="274"/>
      <c r="B9" s="7"/>
      <c r="C9" s="17"/>
      <c r="D9" s="122" t="s">
        <v>182</v>
      </c>
      <c r="E9" s="122" t="s">
        <v>183</v>
      </c>
      <c r="F9" s="122" t="s">
        <v>184</v>
      </c>
      <c r="G9" s="231" t="s">
        <v>180</v>
      </c>
      <c r="H9" s="231" t="s">
        <v>181</v>
      </c>
      <c r="I9" s="243" t="s">
        <v>173</v>
      </c>
      <c r="J9" s="123" t="s">
        <v>185</v>
      </c>
      <c r="K9" s="123" t="s">
        <v>186</v>
      </c>
      <c r="L9" s="123" t="s">
        <v>187</v>
      </c>
      <c r="M9" s="231" t="s">
        <v>180</v>
      </c>
      <c r="N9" s="231" t="s">
        <v>181</v>
      </c>
      <c r="O9" s="241" t="s">
        <v>173</v>
      </c>
    </row>
    <row r="10" spans="1:15" s="136" customFormat="1" ht="19.350000000000001" customHeight="1" x14ac:dyDescent="0.25">
      <c r="A10" s="274"/>
      <c r="B10" s="8" t="s">
        <v>60</v>
      </c>
      <c r="C10" s="18" t="s">
        <v>125</v>
      </c>
      <c r="D10" s="12">
        <v>1</v>
      </c>
      <c r="E10" s="9">
        <v>2</v>
      </c>
      <c r="F10" s="9">
        <v>3</v>
      </c>
      <c r="G10" s="227" t="s">
        <v>177</v>
      </c>
      <c r="H10" s="227" t="s">
        <v>178</v>
      </c>
      <c r="I10" s="13" t="s">
        <v>179</v>
      </c>
      <c r="J10" s="9">
        <v>1</v>
      </c>
      <c r="K10" s="9">
        <v>2</v>
      </c>
      <c r="L10" s="9">
        <v>3</v>
      </c>
      <c r="M10" s="9" t="s">
        <v>177</v>
      </c>
      <c r="N10" s="9" t="s">
        <v>178</v>
      </c>
      <c r="O10" s="242" t="s">
        <v>179</v>
      </c>
    </row>
    <row r="11" spans="1:15" s="136" customFormat="1" ht="23.1" customHeight="1" x14ac:dyDescent="0.3">
      <c r="A11" s="274"/>
      <c r="B11" s="118" t="s">
        <v>21</v>
      </c>
      <c r="C11" s="142" t="s">
        <v>98</v>
      </c>
      <c r="D11" s="119">
        <v>1826628468.3799996</v>
      </c>
      <c r="E11" s="120">
        <v>1547525507.0900002</v>
      </c>
      <c r="F11" s="120">
        <v>910761648.51000059</v>
      </c>
      <c r="G11" s="144">
        <v>118.0354352811173</v>
      </c>
      <c r="H11" s="144">
        <v>200.56053868411681</v>
      </c>
      <c r="I11" s="143">
        <v>169.9155327435823</v>
      </c>
      <c r="J11" s="120">
        <v>8334422141.6700001</v>
      </c>
      <c r="K11" s="120">
        <v>7399453093.7200003</v>
      </c>
      <c r="L11" s="120">
        <v>5964209486.1099997</v>
      </c>
      <c r="M11" s="144">
        <v>112.63565071780128</v>
      </c>
      <c r="N11" s="144">
        <v>139.74060034410209</v>
      </c>
      <c r="O11" s="222">
        <v>124.06427223846728</v>
      </c>
    </row>
    <row r="12" spans="1:15" s="136" customFormat="1" ht="32.1" customHeight="1" x14ac:dyDescent="0.3">
      <c r="A12" s="274"/>
      <c r="B12" s="146" t="s">
        <v>22</v>
      </c>
      <c r="C12" s="147" t="s">
        <v>119</v>
      </c>
      <c r="D12" s="254">
        <v>578703153.83999991</v>
      </c>
      <c r="E12" s="148">
        <v>415082955.36000019</v>
      </c>
      <c r="F12" s="148">
        <v>205272642.80999991</v>
      </c>
      <c r="G12" s="150">
        <v>139.41867435585073</v>
      </c>
      <c r="H12" s="150">
        <v>281.91927863258758</v>
      </c>
      <c r="I12" s="149">
        <v>202.21055747024238</v>
      </c>
      <c r="J12" s="138">
        <v>2045955926.6699998</v>
      </c>
      <c r="K12" s="138">
        <v>1774583139.2000003</v>
      </c>
      <c r="L12" s="148">
        <v>1280874258.4699998</v>
      </c>
      <c r="M12" s="150">
        <v>115.29219913541706</v>
      </c>
      <c r="N12" s="150">
        <v>159.73120805112345</v>
      </c>
      <c r="O12" s="223">
        <v>138.54467973458489</v>
      </c>
    </row>
    <row r="13" spans="1:15" s="136" customFormat="1" ht="23.1" customHeight="1" x14ac:dyDescent="0.25">
      <c r="A13" s="274"/>
      <c r="B13" s="2" t="s">
        <v>23</v>
      </c>
      <c r="C13" s="151" t="s">
        <v>61</v>
      </c>
      <c r="D13" s="255">
        <v>215722192.84999985</v>
      </c>
      <c r="E13" s="152">
        <v>223104904.84000015</v>
      </c>
      <c r="F13" s="152">
        <v>213200879.08999994</v>
      </c>
      <c r="G13" s="154">
        <v>96.690923493907576</v>
      </c>
      <c r="H13" s="154">
        <v>101.18260007686722</v>
      </c>
      <c r="I13" s="153">
        <v>104.64539630055623</v>
      </c>
      <c r="J13" s="127">
        <v>1301898744.7099998</v>
      </c>
      <c r="K13" s="127">
        <v>1242415225.7300003</v>
      </c>
      <c r="L13" s="152">
        <v>1040832982.6999998</v>
      </c>
      <c r="M13" s="154">
        <v>104.78773261532184</v>
      </c>
      <c r="N13" s="154">
        <v>125.08238750589702</v>
      </c>
      <c r="O13" s="224">
        <v>119.36739576671378</v>
      </c>
    </row>
    <row r="14" spans="1:15" s="136" customFormat="1" ht="20.100000000000001" customHeight="1" x14ac:dyDescent="0.25">
      <c r="A14" s="274"/>
      <c r="B14" s="155" t="s">
        <v>24</v>
      </c>
      <c r="C14" s="156" t="s">
        <v>62</v>
      </c>
      <c r="D14" s="256">
        <v>-98631015.350000009</v>
      </c>
      <c r="E14" s="157">
        <v>-73483217.620000005</v>
      </c>
      <c r="F14" s="157">
        <v>-69162306.520000011</v>
      </c>
      <c r="G14" s="160">
        <v>134.2225048718546</v>
      </c>
      <c r="H14" s="160">
        <v>142.60804810128531</v>
      </c>
      <c r="I14" s="158">
        <v>106.24749421673856</v>
      </c>
      <c r="J14" s="159">
        <v>-88806955.280000001</v>
      </c>
      <c r="K14" s="159">
        <v>-61728400.369999997</v>
      </c>
      <c r="L14" s="157">
        <v>-64118788.140000001</v>
      </c>
      <c r="M14" s="160">
        <v>143.86725518187927</v>
      </c>
      <c r="N14" s="160">
        <v>138.5037956208634</v>
      </c>
      <c r="O14" s="232">
        <v>96.271938632432182</v>
      </c>
    </row>
    <row r="15" spans="1:15" s="136" customFormat="1" ht="20.100000000000001" customHeight="1" x14ac:dyDescent="0.25">
      <c r="A15" s="274"/>
      <c r="B15" s="161" t="s">
        <v>63</v>
      </c>
      <c r="C15" s="162" t="s">
        <v>0</v>
      </c>
      <c r="D15" s="257">
        <v>5885143.8199999947</v>
      </c>
      <c r="E15" s="163">
        <v>10522591.81000001</v>
      </c>
      <c r="F15" s="163">
        <v>2007.3600000040606</v>
      </c>
      <c r="G15" s="167">
        <v>55.928652619662813</v>
      </c>
      <c r="H15" s="167">
        <v>293178.29487426719</v>
      </c>
      <c r="I15" s="164">
        <v>524200.53253919195</v>
      </c>
      <c r="J15" s="166">
        <v>18327078.879999995</v>
      </c>
      <c r="K15" s="166">
        <v>24562268.670000009</v>
      </c>
      <c r="L15" s="163">
        <v>7703007.2300000042</v>
      </c>
      <c r="M15" s="167">
        <v>74.614764320953867</v>
      </c>
      <c r="N15" s="167">
        <v>237.9210915007798</v>
      </c>
      <c r="O15" s="233">
        <v>318.86596931053373</v>
      </c>
    </row>
    <row r="16" spans="1:15" s="136" customFormat="1" ht="20.100000000000001" customHeight="1" x14ac:dyDescent="0.25">
      <c r="A16" s="274"/>
      <c r="B16" s="161" t="s">
        <v>25</v>
      </c>
      <c r="C16" s="162" t="s">
        <v>1</v>
      </c>
      <c r="D16" s="257">
        <v>104516159.17</v>
      </c>
      <c r="E16" s="163">
        <v>84005809.430000007</v>
      </c>
      <c r="F16" s="163">
        <v>69164313.88000001</v>
      </c>
      <c r="G16" s="167">
        <v>124.41539445803539</v>
      </c>
      <c r="H16" s="167">
        <v>151.11284028832469</v>
      </c>
      <c r="I16" s="164">
        <v>121.45831385785158</v>
      </c>
      <c r="J16" s="166">
        <v>107134034.16</v>
      </c>
      <c r="K16" s="166">
        <v>86290669.040000007</v>
      </c>
      <c r="L16" s="163">
        <v>71821795.370000005</v>
      </c>
      <c r="M16" s="167">
        <v>124.15483081993264</v>
      </c>
      <c r="N16" s="167">
        <v>149.16646626289983</v>
      </c>
      <c r="O16" s="233">
        <v>120.14551933081256</v>
      </c>
    </row>
    <row r="17" spans="1:15" s="136" customFormat="1" ht="20.100000000000001" customHeight="1" x14ac:dyDescent="0.25">
      <c r="A17" s="274"/>
      <c r="B17" s="155" t="s">
        <v>26</v>
      </c>
      <c r="C17" s="156" t="s">
        <v>64</v>
      </c>
      <c r="D17" s="256">
        <v>262006160.02999985</v>
      </c>
      <c r="E17" s="157">
        <v>254665465.97000015</v>
      </c>
      <c r="F17" s="157">
        <v>250089660.88</v>
      </c>
      <c r="G17" s="160">
        <v>102.88248507980444</v>
      </c>
      <c r="H17" s="160">
        <v>104.76489076280436</v>
      </c>
      <c r="I17" s="158">
        <v>101.82966583820343</v>
      </c>
      <c r="J17" s="159">
        <v>1271240796.6899998</v>
      </c>
      <c r="K17" s="159">
        <v>1203773035.8100002</v>
      </c>
      <c r="L17" s="157">
        <v>1031060353.5799999</v>
      </c>
      <c r="M17" s="160">
        <v>105.60469115630271</v>
      </c>
      <c r="N17" s="160">
        <v>123.29450863628462</v>
      </c>
      <c r="O17" s="232">
        <v>116.75097695593814</v>
      </c>
    </row>
    <row r="18" spans="1:15" s="136" customFormat="1" ht="20.100000000000001" customHeight="1" x14ac:dyDescent="0.25">
      <c r="A18" s="274"/>
      <c r="B18" s="155" t="s">
        <v>27</v>
      </c>
      <c r="C18" s="156" t="s">
        <v>145</v>
      </c>
      <c r="D18" s="256">
        <v>52274439.340000004</v>
      </c>
      <c r="E18" s="157">
        <v>42537209.990000002</v>
      </c>
      <c r="F18" s="157">
        <v>32268010.059999987</v>
      </c>
      <c r="G18" s="160">
        <v>122.89108606861876</v>
      </c>
      <c r="H18" s="160">
        <v>162.00081518134999</v>
      </c>
      <c r="I18" s="158">
        <v>131.82470784812946</v>
      </c>
      <c r="J18" s="159">
        <v>119445187.83</v>
      </c>
      <c r="K18" s="159">
        <v>105464462.09</v>
      </c>
      <c r="L18" s="157">
        <v>73251977.199999988</v>
      </c>
      <c r="M18" s="160">
        <v>113.25633816637617</v>
      </c>
      <c r="N18" s="160">
        <v>163.06070142499857</v>
      </c>
      <c r="O18" s="232">
        <v>143.97490159487464</v>
      </c>
    </row>
    <row r="19" spans="1:15" s="136" customFormat="1" ht="20.100000000000001" customHeight="1" x14ac:dyDescent="0.25">
      <c r="A19" s="274"/>
      <c r="B19" s="155" t="s">
        <v>28</v>
      </c>
      <c r="C19" s="156" t="s">
        <v>2</v>
      </c>
      <c r="D19" s="256">
        <v>72608.83</v>
      </c>
      <c r="E19" s="157">
        <v>-614553.5</v>
      </c>
      <c r="F19" s="157">
        <v>5514.6700000000419</v>
      </c>
      <c r="G19" s="160">
        <v>-11.814891624569707</v>
      </c>
      <c r="H19" s="160">
        <v>1316.6486843274295</v>
      </c>
      <c r="I19" s="158">
        <v>-11143.975976803604</v>
      </c>
      <c r="J19" s="159">
        <v>19715.47</v>
      </c>
      <c r="K19" s="159">
        <v>-5093871.8</v>
      </c>
      <c r="L19" s="157">
        <v>639440.06000000006</v>
      </c>
      <c r="M19" s="160">
        <v>-0.38704291694188303</v>
      </c>
      <c r="N19" s="160">
        <v>3.0832397332128361</v>
      </c>
      <c r="O19" s="232">
        <v>-796.61443169513018</v>
      </c>
    </row>
    <row r="20" spans="1:15" s="136" customFormat="1" ht="23.1" customHeight="1" x14ac:dyDescent="0.25">
      <c r="A20" s="274"/>
      <c r="B20" s="2" t="s">
        <v>29</v>
      </c>
      <c r="C20" s="151" t="s">
        <v>176</v>
      </c>
      <c r="D20" s="255">
        <v>362945848.22000003</v>
      </c>
      <c r="E20" s="152">
        <v>191970383.70000005</v>
      </c>
      <c r="F20" s="152">
        <v>-7749245.1000000238</v>
      </c>
      <c r="G20" s="154">
        <v>189.06345928192252</v>
      </c>
      <c r="H20" s="154">
        <v>-4683.6284507248183</v>
      </c>
      <c r="I20" s="153">
        <v>-2477.2785119417563</v>
      </c>
      <c r="J20" s="127">
        <v>748758564.86000013</v>
      </c>
      <c r="K20" s="127">
        <v>532263815.32000005</v>
      </c>
      <c r="L20" s="152">
        <v>242878631.48999992</v>
      </c>
      <c r="M20" s="154">
        <v>140.67433165822897</v>
      </c>
      <c r="N20" s="154">
        <v>308.28507236991283</v>
      </c>
      <c r="O20" s="224">
        <v>219.14806257540818</v>
      </c>
    </row>
    <row r="21" spans="1:15" s="136" customFormat="1" ht="23.1" customHeight="1" x14ac:dyDescent="0.25">
      <c r="A21" s="274"/>
      <c r="B21" s="161" t="s">
        <v>174</v>
      </c>
      <c r="C21" s="162" t="s">
        <v>104</v>
      </c>
      <c r="D21" s="257">
        <v>445770296.57000005</v>
      </c>
      <c r="E21" s="163">
        <v>245667745.76000005</v>
      </c>
      <c r="F21" s="163">
        <v>28989562.139999986</v>
      </c>
      <c r="G21" s="154">
        <v>181.45251229092401</v>
      </c>
      <c r="H21" s="154">
        <v>1537.692409485976</v>
      </c>
      <c r="I21" s="153">
        <v>847.43517192012393</v>
      </c>
      <c r="J21" s="166">
        <v>913095649.93000007</v>
      </c>
      <c r="K21" s="166">
        <v>704590885.20000005</v>
      </c>
      <c r="L21" s="163">
        <v>388817572.19999993</v>
      </c>
      <c r="M21" s="154">
        <v>129.59231649311153</v>
      </c>
      <c r="N21" s="154">
        <v>234.83909041547176</v>
      </c>
      <c r="O21" s="224">
        <v>181.21374535962914</v>
      </c>
    </row>
    <row r="22" spans="1:15" s="136" customFormat="1" ht="23.1" customHeight="1" x14ac:dyDescent="0.25">
      <c r="A22" s="274"/>
      <c r="B22" s="161" t="s">
        <v>175</v>
      </c>
      <c r="C22" s="162" t="s">
        <v>1</v>
      </c>
      <c r="D22" s="257">
        <v>82824448.349999994</v>
      </c>
      <c r="E22" s="163">
        <v>53697362.060000002</v>
      </c>
      <c r="F22" s="163">
        <v>36738807.24000001</v>
      </c>
      <c r="G22" s="154">
        <v>154.24304876923779</v>
      </c>
      <c r="H22" s="154">
        <v>225.44131008102912</v>
      </c>
      <c r="I22" s="153">
        <v>146.15978605188923</v>
      </c>
      <c r="J22" s="166">
        <v>164337085.06999999</v>
      </c>
      <c r="K22" s="166">
        <v>172327069.88</v>
      </c>
      <c r="L22" s="163">
        <v>145938940.71000001</v>
      </c>
      <c r="M22" s="154">
        <v>95.363476663553882</v>
      </c>
      <c r="N22" s="154">
        <v>112.60674105930337</v>
      </c>
      <c r="O22" s="224">
        <v>118.08162306894955</v>
      </c>
    </row>
    <row r="23" spans="1:15" s="136" customFormat="1" ht="23.1" customHeight="1" x14ac:dyDescent="0.25">
      <c r="A23" s="274"/>
      <c r="B23" s="2" t="s">
        <v>30</v>
      </c>
      <c r="C23" s="151" t="s">
        <v>4</v>
      </c>
      <c r="D23" s="255">
        <v>35112.769999999553</v>
      </c>
      <c r="E23" s="152">
        <v>7666.820000000007</v>
      </c>
      <c r="F23" s="152">
        <v>-178991.1799999997</v>
      </c>
      <c r="G23" s="154">
        <v>457.9834925040567</v>
      </c>
      <c r="H23" s="154">
        <v>-19.617039230647908</v>
      </c>
      <c r="I23" s="153">
        <v>-4.2833507215271833</v>
      </c>
      <c r="J23" s="127">
        <v>-4701382.9000000004</v>
      </c>
      <c r="K23" s="127">
        <v>-95901.85</v>
      </c>
      <c r="L23" s="152">
        <v>-2837355.7199999997</v>
      </c>
      <c r="M23" s="154">
        <v>4902.2859308762027</v>
      </c>
      <c r="N23" s="154">
        <v>165.69592832018964</v>
      </c>
      <c r="O23" s="224">
        <v>3.3799727444819649</v>
      </c>
    </row>
    <row r="24" spans="1:15" s="136" customFormat="1" ht="35.1" customHeight="1" x14ac:dyDescent="0.3">
      <c r="A24" s="274"/>
      <c r="B24" s="146" t="s">
        <v>31</v>
      </c>
      <c r="C24" s="147" t="s">
        <v>65</v>
      </c>
      <c r="D24" s="254">
        <v>697006600.13999963</v>
      </c>
      <c r="E24" s="148">
        <v>664521531.49000037</v>
      </c>
      <c r="F24" s="148">
        <v>421366716.45000088</v>
      </c>
      <c r="G24" s="150">
        <v>104.88849000530665</v>
      </c>
      <c r="H24" s="150">
        <v>165.41567545065129</v>
      </c>
      <c r="I24" s="149">
        <v>157.70622252478077</v>
      </c>
      <c r="J24" s="138">
        <v>3445756710.2299995</v>
      </c>
      <c r="K24" s="138">
        <v>3240628554.2400002</v>
      </c>
      <c r="L24" s="148">
        <v>2628252385.0800004</v>
      </c>
      <c r="M24" s="150">
        <v>106.32988793861031</v>
      </c>
      <c r="N24" s="150">
        <v>131.1044833361814</v>
      </c>
      <c r="O24" s="223">
        <v>123.29974749138712</v>
      </c>
    </row>
    <row r="25" spans="1:15" s="136" customFormat="1" ht="23.1" customHeight="1" x14ac:dyDescent="0.25">
      <c r="A25" s="274"/>
      <c r="B25" s="2" t="s">
        <v>32</v>
      </c>
      <c r="C25" s="151" t="s">
        <v>5</v>
      </c>
      <c r="D25" s="255">
        <v>3969147.1300000027</v>
      </c>
      <c r="E25" s="152">
        <v>3814086.8400000073</v>
      </c>
      <c r="F25" s="152">
        <v>3718018.629999999</v>
      </c>
      <c r="G25" s="154">
        <v>104.06546301919006</v>
      </c>
      <c r="H25" s="154">
        <v>106.75436368106644</v>
      </c>
      <c r="I25" s="153">
        <v>102.58385499267948</v>
      </c>
      <c r="J25" s="127">
        <v>19597579.530000001</v>
      </c>
      <c r="K25" s="127">
        <v>18605518.690000005</v>
      </c>
      <c r="L25" s="152">
        <v>16375695.669999998</v>
      </c>
      <c r="M25" s="154">
        <v>105.33207838238449</v>
      </c>
      <c r="N25" s="154">
        <v>119.67479076875154</v>
      </c>
      <c r="O25" s="224">
        <v>113.61666133112749</v>
      </c>
    </row>
    <row r="26" spans="1:15" s="136" customFormat="1" ht="23.1" customHeight="1" x14ac:dyDescent="0.25">
      <c r="A26" s="274"/>
      <c r="B26" s="2" t="s">
        <v>33</v>
      </c>
      <c r="C26" s="151" t="s">
        <v>6</v>
      </c>
      <c r="D26" s="255">
        <v>3596840.429999996</v>
      </c>
      <c r="E26" s="152">
        <v>3450072.2700000014</v>
      </c>
      <c r="F26" s="152">
        <v>3344359.1199999973</v>
      </c>
      <c r="G26" s="154">
        <v>104.25406045189871</v>
      </c>
      <c r="H26" s="154">
        <v>107.5494676540598</v>
      </c>
      <c r="I26" s="153">
        <v>103.16093894844656</v>
      </c>
      <c r="J26" s="127">
        <v>17784344.769999996</v>
      </c>
      <c r="K26" s="127">
        <v>16876847.02</v>
      </c>
      <c r="L26" s="152">
        <v>14752025.389999999</v>
      </c>
      <c r="M26" s="154">
        <v>105.3771758962119</v>
      </c>
      <c r="N26" s="154">
        <v>120.55527495265514</v>
      </c>
      <c r="O26" s="224">
        <v>114.40359254967363</v>
      </c>
    </row>
    <row r="27" spans="1:15" s="136" customFormat="1" ht="23.1" customHeight="1" x14ac:dyDescent="0.25">
      <c r="A27" s="274"/>
      <c r="B27" s="2" t="s">
        <v>34</v>
      </c>
      <c r="C27" s="151" t="s">
        <v>7</v>
      </c>
      <c r="D27" s="255">
        <v>442758751.24999928</v>
      </c>
      <c r="E27" s="152">
        <v>422155494.89000034</v>
      </c>
      <c r="F27" s="152">
        <v>187085115.47000098</v>
      </c>
      <c r="G27" s="154">
        <v>104.88048991648623</v>
      </c>
      <c r="H27" s="154">
        <v>236.66166607519102</v>
      </c>
      <c r="I27" s="153">
        <v>225.6488945309456</v>
      </c>
      <c r="J27" s="127">
        <v>2189760453.8999991</v>
      </c>
      <c r="K27" s="127">
        <v>2058680814.2900002</v>
      </c>
      <c r="L27" s="152">
        <v>1590504585.7200005</v>
      </c>
      <c r="M27" s="154">
        <v>106.36716671667268</v>
      </c>
      <c r="N27" s="154">
        <v>137.67709150670092</v>
      </c>
      <c r="O27" s="224">
        <v>129.4357044156564</v>
      </c>
    </row>
    <row r="28" spans="1:15" s="136" customFormat="1" ht="23.1" customHeight="1" x14ac:dyDescent="0.25">
      <c r="A28" s="274"/>
      <c r="B28" s="2" t="s">
        <v>35</v>
      </c>
      <c r="C28" s="151" t="s">
        <v>8</v>
      </c>
      <c r="D28" s="255">
        <v>246681861.3300004</v>
      </c>
      <c r="E28" s="152">
        <v>235101877.49000001</v>
      </c>
      <c r="F28" s="152">
        <v>227219223.2299999</v>
      </c>
      <c r="G28" s="154">
        <v>104.92551738149898</v>
      </c>
      <c r="H28" s="154">
        <v>108.56557725325014</v>
      </c>
      <c r="I28" s="153">
        <v>103.46918458216055</v>
      </c>
      <c r="J28" s="127">
        <v>1218614332.0300002</v>
      </c>
      <c r="K28" s="127">
        <v>1146465374.24</v>
      </c>
      <c r="L28" s="152">
        <v>1006620078.3000001</v>
      </c>
      <c r="M28" s="154">
        <v>106.29316501057244</v>
      </c>
      <c r="N28" s="154">
        <v>121.06000648109665</v>
      </c>
      <c r="O28" s="224">
        <v>113.89255976059741</v>
      </c>
    </row>
    <row r="29" spans="1:15" s="136" customFormat="1" ht="32.1" customHeight="1" x14ac:dyDescent="0.3">
      <c r="A29" s="274"/>
      <c r="B29" s="146" t="s">
        <v>36</v>
      </c>
      <c r="C29" s="147" t="s">
        <v>66</v>
      </c>
      <c r="D29" s="254">
        <v>2085755.58</v>
      </c>
      <c r="E29" s="148">
        <v>1885581.5899999999</v>
      </c>
      <c r="F29" s="148">
        <v>1136715.5199999996</v>
      </c>
      <c r="G29" s="150">
        <v>110.61603438756529</v>
      </c>
      <c r="H29" s="150">
        <v>183.48967206852257</v>
      </c>
      <c r="I29" s="149">
        <v>165.87981397491615</v>
      </c>
      <c r="J29" s="138">
        <v>10330831.26</v>
      </c>
      <c r="K29" s="138">
        <v>8794200.9100000001</v>
      </c>
      <c r="L29" s="148">
        <v>8323722.8300000001</v>
      </c>
      <c r="M29" s="150">
        <v>117.47322315837334</v>
      </c>
      <c r="N29" s="150">
        <v>124.11310985471628</v>
      </c>
      <c r="O29" s="223">
        <v>105.65225548241857</v>
      </c>
    </row>
    <row r="30" spans="1:15" s="136" customFormat="1" ht="23.1" customHeight="1" x14ac:dyDescent="0.25">
      <c r="A30" s="274"/>
      <c r="B30" s="2" t="s">
        <v>37</v>
      </c>
      <c r="C30" s="151" t="s">
        <v>9</v>
      </c>
      <c r="D30" s="255">
        <v>2085755.58</v>
      </c>
      <c r="E30" s="152">
        <v>1885581.5899999999</v>
      </c>
      <c r="F30" s="152">
        <v>1136715.5199999996</v>
      </c>
      <c r="G30" s="154">
        <v>110.61603438756529</v>
      </c>
      <c r="H30" s="154">
        <v>183.48967206852257</v>
      </c>
      <c r="I30" s="153">
        <v>165.87981397491615</v>
      </c>
      <c r="J30" s="127">
        <v>10330831.26</v>
      </c>
      <c r="K30" s="127">
        <v>8794200.9100000001</v>
      </c>
      <c r="L30" s="152">
        <v>8323722.8300000001</v>
      </c>
      <c r="M30" s="154">
        <v>117.47322315837334</v>
      </c>
      <c r="N30" s="154">
        <v>124.11310985471628</v>
      </c>
      <c r="O30" s="224">
        <v>105.65225548241857</v>
      </c>
    </row>
    <row r="31" spans="1:15" s="136" customFormat="1" ht="32.1" customHeight="1" x14ac:dyDescent="0.3">
      <c r="A31" s="274"/>
      <c r="B31" s="146" t="s">
        <v>38</v>
      </c>
      <c r="C31" s="168" t="s">
        <v>67</v>
      </c>
      <c r="D31" s="254">
        <v>23160139.150000006</v>
      </c>
      <c r="E31" s="148">
        <v>27263819.319999997</v>
      </c>
      <c r="F31" s="148">
        <v>14850307.339999996</v>
      </c>
      <c r="G31" s="150">
        <v>84.948256435261655</v>
      </c>
      <c r="H31" s="150">
        <v>155.9573052580339</v>
      </c>
      <c r="I31" s="149">
        <v>183.59094324306423</v>
      </c>
      <c r="J31" s="138">
        <v>76066392.88000001</v>
      </c>
      <c r="K31" s="138">
        <v>80259578.75</v>
      </c>
      <c r="L31" s="148">
        <v>59270739.719999991</v>
      </c>
      <c r="M31" s="150">
        <v>94.775469874989852</v>
      </c>
      <c r="N31" s="150">
        <v>128.33717486797721</v>
      </c>
      <c r="O31" s="223">
        <v>135.4118054357902</v>
      </c>
    </row>
    <row r="32" spans="1:15" s="136" customFormat="1" ht="23.1" customHeight="1" x14ac:dyDescent="0.25">
      <c r="A32" s="274"/>
      <c r="B32" s="2" t="s">
        <v>39</v>
      </c>
      <c r="C32" s="151" t="s">
        <v>10</v>
      </c>
      <c r="D32" s="255">
        <v>17014007.350000001</v>
      </c>
      <c r="E32" s="152">
        <v>21170386.669999994</v>
      </c>
      <c r="F32" s="152">
        <v>11738136.849999998</v>
      </c>
      <c r="G32" s="154">
        <v>80.367012729673519</v>
      </c>
      <c r="H32" s="154">
        <v>144.9464047609907</v>
      </c>
      <c r="I32" s="153">
        <v>180.35559595644003</v>
      </c>
      <c r="J32" s="127">
        <v>45706906.160000004</v>
      </c>
      <c r="K32" s="127">
        <v>54747081.560000002</v>
      </c>
      <c r="L32" s="152">
        <v>39481399.259999998</v>
      </c>
      <c r="M32" s="154">
        <v>83.487383907227226</v>
      </c>
      <c r="N32" s="154">
        <v>115.76820228432807</v>
      </c>
      <c r="O32" s="224">
        <v>138.66550473419065</v>
      </c>
    </row>
    <row r="33" spans="1:15" s="136" customFormat="1" ht="20.100000000000001" customHeight="1" x14ac:dyDescent="0.25">
      <c r="A33" s="274"/>
      <c r="B33" s="169" t="s">
        <v>68</v>
      </c>
      <c r="C33" s="170" t="s">
        <v>69</v>
      </c>
      <c r="D33" s="258">
        <v>2416.61</v>
      </c>
      <c r="E33" s="171">
        <v>97.25</v>
      </c>
      <c r="F33" s="171">
        <v>44.480000000000018</v>
      </c>
      <c r="G33" s="92">
        <v>2484.9460154241647</v>
      </c>
      <c r="H33" s="92">
        <v>5433.0260791366891</v>
      </c>
      <c r="I33" s="172">
        <v>218.63758992805748</v>
      </c>
      <c r="J33" s="91">
        <v>43.149999999999977</v>
      </c>
      <c r="K33" s="91">
        <v>7428.08</v>
      </c>
      <c r="L33" s="171">
        <v>2.319999999999709</v>
      </c>
      <c r="M33" s="92">
        <v>0.5809038136369018</v>
      </c>
      <c r="N33" s="92">
        <v>1859.9137931036807</v>
      </c>
      <c r="O33" s="234">
        <v>320175.86206900567</v>
      </c>
    </row>
    <row r="34" spans="1:15" s="136" customFormat="1" ht="23.1" customHeight="1" x14ac:dyDescent="0.25">
      <c r="A34" s="274"/>
      <c r="B34" s="2" t="s">
        <v>40</v>
      </c>
      <c r="C34" s="151" t="s">
        <v>11</v>
      </c>
      <c r="D34" s="255">
        <v>25708.069999999949</v>
      </c>
      <c r="E34" s="152">
        <v>124833.62</v>
      </c>
      <c r="F34" s="152">
        <v>28871.220000000088</v>
      </c>
      <c r="G34" s="154">
        <v>20.593867261079147</v>
      </c>
      <c r="H34" s="154">
        <v>89.043933716690432</v>
      </c>
      <c r="I34" s="153">
        <v>432.38082768930309</v>
      </c>
      <c r="J34" s="127">
        <v>658194.35</v>
      </c>
      <c r="K34" s="127">
        <v>623416.09</v>
      </c>
      <c r="L34" s="152">
        <v>599649.79</v>
      </c>
      <c r="M34" s="154">
        <v>105.57865935093204</v>
      </c>
      <c r="N34" s="154">
        <v>109.76312524015057</v>
      </c>
      <c r="O34" s="224">
        <v>103.96336334913082</v>
      </c>
    </row>
    <row r="35" spans="1:15" s="136" customFormat="1" ht="20.100000000000001" customHeight="1" x14ac:dyDescent="0.25">
      <c r="A35" s="274"/>
      <c r="B35" s="169" t="s">
        <v>70</v>
      </c>
      <c r="C35" s="170" t="s">
        <v>71</v>
      </c>
      <c r="D35" s="258">
        <v>10117.710000000021</v>
      </c>
      <c r="E35" s="171">
        <v>55669.06</v>
      </c>
      <c r="F35" s="171">
        <v>11218.140000000014</v>
      </c>
      <c r="G35" s="92">
        <v>18.174745540880377</v>
      </c>
      <c r="H35" s="92">
        <v>90.190619835373852</v>
      </c>
      <c r="I35" s="172">
        <v>496.24144466016588</v>
      </c>
      <c r="J35" s="91">
        <v>261122.67</v>
      </c>
      <c r="K35" s="91">
        <v>250017.53</v>
      </c>
      <c r="L35" s="171">
        <v>239100.28</v>
      </c>
      <c r="M35" s="92">
        <v>104.44174454487252</v>
      </c>
      <c r="N35" s="92">
        <v>109.21052455480186</v>
      </c>
      <c r="O35" s="234">
        <v>104.56597123181955</v>
      </c>
    </row>
    <row r="36" spans="1:15" s="136" customFormat="1" ht="23.1" customHeight="1" x14ac:dyDescent="0.25">
      <c r="A36" s="274"/>
      <c r="B36" s="2" t="s">
        <v>41</v>
      </c>
      <c r="C36" s="173" t="s">
        <v>12</v>
      </c>
      <c r="D36" s="255">
        <v>975207.8900000006</v>
      </c>
      <c r="E36" s="152">
        <v>1016444.6700000009</v>
      </c>
      <c r="F36" s="152">
        <v>842348.07999999961</v>
      </c>
      <c r="G36" s="154">
        <v>95.943037410978775</v>
      </c>
      <c r="H36" s="154">
        <v>115.77255450027275</v>
      </c>
      <c r="I36" s="153">
        <v>120.66801054499956</v>
      </c>
      <c r="J36" s="127">
        <v>6249747.3300000001</v>
      </c>
      <c r="K36" s="127">
        <v>4291118.9800000004</v>
      </c>
      <c r="L36" s="152">
        <v>3441984.98</v>
      </c>
      <c r="M36" s="154">
        <v>145.64376702507559</v>
      </c>
      <c r="N36" s="154">
        <v>181.57392801870972</v>
      </c>
      <c r="O36" s="224">
        <v>124.66989266176287</v>
      </c>
    </row>
    <row r="37" spans="1:15" s="136" customFormat="1" ht="23.1" customHeight="1" x14ac:dyDescent="0.25">
      <c r="A37" s="274"/>
      <c r="B37" s="2" t="s">
        <v>42</v>
      </c>
      <c r="C37" s="173" t="s">
        <v>13</v>
      </c>
      <c r="D37" s="255">
        <v>5145215.8400000036</v>
      </c>
      <c r="E37" s="152">
        <v>4952154.3599999994</v>
      </c>
      <c r="F37" s="152">
        <v>2240951.1899999976</v>
      </c>
      <c r="G37" s="154">
        <v>103.89853518217078</v>
      </c>
      <c r="H37" s="154">
        <v>229.59963889262616</v>
      </c>
      <c r="I37" s="153">
        <v>220.98448114793632</v>
      </c>
      <c r="J37" s="127">
        <v>23451545.040000003</v>
      </c>
      <c r="K37" s="127">
        <v>20597962.119999997</v>
      </c>
      <c r="L37" s="152">
        <v>15747705.689999998</v>
      </c>
      <c r="M37" s="154">
        <v>113.85371476739081</v>
      </c>
      <c r="N37" s="154">
        <v>148.9203919710796</v>
      </c>
      <c r="O37" s="224">
        <v>130.79976553714727</v>
      </c>
    </row>
    <row r="38" spans="1:15" s="136" customFormat="1" ht="26.85" customHeight="1" x14ac:dyDescent="0.25">
      <c r="A38" s="274"/>
      <c r="B38" s="169" t="s">
        <v>72</v>
      </c>
      <c r="C38" s="174" t="s">
        <v>73</v>
      </c>
      <c r="D38" s="258">
        <v>2522.7000000000116</v>
      </c>
      <c r="E38" s="171">
        <v>0</v>
      </c>
      <c r="F38" s="171">
        <v>47432.85</v>
      </c>
      <c r="G38" s="92" t="e">
        <v>#DIV/0!</v>
      </c>
      <c r="H38" s="92">
        <v>5.3184659998292565</v>
      </c>
      <c r="I38" s="172">
        <v>0</v>
      </c>
      <c r="J38" s="91">
        <v>84442.41</v>
      </c>
      <c r="K38" s="91">
        <v>986.45999999999992</v>
      </c>
      <c r="L38" s="171">
        <v>86522.87</v>
      </c>
      <c r="M38" s="92">
        <v>8560.1453682866031</v>
      </c>
      <c r="N38" s="92">
        <v>97.595479669132573</v>
      </c>
      <c r="O38" s="234">
        <v>1.1401147465404233</v>
      </c>
    </row>
    <row r="39" spans="1:15" s="136" customFormat="1" ht="35.1" customHeight="1" x14ac:dyDescent="0.3">
      <c r="A39" s="274"/>
      <c r="B39" s="146" t="s">
        <v>43</v>
      </c>
      <c r="C39" s="147" t="s">
        <v>129</v>
      </c>
      <c r="D39" s="254">
        <v>510721904.53999984</v>
      </c>
      <c r="E39" s="148">
        <v>428277280.07999974</v>
      </c>
      <c r="F39" s="148">
        <v>259909372.2499997</v>
      </c>
      <c r="G39" s="150">
        <v>119.25029141041522</v>
      </c>
      <c r="H39" s="150">
        <v>196.49999540945774</v>
      </c>
      <c r="I39" s="149">
        <v>164.77946769385892</v>
      </c>
      <c r="J39" s="138">
        <v>2647146121.9499998</v>
      </c>
      <c r="K39" s="138">
        <v>2245040821.5099998</v>
      </c>
      <c r="L39" s="148">
        <v>1947330923.6100001</v>
      </c>
      <c r="M39" s="150">
        <v>117.91082356219904</v>
      </c>
      <c r="N39" s="150">
        <v>135.93714811669855</v>
      </c>
      <c r="O39" s="223">
        <v>115.28809994698277</v>
      </c>
    </row>
    <row r="40" spans="1:15" s="136" customFormat="1" ht="23.1" customHeight="1" x14ac:dyDescent="0.25">
      <c r="A40" s="274"/>
      <c r="B40" s="2" t="s">
        <v>44</v>
      </c>
      <c r="C40" s="173" t="s">
        <v>111</v>
      </c>
      <c r="D40" s="259">
        <v>333215219.43999982</v>
      </c>
      <c r="E40" s="132">
        <v>282077931.41999978</v>
      </c>
      <c r="F40" s="132">
        <v>147932519.14999968</v>
      </c>
      <c r="G40" s="176">
        <v>118.12878014333536</v>
      </c>
      <c r="H40" s="176">
        <v>225.24812080170716</v>
      </c>
      <c r="I40" s="153">
        <v>190.68013783634697</v>
      </c>
      <c r="J40" s="128">
        <v>1892965506.7499998</v>
      </c>
      <c r="K40" s="128">
        <v>1537507109.5999999</v>
      </c>
      <c r="L40" s="132">
        <v>1267815867.6100001</v>
      </c>
      <c r="M40" s="176">
        <v>123.11913843718591</v>
      </c>
      <c r="N40" s="176">
        <v>149.30918243817922</v>
      </c>
      <c r="O40" s="131">
        <v>121.27211441977006</v>
      </c>
    </row>
    <row r="41" spans="1:15" s="136" customFormat="1" ht="20.100000000000001" customHeight="1" x14ac:dyDescent="0.25">
      <c r="A41" s="274"/>
      <c r="B41" s="155" t="s">
        <v>45</v>
      </c>
      <c r="C41" s="156" t="s">
        <v>109</v>
      </c>
      <c r="D41" s="256">
        <v>309573555.71999979</v>
      </c>
      <c r="E41" s="157">
        <v>271458006.54999983</v>
      </c>
      <c r="F41" s="157">
        <v>138841665.34999967</v>
      </c>
      <c r="G41" s="160">
        <v>114.04104806279842</v>
      </c>
      <c r="H41" s="160">
        <v>222.96877161449328</v>
      </c>
      <c r="I41" s="158">
        <v>195.51624209180554</v>
      </c>
      <c r="J41" s="159">
        <v>1799849925.5499997</v>
      </c>
      <c r="K41" s="159">
        <v>1480767277.21</v>
      </c>
      <c r="L41" s="157">
        <v>1218423338.6500001</v>
      </c>
      <c r="M41" s="160">
        <v>121.54846701780187</v>
      </c>
      <c r="N41" s="160">
        <v>147.71958714646865</v>
      </c>
      <c r="O41" s="232">
        <v>121.53142756200602</v>
      </c>
    </row>
    <row r="42" spans="1:15" s="136" customFormat="1" ht="20.100000000000001" customHeight="1" x14ac:dyDescent="0.25">
      <c r="A42" s="274"/>
      <c r="B42" s="161" t="s">
        <v>107</v>
      </c>
      <c r="C42" s="162" t="s">
        <v>104</v>
      </c>
      <c r="D42" s="260">
        <v>595908130.25999975</v>
      </c>
      <c r="E42" s="177">
        <v>493282684.96999979</v>
      </c>
      <c r="F42" s="177">
        <v>309592075.14999962</v>
      </c>
      <c r="G42" s="180">
        <v>120.80459104220157</v>
      </c>
      <c r="H42" s="180">
        <v>192.48171322579168</v>
      </c>
      <c r="I42" s="178">
        <v>159.33311107236861</v>
      </c>
      <c r="J42" s="179">
        <v>2969762468.8199997</v>
      </c>
      <c r="K42" s="179">
        <v>2377273829.5799999</v>
      </c>
      <c r="L42" s="177">
        <v>2064108002.27</v>
      </c>
      <c r="M42" s="180">
        <v>124.92302871750691</v>
      </c>
      <c r="N42" s="180">
        <v>143.87631197369552</v>
      </c>
      <c r="O42" s="235">
        <v>115.17196905227809</v>
      </c>
    </row>
    <row r="43" spans="1:15" s="136" customFormat="1" ht="20.100000000000001" customHeight="1" x14ac:dyDescent="0.25">
      <c r="A43" s="274"/>
      <c r="B43" s="161" t="s">
        <v>108</v>
      </c>
      <c r="C43" s="162" t="s">
        <v>1</v>
      </c>
      <c r="D43" s="260">
        <v>286334574.53999996</v>
      </c>
      <c r="E43" s="177">
        <v>221824678.41999996</v>
      </c>
      <c r="F43" s="177">
        <v>170750409.79999995</v>
      </c>
      <c r="G43" s="182">
        <v>129.08147848088291</v>
      </c>
      <c r="H43" s="182">
        <v>167.69188131108078</v>
      </c>
      <c r="I43" s="181">
        <v>129.91165214761318</v>
      </c>
      <c r="J43" s="179">
        <v>1169912543.27</v>
      </c>
      <c r="K43" s="179">
        <v>896506552.37</v>
      </c>
      <c r="L43" s="177">
        <v>845684663.62</v>
      </c>
      <c r="M43" s="182">
        <v>130.49682014896885</v>
      </c>
      <c r="N43" s="182">
        <v>138.33909890976673</v>
      </c>
      <c r="O43" s="236">
        <v>106.00955544498751</v>
      </c>
    </row>
    <row r="44" spans="1:15" s="136" customFormat="1" ht="23.1" customHeight="1" x14ac:dyDescent="0.25">
      <c r="A44" s="274"/>
      <c r="B44" s="155" t="s">
        <v>46</v>
      </c>
      <c r="C44" s="156" t="s">
        <v>105</v>
      </c>
      <c r="D44" s="256">
        <v>23641663.72000001</v>
      </c>
      <c r="E44" s="157">
        <v>10619924.869999973</v>
      </c>
      <c r="F44" s="157">
        <v>9090853.8000000007</v>
      </c>
      <c r="G44" s="160">
        <v>222.61611084260022</v>
      </c>
      <c r="H44" s="160">
        <v>260.05988260420605</v>
      </c>
      <c r="I44" s="158">
        <v>116.81988406853461</v>
      </c>
      <c r="J44" s="159">
        <v>93115581.200000092</v>
      </c>
      <c r="K44" s="159">
        <v>56739832.389999971</v>
      </c>
      <c r="L44" s="157">
        <v>49392528.960000008</v>
      </c>
      <c r="M44" s="160">
        <v>164.1097220026528</v>
      </c>
      <c r="N44" s="160">
        <v>188.52159053327421</v>
      </c>
      <c r="O44" s="232">
        <v>114.87533354680035</v>
      </c>
    </row>
    <row r="45" spans="1:15" s="136" customFormat="1" ht="23.1" customHeight="1" x14ac:dyDescent="0.25">
      <c r="A45" s="274"/>
      <c r="B45" s="3" t="s">
        <v>47</v>
      </c>
      <c r="C45" s="33" t="s">
        <v>112</v>
      </c>
      <c r="D45" s="261">
        <v>14011002.039999997</v>
      </c>
      <c r="E45" s="183">
        <v>9631747.410000002</v>
      </c>
      <c r="F45" s="183">
        <v>8185639.3300000001</v>
      </c>
      <c r="G45" s="130">
        <v>145.46687577638619</v>
      </c>
      <c r="H45" s="130">
        <v>171.16564113263951</v>
      </c>
      <c r="I45" s="184">
        <v>117.66640358438565</v>
      </c>
      <c r="J45" s="129">
        <v>66502792.089999996</v>
      </c>
      <c r="K45" s="129">
        <v>51373168.780000001</v>
      </c>
      <c r="L45" s="183">
        <v>53311356.329999991</v>
      </c>
      <c r="M45" s="130">
        <v>129.45043817482031</v>
      </c>
      <c r="N45" s="130">
        <v>124.74413833770117</v>
      </c>
      <c r="O45" s="131">
        <v>96.364400226468618</v>
      </c>
    </row>
    <row r="46" spans="1:15" s="136" customFormat="1" ht="23.1" customHeight="1" x14ac:dyDescent="0.25">
      <c r="A46" s="274"/>
      <c r="B46" s="2" t="s">
        <v>48</v>
      </c>
      <c r="C46" s="34" t="s">
        <v>114</v>
      </c>
      <c r="D46" s="259">
        <v>133359474.80000003</v>
      </c>
      <c r="E46" s="132">
        <v>111248392.84999998</v>
      </c>
      <c r="F46" s="132">
        <v>83936139.920000002</v>
      </c>
      <c r="G46" s="130">
        <v>119.87541696877651</v>
      </c>
      <c r="H46" s="130">
        <v>158.88206787577516</v>
      </c>
      <c r="I46" s="175">
        <v>132.53932448648632</v>
      </c>
      <c r="J46" s="128">
        <v>538125396.51999998</v>
      </c>
      <c r="K46" s="128">
        <v>534684094.38999993</v>
      </c>
      <c r="L46" s="132">
        <v>494501581.02999997</v>
      </c>
      <c r="M46" s="130">
        <v>100.64361408280269</v>
      </c>
      <c r="N46" s="130">
        <v>108.82177472499394</v>
      </c>
      <c r="O46" s="131">
        <v>108.12586145352732</v>
      </c>
    </row>
    <row r="47" spans="1:15" s="136" customFormat="1" ht="20.100000000000001" customHeight="1" x14ac:dyDescent="0.25">
      <c r="A47" s="274"/>
      <c r="B47" s="161" t="s">
        <v>77</v>
      </c>
      <c r="C47" s="185" t="s">
        <v>104</v>
      </c>
      <c r="D47" s="262">
        <v>139370921.81000003</v>
      </c>
      <c r="E47" s="186">
        <v>119025914.72999999</v>
      </c>
      <c r="F47" s="186">
        <v>90894170.469999999</v>
      </c>
      <c r="G47" s="182">
        <v>117.09292226499662</v>
      </c>
      <c r="H47" s="182">
        <v>153.33317977306365</v>
      </c>
      <c r="I47" s="181">
        <v>130.94999834921754</v>
      </c>
      <c r="J47" s="187">
        <v>564430033.87</v>
      </c>
      <c r="K47" s="165">
        <v>565584678.2299999</v>
      </c>
      <c r="L47" s="186">
        <v>526352867.50999999</v>
      </c>
      <c r="M47" s="182">
        <v>99.79584942724874</v>
      </c>
      <c r="N47" s="182">
        <v>107.23415197491568</v>
      </c>
      <c r="O47" s="236">
        <v>107.45351894929205</v>
      </c>
    </row>
    <row r="48" spans="1:15" s="136" customFormat="1" ht="20.100000000000001" customHeight="1" x14ac:dyDescent="0.25">
      <c r="A48" s="274"/>
      <c r="B48" s="161" t="s">
        <v>113</v>
      </c>
      <c r="C48" s="185" t="s">
        <v>1</v>
      </c>
      <c r="D48" s="257">
        <v>6011447.0099999988</v>
      </c>
      <c r="E48" s="163">
        <v>7777521.8800000045</v>
      </c>
      <c r="F48" s="163">
        <v>6958030.5499999989</v>
      </c>
      <c r="G48" s="167">
        <v>77.292575999798999</v>
      </c>
      <c r="H48" s="167">
        <v>86.395812246038489</v>
      </c>
      <c r="I48" s="164">
        <v>111.77763339943954</v>
      </c>
      <c r="J48" s="166">
        <v>26304637.349999998</v>
      </c>
      <c r="K48" s="188">
        <v>30900583.839999996</v>
      </c>
      <c r="L48" s="163">
        <v>31851286.480000004</v>
      </c>
      <c r="M48" s="167">
        <v>85.126667787905461</v>
      </c>
      <c r="N48" s="167">
        <v>82.585792465610936</v>
      </c>
      <c r="O48" s="233">
        <v>97.015182917032334</v>
      </c>
    </row>
    <row r="49" spans="1:15" s="136" customFormat="1" ht="23.1" customHeight="1" x14ac:dyDescent="0.25">
      <c r="A49" s="274"/>
      <c r="B49" s="2" t="s">
        <v>49</v>
      </c>
      <c r="C49" s="173" t="s">
        <v>74</v>
      </c>
      <c r="D49" s="259">
        <v>22423407.160000011</v>
      </c>
      <c r="E49" s="152">
        <v>18300820.660000041</v>
      </c>
      <c r="F49" s="152">
        <v>14738476.700000003</v>
      </c>
      <c r="G49" s="130">
        <v>122.52678487260779</v>
      </c>
      <c r="H49" s="130">
        <v>152.14195887693066</v>
      </c>
      <c r="I49" s="184">
        <v>124.17036734875076</v>
      </c>
      <c r="J49" s="127">
        <v>113494222.22</v>
      </c>
      <c r="K49" s="124">
        <v>89316561.590000018</v>
      </c>
      <c r="L49" s="152">
        <v>93895575.75</v>
      </c>
      <c r="M49" s="130">
        <v>127.06962762514912</v>
      </c>
      <c r="N49" s="130">
        <v>120.87281143275806</v>
      </c>
      <c r="O49" s="131">
        <v>95.123290822358058</v>
      </c>
    </row>
    <row r="50" spans="1:15" s="136" customFormat="1" ht="20.100000000000001" customHeight="1" x14ac:dyDescent="0.25">
      <c r="A50" s="274"/>
      <c r="B50" s="169" t="s">
        <v>110</v>
      </c>
      <c r="C50" s="170" t="s">
        <v>75</v>
      </c>
      <c r="D50" s="258">
        <v>22245803.569999993</v>
      </c>
      <c r="E50" s="171">
        <v>17934886.350000024</v>
      </c>
      <c r="F50" s="171">
        <v>14648737.230000004</v>
      </c>
      <c r="G50" s="92">
        <v>124.03649031207809</v>
      </c>
      <c r="H50" s="92">
        <v>151.86157837852065</v>
      </c>
      <c r="I50" s="172">
        <v>122.43298564513891</v>
      </c>
      <c r="J50" s="91">
        <v>111006309.88999999</v>
      </c>
      <c r="K50" s="189">
        <v>88319377.670000002</v>
      </c>
      <c r="L50" s="171">
        <v>93053592.319999993</v>
      </c>
      <c r="M50" s="92">
        <v>125.68737780826346</v>
      </c>
      <c r="N50" s="92">
        <v>119.29287964323052</v>
      </c>
      <c r="O50" s="234">
        <v>94.912378413377525</v>
      </c>
    </row>
    <row r="51" spans="1:15" s="136" customFormat="1" ht="23.1" customHeight="1" x14ac:dyDescent="0.25">
      <c r="A51" s="274"/>
      <c r="B51" s="2" t="s">
        <v>91</v>
      </c>
      <c r="C51" s="173" t="s">
        <v>76</v>
      </c>
      <c r="D51" s="255">
        <v>6183170.9099999955</v>
      </c>
      <c r="E51" s="152">
        <v>5551733.2799999984</v>
      </c>
      <c r="F51" s="152">
        <v>4539951</v>
      </c>
      <c r="G51" s="154">
        <v>111.37370255654639</v>
      </c>
      <c r="H51" s="154">
        <v>136.19466179260516</v>
      </c>
      <c r="I51" s="153">
        <v>122.28619383777486</v>
      </c>
      <c r="J51" s="127">
        <v>28702670.890000004</v>
      </c>
      <c r="K51" s="127">
        <v>26779369.620000001</v>
      </c>
      <c r="L51" s="152">
        <v>24820661.23</v>
      </c>
      <c r="M51" s="154">
        <v>107.18202593000396</v>
      </c>
      <c r="N51" s="154">
        <v>115.64023465784197</v>
      </c>
      <c r="O51" s="224">
        <v>107.89144322888775</v>
      </c>
    </row>
    <row r="52" spans="1:15" s="136" customFormat="1" ht="20.100000000000001" customHeight="1" x14ac:dyDescent="0.25">
      <c r="A52" s="274"/>
      <c r="B52" s="169" t="s">
        <v>99</v>
      </c>
      <c r="C52" s="170" t="s">
        <v>78</v>
      </c>
      <c r="D52" s="258">
        <v>2844137.5199999977</v>
      </c>
      <c r="E52" s="171">
        <v>2966691.129999999</v>
      </c>
      <c r="F52" s="171">
        <v>2225749.9</v>
      </c>
      <c r="G52" s="92">
        <v>95.869013502595351</v>
      </c>
      <c r="H52" s="92">
        <v>127.78333810101476</v>
      </c>
      <c r="I52" s="172">
        <v>133.28950975129771</v>
      </c>
      <c r="J52" s="91">
        <v>15140833.680000002</v>
      </c>
      <c r="K52" s="91">
        <v>14480711.479999999</v>
      </c>
      <c r="L52" s="171">
        <v>13312191.219999999</v>
      </c>
      <c r="M52" s="92">
        <v>104.55863098240532</v>
      </c>
      <c r="N52" s="92">
        <v>113.73660000656152</v>
      </c>
      <c r="O52" s="234">
        <v>108.7778205758075</v>
      </c>
    </row>
    <row r="53" spans="1:15" s="136" customFormat="1" ht="23.1" customHeight="1" x14ac:dyDescent="0.25">
      <c r="A53" s="274"/>
      <c r="B53" s="2" t="s">
        <v>100</v>
      </c>
      <c r="C53" s="173" t="s">
        <v>14</v>
      </c>
      <c r="D53" s="255">
        <v>1529630.1900000009</v>
      </c>
      <c r="E53" s="152">
        <v>1466654.4599999997</v>
      </c>
      <c r="F53" s="152">
        <v>576646.15000000084</v>
      </c>
      <c r="G53" s="154">
        <v>104.29383550914926</v>
      </c>
      <c r="H53" s="154">
        <v>265.26322771772584</v>
      </c>
      <c r="I53" s="153">
        <v>254.34219234794119</v>
      </c>
      <c r="J53" s="127">
        <v>7355533.4800000004</v>
      </c>
      <c r="K53" s="127">
        <v>5380517.5300000012</v>
      </c>
      <c r="L53" s="152">
        <v>12985881.66</v>
      </c>
      <c r="M53" s="154">
        <v>136.7068026261035</v>
      </c>
      <c r="N53" s="154">
        <v>56.642542051318834</v>
      </c>
      <c r="O53" s="224">
        <v>41.433594351729226</v>
      </c>
    </row>
    <row r="54" spans="1:15" s="136" customFormat="1" ht="32.1" customHeight="1" x14ac:dyDescent="0.3">
      <c r="A54" s="274"/>
      <c r="B54" s="146" t="s">
        <v>50</v>
      </c>
      <c r="C54" s="147" t="s">
        <v>90</v>
      </c>
      <c r="D54" s="254">
        <v>14950955.150000028</v>
      </c>
      <c r="E54" s="148">
        <v>10494339.250000007</v>
      </c>
      <c r="F54" s="148">
        <v>8225894.1399999829</v>
      </c>
      <c r="G54" s="150">
        <v>142.46685564315084</v>
      </c>
      <c r="H54" s="150">
        <v>181.75477213228589</v>
      </c>
      <c r="I54" s="149">
        <v>127.57688187317262</v>
      </c>
      <c r="J54" s="138">
        <v>109164684.96000007</v>
      </c>
      <c r="K54" s="138">
        <v>50146703.750000022</v>
      </c>
      <c r="L54" s="148">
        <v>40154031.60999997</v>
      </c>
      <c r="M54" s="150">
        <v>217.69064922836532</v>
      </c>
      <c r="N54" s="150">
        <v>271.86481800949139</v>
      </c>
      <c r="O54" s="223">
        <v>124.88585016083785</v>
      </c>
    </row>
    <row r="55" spans="1:15" s="136" customFormat="1" ht="23.1" customHeight="1" x14ac:dyDescent="0.25">
      <c r="A55" s="274"/>
      <c r="B55" s="2" t="s">
        <v>102</v>
      </c>
      <c r="C55" s="34" t="s">
        <v>103</v>
      </c>
      <c r="D55" s="259">
        <v>14950955.150000028</v>
      </c>
      <c r="E55" s="132">
        <v>10494339.250000007</v>
      </c>
      <c r="F55" s="132">
        <v>8225894.1399999829</v>
      </c>
      <c r="G55" s="130">
        <v>142.46685564315084</v>
      </c>
      <c r="H55" s="130">
        <v>181.75477213228589</v>
      </c>
      <c r="I55" s="184">
        <v>127.57688187317262</v>
      </c>
      <c r="J55" s="128">
        <v>109164684.96000007</v>
      </c>
      <c r="K55" s="128">
        <v>50146703.750000022</v>
      </c>
      <c r="L55" s="132">
        <v>40154031.60999997</v>
      </c>
      <c r="M55" s="130">
        <v>217.69064922836532</v>
      </c>
      <c r="N55" s="130">
        <v>271.86481800949139</v>
      </c>
      <c r="O55" s="131">
        <v>124.88585016083785</v>
      </c>
    </row>
    <row r="56" spans="1:15" s="136" customFormat="1" ht="32.1" customHeight="1" x14ac:dyDescent="0.3">
      <c r="A56" s="274"/>
      <c r="B56" s="146" t="s">
        <v>52</v>
      </c>
      <c r="C56" s="190" t="s">
        <v>15</v>
      </c>
      <c r="D56" s="254">
        <v>-40.020000000000209</v>
      </c>
      <c r="E56" s="148">
        <v>0</v>
      </c>
      <c r="F56" s="148">
        <v>0</v>
      </c>
      <c r="G56" s="269" t="s">
        <v>168</v>
      </c>
      <c r="H56" s="269" t="s">
        <v>168</v>
      </c>
      <c r="I56" s="270" t="s">
        <v>168</v>
      </c>
      <c r="J56" s="138">
        <v>1473.72</v>
      </c>
      <c r="K56" s="138">
        <v>95.36</v>
      </c>
      <c r="L56" s="148">
        <v>3424.79</v>
      </c>
      <c r="M56" s="150">
        <v>1545.4278523489934</v>
      </c>
      <c r="N56" s="150">
        <v>43.030959562484121</v>
      </c>
      <c r="O56" s="223">
        <v>2.7844042992417055</v>
      </c>
    </row>
    <row r="57" spans="1:15" s="136" customFormat="1" ht="23.1" customHeight="1" x14ac:dyDescent="0.3">
      <c r="A57" s="274"/>
      <c r="B57" s="118" t="s">
        <v>51</v>
      </c>
      <c r="C57" s="142" t="s">
        <v>117</v>
      </c>
      <c r="D57" s="119">
        <v>10482675.220000006</v>
      </c>
      <c r="E57" s="120">
        <v>5927699.9800000004</v>
      </c>
      <c r="F57" s="120">
        <v>3317870.26</v>
      </c>
      <c r="G57" s="144">
        <v>176.84220279987932</v>
      </c>
      <c r="H57" s="144">
        <v>315.94590500955894</v>
      </c>
      <c r="I57" s="191">
        <v>178.65978822209888</v>
      </c>
      <c r="J57" s="226">
        <v>42739225.170000002</v>
      </c>
      <c r="K57" s="121">
        <v>21665560.650000002</v>
      </c>
      <c r="L57" s="120">
        <v>31331864.830000002</v>
      </c>
      <c r="M57" s="144">
        <v>197.26803224914465</v>
      </c>
      <c r="N57" s="144">
        <v>136.40817551682255</v>
      </c>
      <c r="O57" s="222">
        <v>69.148647128259682</v>
      </c>
    </row>
    <row r="58" spans="1:15" s="136" customFormat="1" ht="33" customHeight="1" x14ac:dyDescent="0.3">
      <c r="A58" s="274"/>
      <c r="B58" s="146" t="s">
        <v>53</v>
      </c>
      <c r="C58" s="192" t="s">
        <v>101</v>
      </c>
      <c r="D58" s="254">
        <v>6561979.2300000042</v>
      </c>
      <c r="E58" s="148">
        <v>2237363.83</v>
      </c>
      <c r="F58" s="148">
        <v>1349136.3400000008</v>
      </c>
      <c r="G58" s="150">
        <v>293.29066386131768</v>
      </c>
      <c r="H58" s="150">
        <v>486.38369862604105</v>
      </c>
      <c r="I58" s="193">
        <v>165.83674782639082</v>
      </c>
      <c r="J58" s="138">
        <v>29029067.190000001</v>
      </c>
      <c r="K58" s="138">
        <v>9263811.7100000009</v>
      </c>
      <c r="L58" s="148">
        <v>21051220.690000001</v>
      </c>
      <c r="M58" s="150">
        <v>313.35985767784996</v>
      </c>
      <c r="N58" s="150">
        <v>137.89731064759457</v>
      </c>
      <c r="O58" s="223">
        <v>44.006054786174971</v>
      </c>
    </row>
    <row r="59" spans="1:15" s="136" customFormat="1" ht="23.1" customHeight="1" x14ac:dyDescent="0.25">
      <c r="A59" s="274"/>
      <c r="B59" s="2" t="s">
        <v>92</v>
      </c>
      <c r="C59" s="194" t="s">
        <v>79</v>
      </c>
      <c r="D59" s="255">
        <v>3595041.9700000007</v>
      </c>
      <c r="E59" s="152">
        <v>0.86</v>
      </c>
      <c r="F59" s="152">
        <v>0</v>
      </c>
      <c r="G59" s="267" t="s">
        <v>168</v>
      </c>
      <c r="H59" s="267" t="s">
        <v>168</v>
      </c>
      <c r="I59" s="268" t="s">
        <v>168</v>
      </c>
      <c r="J59" s="127">
        <v>15306188.01</v>
      </c>
      <c r="K59" s="127">
        <v>0.86</v>
      </c>
      <c r="L59" s="152">
        <v>10811465.200000001</v>
      </c>
      <c r="M59" s="271">
        <v>1779789303.4883723</v>
      </c>
      <c r="N59" s="154">
        <v>141.57366949671169</v>
      </c>
      <c r="O59" s="224">
        <v>7.9545185050403699E-6</v>
      </c>
    </row>
    <row r="60" spans="1:15" s="136" customFormat="1" ht="29.1" customHeight="1" x14ac:dyDescent="0.25">
      <c r="A60" s="274"/>
      <c r="B60" s="2" t="s">
        <v>93</v>
      </c>
      <c r="C60" s="195" t="s">
        <v>120</v>
      </c>
      <c r="D60" s="255">
        <v>2328794.6300000027</v>
      </c>
      <c r="E60" s="152">
        <v>1808140.5200000005</v>
      </c>
      <c r="F60" s="152">
        <v>1091799.8000000007</v>
      </c>
      <c r="G60" s="130">
        <v>128.79500261406687</v>
      </c>
      <c r="H60" s="130">
        <v>213.29868626097945</v>
      </c>
      <c r="I60" s="184">
        <v>165.6109957155148</v>
      </c>
      <c r="J60" s="127">
        <v>10763667.500000002</v>
      </c>
      <c r="K60" s="127">
        <v>7334400.0700000003</v>
      </c>
      <c r="L60" s="152">
        <v>8262674.9900000002</v>
      </c>
      <c r="M60" s="130">
        <v>146.75593637203923</v>
      </c>
      <c r="N60" s="130">
        <v>130.26855725327277</v>
      </c>
      <c r="O60" s="131">
        <v>88.765443138893204</v>
      </c>
    </row>
    <row r="61" spans="1:15" s="136" customFormat="1" ht="26.1" customHeight="1" x14ac:dyDescent="0.25">
      <c r="A61" s="274"/>
      <c r="B61" s="2" t="s">
        <v>94</v>
      </c>
      <c r="C61" s="195" t="s">
        <v>80</v>
      </c>
      <c r="D61" s="255">
        <v>638142.63000000035</v>
      </c>
      <c r="E61" s="152">
        <v>429222.44999999972</v>
      </c>
      <c r="F61" s="152">
        <v>257336.54000000004</v>
      </c>
      <c r="G61" s="130">
        <v>148.67410360292217</v>
      </c>
      <c r="H61" s="130">
        <v>247.97979719475526</v>
      </c>
      <c r="I61" s="184">
        <v>166.79421041411362</v>
      </c>
      <c r="J61" s="127">
        <v>2959211.68</v>
      </c>
      <c r="K61" s="127">
        <v>1929410.7799999998</v>
      </c>
      <c r="L61" s="152">
        <v>1977080.5</v>
      </c>
      <c r="M61" s="130">
        <v>153.37385437433912</v>
      </c>
      <c r="N61" s="130">
        <v>149.67583161130767</v>
      </c>
      <c r="O61" s="131">
        <v>97.588883204300473</v>
      </c>
    </row>
    <row r="62" spans="1:15" s="136" customFormat="1" ht="21" customHeight="1" x14ac:dyDescent="0.3">
      <c r="A62" s="274"/>
      <c r="B62" s="146" t="s">
        <v>54</v>
      </c>
      <c r="C62" s="190" t="s">
        <v>81</v>
      </c>
      <c r="D62" s="254">
        <v>2416.7799999999988</v>
      </c>
      <c r="E62" s="148">
        <v>4193.1099999999997</v>
      </c>
      <c r="F62" s="148">
        <v>2158.69</v>
      </c>
      <c r="G62" s="150">
        <v>57.636932968608001</v>
      </c>
      <c r="H62" s="150">
        <v>111.95586212008205</v>
      </c>
      <c r="I62" s="149">
        <v>194.2432679078515</v>
      </c>
      <c r="J62" s="138">
        <v>23611.3</v>
      </c>
      <c r="K62" s="139">
        <v>8215.4599999999991</v>
      </c>
      <c r="L62" s="148">
        <v>10486.91</v>
      </c>
      <c r="M62" s="150">
        <v>287.40082722087385</v>
      </c>
      <c r="N62" s="150">
        <v>225.15021107266105</v>
      </c>
      <c r="O62" s="223">
        <v>78.340140231965378</v>
      </c>
    </row>
    <row r="63" spans="1:15" s="136" customFormat="1" ht="21" customHeight="1" x14ac:dyDescent="0.3">
      <c r="A63" s="274"/>
      <c r="B63" s="146" t="s">
        <v>55</v>
      </c>
      <c r="C63" s="190" t="s">
        <v>121</v>
      </c>
      <c r="D63" s="254">
        <v>3464439.7300000004</v>
      </c>
      <c r="E63" s="148">
        <v>3289550.9600000004</v>
      </c>
      <c r="F63" s="148">
        <v>1691484.9399999992</v>
      </c>
      <c r="G63" s="150">
        <v>105.31649371378032</v>
      </c>
      <c r="H63" s="150">
        <v>204.81646913155501</v>
      </c>
      <c r="I63" s="193">
        <v>194.47710601549912</v>
      </c>
      <c r="J63" s="138">
        <v>12309735.990000002</v>
      </c>
      <c r="K63" s="139">
        <v>11574808.32</v>
      </c>
      <c r="L63" s="148">
        <v>9145719.5899999999</v>
      </c>
      <c r="M63" s="150">
        <v>106.34937227193757</v>
      </c>
      <c r="N63" s="150">
        <v>134.59559817971635</v>
      </c>
      <c r="O63" s="223">
        <v>126.55984262469609</v>
      </c>
    </row>
    <row r="64" spans="1:15" s="136" customFormat="1" ht="21" customHeight="1" x14ac:dyDescent="0.3">
      <c r="A64" s="274"/>
      <c r="B64" s="146" t="s">
        <v>57</v>
      </c>
      <c r="C64" s="190" t="s">
        <v>161</v>
      </c>
      <c r="D64" s="254">
        <v>453839.4800000001</v>
      </c>
      <c r="E64" s="148">
        <v>396592.08</v>
      </c>
      <c r="F64" s="148">
        <v>275090.29000000004</v>
      </c>
      <c r="G64" s="150">
        <v>114.43483188065684</v>
      </c>
      <c r="H64" s="150">
        <v>164.97837128311582</v>
      </c>
      <c r="I64" s="193">
        <v>144.16796754258391</v>
      </c>
      <c r="J64" s="138">
        <v>1376810.69</v>
      </c>
      <c r="K64" s="138">
        <v>818725.15999999992</v>
      </c>
      <c r="L64" s="148">
        <v>1124437.6400000001</v>
      </c>
      <c r="M64" s="150">
        <v>168.16518622684077</v>
      </c>
      <c r="N64" s="150">
        <v>122.44437939661996</v>
      </c>
      <c r="O64" s="223">
        <v>72.811966700083062</v>
      </c>
    </row>
    <row r="65" spans="1:15" s="136" customFormat="1" ht="23.1" customHeight="1" x14ac:dyDescent="0.25">
      <c r="A65" s="274"/>
      <c r="B65" s="2" t="s">
        <v>58</v>
      </c>
      <c r="C65" s="151" t="s">
        <v>16</v>
      </c>
      <c r="D65" s="255">
        <v>453839.4800000001</v>
      </c>
      <c r="E65" s="196">
        <v>396592.08</v>
      </c>
      <c r="F65" s="196">
        <v>275090.29000000004</v>
      </c>
      <c r="G65" s="154">
        <v>114.43483188065684</v>
      </c>
      <c r="H65" s="154">
        <v>164.97837128311582</v>
      </c>
      <c r="I65" s="184">
        <v>144.16796754258391</v>
      </c>
      <c r="J65" s="197">
        <v>1376810.69</v>
      </c>
      <c r="K65" s="197">
        <v>818725.15999999992</v>
      </c>
      <c r="L65" s="196">
        <v>1124437.6400000001</v>
      </c>
      <c r="M65" s="154">
        <v>168.16518622684077</v>
      </c>
      <c r="N65" s="154">
        <v>122.44437939661996</v>
      </c>
      <c r="O65" s="224">
        <v>72.811966700083062</v>
      </c>
    </row>
    <row r="66" spans="1:15" s="136" customFormat="1" ht="20.100000000000001" customHeight="1" x14ac:dyDescent="0.25">
      <c r="A66" s="274"/>
      <c r="B66" s="169" t="s">
        <v>160</v>
      </c>
      <c r="C66" s="170" t="s">
        <v>82</v>
      </c>
      <c r="D66" s="258">
        <v>453839.4800000001</v>
      </c>
      <c r="E66" s="198">
        <v>396592.08</v>
      </c>
      <c r="F66" s="198">
        <v>275090.29000000004</v>
      </c>
      <c r="G66" s="92">
        <v>114.43483188065684</v>
      </c>
      <c r="H66" s="92">
        <v>164.97837128311582</v>
      </c>
      <c r="I66" s="199">
        <v>144.16796754258391</v>
      </c>
      <c r="J66" s="200">
        <v>1376810.69</v>
      </c>
      <c r="K66" s="200">
        <v>818725.15999999992</v>
      </c>
      <c r="L66" s="198">
        <v>1124437.6400000001</v>
      </c>
      <c r="M66" s="92">
        <v>168.16518622684077</v>
      </c>
      <c r="N66" s="92">
        <v>122.44437939661996</v>
      </c>
      <c r="O66" s="234">
        <v>72.811966700083062</v>
      </c>
    </row>
    <row r="67" spans="1:15" s="136" customFormat="1" ht="23.1" customHeight="1" x14ac:dyDescent="0.3">
      <c r="A67" s="274"/>
      <c r="B67" s="118" t="s">
        <v>56</v>
      </c>
      <c r="C67" s="142" t="s">
        <v>118</v>
      </c>
      <c r="D67" s="119">
        <v>90328943.00999999</v>
      </c>
      <c r="E67" s="120">
        <v>46072150.549999975</v>
      </c>
      <c r="F67" s="120">
        <v>46544197.420000002</v>
      </c>
      <c r="G67" s="144">
        <v>196.0597496137502</v>
      </c>
      <c r="H67" s="144">
        <v>194.0713300841787</v>
      </c>
      <c r="I67" s="143">
        <v>98.985809410912324</v>
      </c>
      <c r="J67" s="121">
        <v>246182065.75999999</v>
      </c>
      <c r="K67" s="121">
        <v>233151177.92999995</v>
      </c>
      <c r="L67" s="120">
        <v>229620798.19</v>
      </c>
      <c r="M67" s="144">
        <v>105.58902937814551</v>
      </c>
      <c r="N67" s="144">
        <v>107.21244229640573</v>
      </c>
      <c r="O67" s="222">
        <v>101.53748256596458</v>
      </c>
    </row>
    <row r="68" spans="1:15" s="136" customFormat="1" ht="35.1" customHeight="1" x14ac:dyDescent="0.3">
      <c r="A68" s="274"/>
      <c r="B68" s="146" t="s">
        <v>95</v>
      </c>
      <c r="C68" s="192" t="s">
        <v>122</v>
      </c>
      <c r="D68" s="254">
        <v>90328943.00999999</v>
      </c>
      <c r="E68" s="148">
        <v>46072150.549999975</v>
      </c>
      <c r="F68" s="148">
        <v>46544197.420000002</v>
      </c>
      <c r="G68" s="150">
        <v>196.0597496137502</v>
      </c>
      <c r="H68" s="150">
        <v>194.0713300841787</v>
      </c>
      <c r="I68" s="193">
        <v>98.985809410912324</v>
      </c>
      <c r="J68" s="140">
        <v>246182065.75999999</v>
      </c>
      <c r="K68" s="138">
        <v>233151177.92999995</v>
      </c>
      <c r="L68" s="148">
        <v>229620798.19</v>
      </c>
      <c r="M68" s="150">
        <v>105.58902937814551</v>
      </c>
      <c r="N68" s="150">
        <v>107.21244229640573</v>
      </c>
      <c r="O68" s="223">
        <v>101.53748256596458</v>
      </c>
    </row>
    <row r="69" spans="1:15" ht="23.1" customHeight="1" x14ac:dyDescent="0.3">
      <c r="A69" s="274"/>
      <c r="B69" s="2" t="s">
        <v>96</v>
      </c>
      <c r="C69" s="134" t="s">
        <v>17</v>
      </c>
      <c r="D69" s="259">
        <v>30336.720000000001</v>
      </c>
      <c r="E69" s="132">
        <v>31244.87999999999</v>
      </c>
      <c r="F69" s="132">
        <v>32421.01999999999</v>
      </c>
      <c r="G69" s="130">
        <v>97.09341178458682</v>
      </c>
      <c r="H69" s="130">
        <v>93.571146126802944</v>
      </c>
      <c r="I69" s="184">
        <v>96.372291803280703</v>
      </c>
      <c r="J69" s="128">
        <v>156438.81</v>
      </c>
      <c r="K69" s="128">
        <v>157015.38</v>
      </c>
      <c r="L69" s="132">
        <v>151971.13999999998</v>
      </c>
      <c r="M69" s="130">
        <v>99.632793933944555</v>
      </c>
      <c r="N69" s="130">
        <v>102.93981475693346</v>
      </c>
      <c r="O69" s="131">
        <v>103.31920916037085</v>
      </c>
    </row>
    <row r="70" spans="1:15" ht="31.35" customHeight="1" x14ac:dyDescent="0.3">
      <c r="A70" s="274"/>
      <c r="B70" s="2" t="s">
        <v>97</v>
      </c>
      <c r="C70" s="134" t="s">
        <v>18</v>
      </c>
      <c r="D70" s="259">
        <v>50925.639999999985</v>
      </c>
      <c r="E70" s="132">
        <v>52300.09</v>
      </c>
      <c r="F70" s="132">
        <v>54386.91</v>
      </c>
      <c r="G70" s="130">
        <v>97.371993050107548</v>
      </c>
      <c r="H70" s="130">
        <v>93.635839947516757</v>
      </c>
      <c r="I70" s="184">
        <v>96.163010547942491</v>
      </c>
      <c r="J70" s="128">
        <v>262668.92</v>
      </c>
      <c r="K70" s="128">
        <v>261722.18999999997</v>
      </c>
      <c r="L70" s="132">
        <v>254632.34</v>
      </c>
      <c r="M70" s="130">
        <v>100.36173088724345</v>
      </c>
      <c r="N70" s="130">
        <v>103.15615055024038</v>
      </c>
      <c r="O70" s="131">
        <v>102.7843478169348</v>
      </c>
    </row>
    <row r="71" spans="1:15" ht="29.1" customHeight="1" x14ac:dyDescent="0.3">
      <c r="A71" s="274"/>
      <c r="B71" s="2" t="s">
        <v>115</v>
      </c>
      <c r="C71" s="134" t="s">
        <v>19</v>
      </c>
      <c r="D71" s="259">
        <v>85753825.25999999</v>
      </c>
      <c r="E71" s="132">
        <v>41371426.23999998</v>
      </c>
      <c r="F71" s="132">
        <v>41657346.689999998</v>
      </c>
      <c r="G71" s="130">
        <v>207.27790422919688</v>
      </c>
      <c r="H71" s="130">
        <v>205.85522620571876</v>
      </c>
      <c r="I71" s="184">
        <v>99.313637394796785</v>
      </c>
      <c r="J71" s="128">
        <v>222510881.11000001</v>
      </c>
      <c r="K71" s="128">
        <v>209466273.90999997</v>
      </c>
      <c r="L71" s="132">
        <v>206699771.36000001</v>
      </c>
      <c r="M71" s="130">
        <v>106.2275453496656</v>
      </c>
      <c r="N71" s="130">
        <v>107.64931167846454</v>
      </c>
      <c r="O71" s="131">
        <v>101.33841587332076</v>
      </c>
    </row>
    <row r="72" spans="1:15" ht="29.1" customHeight="1" x14ac:dyDescent="0.3">
      <c r="A72" s="137"/>
      <c r="B72" s="4" t="s">
        <v>116</v>
      </c>
      <c r="C72" s="134" t="s">
        <v>20</v>
      </c>
      <c r="D72" s="263">
        <v>4493855.3900000043</v>
      </c>
      <c r="E72" s="201">
        <v>4617179.3399999961</v>
      </c>
      <c r="F72" s="201">
        <v>4800042.8000000007</v>
      </c>
      <c r="G72" s="203">
        <v>97.32901971271508</v>
      </c>
      <c r="H72" s="203">
        <v>93.621152503056919</v>
      </c>
      <c r="I72" s="184">
        <v>96.190378552457815</v>
      </c>
      <c r="J72" s="202">
        <v>23252076.920000002</v>
      </c>
      <c r="K72" s="202">
        <v>23266166.449999999</v>
      </c>
      <c r="L72" s="201">
        <v>22514423.349999998</v>
      </c>
      <c r="M72" s="203">
        <v>99.939441978848237</v>
      </c>
      <c r="N72" s="203">
        <v>103.27636004055154</v>
      </c>
      <c r="O72" s="237">
        <v>103.3389400577297</v>
      </c>
    </row>
    <row r="73" spans="1:15" ht="23.1" customHeight="1" x14ac:dyDescent="0.3">
      <c r="B73" s="135" t="s">
        <v>83</v>
      </c>
      <c r="C73" s="142" t="s">
        <v>162</v>
      </c>
      <c r="D73" s="119">
        <v>-57270942.13000001</v>
      </c>
      <c r="E73" s="120">
        <v>-16633749.020000014</v>
      </c>
      <c r="F73" s="228">
        <v>-99822148.480000004</v>
      </c>
      <c r="G73" s="204">
        <v>344.30567673672863</v>
      </c>
      <c r="H73" s="204">
        <v>57.372980848508391</v>
      </c>
      <c r="I73" s="191">
        <v>16.663385103690381</v>
      </c>
      <c r="J73" s="226">
        <v>28912336.000000022</v>
      </c>
      <c r="K73" s="121">
        <v>40103458.829999976</v>
      </c>
      <c r="L73" s="228">
        <v>118155728.95000002</v>
      </c>
      <c r="M73" s="204">
        <v>72.094370020701888</v>
      </c>
      <c r="N73" s="204">
        <v>24.469686114191603</v>
      </c>
      <c r="O73" s="145">
        <v>33.941188621476464</v>
      </c>
    </row>
    <row r="74" spans="1:15" ht="23.1" customHeight="1" x14ac:dyDescent="0.3">
      <c r="B74" s="205" t="s">
        <v>59</v>
      </c>
      <c r="C74" s="206" t="s">
        <v>163</v>
      </c>
      <c r="D74" s="209">
        <v>1870169144.4799995</v>
      </c>
      <c r="E74" s="207">
        <v>1582891608.6000001</v>
      </c>
      <c r="F74" s="229">
        <v>860801567.71000051</v>
      </c>
      <c r="G74" s="211">
        <v>118.14890762697796</v>
      </c>
      <c r="H74" s="211">
        <v>217.25903095823003</v>
      </c>
      <c r="I74" s="208">
        <v>183.88577204976326</v>
      </c>
      <c r="J74" s="210">
        <v>8652255768.6000004</v>
      </c>
      <c r="K74" s="210">
        <v>7694373291.1300001</v>
      </c>
      <c r="L74" s="229">
        <v>6343317878.079999</v>
      </c>
      <c r="M74" s="211">
        <v>112.44912926923156</v>
      </c>
      <c r="N74" s="211">
        <v>136.39952994471201</v>
      </c>
      <c r="O74" s="238">
        <v>121.2988760616698</v>
      </c>
    </row>
    <row r="75" spans="1:15" ht="35.1" customHeight="1" x14ac:dyDescent="0.3">
      <c r="B75" s="133" t="s">
        <v>84</v>
      </c>
      <c r="C75" s="212" t="s">
        <v>164</v>
      </c>
      <c r="D75" s="264">
        <v>1238869.58</v>
      </c>
      <c r="E75" s="213">
        <v>1139635.6400000001</v>
      </c>
      <c r="F75" s="230">
        <v>480254.42999999993</v>
      </c>
      <c r="G75" s="215">
        <v>108.70751462283155</v>
      </c>
      <c r="H75" s="215">
        <v>257.9610936644562</v>
      </c>
      <c r="I75" s="214">
        <v>237.29830873189454</v>
      </c>
      <c r="J75" s="225">
        <v>4348269.7199999988</v>
      </c>
      <c r="K75" s="225">
        <v>3222697.87</v>
      </c>
      <c r="L75" s="230">
        <v>2327201.3199999998</v>
      </c>
      <c r="M75" s="215">
        <v>134.9263845201846</v>
      </c>
      <c r="N75" s="215">
        <v>186.84544747508133</v>
      </c>
      <c r="O75" s="239">
        <v>138.47954804357022</v>
      </c>
    </row>
    <row r="76" spans="1:15" ht="23.1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3.1" customHeight="1" x14ac:dyDescent="0.3">
      <c r="B77" s="135" t="s">
        <v>86</v>
      </c>
      <c r="C77" s="142" t="s">
        <v>166</v>
      </c>
      <c r="D77" s="119">
        <v>1238869.58</v>
      </c>
      <c r="E77" s="120">
        <v>1139635.6400000001</v>
      </c>
      <c r="F77" s="120">
        <v>480254.42999999993</v>
      </c>
      <c r="G77" s="144">
        <v>108.70751462283155</v>
      </c>
      <c r="H77" s="144">
        <v>257.9610936644562</v>
      </c>
      <c r="I77" s="191">
        <v>237.29830873189454</v>
      </c>
      <c r="J77" s="121">
        <v>4348269.7199999988</v>
      </c>
      <c r="K77" s="121">
        <v>3222697.87</v>
      </c>
      <c r="L77" s="120">
        <v>2327201.3199999998</v>
      </c>
      <c r="M77" s="144">
        <v>134.9263845201846</v>
      </c>
      <c r="N77" s="144">
        <v>186.84544747508133</v>
      </c>
      <c r="O77" s="222">
        <v>138.47954804357022</v>
      </c>
    </row>
    <row r="78" spans="1:15" ht="32.85" customHeight="1" thickBot="1" x14ac:dyDescent="0.35">
      <c r="B78" s="244" t="s">
        <v>87</v>
      </c>
      <c r="C78" s="245" t="s">
        <v>167</v>
      </c>
      <c r="D78" s="250">
        <v>1871408014.0599995</v>
      </c>
      <c r="E78" s="246">
        <v>1584031244.2400002</v>
      </c>
      <c r="F78" s="247">
        <v>861281822.14000046</v>
      </c>
      <c r="G78" s="248">
        <v>118.14211499078601</v>
      </c>
      <c r="H78" s="248">
        <v>217.28172660258514</v>
      </c>
      <c r="I78" s="249">
        <v>183.9155551088036</v>
      </c>
      <c r="J78" s="251">
        <v>8656604038.3199997</v>
      </c>
      <c r="K78" s="252">
        <v>7697595989</v>
      </c>
      <c r="L78" s="247">
        <v>6345645079.3999987</v>
      </c>
      <c r="M78" s="248">
        <v>112.4585396621288</v>
      </c>
      <c r="N78" s="248">
        <v>136.41803047608377</v>
      </c>
      <c r="O78" s="253">
        <v>121.30517689980596</v>
      </c>
    </row>
    <row r="79" spans="1:15" x14ac:dyDescent="0.3">
      <c r="A79" s="274"/>
      <c r="B79" s="274"/>
      <c r="C79" s="274"/>
      <c r="D79" s="274"/>
      <c r="E79" s="274"/>
      <c r="F79" s="274"/>
      <c r="G79" s="274"/>
      <c r="H79" s="274"/>
      <c r="I79" s="274"/>
      <c r="J79" s="274"/>
      <c r="K79" s="274"/>
      <c r="L79" s="274"/>
      <c r="M79" s="274"/>
      <c r="N79" s="274"/>
      <c r="O79" s="274"/>
    </row>
    <row r="80" spans="1:15" ht="22.35" customHeight="1" x14ac:dyDescent="0.3">
      <c r="B80" s="19" t="s">
        <v>172</v>
      </c>
      <c r="C80" s="114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5"/>
      <c r="D81" s="220"/>
      <c r="E81" s="220"/>
      <c r="F81" s="220"/>
      <c r="J81" s="220"/>
      <c r="K81" s="220"/>
      <c r="L81" s="220"/>
    </row>
    <row r="82" spans="2:12" x14ac:dyDescent="0.3">
      <c r="B82" s="114"/>
      <c r="C82" s="114"/>
      <c r="D82" s="220"/>
      <c r="E82" s="220"/>
      <c r="F82" s="220"/>
      <c r="J82" s="220"/>
      <c r="K82" s="220"/>
      <c r="L82" s="220"/>
    </row>
    <row r="83" spans="2:12" x14ac:dyDescent="0.3">
      <c r="B83" s="115"/>
      <c r="K83" s="221"/>
      <c r="L83" s="221"/>
    </row>
    <row r="84" spans="2:12" x14ac:dyDescent="0.3">
      <c r="B84" s="11"/>
      <c r="C84" s="11"/>
      <c r="E84" s="273"/>
      <c r="F84" s="273"/>
      <c r="J84" s="117"/>
      <c r="K84" s="273"/>
      <c r="L84" s="273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5546875" defaultRowHeight="11.4" x14ac:dyDescent="0.2"/>
  <cols>
    <col min="1" max="1" width="10.44140625" style="5" customWidth="1"/>
    <col min="2" max="2" width="0.44140625" style="5" customWidth="1"/>
    <col min="3" max="3" width="29.5546875" style="5" customWidth="1"/>
    <col min="4" max="5" width="22.5546875" style="5" customWidth="1"/>
    <col min="6" max="6" width="21" style="5" customWidth="1"/>
    <col min="7" max="8" width="21.5546875" style="5" customWidth="1"/>
    <col min="9" max="9" width="13.44140625" style="5" bestFit="1" customWidth="1"/>
    <col min="10" max="10" width="11.5546875" style="5" customWidth="1"/>
    <col min="11" max="12" width="8.5546875" style="5"/>
    <col min="13" max="13" width="10.5546875" style="5" bestFit="1" customWidth="1"/>
    <col min="14" max="16384" width="8.5546875" style="5"/>
  </cols>
  <sheetData>
    <row r="1" spans="1:9" ht="15" x14ac:dyDescent="0.25">
      <c r="A1" s="19"/>
      <c r="B1" s="19"/>
      <c r="C1" s="19"/>
      <c r="D1" s="20"/>
      <c r="E1" s="20"/>
      <c r="F1" s="21"/>
      <c r="G1" s="22"/>
      <c r="H1" s="20"/>
      <c r="I1" s="19"/>
    </row>
    <row r="2" spans="1:9" ht="69.75" customHeight="1" x14ac:dyDescent="0.2">
      <c r="B2" s="276"/>
      <c r="C2" s="23"/>
      <c r="D2" s="24" t="s">
        <v>158</v>
      </c>
      <c r="E2" s="24" t="s">
        <v>149</v>
      </c>
    </row>
    <row r="3" spans="1:9" ht="23.1" customHeight="1" x14ac:dyDescent="0.25">
      <c r="B3" s="276"/>
      <c r="C3" s="14"/>
      <c r="D3" s="14"/>
      <c r="E3" s="14"/>
      <c r="F3" s="16" t="s">
        <v>159</v>
      </c>
    </row>
    <row r="4" spans="1:9" ht="20.399999999999999" x14ac:dyDescent="0.35">
      <c r="B4" s="276"/>
      <c r="C4" s="15" t="s">
        <v>127</v>
      </c>
      <c r="D4" s="25" t="e">
        <f>D12+G12</f>
        <v>#REF!</v>
      </c>
      <c r="E4" s="25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6"/>
      <c r="C5" s="15" t="s">
        <v>88</v>
      </c>
      <c r="D5" s="25" t="e">
        <f t="shared" si="0"/>
        <v>#REF!</v>
      </c>
      <c r="E5" s="25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6"/>
      <c r="C6" s="15" t="s">
        <v>89</v>
      </c>
      <c r="D6" s="25" t="e">
        <f t="shared" si="0"/>
        <v>#REF!</v>
      </c>
      <c r="E6" s="25" t="e">
        <f t="shared" si="0"/>
        <v>#REF!</v>
      </c>
      <c r="F6" s="5" t="e">
        <f t="shared" si="1"/>
        <v>#REF!</v>
      </c>
    </row>
    <row r="7" spans="1:9" ht="20.399999999999999" x14ac:dyDescent="0.35">
      <c r="B7" s="276"/>
      <c r="C7" s="15" t="s">
        <v>128</v>
      </c>
      <c r="D7" s="25" t="e">
        <f t="shared" si="0"/>
        <v>#REF!</v>
      </c>
      <c r="E7" s="25" t="e">
        <f t="shared" si="0"/>
        <v>#REF!</v>
      </c>
      <c r="F7" s="5" t="e">
        <f t="shared" si="1"/>
        <v>#REF!</v>
      </c>
    </row>
    <row r="8" spans="1:9" ht="20.25" customHeight="1" x14ac:dyDescent="0.4">
      <c r="B8" s="276"/>
      <c r="C8" s="26" t="s">
        <v>139</v>
      </c>
      <c r="D8" s="27" t="e">
        <f>SUM(D4:D7)</f>
        <v>#REF!</v>
      </c>
      <c r="E8" s="27" t="e">
        <f>SUM(E4:E7)</f>
        <v>#REF!</v>
      </c>
      <c r="F8" s="5" t="e">
        <f t="shared" si="1"/>
        <v>#REF!</v>
      </c>
    </row>
    <row r="9" spans="1:9" ht="14.4" x14ac:dyDescent="0.2">
      <c r="G9" s="28"/>
    </row>
    <row r="10" spans="1:9" ht="15" thickBot="1" x14ac:dyDescent="0.25">
      <c r="G10" s="28"/>
    </row>
    <row r="11" spans="1:9" ht="31.2" x14ac:dyDescent="0.3">
      <c r="C11" s="30" t="s">
        <v>146</v>
      </c>
      <c r="D11" s="116" t="s">
        <v>169</v>
      </c>
      <c r="E11" s="116" t="s">
        <v>170</v>
      </c>
      <c r="F11" s="38" t="s">
        <v>147</v>
      </c>
      <c r="G11" s="116" t="s">
        <v>169</v>
      </c>
      <c r="H11" s="116" t="s">
        <v>170</v>
      </c>
    </row>
    <row r="12" spans="1:9" ht="17.399999999999999" x14ac:dyDescent="0.25">
      <c r="C12" s="15" t="s">
        <v>127</v>
      </c>
      <c r="D12" s="37" t="e">
        <f>#REF!</f>
        <v>#REF!</v>
      </c>
      <c r="E12" s="40" t="e">
        <f>#REF!</f>
        <v>#REF!</v>
      </c>
      <c r="F12" s="15" t="s">
        <v>127</v>
      </c>
      <c r="G12" s="31" t="e">
        <f>#REF!</f>
        <v>#REF!</v>
      </c>
      <c r="H12" s="32" t="e">
        <f>#REF!</f>
        <v>#REF!</v>
      </c>
    </row>
    <row r="13" spans="1:9" ht="17.399999999999999" x14ac:dyDescent="0.25">
      <c r="C13" s="15" t="s">
        <v>88</v>
      </c>
      <c r="D13" s="37" t="e">
        <f>#REF!</f>
        <v>#REF!</v>
      </c>
      <c r="E13" s="40" t="e">
        <f>#REF!</f>
        <v>#REF!</v>
      </c>
      <c r="F13" s="15" t="s">
        <v>88</v>
      </c>
      <c r="G13" s="31"/>
      <c r="H13" s="32"/>
    </row>
    <row r="14" spans="1:9" ht="17.399999999999999" x14ac:dyDescent="0.25">
      <c r="C14" s="15" t="s">
        <v>89</v>
      </c>
      <c r="D14" s="37" t="e">
        <f>#REF!</f>
        <v>#REF!</v>
      </c>
      <c r="E14" s="40" t="e">
        <f>#REF!</f>
        <v>#REF!</v>
      </c>
      <c r="F14" s="15" t="s">
        <v>89</v>
      </c>
      <c r="G14" s="31"/>
      <c r="H14" s="32"/>
    </row>
    <row r="15" spans="1:9" ht="17.399999999999999" x14ac:dyDescent="0.25">
      <c r="C15" s="15" t="s">
        <v>128</v>
      </c>
      <c r="D15" s="37" t="e">
        <f>#REF!</f>
        <v>#REF!</v>
      </c>
      <c r="E15" s="40" t="e">
        <f>#REF!</f>
        <v>#REF!</v>
      </c>
      <c r="F15" s="15" t="s">
        <v>128</v>
      </c>
      <c r="G15" s="31" t="e">
        <f>#REF!</f>
        <v>#REF!</v>
      </c>
      <c r="H15" s="32" t="e">
        <f>#REF!</f>
        <v>#REF!</v>
      </c>
    </row>
    <row r="16" spans="1:9" ht="15" thickBot="1" x14ac:dyDescent="0.3">
      <c r="C16" s="29" t="s">
        <v>138</v>
      </c>
      <c r="D16" s="36" t="e">
        <f>SUM(D12:D15)</f>
        <v>#REF!</v>
      </c>
      <c r="E16" s="36" t="e">
        <f>SUM(E12:E15)</f>
        <v>#REF!</v>
      </c>
      <c r="F16" s="39" t="s">
        <v>130</v>
      </c>
      <c r="G16" s="36" t="e">
        <f>SUM(G12:G15)</f>
        <v>#REF!</v>
      </c>
      <c r="H16" s="36" t="e">
        <f>SUM(H12:H15)</f>
        <v>#REF!</v>
      </c>
    </row>
    <row r="18" spans="3:3" ht="13.2" x14ac:dyDescent="0.25">
      <c r="C18" s="64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44140625" customWidth="1"/>
    <col min="5" max="5" width="17.5546875" customWidth="1"/>
  </cols>
  <sheetData>
    <row r="2" spans="2:5" x14ac:dyDescent="0.3">
      <c r="B2" s="42" t="s">
        <v>151</v>
      </c>
    </row>
    <row r="4" spans="2:5" ht="15" thickBot="1" x14ac:dyDescent="0.35">
      <c r="B4" s="277" t="s">
        <v>106</v>
      </c>
      <c r="C4" s="277"/>
      <c r="D4" s="277"/>
      <c r="E4" s="277"/>
    </row>
    <row r="5" spans="2:5" ht="27" x14ac:dyDescent="0.3">
      <c r="B5" s="52" t="s">
        <v>60</v>
      </c>
      <c r="C5" s="53" t="s">
        <v>132</v>
      </c>
      <c r="D5" s="61" t="s">
        <v>126</v>
      </c>
      <c r="E5" s="62" t="s">
        <v>150</v>
      </c>
    </row>
    <row r="6" spans="2:5" x14ac:dyDescent="0.3">
      <c r="B6" s="74">
        <v>1</v>
      </c>
      <c r="C6" s="72">
        <v>2</v>
      </c>
      <c r="D6" s="72">
        <v>3</v>
      </c>
      <c r="E6" s="73">
        <v>4</v>
      </c>
    </row>
    <row r="7" spans="2:5" x14ac:dyDescent="0.3">
      <c r="B7" s="54" t="s">
        <v>22</v>
      </c>
      <c r="C7" s="41" t="s">
        <v>137</v>
      </c>
      <c r="D7" s="71">
        <f>+E7/E$11*100</f>
        <v>15.238617736188173</v>
      </c>
      <c r="E7" s="58">
        <f>FURS!D12</f>
        <v>578703153.83999991</v>
      </c>
    </row>
    <row r="8" spans="2:5" x14ac:dyDescent="0.3">
      <c r="B8" s="54" t="s">
        <v>31</v>
      </c>
      <c r="C8" s="41" t="s">
        <v>134</v>
      </c>
      <c r="D8" s="71">
        <f t="shared" ref="D8:D10" si="0">+E8/E$11*100</f>
        <v>18.353826255576671</v>
      </c>
      <c r="E8" s="58">
        <f>FURS!D24</f>
        <v>697006600.13999963</v>
      </c>
    </row>
    <row r="9" spans="2:5" x14ac:dyDescent="0.3">
      <c r="B9" s="54" t="s">
        <v>43</v>
      </c>
      <c r="C9" s="41" t="s">
        <v>135</v>
      </c>
      <c r="D9" s="71">
        <f t="shared" si="0"/>
        <v>13.448511246466799</v>
      </c>
      <c r="E9" s="58">
        <f>FURS!D39</f>
        <v>510721904.53999984</v>
      </c>
    </row>
    <row r="10" spans="2:5" x14ac:dyDescent="0.3">
      <c r="B10" s="54"/>
      <c r="C10" s="41" t="s">
        <v>136</v>
      </c>
      <c r="D10" s="71">
        <f t="shared" si="0"/>
        <v>52.959044761768361</v>
      </c>
      <c r="E10" s="58">
        <f>FURS!D29+FURS!D31+FURS!D54+FURS!D56+FURS!D57+FURS!D67+FURS!D74</f>
        <v>2011177572.5699997</v>
      </c>
    </row>
    <row r="11" spans="2:5" ht="15" thickBot="1" x14ac:dyDescent="0.35">
      <c r="B11" s="56"/>
      <c r="C11" s="55" t="s">
        <v>130</v>
      </c>
      <c r="D11" s="63">
        <f>SUM(D7:D10)</f>
        <v>100</v>
      </c>
      <c r="E11" s="59">
        <f>SUM(E7:E10)</f>
        <v>3797609231.0899992</v>
      </c>
    </row>
    <row r="33" spans="2:5" x14ac:dyDescent="0.3">
      <c r="B33" s="42" t="s">
        <v>152</v>
      </c>
    </row>
    <row r="35" spans="2:5" ht="15" thickBot="1" x14ac:dyDescent="0.35">
      <c r="B35" s="277" t="s">
        <v>106</v>
      </c>
      <c r="C35" s="277"/>
      <c r="D35" s="277"/>
      <c r="E35" s="277"/>
    </row>
    <row r="36" spans="2:5" ht="40.200000000000003" x14ac:dyDescent="0.3">
      <c r="B36" s="52" t="s">
        <v>60</v>
      </c>
      <c r="C36" s="53" t="s">
        <v>132</v>
      </c>
      <c r="D36" s="61" t="s">
        <v>126</v>
      </c>
      <c r="E36" s="62" t="s">
        <v>153</v>
      </c>
    </row>
    <row r="37" spans="2:5" x14ac:dyDescent="0.3">
      <c r="B37" s="74">
        <v>1</v>
      </c>
      <c r="C37" s="72">
        <v>2</v>
      </c>
      <c r="D37" s="72">
        <v>3</v>
      </c>
      <c r="E37" s="73">
        <v>4</v>
      </c>
    </row>
    <row r="38" spans="2:5" x14ac:dyDescent="0.3">
      <c r="B38" s="54" t="s">
        <v>22</v>
      </c>
      <c r="C38" s="41" t="s">
        <v>133</v>
      </c>
      <c r="D38" s="60">
        <f>+E38/E$42*100</f>
        <v>11.843038859849695</v>
      </c>
      <c r="E38" s="69">
        <f>FURS!J12</f>
        <v>2045955926.6699998</v>
      </c>
    </row>
    <row r="39" spans="2:5" x14ac:dyDescent="0.3">
      <c r="B39" s="54" t="s">
        <v>31</v>
      </c>
      <c r="C39" s="41" t="s">
        <v>134</v>
      </c>
      <c r="D39" s="60">
        <f t="shared" ref="D39:D41" si="1">+E39/E$42*100</f>
        <v>19.945801416778934</v>
      </c>
      <c r="E39" s="69">
        <f>FURS!J24</f>
        <v>3445756710.2299995</v>
      </c>
    </row>
    <row r="40" spans="2:5" x14ac:dyDescent="0.3">
      <c r="B40" s="54" t="s">
        <v>43</v>
      </c>
      <c r="C40" s="41" t="s">
        <v>135</v>
      </c>
      <c r="D40" s="60">
        <f t="shared" si="1"/>
        <v>15.323035057250712</v>
      </c>
      <c r="E40" s="69">
        <f>FURS!J39</f>
        <v>2647146121.9499998</v>
      </c>
    </row>
    <row r="41" spans="2:5" x14ac:dyDescent="0.3">
      <c r="B41" s="54"/>
      <c r="C41" s="41" t="s">
        <v>136</v>
      </c>
      <c r="D41" s="60">
        <f t="shared" si="1"/>
        <v>52.888124666120653</v>
      </c>
      <c r="E41" s="69">
        <f>FURS!J29+FURS!J31+FURS!J54+FURS!J56+FURS!J57+FURS!J67+FURS!J74</f>
        <v>9136740442.3500004</v>
      </c>
    </row>
    <row r="42" spans="2:5" ht="15" thickBot="1" x14ac:dyDescent="0.35">
      <c r="B42" s="56"/>
      <c r="C42" s="55" t="s">
        <v>130</v>
      </c>
      <c r="D42" s="57">
        <f>SUM(D38:D41)</f>
        <v>100</v>
      </c>
      <c r="E42" s="70">
        <f>SUM(E38:E41)</f>
        <v>17275599201.200001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5546875" customWidth="1"/>
    <col min="7" max="8" width="14.5546875" customWidth="1"/>
    <col min="9" max="9" width="10.5546875" customWidth="1"/>
  </cols>
  <sheetData>
    <row r="2" spans="2:9" x14ac:dyDescent="0.3">
      <c r="B2" s="75" t="s">
        <v>140</v>
      </c>
    </row>
    <row r="4" spans="2:9" ht="50.25" customHeight="1" x14ac:dyDescent="0.3">
      <c r="B4" s="76"/>
      <c r="C4" s="77" t="s">
        <v>143</v>
      </c>
      <c r="D4" s="77" t="s">
        <v>154</v>
      </c>
      <c r="E4" s="77" t="s">
        <v>155</v>
      </c>
      <c r="F4" s="77" t="s">
        <v>148</v>
      </c>
      <c r="G4" s="77" t="s">
        <v>156</v>
      </c>
      <c r="H4" s="77" t="s">
        <v>157</v>
      </c>
      <c r="I4" s="77" t="s">
        <v>148</v>
      </c>
    </row>
    <row r="5" spans="2:9" x14ac:dyDescent="0.3">
      <c r="B5" s="78" t="s">
        <v>23</v>
      </c>
      <c r="C5" s="79" t="s">
        <v>61</v>
      </c>
      <c r="D5" s="66">
        <f>+D6+D9+D10+D11</f>
        <v>215722192.84999985</v>
      </c>
      <c r="E5" s="66">
        <f>+E6+E9+E10+E11</f>
        <v>223104904.84000015</v>
      </c>
      <c r="F5" s="67">
        <f t="shared" ref="F5:F11" si="0">D5/E5*100</f>
        <v>96.690923493907576</v>
      </c>
      <c r="G5" s="66">
        <f>+G6+G9+G10+G11</f>
        <v>1301898744.7099998</v>
      </c>
      <c r="H5" s="66">
        <f>+H6+H9+H10+H11</f>
        <v>1242415225.7300003</v>
      </c>
      <c r="I5" s="80">
        <f t="shared" ref="I5:I11" si="1">G5/H5*100</f>
        <v>104.78773261532184</v>
      </c>
    </row>
    <row r="6" spans="2:9" x14ac:dyDescent="0.3">
      <c r="B6" s="81" t="s">
        <v>24</v>
      </c>
      <c r="C6" s="82" t="s">
        <v>62</v>
      </c>
      <c r="D6" s="51">
        <f>+D7-D8</f>
        <v>-98631015.350000009</v>
      </c>
      <c r="E6" s="51">
        <f>+E7-E8</f>
        <v>-73483217.620000005</v>
      </c>
      <c r="F6" s="50">
        <f t="shared" si="0"/>
        <v>134.2225048718546</v>
      </c>
      <c r="G6" s="51">
        <f>+G7-G8</f>
        <v>-88806955.280000001</v>
      </c>
      <c r="H6" s="51">
        <f>+H7-H8</f>
        <v>-61728400.369999997</v>
      </c>
      <c r="I6" s="83">
        <f t="shared" si="1"/>
        <v>143.86725518187927</v>
      </c>
    </row>
    <row r="7" spans="2:9" x14ac:dyDescent="0.3">
      <c r="B7" s="103" t="s">
        <v>63</v>
      </c>
      <c r="C7" s="110" t="s">
        <v>0</v>
      </c>
      <c r="D7" s="49">
        <f>FURS!D15</f>
        <v>5885143.8199999947</v>
      </c>
      <c r="E7" s="49">
        <f>FURS!E15</f>
        <v>10522591.81000001</v>
      </c>
      <c r="F7" s="50">
        <f t="shared" si="0"/>
        <v>55.928652619662813</v>
      </c>
      <c r="G7" s="49">
        <f>FURS!J15</f>
        <v>18327078.879999995</v>
      </c>
      <c r="H7" s="49">
        <f>FURS!K15</f>
        <v>24562268.670000009</v>
      </c>
      <c r="I7" s="83">
        <f t="shared" si="1"/>
        <v>74.614764320953867</v>
      </c>
    </row>
    <row r="8" spans="2:9" x14ac:dyDescent="0.3">
      <c r="B8" s="103" t="s">
        <v>25</v>
      </c>
      <c r="C8" s="110" t="s">
        <v>1</v>
      </c>
      <c r="D8" s="49">
        <f>FURS!D16</f>
        <v>104516159.17</v>
      </c>
      <c r="E8" s="49">
        <f>FURS!E16</f>
        <v>84005809.430000007</v>
      </c>
      <c r="F8" s="50">
        <f t="shared" si="0"/>
        <v>124.41539445803539</v>
      </c>
      <c r="G8" s="49">
        <f>FURS!J16</f>
        <v>107134034.16</v>
      </c>
      <c r="H8" s="49">
        <f>FURS!K16</f>
        <v>86290669.040000007</v>
      </c>
      <c r="I8" s="83">
        <f t="shared" si="1"/>
        <v>124.15483081993264</v>
      </c>
    </row>
    <row r="9" spans="2:9" x14ac:dyDescent="0.3">
      <c r="B9" s="84" t="s">
        <v>26</v>
      </c>
      <c r="C9" s="85" t="s">
        <v>64</v>
      </c>
      <c r="D9" s="51">
        <f>FURS!D17</f>
        <v>262006160.02999985</v>
      </c>
      <c r="E9" s="51">
        <f>FURS!E17</f>
        <v>254665465.97000015</v>
      </c>
      <c r="F9" s="65">
        <f t="shared" si="0"/>
        <v>102.88248507980444</v>
      </c>
      <c r="G9" s="51">
        <f>FURS!J17</f>
        <v>1271240796.6899998</v>
      </c>
      <c r="H9" s="51">
        <f>FURS!K17</f>
        <v>1203773035.8100002</v>
      </c>
      <c r="I9" s="86">
        <f t="shared" si="1"/>
        <v>105.60469115630271</v>
      </c>
    </row>
    <row r="10" spans="2:9" ht="24" x14ac:dyDescent="0.3">
      <c r="B10" s="81" t="s">
        <v>27</v>
      </c>
      <c r="C10" s="87" t="s">
        <v>145</v>
      </c>
      <c r="D10" s="49">
        <f>FURS!D18</f>
        <v>52274439.340000004</v>
      </c>
      <c r="E10" s="49">
        <f>FURS!E18</f>
        <v>42537209.990000002</v>
      </c>
      <c r="F10" s="50">
        <f t="shared" si="0"/>
        <v>122.89108606861876</v>
      </c>
      <c r="G10" s="49">
        <f>FURS!J18</f>
        <v>119445187.83</v>
      </c>
      <c r="H10" s="49">
        <f>FURS!K18</f>
        <v>105464462.09</v>
      </c>
      <c r="I10" s="83">
        <f t="shared" si="1"/>
        <v>113.25633816637617</v>
      </c>
    </row>
    <row r="11" spans="2:9" x14ac:dyDescent="0.3">
      <c r="B11" s="81" t="s">
        <v>28</v>
      </c>
      <c r="C11" s="88" t="s">
        <v>2</v>
      </c>
      <c r="D11" s="49">
        <f>FURS!D19</f>
        <v>72608.83</v>
      </c>
      <c r="E11" s="49">
        <f>FURS!E19</f>
        <v>-614553.5</v>
      </c>
      <c r="F11" s="50">
        <f t="shared" si="0"/>
        <v>-11.814891624569707</v>
      </c>
      <c r="G11" s="49">
        <f>FURS!J19</f>
        <v>19715.47</v>
      </c>
      <c r="H11" s="49">
        <f>FURS!K19</f>
        <v>-5093871.8</v>
      </c>
      <c r="I11" s="83">
        <f t="shared" si="1"/>
        <v>-0.38704291694188303</v>
      </c>
    </row>
    <row r="14" spans="2:9" x14ac:dyDescent="0.3">
      <c r="B14" s="75" t="s">
        <v>141</v>
      </c>
    </row>
    <row r="16" spans="2:9" ht="53.25" customHeight="1" x14ac:dyDescent="0.3">
      <c r="B16" s="76"/>
      <c r="C16" s="77" t="s">
        <v>143</v>
      </c>
      <c r="D16" s="77" t="s">
        <v>154</v>
      </c>
      <c r="E16" s="77" t="s">
        <v>155</v>
      </c>
      <c r="F16" s="77" t="s">
        <v>148</v>
      </c>
      <c r="G16" s="77" t="s">
        <v>156</v>
      </c>
      <c r="H16" s="77" t="s">
        <v>157</v>
      </c>
      <c r="I16" s="77" t="s">
        <v>148</v>
      </c>
    </row>
    <row r="17" spans="2:9" ht="21.75" customHeight="1" x14ac:dyDescent="0.3">
      <c r="B17" s="89" t="s">
        <v>29</v>
      </c>
      <c r="C17" s="90" t="s">
        <v>3</v>
      </c>
      <c r="D17" s="91">
        <f>FURS!D20</f>
        <v>362945848.22000003</v>
      </c>
      <c r="E17" s="91">
        <f>FURS!E20</f>
        <v>191970383.70000005</v>
      </c>
      <c r="F17" s="92">
        <f t="shared" ref="F17" si="2">D17/E17*100</f>
        <v>189.06345928192252</v>
      </c>
      <c r="G17" s="91">
        <f>FURS!J20</f>
        <v>748758564.86000013</v>
      </c>
      <c r="H17" s="91">
        <f>FURS!K20</f>
        <v>532263815.32000005</v>
      </c>
      <c r="I17" s="94">
        <f>G17/H17*100</f>
        <v>140.67433165822897</v>
      </c>
    </row>
    <row r="20" spans="2:9" x14ac:dyDescent="0.3">
      <c r="B20" s="75" t="s">
        <v>142</v>
      </c>
    </row>
    <row r="22" spans="2:9" ht="54" customHeight="1" x14ac:dyDescent="0.3">
      <c r="B22" s="76"/>
      <c r="C22" s="77" t="s">
        <v>143</v>
      </c>
      <c r="D22" s="77" t="s">
        <v>154</v>
      </c>
      <c r="E22" s="77" t="s">
        <v>155</v>
      </c>
      <c r="F22" s="77" t="s">
        <v>148</v>
      </c>
      <c r="G22" s="77" t="s">
        <v>156</v>
      </c>
      <c r="H22" s="77" t="s">
        <v>157</v>
      </c>
      <c r="I22" s="77" t="s">
        <v>148</v>
      </c>
    </row>
    <row r="23" spans="2:9" ht="30" customHeight="1" x14ac:dyDescent="0.3">
      <c r="B23" s="78" t="s">
        <v>43</v>
      </c>
      <c r="C23" s="95" t="s">
        <v>129</v>
      </c>
      <c r="D23" s="68">
        <f>+D24+D33+D35+D37+D29+D30</f>
        <v>510721904.53999984</v>
      </c>
      <c r="E23" s="68">
        <f>+E24+E33+E35+E37+E29+E30</f>
        <v>428277280.07999974</v>
      </c>
      <c r="F23" s="96">
        <f t="shared" ref="F23:F37" si="3">D23/E23*100</f>
        <v>119.25029141041522</v>
      </c>
      <c r="G23" s="66">
        <f>+G24+G33+G35+G37+G29+G30</f>
        <v>2647146121.9499998</v>
      </c>
      <c r="H23" s="66">
        <f>+H24+H33+H35+H37+H29+H30</f>
        <v>2245040821.5099998</v>
      </c>
      <c r="I23" s="97">
        <f t="shared" ref="I23:I37" si="4">G23/H23*100</f>
        <v>117.91082356219904</v>
      </c>
    </row>
    <row r="24" spans="2:9" x14ac:dyDescent="0.3">
      <c r="B24" s="84" t="s">
        <v>44</v>
      </c>
      <c r="C24" s="85" t="s">
        <v>111</v>
      </c>
      <c r="D24" s="43">
        <f>D25+D28</f>
        <v>333215219.43999982</v>
      </c>
      <c r="E24" s="43">
        <f>E25+E28</f>
        <v>282077931.41999978</v>
      </c>
      <c r="F24" s="45">
        <f t="shared" si="3"/>
        <v>118.12878014333536</v>
      </c>
      <c r="G24" s="44">
        <f>G25+G28</f>
        <v>1892965506.7499998</v>
      </c>
      <c r="H24" s="44">
        <f>H25+H28</f>
        <v>1537507109.5999999</v>
      </c>
      <c r="I24" s="98">
        <f t="shared" si="4"/>
        <v>123.11913843718591</v>
      </c>
    </row>
    <row r="25" spans="2:9" ht="24.6" x14ac:dyDescent="0.3">
      <c r="B25" s="84" t="s">
        <v>45</v>
      </c>
      <c r="C25" s="99" t="s">
        <v>109</v>
      </c>
      <c r="D25" s="43">
        <f>D26-D27</f>
        <v>309573555.71999979</v>
      </c>
      <c r="E25" s="43">
        <f>E26-E27</f>
        <v>271458006.54999983</v>
      </c>
      <c r="F25" s="45">
        <f t="shared" si="3"/>
        <v>114.04104806279842</v>
      </c>
      <c r="G25" s="43">
        <f>G26-G27</f>
        <v>1799849925.5499997</v>
      </c>
      <c r="H25" s="43">
        <f>H26-H27</f>
        <v>1480767277.21</v>
      </c>
      <c r="I25" s="100">
        <f t="shared" si="4"/>
        <v>121.54846701780187</v>
      </c>
    </row>
    <row r="26" spans="2:9" x14ac:dyDescent="0.3">
      <c r="B26" s="103" t="s">
        <v>107</v>
      </c>
      <c r="C26" s="110" t="s">
        <v>104</v>
      </c>
      <c r="D26" s="46">
        <f>FURS!D42</f>
        <v>595908130.25999975</v>
      </c>
      <c r="E26" s="46">
        <f>FURS!E42</f>
        <v>493282684.96999979</v>
      </c>
      <c r="F26" s="47">
        <f t="shared" si="3"/>
        <v>120.80459104220157</v>
      </c>
      <c r="G26" s="46">
        <f>FURS!J42</f>
        <v>2969762468.8199997</v>
      </c>
      <c r="H26" s="46">
        <f>FURS!K42</f>
        <v>2377273829.5799999</v>
      </c>
      <c r="I26" s="111">
        <f t="shared" si="4"/>
        <v>124.92302871750691</v>
      </c>
    </row>
    <row r="27" spans="2:9" x14ac:dyDescent="0.3">
      <c r="B27" s="103" t="s">
        <v>108</v>
      </c>
      <c r="C27" s="110" t="s">
        <v>1</v>
      </c>
      <c r="D27" s="46">
        <f>FURS!D43</f>
        <v>286334574.53999996</v>
      </c>
      <c r="E27" s="46">
        <f>FURS!E43</f>
        <v>221824678.41999996</v>
      </c>
      <c r="F27" s="47">
        <f t="shared" si="3"/>
        <v>129.08147848088291</v>
      </c>
      <c r="G27" s="46">
        <f>FURS!J43</f>
        <v>1169912543.27</v>
      </c>
      <c r="H27" s="46">
        <f>FURS!K43</f>
        <v>896506552.37</v>
      </c>
      <c r="I27" s="105">
        <f t="shared" si="4"/>
        <v>130.49682014896885</v>
      </c>
    </row>
    <row r="28" spans="2:9" x14ac:dyDescent="0.3">
      <c r="B28" s="101" t="s">
        <v>46</v>
      </c>
      <c r="C28" s="102" t="s">
        <v>105</v>
      </c>
      <c r="D28" s="43">
        <f>FURS!D44</f>
        <v>23641663.72000001</v>
      </c>
      <c r="E28" s="43">
        <f>FURS!E44</f>
        <v>10619924.869999973</v>
      </c>
      <c r="F28" s="45">
        <f t="shared" si="3"/>
        <v>222.61611084260022</v>
      </c>
      <c r="G28" s="43">
        <f>FURS!J44</f>
        <v>93115581.200000092</v>
      </c>
      <c r="H28" s="43">
        <f>FURS!K44</f>
        <v>56739832.389999971</v>
      </c>
      <c r="I28" s="98">
        <f t="shared" si="4"/>
        <v>164.1097220026528</v>
      </c>
    </row>
    <row r="29" spans="2:9" x14ac:dyDescent="0.3">
      <c r="B29" s="103" t="s">
        <v>47</v>
      </c>
      <c r="C29" s="104" t="s">
        <v>112</v>
      </c>
      <c r="D29" s="46">
        <f>FURS!D45</f>
        <v>14011002.039999997</v>
      </c>
      <c r="E29" s="46">
        <f>FURS!E45</f>
        <v>9631747.410000002</v>
      </c>
      <c r="F29" s="47">
        <f t="shared" si="3"/>
        <v>145.46687577638619</v>
      </c>
      <c r="G29" s="46">
        <f>FURS!J45</f>
        <v>66502792.089999996</v>
      </c>
      <c r="H29" s="46">
        <f>FURS!K45</f>
        <v>51373168.780000001</v>
      </c>
      <c r="I29" s="105">
        <f t="shared" si="4"/>
        <v>129.45043817482031</v>
      </c>
    </row>
    <row r="30" spans="2:9" x14ac:dyDescent="0.3">
      <c r="B30" s="84" t="s">
        <v>48</v>
      </c>
      <c r="C30" s="106" t="s">
        <v>114</v>
      </c>
      <c r="D30" s="44">
        <f>D31-D32</f>
        <v>133359474.80000003</v>
      </c>
      <c r="E30" s="44">
        <f>E31-E32</f>
        <v>111248392.84999998</v>
      </c>
      <c r="F30" s="45">
        <f t="shared" si="3"/>
        <v>119.87541696877651</v>
      </c>
      <c r="G30" s="44">
        <f>G31-G32</f>
        <v>538125396.51999998</v>
      </c>
      <c r="H30" s="44">
        <f>H31-H32</f>
        <v>534684094.38999993</v>
      </c>
      <c r="I30" s="98">
        <f t="shared" si="4"/>
        <v>100.64361408280269</v>
      </c>
    </row>
    <row r="31" spans="2:9" x14ac:dyDescent="0.3">
      <c r="B31" s="103" t="s">
        <v>77</v>
      </c>
      <c r="C31" s="112" t="s">
        <v>104</v>
      </c>
      <c r="D31" s="48">
        <f>FURS!D47</f>
        <v>139370921.81000003</v>
      </c>
      <c r="E31" s="48">
        <f>FURS!E47</f>
        <v>119025914.72999999</v>
      </c>
      <c r="F31" s="47">
        <f t="shared" si="3"/>
        <v>117.09292226499662</v>
      </c>
      <c r="G31" s="48">
        <f>FURS!J47</f>
        <v>564430033.87</v>
      </c>
      <c r="H31" s="48">
        <f>FURS!K47</f>
        <v>565584678.2299999</v>
      </c>
      <c r="I31" s="105">
        <f t="shared" si="4"/>
        <v>99.79584942724874</v>
      </c>
    </row>
    <row r="32" spans="2:9" x14ac:dyDescent="0.3">
      <c r="B32" s="81" t="s">
        <v>113</v>
      </c>
      <c r="C32" s="112" t="s">
        <v>1</v>
      </c>
      <c r="D32" s="48">
        <f>FURS!D48</f>
        <v>6011447.0099999988</v>
      </c>
      <c r="E32" s="48">
        <f>FURS!E48</f>
        <v>7777521.8800000045</v>
      </c>
      <c r="F32" s="50">
        <f t="shared" si="3"/>
        <v>77.292575999798999</v>
      </c>
      <c r="G32" s="48">
        <f>FURS!J48</f>
        <v>26304637.349999998</v>
      </c>
      <c r="H32" s="48">
        <f>FURS!K48</f>
        <v>30900583.839999996</v>
      </c>
      <c r="I32" s="83">
        <f t="shared" si="4"/>
        <v>85.126667787905461</v>
      </c>
    </row>
    <row r="33" spans="2:9" x14ac:dyDescent="0.3">
      <c r="B33" s="81" t="s">
        <v>49</v>
      </c>
      <c r="C33" s="107" t="s">
        <v>74</v>
      </c>
      <c r="D33" s="48">
        <f>FURS!D49</f>
        <v>22423407.160000011</v>
      </c>
      <c r="E33" s="48">
        <f>FURS!E49</f>
        <v>18300820.660000041</v>
      </c>
      <c r="F33" s="47">
        <f t="shared" si="3"/>
        <v>122.52678487260779</v>
      </c>
      <c r="G33" s="48">
        <f>FURS!J49</f>
        <v>113494222.22</v>
      </c>
      <c r="H33" s="48">
        <f>FURS!K49</f>
        <v>89316561.590000018</v>
      </c>
      <c r="I33" s="105">
        <f t="shared" si="4"/>
        <v>127.06962762514912</v>
      </c>
    </row>
    <row r="34" spans="2:9" hidden="1" x14ac:dyDescent="0.3">
      <c r="B34" s="81" t="s">
        <v>110</v>
      </c>
      <c r="C34" s="107" t="s">
        <v>75</v>
      </c>
      <c r="D34" s="48">
        <f>FURS!D50</f>
        <v>22245803.569999993</v>
      </c>
      <c r="E34" s="48">
        <f>FURS!E50</f>
        <v>17934886.350000024</v>
      </c>
      <c r="F34" s="50">
        <f t="shared" si="3"/>
        <v>124.03649031207809</v>
      </c>
      <c r="G34" s="48">
        <f>FURS!J50</f>
        <v>111006309.88999999</v>
      </c>
      <c r="H34" s="48">
        <f>FURS!K50</f>
        <v>88319377.670000002</v>
      </c>
      <c r="I34" s="83">
        <f t="shared" si="4"/>
        <v>125.68737780826346</v>
      </c>
    </row>
    <row r="35" spans="2:9" x14ac:dyDescent="0.3">
      <c r="B35" s="81" t="s">
        <v>91</v>
      </c>
      <c r="C35" s="107" t="s">
        <v>76</v>
      </c>
      <c r="D35" s="48">
        <f>FURS!D51</f>
        <v>6183170.9099999955</v>
      </c>
      <c r="E35" s="48">
        <f>FURS!E51</f>
        <v>5551733.2799999984</v>
      </c>
      <c r="F35" s="50">
        <f t="shared" si="3"/>
        <v>111.37370255654639</v>
      </c>
      <c r="G35" s="48">
        <f>FURS!J51</f>
        <v>28702670.890000004</v>
      </c>
      <c r="H35" s="48">
        <f>FURS!K51</f>
        <v>26779369.620000001</v>
      </c>
      <c r="I35" s="83">
        <f t="shared" si="4"/>
        <v>107.18202593000396</v>
      </c>
    </row>
    <row r="36" spans="2:9" hidden="1" x14ac:dyDescent="0.3">
      <c r="B36" s="81" t="s">
        <v>99</v>
      </c>
      <c r="C36" s="107" t="s">
        <v>78</v>
      </c>
      <c r="D36" s="48">
        <f>FURS!D52</f>
        <v>2844137.5199999977</v>
      </c>
      <c r="E36" s="48">
        <f>FURS!E52</f>
        <v>2966691.129999999</v>
      </c>
      <c r="F36" s="50">
        <f t="shared" si="3"/>
        <v>95.869013502595351</v>
      </c>
      <c r="G36" s="48">
        <f>FURS!J52</f>
        <v>15140833.680000002</v>
      </c>
      <c r="H36" s="48">
        <f>FURS!K52</f>
        <v>14480711.479999999</v>
      </c>
      <c r="I36" s="83">
        <f t="shared" si="4"/>
        <v>104.55863098240532</v>
      </c>
    </row>
    <row r="37" spans="2:9" x14ac:dyDescent="0.3">
      <c r="B37" s="81" t="s">
        <v>100</v>
      </c>
      <c r="C37" s="107" t="s">
        <v>14</v>
      </c>
      <c r="D37" s="48">
        <f>FURS!D53</f>
        <v>1529630.1900000009</v>
      </c>
      <c r="E37" s="48">
        <f>FURS!E53</f>
        <v>1466654.4599999997</v>
      </c>
      <c r="F37" s="50">
        <f t="shared" si="3"/>
        <v>104.29383550914926</v>
      </c>
      <c r="G37" s="48">
        <f>FURS!J53</f>
        <v>7355533.4800000004</v>
      </c>
      <c r="H37" s="48">
        <f>FURS!K53</f>
        <v>5380517.5300000012</v>
      </c>
      <c r="I37" s="83">
        <f t="shared" si="4"/>
        <v>136.7068026261035</v>
      </c>
    </row>
    <row r="39" spans="2:9" x14ac:dyDescent="0.3">
      <c r="B39" s="75" t="s">
        <v>144</v>
      </c>
    </row>
    <row r="41" spans="2:9" ht="52.5" customHeight="1" x14ac:dyDescent="0.3">
      <c r="B41" s="76"/>
      <c r="C41" s="77" t="s">
        <v>143</v>
      </c>
      <c r="D41" s="77" t="s">
        <v>154</v>
      </c>
      <c r="E41" s="77" t="s">
        <v>155</v>
      </c>
      <c r="F41" s="77" t="s">
        <v>148</v>
      </c>
      <c r="G41" s="77" t="s">
        <v>156</v>
      </c>
      <c r="H41" s="77" t="s">
        <v>157</v>
      </c>
      <c r="I41" s="77" t="s">
        <v>148</v>
      </c>
    </row>
    <row r="42" spans="2:9" ht="30" customHeight="1" x14ac:dyDescent="0.3">
      <c r="B42" s="78" t="s">
        <v>31</v>
      </c>
      <c r="C42" s="95" t="s">
        <v>65</v>
      </c>
      <c r="D42" s="68">
        <f>+D43+D44+D45+D46</f>
        <v>697006600.13999963</v>
      </c>
      <c r="E42" s="68">
        <f>+E43+E44+E45+E46</f>
        <v>664521531.49000037</v>
      </c>
      <c r="F42" s="96">
        <f t="shared" ref="F42:F46" si="5">D42/E42*100</f>
        <v>104.88849000530665</v>
      </c>
      <c r="G42" s="66">
        <f>+G43+G44+G45+G46</f>
        <v>3445756710.2299995</v>
      </c>
      <c r="H42" s="66">
        <f>+H43+H44+H45+H46</f>
        <v>3240628554.2400002</v>
      </c>
      <c r="I42" s="97">
        <f>G42/H42*100</f>
        <v>106.32988793861031</v>
      </c>
    </row>
    <row r="43" spans="2:9" x14ac:dyDescent="0.3">
      <c r="B43" s="84" t="s">
        <v>32</v>
      </c>
      <c r="C43" s="85" t="s">
        <v>5</v>
      </c>
      <c r="D43" s="49">
        <f>FURS!D25</f>
        <v>3969147.1300000027</v>
      </c>
      <c r="E43" s="49">
        <f>FURS!E25</f>
        <v>3814086.8400000073</v>
      </c>
      <c r="F43" s="50">
        <f t="shared" si="5"/>
        <v>104.06546301919006</v>
      </c>
      <c r="G43" s="49">
        <f>FURS!J25</f>
        <v>19597579.530000001</v>
      </c>
      <c r="H43" s="49">
        <f>FURS!K25</f>
        <v>18605518.690000005</v>
      </c>
      <c r="I43" s="83">
        <f>G43/H43*100</f>
        <v>105.33207838238449</v>
      </c>
    </row>
    <row r="44" spans="2:9" x14ac:dyDescent="0.3">
      <c r="B44" s="84" t="s">
        <v>33</v>
      </c>
      <c r="C44" s="85" t="s">
        <v>6</v>
      </c>
      <c r="D44" s="49">
        <f>FURS!D26</f>
        <v>3596840.429999996</v>
      </c>
      <c r="E44" s="49">
        <f>FURS!E26</f>
        <v>3450072.2700000014</v>
      </c>
      <c r="F44" s="50">
        <f t="shared" si="5"/>
        <v>104.25406045189871</v>
      </c>
      <c r="G44" s="49">
        <f>FURS!J26</f>
        <v>17784344.769999996</v>
      </c>
      <c r="H44" s="49">
        <f>FURS!K26</f>
        <v>16876847.02</v>
      </c>
      <c r="I44" s="83">
        <f>G44/H44*100</f>
        <v>105.3771758962119</v>
      </c>
    </row>
    <row r="45" spans="2:9" x14ac:dyDescent="0.3">
      <c r="B45" s="84" t="s">
        <v>34</v>
      </c>
      <c r="C45" s="84" t="s">
        <v>7</v>
      </c>
      <c r="D45" s="49">
        <f>FURS!D27</f>
        <v>442758751.24999928</v>
      </c>
      <c r="E45" s="49">
        <f>FURS!E27</f>
        <v>422155494.89000034</v>
      </c>
      <c r="F45" s="50">
        <f t="shared" si="5"/>
        <v>104.88048991648623</v>
      </c>
      <c r="G45" s="49">
        <f>FURS!J27</f>
        <v>2189760453.8999991</v>
      </c>
      <c r="H45" s="49">
        <f>FURS!K27</f>
        <v>2058680814.2900002</v>
      </c>
      <c r="I45" s="83">
        <f>G45/H45*100</f>
        <v>106.36716671667268</v>
      </c>
    </row>
    <row r="46" spans="2:9" x14ac:dyDescent="0.3">
      <c r="B46" s="84" t="s">
        <v>35</v>
      </c>
      <c r="C46" s="85" t="s">
        <v>8</v>
      </c>
      <c r="D46" s="49">
        <f>FURS!D28</f>
        <v>246681861.3300004</v>
      </c>
      <c r="E46" s="49">
        <f>FURS!E28</f>
        <v>235101877.49000001</v>
      </c>
      <c r="F46" s="50">
        <f t="shared" si="5"/>
        <v>104.92551738149898</v>
      </c>
      <c r="G46" s="49">
        <f>FURS!J28</f>
        <v>1218614332.0300002</v>
      </c>
      <c r="H46" s="49">
        <f>FURS!K28</f>
        <v>1146465374.24</v>
      </c>
      <c r="I46" s="83">
        <f>G46/H46*100</f>
        <v>106.29316501057244</v>
      </c>
    </row>
    <row r="49" spans="2:9" ht="52.8" x14ac:dyDescent="0.3">
      <c r="B49" s="76"/>
      <c r="C49" s="77" t="s">
        <v>143</v>
      </c>
      <c r="D49" s="77" t="s">
        <v>154</v>
      </c>
      <c r="E49" s="77" t="s">
        <v>155</v>
      </c>
      <c r="F49" s="77" t="s">
        <v>148</v>
      </c>
      <c r="G49" s="77" t="s">
        <v>156</v>
      </c>
      <c r="H49" s="77" t="s">
        <v>157</v>
      </c>
      <c r="I49" s="77" t="s">
        <v>148</v>
      </c>
    </row>
    <row r="50" spans="2:9" ht="49.5" customHeight="1" x14ac:dyDescent="0.3">
      <c r="B50" s="109" t="s">
        <v>95</v>
      </c>
      <c r="C50" s="108" t="s">
        <v>122</v>
      </c>
      <c r="D50" s="66">
        <f>SUM(D51:D54)</f>
        <v>90328943.00999999</v>
      </c>
      <c r="E50" s="66">
        <f>SUM(E51:E54)</f>
        <v>46072150.549999975</v>
      </c>
      <c r="F50" s="96">
        <f t="shared" ref="F50:F54" si="6">D50/E50*100</f>
        <v>196.0597496137502</v>
      </c>
      <c r="G50" s="66">
        <f>SUM(G51:G54)</f>
        <v>246182065.75999999</v>
      </c>
      <c r="H50" s="66">
        <f>SUM(H51:H54)</f>
        <v>233151177.92999995</v>
      </c>
      <c r="I50" s="97">
        <f>G50/H50*100</f>
        <v>105.58902937814551</v>
      </c>
    </row>
    <row r="51" spans="2:9" ht="16.5" customHeight="1" x14ac:dyDescent="0.3">
      <c r="B51" s="84" t="s">
        <v>96</v>
      </c>
      <c r="C51" s="113" t="s">
        <v>17</v>
      </c>
      <c r="D51" s="35">
        <f>FURS!D69</f>
        <v>30336.720000000001</v>
      </c>
      <c r="E51" s="35">
        <f>FURS!E69</f>
        <v>31244.87999999999</v>
      </c>
      <c r="F51" s="50">
        <f t="shared" si="6"/>
        <v>97.09341178458682</v>
      </c>
      <c r="G51" s="93">
        <f>FURS!J69</f>
        <v>156438.81</v>
      </c>
      <c r="H51" s="93">
        <f>FURS!K69</f>
        <v>157015.38</v>
      </c>
      <c r="I51" s="83">
        <f>G51/H51*100</f>
        <v>99.632793933944555</v>
      </c>
    </row>
    <row r="52" spans="2:9" ht="14.25" customHeight="1" x14ac:dyDescent="0.3">
      <c r="B52" s="84" t="s">
        <v>97</v>
      </c>
      <c r="C52" s="113" t="s">
        <v>18</v>
      </c>
      <c r="D52" s="35">
        <f>FURS!D70</f>
        <v>50925.639999999985</v>
      </c>
      <c r="E52" s="35">
        <f>FURS!E70</f>
        <v>52300.09</v>
      </c>
      <c r="F52" s="50">
        <f t="shared" si="6"/>
        <v>97.371993050107548</v>
      </c>
      <c r="G52" s="93">
        <f>FURS!J70</f>
        <v>262668.92</v>
      </c>
      <c r="H52" s="93">
        <f>FURS!K70</f>
        <v>261722.18999999997</v>
      </c>
      <c r="I52" s="83">
        <f>G52/H52*100</f>
        <v>100.36173088724345</v>
      </c>
    </row>
    <row r="53" spans="2:9" ht="21.75" customHeight="1" x14ac:dyDescent="0.3">
      <c r="B53" s="84" t="s">
        <v>115</v>
      </c>
      <c r="C53" s="113" t="s">
        <v>19</v>
      </c>
      <c r="D53" s="35">
        <f>FURS!D71</f>
        <v>85753825.25999999</v>
      </c>
      <c r="E53" s="35">
        <f>FURS!E71</f>
        <v>41371426.23999998</v>
      </c>
      <c r="F53" s="50">
        <f t="shared" si="6"/>
        <v>207.27790422919688</v>
      </c>
      <c r="G53" s="93">
        <f>FURS!J71</f>
        <v>222510881.11000001</v>
      </c>
      <c r="H53" s="93">
        <f>FURS!K71</f>
        <v>209466273.90999997</v>
      </c>
      <c r="I53" s="83">
        <f>G53/H53*100</f>
        <v>106.2275453496656</v>
      </c>
    </row>
    <row r="54" spans="2:9" ht="20.25" customHeight="1" x14ac:dyDescent="0.3">
      <c r="B54" s="84" t="s">
        <v>116</v>
      </c>
      <c r="C54" s="113" t="s">
        <v>20</v>
      </c>
      <c r="D54" s="35">
        <f>FURS!D72</f>
        <v>4493855.3900000043</v>
      </c>
      <c r="E54" s="35">
        <f>FURS!E72</f>
        <v>4617179.3399999961</v>
      </c>
      <c r="F54" s="50">
        <f t="shared" si="6"/>
        <v>97.32901971271508</v>
      </c>
      <c r="G54" s="93">
        <f>FURS!J72</f>
        <v>23252076.920000002</v>
      </c>
      <c r="H54" s="93">
        <f>FURS!K72</f>
        <v>23266166.449999999</v>
      </c>
      <c r="I54" s="83">
        <f>G54/H54*100</f>
        <v>99.939441978848237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maj</Mesec>
    <Leto xmlns="a1b54cee-d36d-4423-9882-848277f2f248">2022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2022-06-15T08:02:53Z</cp:lastPrinted>
  <dcterms:created xsi:type="dcterms:W3CDTF">2013-10-09T08:57:38Z</dcterms:created>
  <dcterms:modified xsi:type="dcterms:W3CDTF">2022-06-16T06:19:47Z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