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-120" yWindow="-120" windowWidth="29040" windowHeight="15840" firstSheet="1" activeTab="1"/>
  </bookViews>
  <sheets>
    <sheet name="NOVEMBER 2021" sheetId="12" state="hidden" r:id="rId1"/>
    <sheet name="FURS" sheetId="19" r:id="rId2"/>
    <sheet name="GRAF_1" sheetId="21" state="hidden" r:id="rId3"/>
    <sheet name="GRAF_2_3" sheetId="22" state="hidden" r:id="rId4"/>
    <sheet name="tabele za tekst" sheetId="24" state="hidden" r:id="rId5"/>
  </sheets>
  <definedNames>
    <definedName name="_xlnm.Print_Area" localSheetId="1">FURS!$A$1:$I$80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5" i="12" l="1"/>
  <c r="D44" i="12"/>
  <c r="E18" i="12" l="1"/>
  <c r="K18" i="12" s="1"/>
  <c r="E19" i="12"/>
  <c r="K19" i="12" s="1"/>
  <c r="D18" i="12"/>
  <c r="J18" i="12" s="1"/>
  <c r="D19" i="12"/>
  <c r="J19" i="12" s="1"/>
  <c r="L19" i="12" l="1"/>
  <c r="F19" i="12"/>
  <c r="L18" i="12"/>
  <c r="F18" i="12"/>
  <c r="H73" i="12" l="1"/>
  <c r="H72" i="12"/>
  <c r="H70" i="12"/>
  <c r="G73" i="12"/>
  <c r="G72" i="12"/>
  <c r="G70" i="12"/>
  <c r="E73" i="12"/>
  <c r="E72" i="12"/>
  <c r="E70" i="12"/>
  <c r="D73" i="12"/>
  <c r="D72" i="12"/>
  <c r="D70" i="12"/>
  <c r="J70" i="12" l="1"/>
  <c r="G74" i="12"/>
  <c r="K72" i="12"/>
  <c r="J72" i="12"/>
  <c r="K73" i="12"/>
  <c r="D74" i="12"/>
  <c r="K70" i="12"/>
  <c r="J73" i="12"/>
  <c r="E74" i="12"/>
  <c r="H74" i="12"/>
  <c r="J74" i="12" l="1"/>
  <c r="K74" i="12"/>
  <c r="H45" i="12" l="1"/>
  <c r="H44" i="12"/>
  <c r="H63" i="12" l="1"/>
  <c r="H60" i="12"/>
  <c r="H59" i="12"/>
  <c r="H53" i="12"/>
  <c r="H52" i="12"/>
  <c r="H49" i="12"/>
  <c r="H50" i="12"/>
  <c r="H48" i="12"/>
  <c r="H42" i="12"/>
  <c r="H41" i="12"/>
  <c r="G63" i="12"/>
  <c r="G60" i="12"/>
  <c r="G59" i="12"/>
  <c r="G53" i="12"/>
  <c r="G52" i="12"/>
  <c r="G49" i="12"/>
  <c r="G50" i="12"/>
  <c r="G48" i="12"/>
  <c r="G45" i="12"/>
  <c r="G44" i="12"/>
  <c r="G42" i="12"/>
  <c r="G41" i="12"/>
  <c r="E41" i="12" l="1"/>
  <c r="E42" i="12"/>
  <c r="D41" i="12"/>
  <c r="D42" i="12"/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E67" i="12" l="1"/>
  <c r="E68" i="12"/>
  <c r="E69" i="12"/>
  <c r="E66" i="12"/>
  <c r="E62" i="12"/>
  <c r="E61" i="12" s="1"/>
  <c r="E63" i="12"/>
  <c r="E57" i="12"/>
  <c r="E58" i="12"/>
  <c r="E59" i="12"/>
  <c r="E60" i="12"/>
  <c r="E56" i="12"/>
  <c r="E53" i="12"/>
  <c r="E47" i="12"/>
  <c r="E48" i="12"/>
  <c r="E49" i="12"/>
  <c r="E50" i="12"/>
  <c r="E46" i="12"/>
  <c r="E40" i="12"/>
  <c r="E39" i="12"/>
  <c r="E30" i="12"/>
  <c r="E31" i="12"/>
  <c r="E32" i="12"/>
  <c r="E33" i="12"/>
  <c r="E34" i="12"/>
  <c r="E35" i="12"/>
  <c r="E29" i="12"/>
  <c r="E27" i="12"/>
  <c r="E23" i="12"/>
  <c r="E24" i="12"/>
  <c r="E25" i="12"/>
  <c r="E22" i="12"/>
  <c r="E13" i="12"/>
  <c r="E14" i="12"/>
  <c r="E15" i="12"/>
  <c r="E16" i="12"/>
  <c r="E17" i="12"/>
  <c r="E20" i="12"/>
  <c r="K20" i="12" s="1"/>
  <c r="E12" i="12"/>
  <c r="D67" i="12"/>
  <c r="D68" i="12"/>
  <c r="D69" i="12"/>
  <c r="D66" i="12"/>
  <c r="D62" i="12"/>
  <c r="D61" i="12" s="1"/>
  <c r="D63" i="12"/>
  <c r="D59" i="12"/>
  <c r="D60" i="12"/>
  <c r="D57" i="12"/>
  <c r="D58" i="12"/>
  <c r="D56" i="12"/>
  <c r="D53" i="12"/>
  <c r="D47" i="12"/>
  <c r="D48" i="12"/>
  <c r="D49" i="12"/>
  <c r="D50" i="12"/>
  <c r="D46" i="12"/>
  <c r="D40" i="12"/>
  <c r="D39" i="12"/>
  <c r="D30" i="12"/>
  <c r="D31" i="12"/>
  <c r="D32" i="12"/>
  <c r="D33" i="12"/>
  <c r="D34" i="12"/>
  <c r="D35" i="12"/>
  <c r="D29" i="12"/>
  <c r="D27" i="12"/>
  <c r="D23" i="12"/>
  <c r="D24" i="12"/>
  <c r="D25" i="12"/>
  <c r="D22" i="12"/>
  <c r="D13" i="12"/>
  <c r="D14" i="12"/>
  <c r="D15" i="12"/>
  <c r="D16" i="12"/>
  <c r="D17" i="12"/>
  <c r="D20" i="12"/>
  <c r="D12" i="12"/>
  <c r="F20" i="12" l="1"/>
  <c r="F73" i="12" l="1"/>
  <c r="E65" i="12" l="1"/>
  <c r="E64" i="12" s="1"/>
  <c r="E55" i="12"/>
  <c r="E51" i="12"/>
  <c r="E43" i="12"/>
  <c r="E38" i="12"/>
  <c r="E37" i="12" s="1"/>
  <c r="E28" i="12"/>
  <c r="E26" i="12"/>
  <c r="E21" i="12"/>
  <c r="E11" i="12"/>
  <c r="D65" i="12"/>
  <c r="D64" i="12" s="1"/>
  <c r="D55" i="12"/>
  <c r="D51" i="12"/>
  <c r="D43" i="12"/>
  <c r="D38" i="12"/>
  <c r="D37" i="12" s="1"/>
  <c r="D28" i="12"/>
  <c r="D26" i="12"/>
  <c r="D21" i="12"/>
  <c r="D11" i="12"/>
  <c r="E10" i="12" l="1"/>
  <c r="E9" i="12" s="1"/>
  <c r="D10" i="12"/>
  <c r="D9" i="12" s="1"/>
  <c r="E54" i="12"/>
  <c r="E36" i="12"/>
  <c r="D54" i="12"/>
  <c r="D36" i="12"/>
  <c r="E8" i="12" l="1"/>
  <c r="E71" i="12" s="1"/>
  <c r="E75" i="12" s="1"/>
  <c r="D8" i="12"/>
  <c r="D71" i="12" s="1"/>
  <c r="D75" i="12" s="1"/>
  <c r="F8" i="12" l="1"/>
  <c r="K9" i="12" l="1"/>
  <c r="K10" i="12"/>
  <c r="K11" i="12"/>
  <c r="K12" i="12"/>
  <c r="K13" i="12"/>
  <c r="K14" i="12"/>
  <c r="K15" i="12"/>
  <c r="K16" i="12"/>
  <c r="K17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8" i="12"/>
  <c r="K39" i="12"/>
  <c r="K40" i="12"/>
  <c r="K42" i="12"/>
  <c r="K44" i="12"/>
  <c r="K46" i="12"/>
  <c r="K47" i="12"/>
  <c r="K50" i="12"/>
  <c r="K53" i="12"/>
  <c r="K55" i="12"/>
  <c r="K56" i="12"/>
  <c r="K57" i="12"/>
  <c r="K58" i="12"/>
  <c r="K59" i="12"/>
  <c r="K60" i="12"/>
  <c r="K64" i="12"/>
  <c r="K65" i="12"/>
  <c r="K66" i="12"/>
  <c r="K67" i="12"/>
  <c r="K68" i="12"/>
  <c r="K69" i="12"/>
  <c r="J9" i="12"/>
  <c r="J10" i="12"/>
  <c r="J11" i="12"/>
  <c r="J12" i="12"/>
  <c r="J13" i="12"/>
  <c r="J14" i="12"/>
  <c r="J15" i="12"/>
  <c r="J16" i="12"/>
  <c r="J17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8" i="12"/>
  <c r="J39" i="12"/>
  <c r="J40" i="12"/>
  <c r="J44" i="12"/>
  <c r="J46" i="12"/>
  <c r="J47" i="12"/>
  <c r="J50" i="12"/>
  <c r="J53" i="12"/>
  <c r="J55" i="12"/>
  <c r="J56" i="12"/>
  <c r="J57" i="12"/>
  <c r="J58" i="12"/>
  <c r="J59" i="12"/>
  <c r="J60" i="12"/>
  <c r="J64" i="12"/>
  <c r="J65" i="12"/>
  <c r="J66" i="12"/>
  <c r="J67" i="12"/>
  <c r="J68" i="12"/>
  <c r="J69" i="12"/>
  <c r="I74" i="12"/>
  <c r="I60" i="12"/>
  <c r="I59" i="12"/>
  <c r="I53" i="12"/>
  <c r="I50" i="12"/>
  <c r="I44" i="12"/>
  <c r="F9" i="12"/>
  <c r="F10" i="12"/>
  <c r="F11" i="12"/>
  <c r="F12" i="12"/>
  <c r="F13" i="12"/>
  <c r="F14" i="12"/>
  <c r="F15" i="12"/>
  <c r="F16" i="12"/>
  <c r="F17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4" i="12"/>
  <c r="F75" i="12"/>
  <c r="L20" i="12" l="1"/>
  <c r="D17" i="24"/>
  <c r="G17" i="24"/>
  <c r="L9" i="12"/>
  <c r="L28" i="12"/>
  <c r="L10" i="12"/>
  <c r="L38" i="12"/>
  <c r="L55" i="12"/>
  <c r="L65" i="12"/>
  <c r="L26" i="12"/>
  <c r="L64" i="12"/>
  <c r="L21" i="12"/>
  <c r="L11" i="12"/>
  <c r="L74" i="12"/>
  <c r="L69" i="12"/>
  <c r="L67" i="12"/>
  <c r="L60" i="12"/>
  <c r="L58" i="12"/>
  <c r="L56" i="12"/>
  <c r="L50" i="12"/>
  <c r="L46" i="12"/>
  <c r="L44" i="12"/>
  <c r="L40" i="12"/>
  <c r="L34" i="12"/>
  <c r="L32" i="12"/>
  <c r="L30" i="12"/>
  <c r="L24" i="12"/>
  <c r="L22" i="12"/>
  <c r="L16" i="12"/>
  <c r="L14" i="12"/>
  <c r="L12" i="12"/>
  <c r="L68" i="12"/>
  <c r="L66" i="12"/>
  <c r="L59" i="12"/>
  <c r="L57" i="12"/>
  <c r="L53" i="12"/>
  <c r="L47" i="12"/>
  <c r="L39" i="12"/>
  <c r="L35" i="12"/>
  <c r="L33" i="12"/>
  <c r="L31" i="12"/>
  <c r="L29" i="12"/>
  <c r="L27" i="12"/>
  <c r="L25" i="12"/>
  <c r="L23" i="12"/>
  <c r="L17" i="12"/>
  <c r="L15" i="12"/>
  <c r="L13" i="12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25" i="24" s="1"/>
  <c r="G24" i="24" s="1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I52" i="24" s="1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I10" i="24" s="1"/>
  <c r="H9" i="24"/>
  <c r="I9" i="24" s="1"/>
  <c r="E53" i="24"/>
  <c r="E51" i="24"/>
  <c r="E52" i="24"/>
  <c r="E54" i="24"/>
  <c r="E37" i="24"/>
  <c r="E34" i="24"/>
  <c r="E33" i="24"/>
  <c r="F33" i="24" s="1"/>
  <c r="E27" i="24"/>
  <c r="E26" i="24"/>
  <c r="E44" i="24"/>
  <c r="E46" i="24"/>
  <c r="F46" i="24" s="1"/>
  <c r="E45" i="24"/>
  <c r="F45" i="24" s="1"/>
  <c r="E43" i="24"/>
  <c r="E11" i="24"/>
  <c r="E8" i="24"/>
  <c r="F8" i="24" s="1"/>
  <c r="E9" i="24"/>
  <c r="E7" i="24"/>
  <c r="E17" i="24"/>
  <c r="F17" i="24" s="1"/>
  <c r="E10" i="24"/>
  <c r="G54" i="24"/>
  <c r="D52" i="24"/>
  <c r="K48" i="12"/>
  <c r="I73" i="12"/>
  <c r="F51" i="24" l="1"/>
  <c r="F11" i="24"/>
  <c r="F34" i="24"/>
  <c r="I11" i="24"/>
  <c r="D50" i="24"/>
  <c r="D6" i="24"/>
  <c r="F26" i="24"/>
  <c r="I45" i="24"/>
  <c r="G6" i="24"/>
  <c r="G5" i="24" s="1"/>
  <c r="F54" i="24"/>
  <c r="I8" i="24"/>
  <c r="I7" i="24"/>
  <c r="I32" i="24"/>
  <c r="I46" i="24"/>
  <c r="I43" i="24"/>
  <c r="D42" i="24"/>
  <c r="G30" i="24"/>
  <c r="G23" i="24" s="1"/>
  <c r="G42" i="24"/>
  <c r="D25" i="24"/>
  <c r="F27" i="24"/>
  <c r="F53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F50" i="24" s="1"/>
  <c r="I31" i="24"/>
  <c r="H30" i="24"/>
  <c r="H25" i="24"/>
  <c r="H24" i="24" s="1"/>
  <c r="I24" i="24" s="1"/>
  <c r="H42" i="24"/>
  <c r="F7" i="24"/>
  <c r="G50" i="24"/>
  <c r="F52" i="24"/>
  <c r="J48" i="12"/>
  <c r="I48" i="12"/>
  <c r="H62" i="12"/>
  <c r="H61" i="12" s="1"/>
  <c r="K63" i="12"/>
  <c r="L73" i="12"/>
  <c r="F25" i="24" l="1"/>
  <c r="I42" i="24"/>
  <c r="F42" i="24"/>
  <c r="I30" i="24"/>
  <c r="F6" i="24"/>
  <c r="F5" i="24"/>
  <c r="I5" i="24"/>
  <c r="I6" i="24"/>
  <c r="I50" i="24"/>
  <c r="I25" i="24"/>
  <c r="H23" i="24"/>
  <c r="I23" i="24" s="1"/>
  <c r="E35" i="24"/>
  <c r="K62" i="12"/>
  <c r="L48" i="12"/>
  <c r="E7" i="22" l="1"/>
  <c r="E38" i="22"/>
  <c r="E40" i="22"/>
  <c r="D35" i="24"/>
  <c r="F35" i="24" s="1"/>
  <c r="H54" i="12"/>
  <c r="K54" i="12" s="1"/>
  <c r="K61" i="12"/>
  <c r="H51" i="12" l="1"/>
  <c r="K51" i="12" s="1"/>
  <c r="K52" i="12"/>
  <c r="E41" i="22" l="1"/>
  <c r="I42" i="12"/>
  <c r="J42" i="12"/>
  <c r="L42" i="12" l="1"/>
  <c r="D29" i="24" l="1"/>
  <c r="F29" i="24" s="1"/>
  <c r="I52" i="12"/>
  <c r="J52" i="12"/>
  <c r="G51" i="12"/>
  <c r="L52" i="12" l="1"/>
  <c r="I51" i="12"/>
  <c r="J51" i="12"/>
  <c r="L51" i="12" l="1"/>
  <c r="I63" i="12"/>
  <c r="J63" i="12"/>
  <c r="G62" i="12"/>
  <c r="G61" i="12" s="1"/>
  <c r="L63" i="12" l="1"/>
  <c r="J62" i="12"/>
  <c r="I62" i="12"/>
  <c r="J61" i="12" l="1"/>
  <c r="I61" i="12"/>
  <c r="G54" i="12"/>
  <c r="L62" i="12"/>
  <c r="I54" i="12" l="1"/>
  <c r="J54" i="12"/>
  <c r="L61" i="12"/>
  <c r="L54" i="12" l="1"/>
  <c r="G43" i="12" l="1"/>
  <c r="H43" i="12"/>
  <c r="K43" i="12" s="1"/>
  <c r="K49" i="12"/>
  <c r="K41" i="12"/>
  <c r="J41" i="12"/>
  <c r="J45" i="12" l="1"/>
  <c r="G37" i="12"/>
  <c r="J37" i="12" s="1"/>
  <c r="F37" i="24"/>
  <c r="I49" i="12"/>
  <c r="I43" i="12"/>
  <c r="J43" i="12"/>
  <c r="L43" i="12" s="1"/>
  <c r="L41" i="12"/>
  <c r="H37" i="12"/>
  <c r="K45" i="12"/>
  <c r="J49" i="12"/>
  <c r="I41" i="12"/>
  <c r="I45" i="12"/>
  <c r="D28" i="24" l="1"/>
  <c r="D24" i="24" s="1"/>
  <c r="E36" i="24"/>
  <c r="I37" i="12"/>
  <c r="G36" i="12"/>
  <c r="J36" i="12" s="1"/>
  <c r="E28" i="24"/>
  <c r="E24" i="24" s="1"/>
  <c r="L45" i="12"/>
  <c r="K37" i="12"/>
  <c r="L37" i="12" s="1"/>
  <c r="H36" i="12"/>
  <c r="L49" i="12"/>
  <c r="D36" i="24" l="1"/>
  <c r="F36" i="24" s="1"/>
  <c r="D32" i="24"/>
  <c r="D30" i="24" s="1"/>
  <c r="D23" i="24" s="1"/>
  <c r="G8" i="12"/>
  <c r="G71" i="12" s="1"/>
  <c r="E32" i="24"/>
  <c r="F28" i="24"/>
  <c r="I36" i="12"/>
  <c r="F24" i="24"/>
  <c r="K36" i="12"/>
  <c r="L36" i="12" s="1"/>
  <c r="H8" i="12"/>
  <c r="H71" i="12" s="1"/>
  <c r="H75" i="12" s="1"/>
  <c r="F32" i="24" l="1"/>
  <c r="G75" i="12"/>
  <c r="I71" i="12"/>
  <c r="E30" i="24"/>
  <c r="F30" i="24" s="1"/>
  <c r="I8" i="12"/>
  <c r="J8" i="12"/>
  <c r="K8" i="12"/>
  <c r="K71" i="12" s="1"/>
  <c r="K75" i="12" s="1"/>
  <c r="E9" i="22" l="1"/>
  <c r="J71" i="12"/>
  <c r="E23" i="24"/>
  <c r="F23" i="24" s="1"/>
  <c r="L8" i="12"/>
  <c r="L70" i="12"/>
  <c r="I70" i="12"/>
  <c r="J75" i="12" l="1"/>
  <c r="L71" i="12"/>
  <c r="I75" i="12"/>
  <c r="E42" i="22"/>
  <c r="I72" i="12"/>
  <c r="E10" i="22" l="1"/>
  <c r="L72" i="12"/>
  <c r="D39" i="22"/>
  <c r="D41" i="22"/>
  <c r="D38" i="22"/>
  <c r="D40" i="22"/>
  <c r="L75" i="1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<sst xmlns="http://schemas.openxmlformats.org/spreadsheetml/2006/main" count="502" uniqueCount="224">
  <si>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</si>
  <si>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</si>
  <si>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</si>
  <si>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</si>
  <si>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</si>
  <si>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</si>
  <si>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</si>
  <si>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</si>
  <si>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</si>
  <si>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</si>
  <si>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</si>
  <si>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</si>
  <si>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</si>
  <si>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</si>
  <si>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</si>
  <si>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</si>
  <si>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</si>
  <si>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</si>
  <si>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</si>
  <si>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</si>
  <si>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</si>
  <si>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</si>
  <si>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</si>
  <si>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</si>
  <si>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</si>
  <si>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</si>
  <si>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</si>
  <si>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</si>
  <si>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</si>
  <si>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</si>
  <si>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</si>
  <si>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</si>
  <si>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</si>
  <si>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</si>
  <si>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</si>
  <si>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</si>
  <si>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</si>
  <si>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</si>
  <si>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</si>
  <si>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</si>
  <si>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</si>
  <si>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</si>
  <si>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</si>
  <si>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</si>
  <si>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</si>
  <si>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</si>
  <si>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</si>
  <si>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</si>
  <si>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</si>
  <si>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</si>
  <si>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</si>
  <si>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</si>
  <si>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</si>
  <si>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</si>
  <si>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</si>
  <si>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</si>
  <si>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</si>
  <si>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</si>
  <si>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</si>
  <si>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</si>
  <si>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REPUBLIKA SLOVENIJA</t>
  </si>
  <si>
    <t>MINISTRSTVO ZA FINANCE</t>
  </si>
  <si>
    <t>Zap.št.</t>
  </si>
  <si>
    <t>kto EK</t>
  </si>
  <si>
    <t>Dohodnina (1.1.1.+1.1.2+1.1.3.+1.1.4.)</t>
  </si>
  <si>
    <t>Letni poračun (1.1.1.1.-1.1.1.2.)</t>
  </si>
  <si>
    <t>1.1.1.1</t>
  </si>
  <si>
    <t>Akontacije dohodnine</t>
  </si>
  <si>
    <t>7002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</si>
  <si>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</si>
  <si>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</si>
  <si>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</si>
  <si>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</si>
  <si>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7030 del</t>
  </si>
  <si>
    <t>Davki na nepremičnine - del državni proračun</t>
  </si>
  <si>
    <t>4.2.1.</t>
  </si>
  <si>
    <t>7031 del</t>
  </si>
  <si>
    <t>Davki na premičnine - del državni proračun</t>
  </si>
  <si>
    <t>7033</t>
  </si>
  <si>
    <t>4.4.1.</t>
  </si>
  <si>
    <t>7033 del</t>
  </si>
  <si>
    <t>Davek na promet nepremičnin in na finančno premoženje -del državni proračun</t>
  </si>
  <si>
    <t xml:space="preserve">Davki na posebne storitve </t>
  </si>
  <si>
    <t>7044 del</t>
  </si>
  <si>
    <t>Davki na posebne storitve  - del državni proračun</t>
  </si>
  <si>
    <t>7047</t>
  </si>
  <si>
    <t>Drugi davki na uporabo blaga in storitev</t>
  </si>
  <si>
    <t>5.3.1.</t>
  </si>
  <si>
    <t>7047 del</t>
  </si>
  <si>
    <t>Drugi davki na uporabo blaga in storitev - del  državni proračun</t>
  </si>
  <si>
    <t>706</t>
  </si>
  <si>
    <t>71</t>
  </si>
  <si>
    <t>710</t>
  </si>
  <si>
    <t>7103 del</t>
  </si>
  <si>
    <t xml:space="preserve">Koncesijske dajatve od posebnih iger na srečo </t>
  </si>
  <si>
    <t>Prihodki od dajatve za začasno ali občasno delo upokojencev</t>
  </si>
  <si>
    <t>711</t>
  </si>
  <si>
    <t>TAKSE IN PRISTOJBINE</t>
  </si>
  <si>
    <t>712</t>
  </si>
  <si>
    <t>714</t>
  </si>
  <si>
    <t>7141</t>
  </si>
  <si>
    <t>7141 del</t>
  </si>
  <si>
    <t>Drugi nedavčni prihodki - del državni proračun</t>
  </si>
  <si>
    <t>74</t>
  </si>
  <si>
    <t>740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</si>
  <si>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</si>
  <si>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</si>
  <si>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</si>
  <si>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</si>
  <si>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</si>
  <si>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</si>
  <si>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</si>
  <si>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</si>
  <si>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705</t>
  </si>
  <si>
    <t>7041</t>
  </si>
  <si>
    <t>7042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</si>
  <si>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</si>
  <si>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</si>
  <si>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</si>
  <si>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</si>
  <si>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</si>
  <si>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</si>
  <si>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</si>
  <si>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</si>
  <si>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</si>
  <si>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</si>
  <si>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</si>
  <si>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</si>
  <si>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</si>
  <si>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>7050</t>
  </si>
  <si>
    <t>7040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</si>
  <si>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</si>
  <si>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</si>
  <si>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</si>
  <si>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</si>
  <si>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</si>
  <si>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</si>
  <si>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</si>
  <si>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r>
      <t xml:space="preserve">DOMAČI DAVKI NA BLAGO IN STORITVE </t>
    </r>
    <r>
      <rPr>
        <b/>
        <sz val="11"/>
        <color indexed="8"/>
        <rFont val="Arial"/>
        <family val="2"/>
        <charset val="238"/>
      </rPr>
      <t>(5.1.+ 5.2.+ 5.3.+ 5.4.+5.5.+5.6.)</t>
    </r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</si>
  <si>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</si>
  <si>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</si>
  <si>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</si>
  <si>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</si>
  <si>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</si>
  <si>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</si>
  <si>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</si>
  <si>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</si>
  <si>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 xml:space="preserve">VRSTA PRIHODKA     </t>
  </si>
  <si>
    <t>DAVKI NA DOHODEK IN DOBIČEK (1.1.+ 1.2.+ 1.3.)</t>
  </si>
  <si>
    <t>Finančna uprava Republike Slovenije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</si>
  <si>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</si>
  <si>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</si>
  <si>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</si>
  <si>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</si>
  <si>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</si>
  <si>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</si>
  <si>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</si>
  <si>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</si>
  <si>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</si>
  <si>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</si>
  <si>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</si>
  <si>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</si>
  <si>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</si>
  <si>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</si>
  <si>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</si>
  <si>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</si>
  <si>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</si>
  <si>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</si>
  <si>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</si>
  <si>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</si>
  <si>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</si>
  <si>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</si>
  <si>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</si>
  <si>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</si>
  <si>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</si>
  <si>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</si>
  <si>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</si>
  <si>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FURS SKUPAJ</t>
  </si>
  <si>
    <t>CUKOD</t>
  </si>
  <si>
    <t>eDIS CDK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</si>
  <si>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</si>
  <si>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</si>
  <si>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</si>
  <si>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</si>
  <si>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</si>
  <si>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</si>
  <si>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</si>
  <si>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</si>
  <si>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</si>
  <si>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</si>
  <si>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</si>
  <si>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</si>
  <si>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</si>
  <si>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</si>
  <si>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</si>
  <si>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</si>
  <si>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</si>
  <si>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</si>
  <si>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</si>
  <si>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</si>
  <si>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</si>
  <si>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</si>
  <si>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</si>
  <si>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</si>
  <si>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</si>
  <si>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</si>
  <si>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</si>
  <si>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</si>
  <si>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</si>
  <si>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</si>
  <si>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</si>
  <si>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INDEKS 2021/2020</t>
  </si>
  <si>
    <t>REALIZACIJA  NOVEMBER 2021</t>
  </si>
  <si>
    <t>REALIZACIJA   NOVEMBER 2020</t>
  </si>
  <si>
    <t>REALIZACIJA  NOVEMBER 2020</t>
  </si>
  <si>
    <t>REALIZACIJA JANUAR 2022</t>
  </si>
  <si>
    <t>REALIZACIJA JANUAR 2021</t>
  </si>
  <si>
    <t>Indeks 2022/2021</t>
  </si>
  <si>
    <t>REALIZACIJA JANUAR 2020</t>
  </si>
  <si>
    <t>Indeks 2022/2020</t>
  </si>
  <si>
    <t>4=1/2</t>
  </si>
  <si>
    <t>5=1/3</t>
  </si>
  <si>
    <t>6=2/3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</si>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</sst>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S_I_T_-;\-* #,##0.00\ _S_I_T_-;_-* &quot;-&quot;??\ _S_I_T_-;_-@_-"/>
    <numFmt numFmtId="165" formatCode="0.0"/>
    <numFmt numFmtId="166" formatCode="d/\ m/\ yyyy;@"/>
    <numFmt numFmtId="167" formatCode="#,##0.0"/>
    <numFmt numFmtId="168" formatCode="#,##0.0000"/>
    <numFmt numFmtId="169" formatCode="#,##0\ &quot;SIT&quot;;\-#,##0\ &quot;SIT&quot;"/>
    <numFmt numFmtId="170" formatCode="#,##0.00\ &quot;SIT&quot;;\-#,##0.00\ &quot;SIT&quot;"/>
    <numFmt numFmtId="171" formatCode="mmmm\ d\,\ yyyy"/>
  </numFmts>
  <fonts count="9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10"/>
      <color rgb="FF0000FF"/>
      <name val="Arial CE"/>
      <charset val="238"/>
    </font>
    <font>
      <sz val="10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i/>
      <sz val="11"/>
      <name val="Arial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i/>
      <sz val="11"/>
      <color rgb="FF000000"/>
      <name val="Arial"/>
      <family val="2"/>
      <charset val="238"/>
    </font>
    <font>
      <sz val="12"/>
      <name val="Arial CE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sz val="11"/>
      <color indexed="8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66" fillId="0" borderId="0"/>
    <xf numFmtId="0" fontId="4" fillId="0" borderId="0"/>
    <xf numFmtId="0" fontId="1" fillId="0" borderId="0"/>
    <xf numFmtId="167" fontId="1" fillId="0" borderId="0" applyFill="0" applyBorder="0" applyAlignment="0" applyProtection="0"/>
    <xf numFmtId="170" fontId="1" fillId="0" borderId="0" applyFill="0" applyBorder="0" applyAlignment="0" applyProtection="0"/>
    <xf numFmtId="169" fontId="1" fillId="0" borderId="0" applyFill="0" applyBorder="0" applyAlignment="0" applyProtection="0"/>
    <xf numFmtId="171" fontId="1" fillId="0" borderId="0" applyFill="0" applyBorder="0" applyAlignment="0" applyProtection="0"/>
    <xf numFmtId="2" fontId="1" fillId="0" borderId="0" applyFill="0" applyBorder="0" applyAlignment="0" applyProtection="0"/>
    <xf numFmtId="0" fontId="6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8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61" fillId="47" borderId="0"/>
    <xf numFmtId="0" fontId="81" fillId="48" borderId="0" applyNumberFormat="0" applyBorder="0" applyAlignment="0" applyProtection="0"/>
    <xf numFmtId="0" fontId="82" fillId="49" borderId="0" applyNumberFormat="0" applyBorder="0" applyAlignment="0" applyProtection="0"/>
    <xf numFmtId="0" fontId="82" fillId="50" borderId="0" applyNumberFormat="0" applyBorder="0" applyAlignment="0" applyProtection="0"/>
    <xf numFmtId="0" fontId="81" fillId="51" borderId="0" applyNumberFormat="0" applyBorder="0" applyAlignment="0" applyProtection="0"/>
    <xf numFmtId="0" fontId="81" fillId="52" borderId="0" applyNumberFormat="0" applyBorder="0" applyAlignment="0" applyProtection="0"/>
    <xf numFmtId="0" fontId="82" fillId="53" borderId="0" applyNumberFormat="0" applyBorder="0" applyAlignment="0" applyProtection="0"/>
    <xf numFmtId="0" fontId="82" fillId="54" borderId="0" applyNumberFormat="0" applyBorder="0" applyAlignment="0" applyProtection="0"/>
    <xf numFmtId="0" fontId="81" fillId="55" borderId="0" applyNumberFormat="0" applyBorder="0" applyAlignment="0" applyProtection="0"/>
    <xf numFmtId="0" fontId="81" fillId="56" borderId="0" applyNumberFormat="0" applyBorder="0" applyAlignment="0" applyProtection="0"/>
    <xf numFmtId="0" fontId="82" fillId="57" borderId="0" applyNumberFormat="0" applyBorder="0" applyAlignment="0" applyProtection="0"/>
    <xf numFmtId="0" fontId="82" fillId="58" borderId="0" applyNumberFormat="0" applyBorder="0" applyAlignment="0" applyProtection="0"/>
    <xf numFmtId="0" fontId="81" fillId="59" borderId="0" applyNumberFormat="0" applyBorder="0" applyAlignment="0" applyProtection="0"/>
    <xf numFmtId="0" fontId="81" fillId="60" borderId="0" applyNumberFormat="0" applyBorder="0" applyAlignment="0" applyProtection="0"/>
    <xf numFmtId="0" fontId="82" fillId="53" borderId="0" applyNumberFormat="0" applyBorder="0" applyAlignment="0" applyProtection="0"/>
    <xf numFmtId="0" fontId="82" fillId="61" borderId="0" applyNumberFormat="0" applyBorder="0" applyAlignment="0" applyProtection="0"/>
    <xf numFmtId="0" fontId="81" fillId="54" borderId="0" applyNumberFormat="0" applyBorder="0" applyAlignment="0" applyProtection="0"/>
    <xf numFmtId="0" fontId="81" fillId="51" borderId="0" applyNumberFormat="0" applyBorder="0" applyAlignment="0" applyProtection="0"/>
    <xf numFmtId="0" fontId="82" fillId="62" borderId="0" applyNumberFormat="0" applyBorder="0" applyAlignment="0" applyProtection="0"/>
    <xf numFmtId="0" fontId="82" fillId="63" borderId="0" applyNumberFormat="0" applyBorder="0" applyAlignment="0" applyProtection="0"/>
    <xf numFmtId="0" fontId="81" fillId="51" borderId="0" applyNumberFormat="0" applyBorder="0" applyAlignment="0" applyProtection="0"/>
    <xf numFmtId="0" fontId="81" fillId="64" borderId="0" applyNumberFormat="0" applyBorder="0" applyAlignment="0" applyProtection="0"/>
    <xf numFmtId="0" fontId="82" fillId="65" borderId="0" applyNumberFormat="0" applyBorder="0" applyAlignment="0" applyProtection="0"/>
    <xf numFmtId="0" fontId="82" fillId="66" borderId="0" applyNumberFormat="0" applyBorder="0" applyAlignment="0" applyProtection="0"/>
    <xf numFmtId="0" fontId="81" fillId="67" borderId="0" applyNumberFormat="0" applyBorder="0" applyAlignment="0" applyProtection="0"/>
    <xf numFmtId="0" fontId="83" fillId="65" borderId="0" applyNumberFormat="0" applyBorder="0" applyAlignment="0" applyProtection="0"/>
    <xf numFmtId="0" fontId="84" fillId="68" borderId="43" applyNumberFormat="0" applyAlignment="0" applyProtection="0"/>
    <xf numFmtId="0" fontId="85" fillId="60" borderId="44" applyNumberFormat="0" applyAlignment="0" applyProtection="0"/>
    <xf numFmtId="0" fontId="86" fillId="69" borderId="0" applyNumberFormat="0" applyBorder="0" applyAlignment="0" applyProtection="0"/>
    <xf numFmtId="0" fontId="86" fillId="70" borderId="0" applyNumberFormat="0" applyBorder="0" applyAlignment="0" applyProtection="0"/>
    <xf numFmtId="0" fontId="86" fillId="71" borderId="0" applyNumberFormat="0" applyBorder="0" applyAlignment="0" applyProtection="0"/>
    <xf numFmtId="0" fontId="82" fillId="58" borderId="0" applyNumberFormat="0" applyBorder="0" applyAlignment="0" applyProtection="0"/>
    <xf numFmtId="0" fontId="87" fillId="0" borderId="45" applyNumberFormat="0" applyFill="0" applyAlignment="0" applyProtection="0"/>
    <xf numFmtId="0" fontId="88" fillId="0" borderId="46" applyNumberFormat="0" applyFill="0" applyAlignment="0" applyProtection="0"/>
    <xf numFmtId="0" fontId="89" fillId="0" borderId="47" applyNumberFormat="0" applyFill="0" applyAlignment="0" applyProtection="0"/>
    <xf numFmtId="0" fontId="89" fillId="0" borderId="0" applyNumberFormat="0" applyFill="0" applyBorder="0" applyAlignment="0" applyProtection="0"/>
    <xf numFmtId="0" fontId="90" fillId="66" borderId="43" applyNumberFormat="0" applyAlignment="0" applyProtection="0"/>
    <xf numFmtId="0" fontId="91" fillId="0" borderId="48" applyNumberFormat="0" applyFill="0" applyAlignment="0" applyProtection="0"/>
    <xf numFmtId="0" fontId="91" fillId="66" borderId="0" applyNumberFormat="0" applyBorder="0" applyAlignment="0" applyProtection="0"/>
    <xf numFmtId="0" fontId="74" fillId="65" borderId="43" applyNumberFormat="0" applyFont="0" applyAlignment="0" applyProtection="0"/>
    <xf numFmtId="0" fontId="92" fillId="68" borderId="49" applyNumberFormat="0" applyAlignment="0" applyProtection="0"/>
    <xf numFmtId="4" fontId="74" fillId="72" borderId="43" applyNumberFormat="0" applyProtection="0">
      <alignment vertical="center"/>
    </xf>
    <xf numFmtId="4" fontId="95" fillId="46" borderId="43" applyNumberFormat="0" applyProtection="0">
      <alignment vertical="center"/>
    </xf>
    <xf numFmtId="4" fontId="74" fillId="46" borderId="43" applyNumberFormat="0" applyProtection="0">
      <alignment horizontal="left" vertical="center" indent="1"/>
    </xf>
    <xf numFmtId="0" fontId="78" fillId="72" borderId="50" applyNumberFormat="0" applyProtection="0">
      <alignment horizontal="left" vertical="top" indent="1"/>
    </xf>
    <xf numFmtId="4" fontId="74" fillId="73" borderId="43" applyNumberFormat="0" applyProtection="0">
      <alignment horizontal="left" vertical="center" indent="1"/>
    </xf>
    <xf numFmtId="4" fontId="74" fillId="74" borderId="43" applyNumberFormat="0" applyProtection="0">
      <alignment horizontal="right" vertical="center"/>
    </xf>
    <xf numFmtId="4" fontId="74" fillId="75" borderId="43" applyNumberFormat="0" applyProtection="0">
      <alignment horizontal="right" vertical="center"/>
    </xf>
    <xf numFmtId="4" fontId="74" fillId="76" borderId="51" applyNumberFormat="0" applyProtection="0">
      <alignment horizontal="right" vertical="center"/>
    </xf>
    <xf numFmtId="4" fontId="74" fillId="77" borderId="43" applyNumberFormat="0" applyProtection="0">
      <alignment horizontal="right" vertical="center"/>
    </xf>
    <xf numFmtId="4" fontId="74" fillId="78" borderId="43" applyNumberFormat="0" applyProtection="0">
      <alignment horizontal="right" vertical="center"/>
    </xf>
    <xf numFmtId="4" fontId="74" fillId="79" borderId="43" applyNumberFormat="0" applyProtection="0">
      <alignment horizontal="right" vertical="center"/>
    </xf>
    <xf numFmtId="4" fontId="74" fillId="80" borderId="43" applyNumberFormat="0" applyProtection="0">
      <alignment horizontal="right" vertical="center"/>
    </xf>
    <xf numFmtId="4" fontId="74" fillId="81" borderId="43" applyNumberFormat="0" applyProtection="0">
      <alignment horizontal="right" vertical="center"/>
    </xf>
    <xf numFmtId="4" fontId="74" fillId="82" borderId="43" applyNumberFormat="0" applyProtection="0">
      <alignment horizontal="right" vertical="center"/>
    </xf>
    <xf numFmtId="4" fontId="74" fillId="83" borderId="51" applyNumberFormat="0" applyProtection="0">
      <alignment horizontal="left" vertical="center" indent="1"/>
    </xf>
    <xf numFmtId="4" fontId="77" fillId="84" borderId="51" applyNumberFormat="0" applyProtection="0">
      <alignment horizontal="left" vertical="center" indent="1"/>
    </xf>
    <xf numFmtId="4" fontId="77" fillId="84" borderId="51" applyNumberFormat="0" applyProtection="0">
      <alignment horizontal="left" vertical="center" indent="1"/>
    </xf>
    <xf numFmtId="4" fontId="74" fillId="85" borderId="43" applyNumberFormat="0" applyProtection="0">
      <alignment horizontal="right" vertical="center"/>
    </xf>
    <xf numFmtId="4" fontId="74" fillId="86" borderId="51" applyNumberFormat="0" applyProtection="0">
      <alignment horizontal="left" vertical="center" indent="1"/>
    </xf>
    <xf numFmtId="4" fontId="74" fillId="85" borderId="51" applyNumberFormat="0" applyProtection="0">
      <alignment horizontal="left" vertical="center" indent="1"/>
    </xf>
    <xf numFmtId="0" fontId="74" fillId="87" borderId="43" applyNumberFormat="0" applyProtection="0">
      <alignment horizontal="left" vertical="center" indent="1"/>
    </xf>
    <xf numFmtId="0" fontId="74" fillId="84" borderId="50" applyNumberFormat="0" applyProtection="0">
      <alignment horizontal="left" vertical="top" indent="1"/>
    </xf>
    <xf numFmtId="0" fontId="74" fillId="88" borderId="43" applyNumberFormat="0" applyProtection="0">
      <alignment horizontal="left" vertical="center" indent="1"/>
    </xf>
    <xf numFmtId="0" fontId="74" fillId="85" borderId="50" applyNumberFormat="0" applyProtection="0">
      <alignment horizontal="left" vertical="top" indent="1"/>
    </xf>
    <xf numFmtId="0" fontId="74" fillId="89" borderId="43" applyNumberFormat="0" applyProtection="0">
      <alignment horizontal="left" vertical="center" indent="1"/>
    </xf>
    <xf numFmtId="0" fontId="74" fillId="89" borderId="50" applyNumberFormat="0" applyProtection="0">
      <alignment horizontal="left" vertical="top" indent="1"/>
    </xf>
    <xf numFmtId="0" fontId="74" fillId="86" borderId="43" applyNumberFormat="0" applyProtection="0">
      <alignment horizontal="left" vertical="center" indent="1"/>
    </xf>
    <xf numFmtId="0" fontId="74" fillId="86" borderId="50" applyNumberFormat="0" applyProtection="0">
      <alignment horizontal="left" vertical="top" indent="1"/>
    </xf>
    <xf numFmtId="0" fontId="74" fillId="90" borderId="52" applyNumberFormat="0">
      <protection locked="0"/>
    </xf>
    <xf numFmtId="0" fontId="75" fillId="84" borderId="53" applyBorder="0"/>
    <xf numFmtId="4" fontId="76" fillId="91" borderId="50" applyNumberFormat="0" applyProtection="0">
      <alignment vertical="center"/>
    </xf>
    <xf numFmtId="4" fontId="95" fillId="92" borderId="1" applyNumberFormat="0" applyProtection="0">
      <alignment vertical="center"/>
    </xf>
    <xf numFmtId="4" fontId="76" fillId="87" borderId="50" applyNumberFormat="0" applyProtection="0">
      <alignment horizontal="left" vertical="center" indent="1"/>
    </xf>
    <xf numFmtId="0" fontId="76" fillId="91" borderId="50" applyNumberFormat="0" applyProtection="0">
      <alignment horizontal="left" vertical="top" indent="1"/>
    </xf>
    <xf numFmtId="4" fontId="74" fillId="0" borderId="43" applyNumberFormat="0" applyProtection="0">
      <alignment horizontal="right" vertical="center"/>
    </xf>
    <xf numFmtId="4" fontId="95" fillId="36" borderId="43" applyNumberFormat="0" applyProtection="0">
      <alignment horizontal="right" vertical="center"/>
    </xf>
    <xf numFmtId="4" fontId="74" fillId="73" borderId="43" applyNumberFormat="0" applyProtection="0">
      <alignment horizontal="left" vertical="center" indent="1"/>
    </xf>
    <xf numFmtId="0" fontId="76" fillId="85" borderId="50" applyNumberFormat="0" applyProtection="0">
      <alignment horizontal="left" vertical="top" indent="1"/>
    </xf>
    <xf numFmtId="4" fontId="79" fillId="93" borderId="51" applyNumberFormat="0" applyProtection="0">
      <alignment horizontal="left" vertical="center" indent="1"/>
    </xf>
    <xf numFmtId="0" fontId="74" fillId="94" borderId="1"/>
    <xf numFmtId="4" fontId="80" fillId="90" borderId="43" applyNumberFormat="0" applyProtection="0">
      <alignment horizontal="right" vertical="center"/>
    </xf>
    <xf numFmtId="0" fontId="93" fillId="0" borderId="0" applyNumberFormat="0" applyFill="0" applyBorder="0" applyAlignment="0" applyProtection="0"/>
    <xf numFmtId="0" fontId="86" fillId="0" borderId="54" applyNumberFormat="0" applyFill="0" applyAlignment="0" applyProtection="0"/>
    <xf numFmtId="0" fontId="94" fillId="0" borderId="0" applyNumberFormat="0" applyFill="0" applyBorder="0" applyAlignment="0" applyProtection="0"/>
  </cellStyleXfs>
  <cellXfs count="341">
    <xf numFmtId="0" fontId="0" fillId="0" borderId="0" xfId="0"/>
    <xf numFmtId="3" fontId="24" fillId="0" borderId="0" xfId="0" applyNumberFormat="1" applyFont="1"/>
    <xf numFmtId="3" fontId="25" fillId="0" borderId="0" xfId="0" quotePrefix="1" applyNumberFormat="1" applyFont="1"/>
    <xf numFmtId="3" fontId="0" fillId="0" borderId="0" xfId="0" applyNumberFormat="1"/>
    <xf numFmtId="3" fontId="25" fillId="0" borderId="0" xfId="0" applyNumberFormat="1" applyFont="1"/>
    <xf numFmtId="3" fontId="26" fillId="0" borderId="0" xfId="44" applyNumberFormat="1" applyFont="1"/>
    <xf numFmtId="3" fontId="27" fillId="0" borderId="0" xfId="0" applyNumberFormat="1" applyFont="1"/>
    <xf numFmtId="3" fontId="29" fillId="0" borderId="0" xfId="0" applyNumberFormat="1" applyFont="1"/>
    <xf numFmtId="3" fontId="0" fillId="0" borderId="0" xfId="0" applyNumberFormat="1" applyFill="1"/>
    <xf numFmtId="3" fontId="0" fillId="0" borderId="0" xfId="0" applyNumberFormat="1" applyAlignment="1">
      <alignment wrapText="1"/>
    </xf>
    <xf numFmtId="0" fontId="31" fillId="0" borderId="20" xfId="28" applyFont="1" applyFill="1" applyBorder="1" applyAlignment="1">
      <alignment vertical="center" shrinkToFit="1"/>
    </xf>
    <xf numFmtId="3" fontId="2" fillId="38" borderId="1" xfId="0" applyNumberFormat="1" applyFont="1" applyFill="1" applyBorder="1" applyAlignment="1">
      <alignment horizontal="center" wrapText="1"/>
    </xf>
    <xf numFmtId="3" fontId="32" fillId="38" borderId="1" xfId="0" applyNumberFormat="1" applyFont="1" applyFill="1" applyBorder="1" applyAlignment="1">
      <alignment horizontal="center"/>
    </xf>
    <xf numFmtId="3" fontId="3" fillId="38" borderId="1" xfId="0" applyNumberFormat="1" applyFont="1" applyFill="1" applyBorder="1"/>
    <xf numFmtId="3" fontId="3" fillId="38" borderId="1" xfId="0" quotePrefix="1" applyNumberFormat="1" applyFont="1" applyFill="1" applyBorder="1"/>
    <xf numFmtId="3" fontId="2" fillId="39" borderId="1" xfId="0" applyNumberFormat="1" applyFont="1" applyFill="1" applyBorder="1" applyAlignment="1">
      <alignment horizontal="center" wrapText="1"/>
    </xf>
    <xf numFmtId="3" fontId="32" fillId="39" borderId="1" xfId="0" applyNumberFormat="1" applyFont="1" applyFill="1" applyBorder="1" applyAlignment="1">
      <alignment horizontal="center"/>
    </xf>
    <xf numFmtId="3" fontId="3" fillId="39" borderId="1" xfId="0" applyNumberFormat="1" applyFont="1" applyFill="1" applyBorder="1" applyAlignment="1">
      <alignment horizontal="right"/>
    </xf>
    <xf numFmtId="3" fontId="44" fillId="38" borderId="13" xfId="0" applyNumberFormat="1" applyFont="1" applyFill="1" applyBorder="1" applyAlignment="1">
      <alignment horizontal="center" wrapText="1"/>
    </xf>
    <xf numFmtId="3" fontId="44" fillId="38" borderId="20" xfId="0" applyNumberFormat="1" applyFont="1" applyFill="1" applyBorder="1" applyAlignment="1">
      <alignment horizontal="center" wrapText="1"/>
    </xf>
    <xf numFmtId="3" fontId="44" fillId="38" borderId="23" xfId="0" applyNumberFormat="1" applyFont="1" applyFill="1" applyBorder="1" applyAlignment="1">
      <alignment horizontal="center" wrapText="1"/>
    </xf>
    <xf numFmtId="3" fontId="2" fillId="38" borderId="21" xfId="0" applyNumberFormat="1" applyFont="1" applyFill="1" applyBorder="1" applyAlignment="1">
      <alignment horizontal="center" wrapText="1"/>
    </xf>
    <xf numFmtId="3" fontId="32" fillId="38" borderId="21" xfId="0" applyNumberFormat="1" applyFont="1" applyFill="1" applyBorder="1" applyAlignment="1">
      <alignment horizontal="center"/>
    </xf>
    <xf numFmtId="165" fontId="33" fillId="38" borderId="21" xfId="28" applyNumberFormat="1" applyFont="1" applyFill="1" applyBorder="1" applyAlignment="1">
      <alignment shrinkToFit="1"/>
    </xf>
    <xf numFmtId="165" fontId="33" fillId="38" borderId="22" xfId="28" applyNumberFormat="1" applyFont="1" applyFill="1" applyBorder="1" applyAlignment="1">
      <alignment shrinkToFit="1"/>
    </xf>
    <xf numFmtId="3" fontId="44" fillId="39" borderId="13" xfId="0" applyNumberFormat="1" applyFont="1" applyFill="1" applyBorder="1" applyAlignment="1">
      <alignment horizontal="center" wrapText="1"/>
    </xf>
    <xf numFmtId="3" fontId="44" fillId="39" borderId="20" xfId="0" applyNumberFormat="1" applyFont="1" applyFill="1" applyBorder="1" applyAlignment="1">
      <alignment horizontal="center" wrapText="1"/>
    </xf>
    <xf numFmtId="3" fontId="44" fillId="39" borderId="23" xfId="0" applyNumberFormat="1" applyFont="1" applyFill="1" applyBorder="1" applyAlignment="1">
      <alignment horizontal="center" wrapText="1"/>
    </xf>
    <xf numFmtId="3" fontId="2" fillId="39" borderId="21" xfId="0" applyNumberFormat="1" applyFont="1" applyFill="1" applyBorder="1" applyAlignment="1">
      <alignment horizontal="center" wrapText="1"/>
    </xf>
    <xf numFmtId="3" fontId="32" fillId="39" borderId="21" xfId="0" applyNumberFormat="1" applyFont="1" applyFill="1" applyBorder="1" applyAlignment="1">
      <alignment horizontal="center"/>
    </xf>
    <xf numFmtId="165" fontId="33" fillId="39" borderId="21" xfId="28" applyNumberFormat="1" applyFont="1" applyFill="1" applyBorder="1" applyAlignment="1">
      <alignment shrinkToFit="1"/>
    </xf>
    <xf numFmtId="165" fontId="33" fillId="39" borderId="22" xfId="28" applyNumberFormat="1" applyFont="1" applyFill="1" applyBorder="1" applyAlignment="1">
      <alignment shrinkToFit="1"/>
    </xf>
    <xf numFmtId="3" fontId="33" fillId="38" borderId="1" xfId="0" applyNumberFormat="1" applyFont="1" applyFill="1" applyBorder="1" applyAlignment="1">
      <alignment horizontal="right"/>
    </xf>
    <xf numFmtId="3" fontId="33" fillId="38" borderId="1" xfId="0" applyNumberFormat="1" applyFont="1" applyFill="1" applyBorder="1"/>
    <xf numFmtId="3" fontId="33" fillId="38" borderId="12" xfId="0" applyNumberFormat="1" applyFont="1" applyFill="1" applyBorder="1" applyAlignment="1">
      <alignment horizontal="right"/>
    </xf>
    <xf numFmtId="0" fontId="33" fillId="37" borderId="11" xfId="28" applyFont="1" applyFill="1" applyBorder="1" applyAlignment="1">
      <alignment shrinkToFit="1"/>
    </xf>
    <xf numFmtId="3" fontId="33" fillId="37" borderId="14" xfId="0" applyNumberFormat="1" applyFont="1" applyFill="1" applyBorder="1" applyAlignment="1">
      <alignment shrinkToFit="1"/>
    </xf>
    <xf numFmtId="0" fontId="33" fillId="37" borderId="11" xfId="0" applyFont="1" applyFill="1" applyBorder="1" applyAlignment="1">
      <alignment shrinkToFit="1"/>
    </xf>
    <xf numFmtId="0" fontId="3" fillId="37" borderId="11" xfId="0" applyFont="1" applyFill="1" applyBorder="1" applyAlignment="1">
      <alignment shrinkToFit="1"/>
    </xf>
    <xf numFmtId="0" fontId="36" fillId="37" borderId="11" xfId="28" applyFont="1" applyFill="1" applyBorder="1" applyAlignment="1">
      <alignment shrinkToFit="1"/>
    </xf>
    <xf numFmtId="0" fontId="3" fillId="37" borderId="11" xfId="28" applyFont="1" applyFill="1" applyBorder="1" applyAlignment="1">
      <alignment shrinkToFit="1"/>
    </xf>
    <xf numFmtId="0" fontId="31" fillId="37" borderId="1" xfId="0" applyFont="1" applyFill="1" applyBorder="1" applyAlignment="1">
      <alignment shrinkToFit="1"/>
    </xf>
    <xf numFmtId="0" fontId="3" fillId="37" borderId="11" xfId="0" applyFont="1" applyFill="1" applyBorder="1" applyAlignment="1"/>
    <xf numFmtId="3" fontId="33" fillId="37" borderId="15" xfId="0" applyNumberFormat="1" applyFont="1" applyFill="1" applyBorder="1" applyAlignment="1">
      <alignment shrinkToFit="1"/>
    </xf>
    <xf numFmtId="2" fontId="35" fillId="37" borderId="1" xfId="0" applyNumberFormat="1" applyFont="1" applyFill="1" applyBorder="1" applyAlignment="1">
      <alignment shrinkToFit="1"/>
    </xf>
    <xf numFmtId="3" fontId="33" fillId="37" borderId="11" xfId="0" applyNumberFormat="1" applyFont="1" applyFill="1" applyBorder="1" applyAlignment="1">
      <alignment shrinkToFit="1"/>
    </xf>
    <xf numFmtId="3" fontId="40" fillId="37" borderId="14" xfId="0" applyNumberFormat="1" applyFont="1" applyFill="1" applyBorder="1" applyAlignment="1">
      <alignment shrinkToFit="1"/>
    </xf>
    <xf numFmtId="0" fontId="40" fillId="37" borderId="11" xfId="28" applyFont="1" applyFill="1" applyBorder="1" applyAlignment="1">
      <alignment shrinkToFit="1"/>
    </xf>
    <xf numFmtId="49" fontId="41" fillId="37" borderId="11" xfId="0" applyNumberFormat="1" applyFont="1" applyFill="1" applyBorder="1" applyAlignment="1">
      <alignment horizontal="left" wrapText="1"/>
    </xf>
    <xf numFmtId="0" fontId="28" fillId="37" borderId="11" xfId="28" applyFont="1" applyFill="1" applyBorder="1" applyAlignment="1">
      <alignment shrinkToFit="1"/>
    </xf>
    <xf numFmtId="3" fontId="33" fillId="37" borderId="16" xfId="0" applyNumberFormat="1" applyFont="1" applyFill="1" applyBorder="1" applyAlignment="1">
      <alignment shrinkToFit="1"/>
    </xf>
    <xf numFmtId="3" fontId="30" fillId="0" borderId="0" xfId="0" applyNumberFormat="1" applyFont="1" applyBorder="1"/>
    <xf numFmtId="0" fontId="29" fillId="0" borderId="0" xfId="0" applyNumberFormat="1" applyFont="1"/>
    <xf numFmtId="166" fontId="30" fillId="0" borderId="0" xfId="0" applyNumberFormat="1" applyFont="1" applyBorder="1"/>
    <xf numFmtId="3" fontId="46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47" fillId="0" borderId="0" xfId="44" applyNumberFormat="1" applyFont="1"/>
    <xf numFmtId="3" fontId="44" fillId="42" borderId="13" xfId="0" applyNumberFormat="1" applyFont="1" applyFill="1" applyBorder="1" applyAlignment="1">
      <alignment horizontal="center" wrapText="1"/>
    </xf>
    <xf numFmtId="3" fontId="44" fillId="42" borderId="20" xfId="0" applyNumberFormat="1" applyFont="1" applyFill="1" applyBorder="1" applyAlignment="1">
      <alignment horizontal="center" wrapText="1"/>
    </xf>
    <xf numFmtId="3" fontId="44" fillId="42" borderId="23" xfId="0" applyNumberFormat="1" applyFont="1" applyFill="1" applyBorder="1" applyAlignment="1">
      <alignment horizontal="center" wrapText="1"/>
    </xf>
    <xf numFmtId="3" fontId="2" fillId="42" borderId="15" xfId="0" applyNumberFormat="1" applyFont="1" applyFill="1" applyBorder="1" applyAlignment="1">
      <alignment horizontal="center" wrapText="1"/>
    </xf>
    <xf numFmtId="3" fontId="2" fillId="42" borderId="1" xfId="0" applyNumberFormat="1" applyFont="1" applyFill="1" applyBorder="1" applyAlignment="1">
      <alignment horizontal="center" wrapText="1"/>
    </xf>
    <xf numFmtId="3" fontId="2" fillId="42" borderId="21" xfId="0" applyNumberFormat="1" applyFont="1" applyFill="1" applyBorder="1" applyAlignment="1">
      <alignment horizontal="center" wrapText="1"/>
    </xf>
    <xf numFmtId="3" fontId="32" fillId="42" borderId="1" xfId="0" applyNumberFormat="1" applyFont="1" applyFill="1" applyBorder="1" applyAlignment="1">
      <alignment horizontal="center"/>
    </xf>
    <xf numFmtId="3" fontId="32" fillId="42" borderId="21" xfId="0" applyNumberFormat="1" applyFont="1" applyFill="1" applyBorder="1" applyAlignment="1">
      <alignment horizontal="center"/>
    </xf>
    <xf numFmtId="3" fontId="33" fillId="42" borderId="1" xfId="0" applyNumberFormat="1" applyFont="1" applyFill="1" applyBorder="1" applyAlignment="1">
      <alignment horizontal="right"/>
    </xf>
    <xf numFmtId="165" fontId="33" fillId="42" borderId="21" xfId="28" applyNumberFormat="1" applyFont="1" applyFill="1" applyBorder="1" applyAlignment="1">
      <alignment shrinkToFit="1"/>
    </xf>
    <xf numFmtId="3" fontId="33" fillId="42" borderId="1" xfId="0" applyNumberFormat="1" applyFont="1" applyFill="1" applyBorder="1"/>
    <xf numFmtId="3" fontId="3" fillId="42" borderId="1" xfId="0" applyNumberFormat="1" applyFont="1" applyFill="1" applyBorder="1"/>
    <xf numFmtId="3" fontId="33" fillId="42" borderId="1" xfId="0" quotePrefix="1" applyNumberFormat="1" applyFont="1" applyFill="1" applyBorder="1"/>
    <xf numFmtId="165" fontId="33" fillId="42" borderId="22" xfId="28" applyNumberFormat="1" applyFont="1" applyFill="1" applyBorder="1" applyAlignment="1">
      <alignment shrinkToFit="1"/>
    </xf>
    <xf numFmtId="3" fontId="33" fillId="39" borderId="1" xfId="0" applyNumberFormat="1" applyFont="1" applyFill="1" applyBorder="1" applyAlignment="1">
      <alignment horizontal="right"/>
    </xf>
    <xf numFmtId="165" fontId="3" fillId="42" borderId="21" xfId="28" applyNumberFormat="1" applyFont="1" applyFill="1" applyBorder="1" applyAlignment="1">
      <alignment shrinkToFit="1"/>
    </xf>
    <xf numFmtId="3" fontId="3" fillId="38" borderId="12" xfId="0" applyNumberFormat="1" applyFont="1" applyFill="1" applyBorder="1"/>
    <xf numFmtId="165" fontId="3" fillId="38" borderId="21" xfId="28" applyNumberFormat="1" applyFont="1" applyFill="1" applyBorder="1" applyAlignment="1">
      <alignment shrinkToFit="1"/>
    </xf>
    <xf numFmtId="0" fontId="0" fillId="0" borderId="0" xfId="0" applyFill="1"/>
    <xf numFmtId="49" fontId="21" fillId="0" borderId="1" xfId="0" applyNumberFormat="1" applyFont="1" applyFill="1" applyBorder="1" applyAlignment="1">
      <alignment horizontal="center" vertical="center" wrapText="1"/>
    </xf>
    <xf numFmtId="49" fontId="53" fillId="37" borderId="15" xfId="0" applyNumberFormat="1" applyFont="1" applyFill="1" applyBorder="1" applyAlignment="1">
      <alignment horizontal="left" vertical="center" wrapText="1"/>
    </xf>
    <xf numFmtId="3" fontId="42" fillId="0" borderId="0" xfId="0" applyNumberFormat="1" applyFont="1" applyBorder="1" applyAlignment="1">
      <alignment horizontal="right"/>
    </xf>
    <xf numFmtId="3" fontId="46" fillId="0" borderId="23" xfId="0" applyNumberFormat="1" applyFont="1" applyBorder="1"/>
    <xf numFmtId="3" fontId="33" fillId="0" borderId="21" xfId="0" applyNumberFormat="1" applyFont="1" applyBorder="1" applyAlignment="1">
      <alignment horizontal="center"/>
    </xf>
    <xf numFmtId="3" fontId="46" fillId="0" borderId="0" xfId="0" applyNumberFormat="1" applyFont="1" applyBorder="1"/>
    <xf numFmtId="3" fontId="55" fillId="0" borderId="0" xfId="0" applyNumberFormat="1" applyFont="1" applyBorder="1"/>
    <xf numFmtId="3" fontId="56" fillId="0" borderId="0" xfId="0" applyNumberFormat="1" applyFont="1" applyBorder="1"/>
    <xf numFmtId="3" fontId="56" fillId="0" borderId="0" xfId="0" applyNumberFormat="1" applyFont="1" applyBorder="1" applyAlignment="1">
      <alignment horizontal="right"/>
    </xf>
    <xf numFmtId="49" fontId="45" fillId="43" borderId="1" xfId="0" applyNumberFormat="1" applyFont="1" applyFill="1" applyBorder="1" applyAlignment="1">
      <alignment horizontal="left" vertical="center" wrapText="1"/>
    </xf>
    <xf numFmtId="49" fontId="45" fillId="43" borderId="1" xfId="0" applyNumberFormat="1" applyFont="1" applyFill="1" applyBorder="1" applyAlignment="1">
      <alignment horizontal="center" vertical="center" wrapText="1"/>
    </xf>
    <xf numFmtId="3" fontId="57" fillId="0" borderId="1" xfId="0" applyNumberFormat="1" applyFont="1" applyBorder="1"/>
    <xf numFmtId="49" fontId="45" fillId="37" borderId="1" xfId="0" applyNumberFormat="1" applyFont="1" applyFill="1" applyBorder="1" applyAlignment="1">
      <alignment horizontal="left" vertical="center" wrapText="1"/>
    </xf>
    <xf numFmtId="3" fontId="58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41" borderId="34" xfId="48" applyFont="1" applyFill="1" applyBorder="1" applyAlignment="1">
      <alignment vertical="top"/>
    </xf>
    <xf numFmtId="0" fontId="23" fillId="40" borderId="26" xfId="48" applyFont="1" applyFill="1" applyBorder="1" applyAlignment="1">
      <alignment wrapText="1"/>
    </xf>
    <xf numFmtId="3" fontId="1" fillId="0" borderId="24" xfId="0" applyNumberFormat="1" applyFont="1" applyBorder="1"/>
    <xf numFmtId="3" fontId="1" fillId="0" borderId="21" xfId="0" applyNumberFormat="1" applyFont="1" applyBorder="1"/>
    <xf numFmtId="49" fontId="41" fillId="37" borderId="21" xfId="0" applyNumberFormat="1" applyFont="1" applyFill="1" applyBorder="1" applyAlignment="1">
      <alignment horizontal="left" wrapText="1"/>
    </xf>
    <xf numFmtId="49" fontId="41" fillId="37" borderId="30" xfId="0" applyNumberFormat="1" applyFont="1" applyFill="1" applyBorder="1" applyAlignment="1">
      <alignment horizontal="left" wrapText="1"/>
    </xf>
    <xf numFmtId="3" fontId="59" fillId="0" borderId="0" xfId="0" applyNumberFormat="1" applyFont="1" applyAlignment="1">
      <alignment horizontal="right"/>
    </xf>
    <xf numFmtId="3" fontId="34" fillId="37" borderId="1" xfId="0" applyNumberFormat="1" applyFont="1" applyFill="1" applyBorder="1" applyAlignment="1">
      <alignment horizontal="left" shrinkToFit="1"/>
    </xf>
    <xf numFmtId="49" fontId="35" fillId="37" borderId="1" xfId="0" applyNumberFormat="1" applyFont="1" applyFill="1" applyBorder="1" applyAlignment="1">
      <alignment horizontal="left" shrinkToFit="1"/>
    </xf>
    <xf numFmtId="49" fontId="31" fillId="37" borderId="1" xfId="0" applyNumberFormat="1" applyFont="1" applyFill="1" applyBorder="1" applyAlignment="1">
      <alignment horizontal="left" shrinkToFit="1"/>
    </xf>
    <xf numFmtId="49" fontId="37" fillId="37" borderId="1" xfId="0" applyNumberFormat="1" applyFont="1" applyFill="1" applyBorder="1" applyAlignment="1">
      <alignment horizontal="left" shrinkToFit="1"/>
    </xf>
    <xf numFmtId="49" fontId="38" fillId="37" borderId="1" xfId="0" applyNumberFormat="1" applyFont="1" applyFill="1" applyBorder="1" applyAlignment="1">
      <alignment horizontal="left" shrinkToFit="1"/>
    </xf>
    <xf numFmtId="3" fontId="34" fillId="37" borderId="1" xfId="0" applyNumberFormat="1" applyFont="1" applyFill="1" applyBorder="1" applyAlignment="1" applyProtection="1">
      <alignment horizontal="left"/>
    </xf>
    <xf numFmtId="3" fontId="30" fillId="33" borderId="13" xfId="28" applyNumberFormat="1" applyFont="1" applyFill="1" applyBorder="1" applyAlignment="1">
      <alignment vertical="center" shrinkToFit="1"/>
    </xf>
    <xf numFmtId="3" fontId="33" fillId="37" borderId="15" xfId="0" applyNumberFormat="1" applyFont="1" applyFill="1" applyBorder="1" applyAlignment="1">
      <alignment horizontal="right" shrinkToFit="1"/>
    </xf>
    <xf numFmtId="3" fontId="3" fillId="37" borderId="15" xfId="0" applyNumberFormat="1" applyFont="1" applyFill="1" applyBorder="1" applyAlignment="1">
      <alignment shrinkToFit="1"/>
    </xf>
    <xf numFmtId="3" fontId="36" fillId="37" borderId="15" xfId="0" applyNumberFormat="1" applyFont="1" applyFill="1" applyBorder="1" applyAlignment="1">
      <alignment shrinkToFit="1"/>
    </xf>
    <xf numFmtId="3" fontId="40" fillId="37" borderId="15" xfId="0" applyNumberFormat="1" applyFont="1" applyFill="1" applyBorder="1" applyAlignment="1">
      <alignment shrinkToFit="1"/>
    </xf>
    <xf numFmtId="1" fontId="34" fillId="37" borderId="36" xfId="0" applyNumberFormat="1" applyFont="1" applyFill="1" applyBorder="1" applyAlignment="1">
      <alignment shrinkToFit="1"/>
    </xf>
    <xf numFmtId="3" fontId="0" fillId="0" borderId="1" xfId="0" applyNumberFormat="1" applyBorder="1"/>
    <xf numFmtId="4" fontId="48" fillId="41" borderId="27" xfId="48" applyNumberFormat="1" applyFont="1" applyFill="1" applyBorder="1"/>
    <xf numFmtId="3" fontId="1" fillId="0" borderId="1" xfId="0" applyNumberFormat="1" applyFont="1" applyBorder="1" applyAlignment="1"/>
    <xf numFmtId="0" fontId="23" fillId="40" borderId="35" xfId="48" applyFont="1" applyFill="1" applyBorder="1" applyAlignment="1">
      <alignment wrapText="1"/>
    </xf>
    <xf numFmtId="0" fontId="20" fillId="41" borderId="19" xfId="48" applyFont="1" applyFill="1" applyBorder="1" applyAlignment="1">
      <alignment vertical="top"/>
    </xf>
    <xf numFmtId="3" fontId="1" fillId="0" borderId="21" xfId="0" applyNumberFormat="1" applyFont="1" applyBorder="1" applyAlignment="1"/>
    <xf numFmtId="0" fontId="33" fillId="35" borderId="1" xfId="28" applyFont="1" applyFill="1" applyBorder="1" applyAlignment="1">
      <alignment shrinkToFit="1"/>
    </xf>
    <xf numFmtId="0" fontId="22" fillId="0" borderId="0" xfId="0" applyFont="1"/>
    <xf numFmtId="3" fontId="49" fillId="0" borderId="1" xfId="0" quotePrefix="1" applyNumberFormat="1" applyFont="1" applyFill="1" applyBorder="1"/>
    <xf numFmtId="3" fontId="49" fillId="0" borderId="1" xfId="0" applyNumberFormat="1" applyFont="1" applyFill="1" applyBorder="1"/>
    <xf numFmtId="167" fontId="49" fillId="0" borderId="1" xfId="0" applyNumberFormat="1" applyFont="1" applyFill="1" applyBorder="1" applyAlignment="1"/>
    <xf numFmtId="3" fontId="50" fillId="0" borderId="1" xfId="0" quotePrefix="1" applyNumberFormat="1" applyFont="1" applyFill="1" applyBorder="1"/>
    <xf numFmtId="167" fontId="50" fillId="0" borderId="1" xfId="0" applyNumberFormat="1" applyFont="1" applyFill="1" applyBorder="1" applyAlignment="1"/>
    <xf numFmtId="3" fontId="50" fillId="0" borderId="1" xfId="0" applyNumberFormat="1" applyFont="1" applyFill="1" applyBorder="1"/>
    <xf numFmtId="3" fontId="50" fillId="0" borderId="1" xfId="0" applyNumberFormat="1" applyFont="1" applyBorder="1"/>
    <xf numFmtId="167" fontId="50" fillId="0" borderId="1" xfId="0" applyNumberFormat="1" applyFont="1" applyBorder="1" applyAlignment="1"/>
    <xf numFmtId="3" fontId="49" fillId="0" borderId="1" xfId="0" applyNumberFormat="1" applyFont="1" applyBorder="1"/>
    <xf numFmtId="0" fontId="61" fillId="33" borderId="13" xfId="28" applyFont="1" applyFill="1" applyBorder="1" applyAlignment="1">
      <alignment vertical="center" shrinkToFit="1"/>
    </xf>
    <xf numFmtId="0" fontId="49" fillId="0" borderId="20" xfId="28" applyFont="1" applyFill="1" applyBorder="1" applyAlignment="1">
      <alignment horizontal="left" vertical="center" shrinkToFit="1"/>
    </xf>
    <xf numFmtId="3" fontId="33" fillId="35" borderId="15" xfId="0" applyNumberFormat="1" applyFont="1" applyFill="1" applyBorder="1" applyAlignment="1" applyProtection="1">
      <alignment shrinkToFit="1"/>
    </xf>
    <xf numFmtId="0" fontId="33" fillId="35" borderId="28" xfId="28" applyFont="1" applyFill="1" applyBorder="1" applyAlignment="1">
      <alignment shrinkToFit="1"/>
    </xf>
    <xf numFmtId="0" fontId="0" fillId="35" borderId="18" xfId="0" applyFill="1" applyBorder="1"/>
    <xf numFmtId="3" fontId="33" fillId="35" borderId="28" xfId="28" applyNumberFormat="1" applyFont="1" applyFill="1" applyBorder="1" applyAlignment="1">
      <alignment horizontal="center" shrinkToFit="1"/>
    </xf>
    <xf numFmtId="3" fontId="33" fillId="35" borderId="21" xfId="28" applyNumberFormat="1" applyFont="1" applyFill="1" applyBorder="1" applyAlignment="1">
      <alignment shrinkToFit="1"/>
    </xf>
    <xf numFmtId="3" fontId="33" fillId="35" borderId="22" xfId="28" applyNumberFormat="1" applyFont="1" applyFill="1" applyBorder="1" applyAlignment="1">
      <alignment shrinkToFit="1"/>
    </xf>
    <xf numFmtId="167" fontId="52" fillId="35" borderId="1" xfId="0" applyNumberFormat="1" applyFont="1" applyFill="1" applyBorder="1" applyAlignment="1">
      <alignment horizontal="center"/>
    </xf>
    <xf numFmtId="0" fontId="61" fillId="36" borderId="20" xfId="28" applyFont="1" applyFill="1" applyBorder="1" applyAlignment="1">
      <alignment horizontal="center" vertical="center" wrapText="1"/>
    </xf>
    <xf numFmtId="3" fontId="29" fillId="0" borderId="23" xfId="0" applyNumberFormat="1" applyFont="1" applyBorder="1" applyAlignment="1">
      <alignment horizontal="center" wrapText="1"/>
    </xf>
    <xf numFmtId="167" fontId="28" fillId="35" borderId="28" xfId="0" applyNumberFormat="1" applyFont="1" applyFill="1" applyBorder="1" applyAlignment="1">
      <alignment horizontal="center"/>
    </xf>
    <xf numFmtId="3" fontId="29" fillId="0" borderId="0" xfId="0" applyNumberFormat="1" applyFont="1" applyBorder="1"/>
    <xf numFmtId="167" fontId="49" fillId="0" borderId="1" xfId="0" applyNumberFormat="1" applyFont="1" applyBorder="1" applyAlignment="1"/>
    <xf numFmtId="3" fontId="51" fillId="35" borderId="1" xfId="0" applyNumberFormat="1" applyFont="1" applyFill="1" applyBorder="1"/>
    <xf numFmtId="167" fontId="1" fillId="35" borderId="1" xfId="0" applyNumberFormat="1" applyFont="1" applyFill="1" applyBorder="1" applyAlignment="1"/>
    <xf numFmtId="3" fontId="51" fillId="35" borderId="1" xfId="0" quotePrefix="1" applyNumberFormat="1" applyFont="1" applyFill="1" applyBorder="1"/>
    <xf numFmtId="3" fontId="28" fillId="35" borderId="21" xfId="0" applyNumberFormat="1" applyFont="1" applyFill="1" applyBorder="1" applyAlignment="1">
      <alignment horizontal="right"/>
    </xf>
    <xf numFmtId="3" fontId="22" fillId="35" borderId="22" xfId="0" applyNumberFormat="1" applyFont="1" applyFill="1" applyBorder="1" applyAlignment="1">
      <alignment horizontal="right"/>
    </xf>
    <xf numFmtId="168" fontId="52" fillId="35" borderId="1" xfId="0" applyNumberFormat="1" applyFont="1" applyFill="1" applyBorder="1" applyAlignment="1">
      <alignment horizontal="center"/>
    </xf>
    <xf numFmtId="0" fontId="34" fillId="0" borderId="1" xfId="28" applyFont="1" applyFill="1" applyBorder="1" applyAlignment="1">
      <alignment horizontal="center" vertical="center" shrinkToFit="1"/>
    </xf>
    <xf numFmtId="0" fontId="34" fillId="0" borderId="21" xfId="28" applyFont="1" applyFill="1" applyBorder="1" applyAlignment="1">
      <alignment horizontal="center" vertical="center" shrinkToFit="1"/>
    </xf>
    <xf numFmtId="0" fontId="34" fillId="33" borderId="15" xfId="28" applyFont="1" applyFill="1" applyBorder="1" applyAlignment="1">
      <alignment horizontal="center" vertical="center" shrinkToFit="1"/>
    </xf>
    <xf numFmtId="0" fontId="48" fillId="0" borderId="0" xfId="0" applyFont="1"/>
    <xf numFmtId="3" fontId="46" fillId="34" borderId="1" xfId="0" applyNumberFormat="1" applyFont="1" applyFill="1" applyBorder="1"/>
    <xf numFmtId="3" fontId="29" fillId="34" borderId="1" xfId="0" applyNumberFormat="1" applyFont="1" applyFill="1" applyBorder="1" applyAlignment="1">
      <alignment horizontal="center" vertical="center" wrapText="1"/>
    </xf>
    <xf numFmtId="3" fontId="51" fillId="35" borderId="1" xfId="0" applyNumberFormat="1" applyFont="1" applyFill="1" applyBorder="1" applyAlignment="1">
      <alignment shrinkToFit="1"/>
    </xf>
    <xf numFmtId="0" fontId="51" fillId="35" borderId="1" xfId="0" applyFont="1" applyFill="1" applyBorder="1" applyAlignment="1">
      <alignment shrinkToFit="1"/>
    </xf>
    <xf numFmtId="167" fontId="1" fillId="35" borderId="1" xfId="0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50" fillId="37" borderId="1" xfId="0" applyFont="1" applyFill="1" applyBorder="1" applyAlignment="1">
      <alignment shrinkToFit="1"/>
    </xf>
    <xf numFmtId="167" fontId="50" fillId="0" borderId="1" xfId="0" applyNumberFormat="1" applyFont="1" applyBorder="1"/>
    <xf numFmtId="3" fontId="49" fillId="37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7" fontId="49" fillId="0" borderId="1" xfId="0" applyNumberFormat="1" applyFont="1" applyBorder="1"/>
    <xf numFmtId="0" fontId="50" fillId="37" borderId="1" xfId="0" applyFont="1" applyFill="1" applyBorder="1" applyAlignment="1">
      <alignment wrapText="1"/>
    </xf>
    <xf numFmtId="0" fontId="50" fillId="37" borderId="1" xfId="0" applyFont="1" applyFill="1" applyBorder="1" applyAlignment="1"/>
    <xf numFmtId="3" fontId="51" fillId="37" borderId="1" xfId="0" applyNumberFormat="1" applyFont="1" applyFill="1" applyBorder="1" applyAlignment="1">
      <alignment shrinkToFit="1"/>
    </xf>
    <xf numFmtId="0" fontId="51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7" fontId="1" fillId="0" borderId="1" xfId="0" applyNumberFormat="1" applyFont="1" applyBorder="1" applyAlignment="1"/>
    <xf numFmtId="3" fontId="1" fillId="0" borderId="1" xfId="0" applyNumberFormat="1" applyFont="1" applyFill="1" applyBorder="1"/>
    <xf numFmtId="167" fontId="1" fillId="0" borderId="1" xfId="0" applyNumberFormat="1" applyFont="1" applyBorder="1"/>
    <xf numFmtId="0" fontId="51" fillId="35" borderId="1" xfId="28" applyFont="1" applyFill="1" applyBorder="1" applyAlignment="1">
      <alignment wrapText="1" shrinkToFit="1"/>
    </xf>
    <xf numFmtId="167" fontId="51" fillId="35" borderId="1" xfId="0" quotePrefix="1" applyNumberFormat="1" applyFont="1" applyFill="1" applyBorder="1" applyAlignment="1"/>
    <xf numFmtId="167" fontId="51" fillId="35" borderId="1" xfId="0" applyNumberFormat="1" applyFont="1" applyFill="1" applyBorder="1"/>
    <xf numFmtId="167" fontId="49" fillId="0" borderId="1" xfId="0" applyNumberFormat="1" applyFont="1" applyFill="1" applyBorder="1"/>
    <xf numFmtId="0" fontId="49" fillId="37" borderId="1" xfId="28" applyFont="1" applyFill="1" applyBorder="1" applyAlignment="1">
      <alignment wrapText="1" shrinkToFit="1"/>
    </xf>
    <xf numFmtId="167" fontId="49" fillId="0" borderId="1" xfId="0" quotePrefix="1" applyNumberFormat="1" applyFont="1" applyFill="1" applyBorder="1"/>
    <xf numFmtId="3" fontId="63" fillId="37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vertical="center" wrapText="1" shrinkToFit="1"/>
    </xf>
    <xf numFmtId="3" fontId="62" fillId="37" borderId="1" xfId="0" applyNumberFormat="1" applyFont="1" applyFill="1" applyBorder="1" applyAlignment="1">
      <alignment shrinkToFit="1"/>
    </xf>
    <xf numFmtId="49" fontId="65" fillId="37" borderId="1" xfId="0" applyNumberFormat="1" applyFont="1" applyFill="1" applyBorder="1" applyAlignment="1">
      <alignment horizontal="left" wrapText="1"/>
    </xf>
    <xf numFmtId="167" fontId="50" fillId="0" borderId="1" xfId="0" applyNumberFormat="1" applyFont="1" applyFill="1" applyBorder="1"/>
    <xf numFmtId="49" fontId="64" fillId="37" borderId="1" xfId="0" applyNumberFormat="1" applyFont="1" applyFill="1" applyBorder="1" applyAlignment="1">
      <alignment horizontal="left" wrapText="1"/>
    </xf>
    <xf numFmtId="0" fontId="50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49" fillId="35" borderId="1" xfId="0" applyNumberFormat="1" applyFont="1" applyFill="1" applyBorder="1" applyAlignment="1">
      <alignment shrinkToFit="1"/>
    </xf>
    <xf numFmtId="167" fontId="0" fillId="0" borderId="0" xfId="0" applyNumberFormat="1" applyFill="1"/>
    <xf numFmtId="3" fontId="33" fillId="38" borderId="1" xfId="0" quotePrefix="1" applyNumberFormat="1" applyFont="1" applyFill="1" applyBorder="1"/>
    <xf numFmtId="0" fontId="62" fillId="37" borderId="1" xfId="28" applyFont="1" applyFill="1" applyBorder="1" applyAlignment="1">
      <alignment shrinkToFit="1"/>
    </xf>
    <xf numFmtId="167" fontId="50" fillId="0" borderId="1" xfId="0" quotePrefix="1" applyNumberFormat="1" applyFont="1" applyFill="1" applyBorder="1"/>
    <xf numFmtId="49" fontId="67" fillId="37" borderId="1" xfId="0" applyNumberFormat="1" applyFont="1" applyFill="1" applyBorder="1" applyAlignment="1">
      <alignment horizontal="left" wrapText="1"/>
    </xf>
    <xf numFmtId="0" fontId="68" fillId="37" borderId="1" xfId="28" applyFont="1" applyFill="1" applyBorder="1" applyAlignment="1">
      <alignment wrapText="1" shrinkToFit="1"/>
    </xf>
    <xf numFmtId="3" fontId="3" fillId="42" borderId="15" xfId="0" applyNumberFormat="1" applyFont="1" applyFill="1" applyBorder="1"/>
    <xf numFmtId="0" fontId="33" fillId="37" borderId="11" xfId="28" applyFont="1" applyFill="1" applyBorder="1" applyAlignment="1">
      <alignment wrapText="1" shrinkToFit="1"/>
    </xf>
    <xf numFmtId="3" fontId="33" fillId="42" borderId="15" xfId="0" applyNumberFormat="1" applyFont="1" applyFill="1" applyBorder="1" applyAlignment="1">
      <alignment horizontal="right"/>
    </xf>
    <xf numFmtId="3" fontId="32" fillId="0" borderId="25" xfId="0" applyNumberFormat="1" applyFont="1" applyBorder="1" applyAlignment="1">
      <alignment horizontal="center"/>
    </xf>
    <xf numFmtId="3" fontId="33" fillId="42" borderId="15" xfId="0" quotePrefix="1" applyNumberFormat="1" applyFont="1" applyFill="1" applyBorder="1"/>
    <xf numFmtId="3" fontId="33" fillId="42" borderId="15" xfId="0" applyNumberFormat="1" applyFont="1" applyFill="1" applyBorder="1"/>
    <xf numFmtId="49" fontId="43" fillId="37" borderId="11" xfId="0" applyNumberFormat="1" applyFont="1" applyFill="1" applyBorder="1" applyAlignment="1">
      <alignment horizontal="left" wrapText="1"/>
    </xf>
    <xf numFmtId="3" fontId="32" fillId="42" borderId="15" xfId="0" applyNumberFormat="1" applyFont="1" applyFill="1" applyBorder="1" applyAlignment="1">
      <alignment horizontal="center"/>
    </xf>
    <xf numFmtId="3" fontId="30" fillId="0" borderId="0" xfId="0" applyNumberFormat="1" applyFont="1" applyBorder="1"/>
    <xf numFmtId="3" fontId="30" fillId="0" borderId="0" xfId="0" applyNumberFormat="1" applyFont="1" applyFill="1" applyBorder="1"/>
    <xf numFmtId="3" fontId="29" fillId="41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3" fontId="60" fillId="34" borderId="14" xfId="0" applyNumberFormat="1" applyFont="1" applyFill="1" applyBorder="1" applyAlignment="1">
      <alignment horizontal="right" shrinkToFit="1"/>
    </xf>
    <xf numFmtId="3" fontId="60" fillId="34" borderId="1" xfId="0" applyNumberFormat="1" applyFont="1" applyFill="1" applyBorder="1" applyAlignment="1">
      <alignment horizontal="right"/>
    </xf>
    <xf numFmtId="3" fontId="60" fillId="34" borderId="1" xfId="0" applyNumberFormat="1" applyFont="1" applyFill="1" applyBorder="1"/>
    <xf numFmtId="3" fontId="28" fillId="0" borderId="20" xfId="0" applyNumberFormat="1" applyFont="1" applyBorder="1" applyAlignment="1">
      <alignment horizontal="center" wrapText="1"/>
    </xf>
    <xf numFmtId="3" fontId="33" fillId="0" borderId="12" xfId="0" applyNumberFormat="1" applyFont="1" applyBorder="1"/>
    <xf numFmtId="0" fontId="0" fillId="0" borderId="0" xfId="0"/>
    <xf numFmtId="3" fontId="0" fillId="0" borderId="0" xfId="0" applyNumberFormat="1"/>
    <xf numFmtId="3" fontId="33" fillId="0" borderId="1" xfId="0" applyNumberFormat="1" applyFont="1" applyBorder="1"/>
    <xf numFmtId="3" fontId="33" fillId="0" borderId="1" xfId="0" applyNumberFormat="1" applyFont="1" applyFill="1" applyBorder="1"/>
    <xf numFmtId="3" fontId="33" fillId="0" borderId="1" xfId="0" quotePrefix="1" applyNumberFormat="1" applyFont="1" applyFill="1" applyBorder="1"/>
    <xf numFmtId="3" fontId="33" fillId="0" borderId="0" xfId="0" applyNumberFormat="1" applyFont="1" applyFill="1" applyBorder="1" applyAlignment="1" applyProtection="1">
      <alignment horizontal="right"/>
    </xf>
    <xf numFmtId="0" fontId="33" fillId="0" borderId="0" xfId="28" applyFont="1" applyFill="1" applyBorder="1" applyAlignment="1">
      <alignment wrapText="1"/>
    </xf>
    <xf numFmtId="3" fontId="33" fillId="42" borderId="0" xfId="28" applyNumberFormat="1" applyFont="1" applyFill="1" applyBorder="1" applyAlignment="1"/>
    <xf numFmtId="165" fontId="33" fillId="42" borderId="0" xfId="28" applyNumberFormat="1" applyFont="1" applyFill="1" applyBorder="1" applyAlignment="1">
      <alignment shrinkToFit="1"/>
    </xf>
    <xf numFmtId="3" fontId="3" fillId="38" borderId="0" xfId="0" quotePrefix="1" applyNumberFormat="1" applyFont="1" applyFill="1" applyBorder="1"/>
    <xf numFmtId="165" fontId="33" fillId="38" borderId="0" xfId="28" applyNumberFormat="1" applyFont="1" applyFill="1" applyBorder="1" applyAlignment="1">
      <alignment shrinkToFit="1"/>
    </xf>
    <xf numFmtId="3" fontId="3" fillId="39" borderId="0" xfId="0" applyNumberFormat="1" applyFont="1" applyFill="1" applyBorder="1" applyAlignment="1">
      <alignment horizontal="right"/>
    </xf>
    <xf numFmtId="165" fontId="33" fillId="39" borderId="0" xfId="28" applyNumberFormat="1" applyFont="1" applyFill="1" applyBorder="1" applyAlignment="1">
      <alignment shrinkToFit="1"/>
    </xf>
    <xf numFmtId="3" fontId="33" fillId="42" borderId="18" xfId="0" applyNumberFormat="1" applyFont="1" applyFill="1" applyBorder="1"/>
    <xf numFmtId="3" fontId="33" fillId="42" borderId="28" xfId="0" applyNumberFormat="1" applyFont="1" applyFill="1" applyBorder="1"/>
    <xf numFmtId="3" fontId="33" fillId="38" borderId="28" xfId="0" applyNumberFormat="1" applyFont="1" applyFill="1" applyBorder="1"/>
    <xf numFmtId="3" fontId="33" fillId="39" borderId="28" xfId="0" applyNumberFormat="1" applyFont="1" applyFill="1" applyBorder="1" applyAlignment="1">
      <alignment horizontal="right"/>
    </xf>
    <xf numFmtId="167" fontId="33" fillId="0" borderId="1" xfId="0" applyNumberFormat="1" applyFont="1" applyFill="1" applyBorder="1" applyAlignment="1"/>
    <xf numFmtId="167" fontId="33" fillId="0" borderId="21" xfId="0" applyNumberFormat="1" applyFont="1" applyFill="1" applyBorder="1" applyAlignment="1"/>
    <xf numFmtId="3" fontId="33" fillId="0" borderId="1" xfId="0" applyNumberFormat="1" applyFont="1" applyFill="1" applyBorder="1" applyAlignment="1">
      <alignment horizontal="right"/>
    </xf>
    <xf numFmtId="3" fontId="60" fillId="0" borderId="15" xfId="0" applyNumberFormat="1" applyFont="1" applyFill="1" applyBorder="1" applyAlignment="1" applyProtection="1">
      <alignment horizontal="right"/>
    </xf>
    <xf numFmtId="0" fontId="33" fillId="0" borderId="15" xfId="45" applyFont="1" applyFill="1" applyBorder="1" applyAlignment="1" applyProtection="1">
      <alignment horizontal="right"/>
    </xf>
    <xf numFmtId="0" fontId="33" fillId="0" borderId="21" xfId="0" applyFont="1" applyFill="1" applyBorder="1" applyAlignment="1" applyProtection="1">
      <alignment wrapText="1"/>
    </xf>
    <xf numFmtId="3" fontId="60" fillId="34" borderId="15" xfId="0" applyNumberFormat="1" applyFont="1" applyFill="1" applyBorder="1" applyAlignment="1">
      <alignment horizontal="right" shrinkToFit="1"/>
    </xf>
    <xf numFmtId="3" fontId="33" fillId="0" borderId="15" xfId="0" applyNumberFormat="1" applyFont="1" applyFill="1" applyBorder="1" applyAlignment="1" applyProtection="1">
      <alignment horizontal="right"/>
    </xf>
    <xf numFmtId="3" fontId="33" fillId="0" borderId="18" xfId="0" applyNumberFormat="1" applyFont="1" applyFill="1" applyBorder="1" applyAlignment="1" applyProtection="1">
      <alignment horizontal="right"/>
    </xf>
    <xf numFmtId="3" fontId="33" fillId="37" borderId="1" xfId="0" applyNumberFormat="1" applyFont="1" applyFill="1" applyBorder="1" applyAlignment="1" applyProtection="1">
      <alignment horizontal="right"/>
    </xf>
    <xf numFmtId="3" fontId="33" fillId="0" borderId="1" xfId="0" applyNumberFormat="1" applyFont="1" applyFill="1" applyBorder="1" applyAlignment="1" applyProtection="1">
      <alignment horizontal="right"/>
    </xf>
    <xf numFmtId="0" fontId="33" fillId="0" borderId="1" xfId="45" applyFont="1" applyFill="1" applyBorder="1" applyAlignment="1" applyProtection="1">
      <alignment horizontal="right"/>
    </xf>
    <xf numFmtId="0" fontId="33" fillId="0" borderId="28" xfId="45" applyFont="1" applyFill="1" applyBorder="1" applyAlignment="1" applyProtection="1">
      <alignment horizontal="right"/>
    </xf>
    <xf numFmtId="0" fontId="3" fillId="0" borderId="0" xfId="0" applyFont="1"/>
    <xf numFmtId="0" fontId="0" fillId="0" borderId="0" xfId="0" applyAlignment="1">
      <alignment horizontal="center"/>
    </xf>
    <xf numFmtId="3" fontId="60" fillId="35" borderId="1" xfId="0" applyNumberFormat="1" applyFont="1" applyFill="1" applyBorder="1"/>
    <xf numFmtId="3" fontId="60" fillId="35" borderId="12" xfId="0" applyNumberFormat="1" applyFont="1" applyFill="1" applyBorder="1"/>
    <xf numFmtId="3" fontId="60" fillId="35" borderId="11" xfId="0" applyNumberFormat="1" applyFont="1" applyFill="1" applyBorder="1"/>
    <xf numFmtId="0" fontId="60" fillId="34" borderId="21" xfId="28" applyFont="1" applyFill="1" applyBorder="1" applyAlignment="1"/>
    <xf numFmtId="167" fontId="60" fillId="34" borderId="1" xfId="0" applyNumberFormat="1" applyFont="1" applyFill="1" applyBorder="1" applyAlignment="1"/>
    <xf numFmtId="167" fontId="60" fillId="34" borderId="21" xfId="0" applyNumberFormat="1" applyFont="1" applyFill="1" applyBorder="1" applyAlignment="1">
      <alignment horizontal="right"/>
    </xf>
    <xf numFmtId="3" fontId="60" fillId="35" borderId="14" xfId="0" applyNumberFormat="1" applyFont="1" applyFill="1" applyBorder="1" applyAlignment="1">
      <alignment shrinkToFit="1"/>
    </xf>
    <xf numFmtId="0" fontId="60" fillId="35" borderId="29" xfId="28" applyFont="1" applyFill="1" applyBorder="1" applyAlignment="1">
      <alignment wrapText="1"/>
    </xf>
    <xf numFmtId="3" fontId="60" fillId="35" borderId="1" xfId="0" applyNumberFormat="1" applyFont="1" applyFill="1" applyBorder="1" applyAlignment="1">
      <alignment horizontal="right"/>
    </xf>
    <xf numFmtId="167" fontId="60" fillId="35" borderId="1" xfId="0" applyNumberFormat="1" applyFont="1" applyFill="1" applyBorder="1" applyAlignment="1"/>
    <xf numFmtId="0" fontId="33" fillId="37" borderId="21" xfId="0" applyFont="1" applyFill="1" applyBorder="1" applyAlignment="1"/>
    <xf numFmtId="3" fontId="33" fillId="0" borderId="1" xfId="0" applyNumberFormat="1" applyFont="1" applyBorder="1" applyAlignment="1">
      <alignment horizontal="right"/>
    </xf>
    <xf numFmtId="167" fontId="33" fillId="0" borderId="1" xfId="0" applyNumberFormat="1" applyFont="1" applyBorder="1" applyAlignment="1"/>
    <xf numFmtId="3" fontId="51" fillId="37" borderId="14" xfId="0" applyNumberFormat="1" applyFont="1" applyFill="1" applyBorder="1" applyAlignment="1">
      <alignment shrinkToFit="1"/>
    </xf>
    <xf numFmtId="0" fontId="51" fillId="37" borderId="21" xfId="0" applyFont="1" applyFill="1" applyBorder="1" applyAlignment="1"/>
    <xf numFmtId="3" fontId="51" fillId="0" borderId="1" xfId="0" applyNumberFormat="1" applyFont="1" applyBorder="1" applyAlignment="1">
      <alignment horizontal="right"/>
    </xf>
    <xf numFmtId="3" fontId="51" fillId="0" borderId="1" xfId="0" applyNumberFormat="1" applyFont="1" applyBorder="1"/>
    <xf numFmtId="167" fontId="51" fillId="0" borderId="1" xfId="0" applyNumberFormat="1" applyFont="1" applyBorder="1" applyAlignment="1"/>
    <xf numFmtId="3" fontId="70" fillId="37" borderId="14" xfId="0" applyNumberFormat="1" applyFont="1" applyFill="1" applyBorder="1" applyAlignment="1">
      <alignment shrinkToFit="1"/>
    </xf>
    <xf numFmtId="0" fontId="70" fillId="37" borderId="21" xfId="28" applyFont="1" applyFill="1" applyBorder="1" applyAlignment="1"/>
    <xf numFmtId="3" fontId="70" fillId="0" borderId="1" xfId="0" applyNumberFormat="1" applyFont="1" applyBorder="1" applyAlignment="1">
      <alignment horizontal="right"/>
    </xf>
    <xf numFmtId="3" fontId="70" fillId="0" borderId="12" xfId="0" applyNumberFormat="1" applyFont="1" applyFill="1" applyBorder="1"/>
    <xf numFmtId="3" fontId="70" fillId="0" borderId="1" xfId="0" applyNumberFormat="1" applyFont="1" applyBorder="1"/>
    <xf numFmtId="167" fontId="70" fillId="0" borderId="1" xfId="0" applyNumberFormat="1" applyFont="1" applyBorder="1" applyAlignment="1"/>
    <xf numFmtId="0" fontId="60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1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0" fontId="33" fillId="37" borderId="21" xfId="28" applyFont="1" applyFill="1" applyBorder="1" applyAlignment="1"/>
    <xf numFmtId="0" fontId="1" fillId="37" borderId="21" xfId="28" applyFont="1" applyFill="1" applyBorder="1" applyAlignment="1">
      <alignment wrapText="1"/>
    </xf>
    <xf numFmtId="167" fontId="33" fillId="0" borderId="11" xfId="0" applyNumberFormat="1" applyFont="1" applyFill="1" applyBorder="1" applyAlignment="1"/>
    <xf numFmtId="3" fontId="70" fillId="0" borderId="1" xfId="0" quotePrefix="1" applyNumberFormat="1" applyFont="1" applyFill="1" applyBorder="1" applyAlignment="1">
      <alignment horizontal="right"/>
    </xf>
    <xf numFmtId="3" fontId="70" fillId="0" borderId="1" xfId="0" quotePrefix="1" applyNumberFormat="1" applyFont="1" applyFill="1" applyBorder="1"/>
    <xf numFmtId="167" fontId="70" fillId="0" borderId="1" xfId="0" quotePrefix="1" applyNumberFormat="1" applyFont="1" applyFill="1" applyBorder="1" applyAlignment="1"/>
    <xf numFmtId="167" fontId="70" fillId="0" borderId="1" xfId="0" applyNumberFormat="1" applyFont="1" applyFill="1" applyBorder="1" applyAlignment="1"/>
    <xf numFmtId="3" fontId="33" fillId="0" borderId="1" xfId="0" quotePrefix="1" applyNumberFormat="1" applyFont="1" applyFill="1" applyBorder="1" applyAlignment="1">
      <alignment horizontal="right"/>
    </xf>
    <xf numFmtId="49" fontId="71" fillId="37" borderId="30" xfId="0" applyNumberFormat="1" applyFont="1" applyFill="1" applyBorder="1" applyAlignment="1">
      <alignment horizontal="left" wrapText="1"/>
    </xf>
    <xf numFmtId="3" fontId="70" fillId="0" borderId="1" xfId="0" applyNumberFormat="1" applyFont="1" applyFill="1" applyBorder="1" applyAlignment="1">
      <alignment horizontal="right"/>
    </xf>
    <xf numFmtId="3" fontId="70" fillId="0" borderId="1" xfId="0" applyNumberFormat="1" applyFont="1" applyFill="1" applyBorder="1"/>
    <xf numFmtId="3" fontId="70" fillId="0" borderId="12" xfId="0" applyNumberFormat="1" applyFont="1" applyBorder="1"/>
    <xf numFmtId="3" fontId="1" fillId="0" borderId="12" xfId="0" applyNumberFormat="1" applyFont="1" applyBorder="1"/>
    <xf numFmtId="0" fontId="60" fillId="35" borderId="21" xfId="28" applyFont="1" applyFill="1" applyBorder="1" applyAlignment="1"/>
    <xf numFmtId="0" fontId="60" fillId="35" borderId="21" xfId="28" applyFont="1" applyFill="1" applyBorder="1" applyAlignment="1">
      <alignment wrapText="1"/>
    </xf>
    <xf numFmtId="0" fontId="33" fillId="37" borderId="21" xfId="28" applyFont="1" applyFill="1" applyBorder="1" applyAlignment="1">
      <alignment wrapText="1"/>
    </xf>
    <xf numFmtId="0" fontId="28" fillId="37" borderId="21" xfId="28" applyFont="1" applyFill="1" applyBorder="1" applyAlignment="1">
      <alignment wrapText="1"/>
    </xf>
    <xf numFmtId="3" fontId="33" fillId="0" borderId="33" xfId="0" applyNumberFormat="1" applyFont="1" applyBorder="1" applyAlignment="1">
      <alignment horizontal="right"/>
    </xf>
    <xf numFmtId="3" fontId="33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3" fontId="1" fillId="0" borderId="33" xfId="0" applyNumberFormat="1" applyFont="1" applyBorder="1"/>
    <xf numFmtId="3" fontId="33" fillId="0" borderId="33" xfId="0" applyNumberFormat="1" applyFont="1" applyFill="1" applyBorder="1" applyAlignment="1">
      <alignment horizontal="right"/>
    </xf>
    <xf numFmtId="3" fontId="33" fillId="0" borderId="33" xfId="0" applyNumberFormat="1" applyFont="1" applyFill="1" applyBorder="1"/>
    <xf numFmtId="167" fontId="33" fillId="0" borderId="33" xfId="0" applyNumberFormat="1" applyFont="1" applyFill="1" applyBorder="1" applyAlignment="1"/>
    <xf numFmtId="167" fontId="60" fillId="34" borderId="1" xfId="0" applyNumberFormat="1" applyFont="1" applyFill="1" applyBorder="1" applyAlignment="1">
      <alignment horizontal="right"/>
    </xf>
    <xf numFmtId="3" fontId="60" fillId="44" borderId="14" xfId="0" applyNumberFormat="1" applyFont="1" applyFill="1" applyBorder="1" applyAlignment="1">
      <alignment horizontal="right" shrinkToFit="1"/>
    </xf>
    <xf numFmtId="0" fontId="60" fillId="44" borderId="21" xfId="28" applyFont="1" applyFill="1" applyBorder="1" applyAlignment="1"/>
    <xf numFmtId="3" fontId="60" fillId="44" borderId="1" xfId="0" applyNumberFormat="1" applyFont="1" applyFill="1" applyBorder="1"/>
    <xf numFmtId="167" fontId="60" fillId="44" borderId="1" xfId="0" applyNumberFormat="1" applyFont="1" applyFill="1" applyBorder="1" applyAlignment="1"/>
    <xf numFmtId="0" fontId="60" fillId="0" borderId="21" xfId="0" applyFont="1" applyFill="1" applyBorder="1" applyAlignment="1" applyProtection="1">
      <alignment wrapText="1"/>
    </xf>
    <xf numFmtId="167" fontId="60" fillId="0" borderId="33" xfId="0" applyNumberFormat="1" applyFont="1" applyFill="1" applyBorder="1" applyAlignment="1"/>
    <xf numFmtId="0" fontId="60" fillId="0" borderId="15" xfId="45" applyFont="1" applyFill="1" applyBorder="1" applyAlignment="1" applyProtection="1">
      <alignment horizontal="right"/>
    </xf>
    <xf numFmtId="167" fontId="60" fillId="0" borderId="1" xfId="0" applyNumberFormat="1" applyFont="1" applyFill="1" applyBorder="1" applyAlignment="1">
      <alignment horizontal="right"/>
    </xf>
    <xf numFmtId="4" fontId="0" fillId="0" borderId="0" xfId="0" applyNumberFormat="1" applyAlignment="1">
      <alignment horizontal="right"/>
    </xf>
    <xf numFmtId="0" fontId="33" fillId="0" borderId="21" xfId="28" applyFont="1" applyFill="1" applyBorder="1" applyAlignment="1">
      <alignment wrapText="1"/>
    </xf>
    <xf numFmtId="0" fontId="33" fillId="0" borderId="22" xfId="28" applyFont="1" applyFill="1" applyBorder="1" applyAlignment="1">
      <alignment wrapText="1"/>
    </xf>
    <xf numFmtId="167" fontId="60" fillId="34" borderId="21" xfId="0" applyNumberFormat="1" applyFont="1" applyFill="1" applyBorder="1" applyAlignment="1"/>
    <xf numFmtId="167" fontId="60" fillId="35" borderId="21" xfId="0" applyNumberFormat="1" applyFont="1" applyFill="1" applyBorder="1" applyAlignment="1"/>
    <xf numFmtId="167" fontId="33" fillId="0" borderId="21" xfId="0" applyNumberFormat="1" applyFont="1" applyBorder="1" applyAlignment="1"/>
    <xf numFmtId="3" fontId="60" fillId="0" borderId="1" xfId="0" applyNumberFormat="1" applyFont="1" applyFill="1" applyBorder="1"/>
    <xf numFmtId="3" fontId="60" fillId="34" borderId="11" xfId="0" applyNumberFormat="1" applyFont="1" applyFill="1" applyBorder="1"/>
    <xf numFmtId="3" fontId="60" fillId="34" borderId="11" xfId="0" applyNumberFormat="1" applyFont="1" applyFill="1" applyBorder="1" applyAlignment="1">
      <alignment horizontal="right"/>
    </xf>
    <xf numFmtId="3" fontId="60" fillId="44" borderId="11" xfId="0" applyNumberFormat="1" applyFont="1" applyFill="1" applyBorder="1" applyAlignment="1">
      <alignment horizontal="right"/>
    </xf>
    <xf numFmtId="3" fontId="60" fillId="0" borderId="11" xfId="0" applyNumberFormat="1" applyFont="1" applyFill="1" applyBorder="1" applyAlignment="1">
      <alignment horizontal="right"/>
    </xf>
    <xf numFmtId="3" fontId="72" fillId="0" borderId="20" xfId="0" applyNumberFormat="1" applyFont="1" applyBorder="1" applyAlignment="1">
      <alignment horizontal="center" vertical="center" wrapText="1"/>
    </xf>
    <xf numFmtId="167" fontId="51" fillId="0" borderId="21" xfId="0" applyNumberFormat="1" applyFont="1" applyBorder="1" applyAlignment="1"/>
    <xf numFmtId="167" fontId="70" fillId="0" borderId="21" xfId="0" applyNumberFormat="1" applyFont="1" applyBorder="1" applyAlignment="1"/>
    <xf numFmtId="167" fontId="1" fillId="0" borderId="21" xfId="0" applyNumberFormat="1" applyFont="1" applyBorder="1" applyAlignment="1"/>
    <xf numFmtId="167" fontId="70" fillId="0" borderId="21" xfId="0" quotePrefix="1" applyNumberFormat="1" applyFont="1" applyFill="1" applyBorder="1" applyAlignment="1"/>
    <xf numFmtId="167" fontId="70" fillId="0" borderId="21" xfId="0" applyNumberFormat="1" applyFont="1" applyFill="1" applyBorder="1" applyAlignment="1"/>
    <xf numFmtId="167" fontId="33" fillId="0" borderId="31" xfId="0" applyNumberFormat="1" applyFont="1" applyFill="1" applyBorder="1" applyAlignment="1"/>
    <xf numFmtId="167" fontId="60" fillId="44" borderId="21" xfId="0" applyNumberFormat="1" applyFont="1" applyFill="1" applyBorder="1" applyAlignment="1"/>
    <xf numFmtId="167" fontId="60" fillId="0" borderId="31" xfId="0" applyNumberFormat="1" applyFont="1" applyFill="1" applyBorder="1" applyAlignment="1"/>
    <xf numFmtId="167" fontId="60" fillId="0" borderId="21" xfId="0" applyNumberFormat="1" applyFont="1" applyFill="1" applyBorder="1" applyAlignment="1">
      <alignment horizontal="right"/>
    </xf>
    <xf numFmtId="3" fontId="72" fillId="0" borderId="39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60" fillId="45" borderId="40" xfId="0" applyNumberFormat="1" applyFont="1" applyFill="1" applyBorder="1" applyAlignment="1">
      <alignment horizontal="right" shrinkToFit="1"/>
    </xf>
    <xf numFmtId="0" fontId="60" fillId="45" borderId="41" xfId="28" applyFont="1" applyFill="1" applyBorder="1" applyAlignment="1"/>
    <xf numFmtId="3" fontId="60" fillId="45" borderId="32" xfId="0" applyNumberFormat="1" applyFont="1" applyFill="1" applyBorder="1" applyAlignment="1">
      <alignment horizontal="right"/>
    </xf>
    <xf numFmtId="167" fontId="60" fillId="45" borderId="37" xfId="0" applyNumberFormat="1" applyFont="1" applyFill="1" applyBorder="1" applyAlignment="1"/>
    <xf numFmtId="3" fontId="60" fillId="45" borderId="42" xfId="0" applyNumberFormat="1" applyFont="1" applyFill="1" applyBorder="1"/>
    <xf numFmtId="3" fontId="60" fillId="45" borderId="37" xfId="0" applyNumberFormat="1" applyFont="1" applyFill="1" applyBorder="1"/>
    <xf numFmtId="167" fontId="60" fillId="45" borderId="41" xfId="0" applyNumberFormat="1" applyFont="1" applyFill="1" applyBorder="1" applyAlignment="1"/>
    <xf numFmtId="0" fontId="73" fillId="0" borderId="0" xfId="0" applyFont="1"/>
    <xf numFmtId="3" fontId="29" fillId="0" borderId="0" xfId="0" applyNumberFormat="1" applyFont="1" applyAlignment="1">
      <alignment horizontal="right"/>
    </xf>
    <xf numFmtId="167" fontId="60" fillId="35" borderId="1" xfId="0" applyNumberFormat="1" applyFont="1" applyFill="1" applyBorder="1" applyAlignment="1">
      <alignment horizontal="right"/>
    </xf>
    <xf numFmtId="167" fontId="60" fillId="35" borderId="21" xfId="0" applyNumberFormat="1" applyFont="1" applyFill="1" applyBorder="1" applyAlignment="1">
      <alignment horizontal="right"/>
    </xf>
    <xf numFmtId="167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3" fontId="42" fillId="0" borderId="32" xfId="0" applyNumberFormat="1" applyFont="1" applyBorder="1" applyAlignment="1">
      <alignment horizontal="right"/>
    </xf>
    <xf numFmtId="3" fontId="30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/>
    <cellStyle name="Accent1 - 40%" xfId="714"/>
    <cellStyle name="Accent1 - 60%" xfId="715"/>
    <cellStyle name="Accent2 - 20%" xfId="717"/>
    <cellStyle name="Accent2 - 40%" xfId="718"/>
    <cellStyle name="Accent2 - 60%" xfId="719"/>
    <cellStyle name="Accent3 - 20%" xfId="721"/>
    <cellStyle name="Accent3 - 40%" xfId="722"/>
    <cellStyle name="Accent3 - 60%" xfId="723"/>
    <cellStyle name="Accent4 - 20%" xfId="725"/>
    <cellStyle name="Accent4 - 40%" xfId="726"/>
    <cellStyle name="Accent4 - 60%" xfId="727"/>
    <cellStyle name="Accent5 - 20%" xfId="729"/>
    <cellStyle name="Accent5 - 40%" xfId="730"/>
    <cellStyle name="Accent5 - 60%" xfId="731"/>
    <cellStyle name="Accent6 - 20%" xfId="733"/>
    <cellStyle name="Accent6 - 40%" xfId="734"/>
    <cellStyle name="Accent6 - 60%" xfId="735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Dobro 2" xfId="742"/>
    <cellStyle name="Emphasis 1" xfId="739"/>
    <cellStyle name="Emphasis 2" xfId="740"/>
    <cellStyle name="Emphasis 3" xfId="741"/>
    <cellStyle name="Fixed" xfId="702"/>
    <cellStyle name="Heading 1" xfId="703"/>
    <cellStyle name="Heading 2" xfId="704"/>
    <cellStyle name="Izhod" xfId="20" builtinId="21" customBuiltin="1"/>
    <cellStyle name="Izhod 2" xfId="751"/>
    <cellStyle name="Naslov" xfId="21" builtinId="15" customBuiltin="1"/>
    <cellStyle name="Naslov 1" xfId="22" builtinId="16" customBuiltin="1"/>
    <cellStyle name="Naslov 1 2" xfId="743"/>
    <cellStyle name="Naslov 2" xfId="23" builtinId="17" customBuiltin="1"/>
    <cellStyle name="Naslov 2 2" xfId="744"/>
    <cellStyle name="Naslov 3" xfId="24" builtinId="18" customBuiltin="1"/>
    <cellStyle name="Naslov 3 2" xfId="745"/>
    <cellStyle name="Naslov 4" xfId="25" builtinId="19" customBuiltin="1"/>
    <cellStyle name="Naslov 4 2" xfId="746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7 6" xfId="711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evtralno 2" xfId="749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2 6" xfId="750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Opozorilo 2" xfId="795"/>
    <cellStyle name="Percent" xfId="705"/>
    <cellStyle name="Pojasnjevalno besedilo" xfId="31" builtinId="53" customBuiltin="1"/>
    <cellStyle name="Poudarek1" xfId="32" builtinId="29" customBuiltin="1"/>
    <cellStyle name="Poudarek1 2" xfId="712"/>
    <cellStyle name="Poudarek2" xfId="33" builtinId="33" customBuiltin="1"/>
    <cellStyle name="Poudarek2 2" xfId="716"/>
    <cellStyle name="Poudarek3" xfId="34" builtinId="37" customBuiltin="1"/>
    <cellStyle name="Poudarek3 2" xfId="720"/>
    <cellStyle name="Poudarek4" xfId="35" builtinId="41" customBuiltin="1"/>
    <cellStyle name="Poudarek4 2" xfId="724"/>
    <cellStyle name="Poudarek5" xfId="36" builtinId="45" customBuiltin="1"/>
    <cellStyle name="Poudarek5 2" xfId="728"/>
    <cellStyle name="Poudarek6" xfId="37" builtinId="49" customBuiltin="1"/>
    <cellStyle name="Poudarek6 2" xfId="732"/>
    <cellStyle name="Povezana celica" xfId="38" builtinId="24" customBuiltin="1"/>
    <cellStyle name="Povezana celica 2" xfId="748"/>
    <cellStyle name="Preveri celico" xfId="39" builtinId="23" customBuiltin="1"/>
    <cellStyle name="Preveri celico 2" xfId="738"/>
    <cellStyle name="Računanje" xfId="40" builtinId="22" customBuiltin="1"/>
    <cellStyle name="Računanje 2" xfId="737"/>
    <cellStyle name="SAPBEXaggData" xfId="752"/>
    <cellStyle name="SAPBEXaggDataEmph" xfId="753"/>
    <cellStyle name="SAPBEXaggItem" xfId="754"/>
    <cellStyle name="SAPBEXaggItemX" xfId="755"/>
    <cellStyle name="SAPBEXchaText" xfId="756"/>
    <cellStyle name="SAPBEXexcBad7" xfId="757"/>
    <cellStyle name="SAPBEXexcBad8" xfId="758"/>
    <cellStyle name="SAPBEXexcBad9" xfId="759"/>
    <cellStyle name="SAPBEXexcCritical4" xfId="760"/>
    <cellStyle name="SAPBEXexcCritical5" xfId="761"/>
    <cellStyle name="SAPBEXexcCritical6" xfId="762"/>
    <cellStyle name="SAPBEXexcGood1" xfId="763"/>
    <cellStyle name="SAPBEXexcGood2" xfId="764"/>
    <cellStyle name="SAPBEXexcGood3" xfId="765"/>
    <cellStyle name="SAPBEXfilterDrill" xfId="766"/>
    <cellStyle name="SAPBEXfilterItem" xfId="767"/>
    <cellStyle name="SAPBEXfilterText" xfId="768"/>
    <cellStyle name="SAPBEXformats" xfId="769"/>
    <cellStyle name="SAPBEXheaderItem" xfId="770"/>
    <cellStyle name="SAPBEXheaderText" xfId="771"/>
    <cellStyle name="SAPBEXHLevel0" xfId="772"/>
    <cellStyle name="SAPBEXHLevel0X" xfId="773"/>
    <cellStyle name="SAPBEXHLevel1" xfId="774"/>
    <cellStyle name="SAPBEXHLevel1X" xfId="775"/>
    <cellStyle name="SAPBEXHLevel2" xfId="776"/>
    <cellStyle name="SAPBEXHLevel2X" xfId="777"/>
    <cellStyle name="SAPBEXHLevel3" xfId="778"/>
    <cellStyle name="SAPBEXHLevel3X" xfId="779"/>
    <cellStyle name="SAPBEXinputData" xfId="780"/>
    <cellStyle name="SAPBEXItemHeader" xfId="781"/>
    <cellStyle name="SAPBEXresData" xfId="782"/>
    <cellStyle name="SAPBEXresDataEmph" xfId="783"/>
    <cellStyle name="SAPBEXresItem" xfId="784"/>
    <cellStyle name="SAPBEXresItemX" xfId="785"/>
    <cellStyle name="SAPBEXstdData" xfId="786"/>
    <cellStyle name="SAPBEXstdDataEmph" xfId="787"/>
    <cellStyle name="SAPBEXstdItem" xfId="788"/>
    <cellStyle name="SAPBEXstdItemX" xfId="789"/>
    <cellStyle name="SAPBEXtitle" xfId="790"/>
    <cellStyle name="SAPBEXunassignedItem" xfId="791"/>
    <cellStyle name="SAPBEXundefined" xfId="792"/>
    <cellStyle name="Sheet Title" xfId="793"/>
    <cellStyle name="Slabo" xfId="41" builtinId="27" customBuiltin="1"/>
    <cellStyle name="Slabo 2" xfId="736"/>
    <cellStyle name="Total" xfId="706"/>
    <cellStyle name="Vejica" xfId="51" builtinId="3"/>
    <cellStyle name="Vejica 2" xfId="707"/>
    <cellStyle name="Vnos" xfId="42" builtinId="20" customBuiltin="1"/>
    <cellStyle name="Vnos 2" xfId="747"/>
    <cellStyle name="Vsota" xfId="43" builtinId="25" customBuiltin="1"/>
    <cellStyle name="Vsota 2" xfId="794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259208"/>
        <c:axId val="105293416"/>
      </c:barChart>
      <c:catAx>
        <c:axId val="173259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5293416"/>
        <c:crosses val="autoZero"/>
        <c:auto val="1"/>
        <c:lblAlgn val="ctr"/>
        <c:lblOffset val="100"/>
        <c:noMultiLvlLbl val="0"/>
      </c:catAx>
      <c:valAx>
        <c:axId val="1052934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73259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5E5-412E-B163-4306F8B8E7AF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0D4-4D0B-8984-F209DBF680DB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9.5439971890958706</c:v>
                </c:pt>
                <c:pt idx="1">
                  <c:v>19.458869194532859</c:v>
                </c:pt>
                <c:pt idx="2">
                  <c:v>17.36765127448205</c:v>
                </c:pt>
                <c:pt idx="3">
                  <c:v>53.629482341889222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" name="Text Box 1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" name="Text Box 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" name="Text Box 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" name="Text Box 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" name="Text Box 1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" name="Text Box 11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" name="Text Box 16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3" name="Text Box 17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4" name="Text Box 18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5" name="Text Box 19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6" name="Text Box 2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7" name="Text Box 21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8" name="Text Box 22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30" name="Text Box 7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31" name="Text Box 8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32" name="Text Box 17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33" name="Text Box 18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5" name="Text Box 1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6" name="Text Box 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7" name="Text Box 5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8" name="Text Box 6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39" name="Text Box 7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1" name="Text Box 9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3" name="Text Box 11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6" name="Text Box 16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7" name="Text Box 17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8" name="Text Box 18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49" name="Text Box 19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0" name="Text Box 2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1" name="Text Box 21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2" name="Text Box 22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3" name="Text Box 23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54" name="Text Box 7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55" name="Text Box 8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56" name="Text Box 17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57" name="Text Box 18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59" name="Text Box 14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0" name="Text Box 4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1" name="Text Box 5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2" name="Text Box 14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3" name="Text Box 15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4" name="Text Box 4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5" name="Text Box 5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6" name="Text Box 14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7" name="Text Box 15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8" name="Text Box 4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69" name="Text Box 5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0" name="Text Box 14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1" name="Text Box 15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2" name="Text Box 4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3" name="Text Box 5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5" name="Text Box 15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6" name="Text Box 4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7" name="Text Box 5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8" name="Text Box 14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79" name="Text Box 15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0" name="Text Box 4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1" name="Text Box 5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2" name="Text Box 14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3" name="Text Box 15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4" name="Text Box 4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5" name="Text Box 5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6" name="Text Box 14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7" name="Text Box 15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8" name="Text Box 4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89" name="Text Box 5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0" name="Text Box 14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1" name="Text Box 15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2" name="Text Box 4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3" name="Text Box 5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4" name="Text Box 14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5" name="Text Box 15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6" name="Text Box 4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7" name="Text Box 5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8" name="Text Box 14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99" name="Text Box 15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0" name="Text Box 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1" name="Text Box 5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2" name="Text Box 14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3" name="Text Box 15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4" name="Text Box 4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5" name="Text Box 5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6" name="Text Box 14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7" name="Text Box 15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8" name="Text Box 4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09" name="Text Box 5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0" name="Text Box 14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1" name="Text Box 15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2" name="Text Box 4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" name="Text Box 5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" name="Text Box 14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5" name="Text Box 15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6" name="Text Box 4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7" name="Text Box 14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0" name="Text Box 6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2" name="Text Box 8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3" name="Text Box 9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4" name="Text Box 1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5" name="Text Box 11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6" name="Text Box 14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7" name="Text Box 15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8" name="Text Box 16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29" name="Text Box 17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0" name="Text Box 18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1" name="Text Box 19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2" name="Text Box 2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3" name="Text Box 21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4" name="Text Box 22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35" name="Text Box 23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36" name="Text Box 7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37" name="Text Box 8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38" name="Text Box 17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39" name="Text Box 18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0" name="Text Box 4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1" name="Text Box 14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4" name="Text Box 6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6" name="Text Box 8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7" name="Text Box 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8" name="Text Box 1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49" name="Text Box 11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0" name="Text Box 14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1" name="Text Box 15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2" name="Text Box 16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3" name="Text Box 17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4" name="Text Box 18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5" name="Text Box 1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6" name="Text Box 2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7" name="Text Box 21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8" name="Text Box 22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59" name="Text Box 23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60" name="Text Box 7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61" name="Text Box 8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62" name="Text Box 17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73</xdr:row>
      <xdr:rowOff>0</xdr:rowOff>
    </xdr:from>
    <xdr:to>
      <xdr:col>12</xdr:col>
      <xdr:colOff>76200</xdr:colOff>
      <xdr:row>73</xdr:row>
      <xdr:rowOff>30480</xdr:rowOff>
    </xdr:to>
    <xdr:sp macro="" textlink="">
      <xdr:nvSpPr>
        <xdr:cNvPr id="163" name="Text Box 18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4" name="Text Box 4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5" name="Text Box 14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5" name="Text Box 14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6" name="Text Box 4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7" name="Text Box 5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8" name="Text Box 6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9" name="Text Box 7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0" name="Text Box 8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1" name="Text Box 9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2" name="Text Box 1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3" name="Text Box 11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6" name="Text Box 16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7" name="Text Box 17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8" name="Text Box 18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9" name="Text Box 19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0" name="Text Box 2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1" name="Text Box 21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2" name="Text Box 22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3" name="Text Box 23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5" name="Text Box 8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6" name="Text Box 17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7" name="Text Box 18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8" name="Text Box 4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9" name="Text Box 14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0" name="Text Box 4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1" name="Text Box 5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2" name="Text Box 6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3" name="Text Box 7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4" name="Text Box 8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5" name="Text Box 9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6" name="Text Box 1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7" name="Text Box 11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8" name="Text Box 14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9" name="Text Box 15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0" name="Text Box 16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1" name="Text Box 17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2" name="Text Box 18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3" name="Text Box 1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4" name="Text Box 2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5" name="Text Box 21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6" name="Text Box 22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7" name="Text Box 23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38" name="Text Box 7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39" name="Text Box 8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40" name="Text Box 17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41" name="Text Box 18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2" name="Text Box 4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3" name="Text Box 14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4" name="Text Box 4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5" name="Text Box 5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6" name="Text Box 14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7" name="Text Box 15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8" name="Text Box 4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9" name="Text Box 5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0" name="Text Box 14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1" name="Text Box 15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2" name="Text Box 4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3" name="Text Box 5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4" name="Text Box 14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5" name="Text Box 15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6" name="Text Box 4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7" name="Text Box 5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8" name="Text Box 14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9" name="Text Box 15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0" name="Text Box 4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1" name="Text Box 5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2" name="Text Box 14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3" name="Text Box 15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4" name="Text Box 4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5" name="Text Box 5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6" name="Text Box 14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7" name="Text Box 15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8" name="Text Box 4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9" name="Text Box 5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0" name="Text Box 14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1" name="Text Box 15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2" name="Text Box 4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3" name="Text Box 5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4" name="Text Box 14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5" name="Text Box 15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6" name="Text Box 4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7" name="Text Box 14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8" name="Text Box 4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9" name="Text Box 5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0" name="Text Box 6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1" name="Text Box 7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2" name="Text Box 8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3" name="Text Box 9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4" name="Text Box 1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5" name="Text Box 11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6" name="Text Box 14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7" name="Text Box 15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8" name="Text Box 16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9" name="Text Box 17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0" name="Text Box 18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1" name="Text Box 19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2" name="Text Box 2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3" name="Text Box 21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4" name="Text Box 22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5" name="Text Box 23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6" name="Text Box 7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7" name="Text Box 8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8" name="Text Box 17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9" name="Text Box 18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0" name="Text Box 4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1" name="Text Box 14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2" name="Text Box 4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3" name="Text Box 5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4" name="Text Box 6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5" name="Text Box 7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6" name="Text Box 8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7" name="Text Box 9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8" name="Text Box 1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9" name="Text Box 11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0" name="Text Box 14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1" name="Text Box 15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2" name="Text Box 16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3" name="Text Box 17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4" name="Text Box 18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5" name="Text Box 19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6" name="Text Box 2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7" name="Text Box 21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8" name="Text Box 22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9" name="Text Box 23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0" name="Text Box 7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1" name="Text Box 8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2" name="Text Box 17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3" name="Text Box 18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4" name="Text Box 4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5" name="Text Box 14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6" name="Text Box 4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7" name="Text Box 5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8" name="Text Box 14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9" name="Text Box 15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0" name="Text Box 4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1" name="Text Box 5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2" name="Text Box 14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3" name="Text Box 15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3" name="Text Box 14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4" name="Text Box 4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5" name="Text Box 5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6" name="Text Box 6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7" name="Text Box 7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8" name="Text Box 8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29" name="Text Box 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0" name="Text Box 1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1" name="Text Box 11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4" name="Text Box 16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5" name="Text Box 17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6" name="Text Box 18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7" name="Text Box 19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8" name="Text Box 2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39" name="Text Box 21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0" name="Text Box 22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1" name="Text Box 23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42" name="Text Box 7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43" name="Text Box 8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44" name="Text Box 17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45" name="Text Box 18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7" name="Text Box 14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8" name="Text Box 4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49" name="Text Box 5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0" name="Text Box 6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1" name="Text Box 7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2" name="Text Box 8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3" name="Text Box 9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4" name="Text Box 1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5" name="Text Box 11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8" name="Text Box 16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59" name="Text Box 17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0" name="Text Box 18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1" name="Text Box 19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2" name="Text Box 2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3" name="Text Box 21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4" name="Text Box 22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5" name="Text Box 23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6" name="Text Box 7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7" name="Text Box 8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8" name="Text Box 17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9" name="Text Box 18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1" name="Text Box 14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2" name="Text Box 4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3" name="Text Box 5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4" name="Text Box 14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5" name="Text Box 15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6" name="Text Box 4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7" name="Text Box 5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8" name="Text Box 14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9" name="Text Box 15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0" name="Text Box 4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1" name="Text Box 5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2" name="Text Box 14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3" name="Text Box 15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4" name="Text Box 4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5" name="Text Box 5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6" name="Text Box 14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7" name="Text Box 15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8" name="Text Box 4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9" name="Text Box 5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0" name="Text Box 14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1" name="Text Box 15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2" name="Text Box 4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3" name="Text Box 5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4" name="Text Box 14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5" name="Text Box 15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6" name="Text Box 4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7" name="Text Box 5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8" name="Text Box 14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9" name="Text Box 15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0" name="Text Box 4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1" name="Text Box 5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2" name="Text Box 14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3" name="Text Box 15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4" name="Text Box 4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5" name="Text Box 14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8" name="Text Box 6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9" name="Text Box 7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0" name="Text Box 8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1" name="Text Box 9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2" name="Text Box 1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3" name="Text Box 11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4" name="Text Box 14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5" name="Text Box 15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6" name="Text Box 16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7" name="Text Box 17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8" name="Text Box 18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9" name="Text Box 19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0" name="Text Box 2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1" name="Text Box 21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2" name="Text Box 22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3" name="Text Box 23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4" name="Text Box 7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5" name="Text Box 8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6" name="Text Box 17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7" name="Text Box 18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8" name="Text Box 4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9" name="Text Box 14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2" name="Text Box 6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3" name="Text Box 7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4" name="Text Box 8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5" name="Text Box 9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6" name="Text Box 1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7" name="Text Box 11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8" name="Text Box 14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9" name="Text Box 15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0" name="Text Box 16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1" name="Text Box 17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2" name="Text Box 18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3" name="Text Box 19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4" name="Text Box 2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5" name="Text Box 21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6" name="Text Box 22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7" name="Text Box 23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0" name="Text Box 17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1" name="Text Box 18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2" name="Text Box 4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3" name="Text Box 14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72</xdr:row>
      <xdr:rowOff>0</xdr:rowOff>
    </xdr:from>
    <xdr:to>
      <xdr:col>6</xdr:col>
      <xdr:colOff>123825</xdr:colOff>
      <xdr:row>72</xdr:row>
      <xdr:rowOff>22860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6200775" y="151733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4" name="Text Box 7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5" name="Text Box 8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6" name="Text Box 17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7" name="Text Box 18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8" name="Text Box 7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39" name="Text Box 8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0" name="Text Box 17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1" name="Text Box 18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2" name="Text Box 7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3" name="Text Box 8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4" name="Text Box 17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5" name="Text Box 18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6" name="Text Box 7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7" name="Text Box 8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8" name="Text Box 17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72</xdr:row>
      <xdr:rowOff>0</xdr:rowOff>
    </xdr:from>
    <xdr:to>
      <xdr:col>12</xdr:col>
      <xdr:colOff>76200</xdr:colOff>
      <xdr:row>72</xdr:row>
      <xdr:rowOff>30480</xdr:rowOff>
    </xdr:to>
    <xdr:sp macro="" textlink="">
      <xdr:nvSpPr>
        <xdr:cNvPr id="1149" name="Text Box 18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0" name="Text Box 7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1" name="Text Box 8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2" name="Text Box 17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3" name="Text Box 18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4" name="Text Box 7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5" name="Text Box 8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6" name="Text Box 17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7" name="Text Box 18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8" name="Text Box 7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9" name="Text Box 8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0" name="Text Box 17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1" name="Text Box 18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2" name="Text Box 7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3" name="Text Box 8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4" name="Text Box 17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5" name="Text Box 18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66" name="Text Box 7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67" name="Text Box 8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68" name="Text Box 17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69" name="Text Box 18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0" name="Text Box 7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1" name="Text Box 8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2" name="Text Box 17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3" name="Text Box 18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4" name="Text Box 7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5" name="Text Box 8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6" name="Text Box 17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7" name="Text Box 18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8" name="Text Box 7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79" name="Text Box 8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80" name="Text Box 17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181" name="Text Box 18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3" name="Text Box 14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4" name="Text Box 4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5" name="Text Box 5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6" name="Text Box 6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7" name="Text Box 7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8" name="Text Box 8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9" name="Text Box 9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0" name="Text Box 1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1" name="Text Box 11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4" name="Text Box 16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5" name="Text Box 17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6" name="Text Box 18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7" name="Text Box 19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8" name="Text Box 2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9" name="Text Box 21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0" name="Text Box 22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1" name="Text Box 23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3" name="Text Box 14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4" name="Text Box 4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5" name="Text Box 5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6" name="Text Box 6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7" name="Text Box 7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8" name="Text Box 8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9" name="Text Box 9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0" name="Text Box 1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1" name="Text Box 11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4" name="Text Box 16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5" name="Text Box 17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6" name="Text Box 18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7" name="Text Box 19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8" name="Text Box 2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9" name="Text Box 21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0" name="Text Box 22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1" name="Text Box 23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3" name="Text Box 14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4" name="Text Box 4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5" name="Text Box 5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6" name="Text Box 14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7" name="Text Box 15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8" name="Text Box 4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9" name="Text Box 5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0" name="Text Box 14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1" name="Text Box 15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2" name="Text Box 4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3" name="Text Box 5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4" name="Text Box 14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5" name="Text Box 15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6" name="Text Box 4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7" name="Text Box 5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8" name="Text Box 14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9" name="Text Box 15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0" name="Text Box 4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1" name="Text Box 5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2" name="Text Box 14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3" name="Text Box 15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4" name="Text Box 4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5" name="Text Box 5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6" name="Text Box 14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7" name="Text Box 15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8" name="Text Box 4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29" name="Text Box 5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0" name="Text Box 14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1" name="Text Box 15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2" name="Text Box 4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3" name="Text Box 5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4" name="Text Box 14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5" name="Text Box 15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6" name="Text Box 4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7" name="Text Box 14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0" name="Text Box 6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1" name="Text Box 7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2" name="Text Box 8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3" name="Text Box 9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4" name="Text Box 1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5" name="Text Box 11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6" name="Text Box 14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7" name="Text Box 15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8" name="Text Box 16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49" name="Text Box 17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0" name="Text Box 18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1" name="Text Box 19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2" name="Text Box 2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3" name="Text Box 21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4" name="Text Box 22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5" name="Text Box 23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6" name="Text Box 4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7" name="Text Box 14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0" name="Text Box 6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1" name="Text Box 7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2" name="Text Box 8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3" name="Text Box 9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4" name="Text Box 1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5" name="Text Box 11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6" name="Text Box 14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7" name="Text Box 15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8" name="Text Box 16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69" name="Text Box 17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0" name="Text Box 18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1" name="Text Box 19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2" name="Text Box 2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3" name="Text Box 21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4" name="Text Box 22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5" name="Text Box 23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6" name="Text Box 4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7" name="Text Box 14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xmlns="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xmlns="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xmlns="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xmlns="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xmlns="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xmlns="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xmlns="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xmlns="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xmlns="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xmlns="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xmlns="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xmlns="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xmlns="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xmlns="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xmlns="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xmlns="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xmlns="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xmlns="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xmlns="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xmlns="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xmlns="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xmlns="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xmlns="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xmlns="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xmlns="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xmlns="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xmlns="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xmlns="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xmlns="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xmlns="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xmlns="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xmlns="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xmlns="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xmlns="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xmlns="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xmlns="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xmlns="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xmlns="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xmlns="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xmlns="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xmlns="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xmlns="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xmlns="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xmlns="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xmlns="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xmlns="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xmlns="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xmlns="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xmlns="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xmlns="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xmlns="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xmlns="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xmlns="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xmlns="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xmlns="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xmlns="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xmlns="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xmlns="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xmlns="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xmlns="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xmlns="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xmlns="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xmlns="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xmlns="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xmlns="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xmlns="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xmlns="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xmlns="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xmlns="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xmlns="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xmlns="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xmlns="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xmlns="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xmlns="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xmlns="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xmlns="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xmlns="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xmlns="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xmlns="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xmlns="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xmlns="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xmlns="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xmlns="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xmlns="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xmlns="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xmlns="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xmlns="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xmlns="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xmlns="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xmlns="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xmlns="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xmlns="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xmlns="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xmlns="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xmlns="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xmlns="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xmlns="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xmlns="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xmlns="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xmlns="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xmlns="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xmlns="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xmlns="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xmlns="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xmlns="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xmlns="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xmlns="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xmlns="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xmlns="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xmlns="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xmlns="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xmlns="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xmlns="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xmlns="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xmlns="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xmlns="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xmlns="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xmlns="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xmlns="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xmlns="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xmlns="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xmlns="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xmlns="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xmlns="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xmlns="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xmlns="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xmlns="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xmlns="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xmlns="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xmlns="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xmlns="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xmlns="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xmlns="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xmlns="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xmlns="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xmlns="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xmlns="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xmlns="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xmlns="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xmlns="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xmlns="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xmlns="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xmlns="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xmlns="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xmlns="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xmlns="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xmlns="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xmlns="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xmlns="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xmlns="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xmlns="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xmlns="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xmlns="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xmlns="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xmlns="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xmlns="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xmlns="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xmlns="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xmlns="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xmlns="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xmlns="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xmlns="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xmlns="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xmlns="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xmlns="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xmlns="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xmlns="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xmlns="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xmlns="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xmlns="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xmlns="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xmlns="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xmlns="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xmlns="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xmlns="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xmlns="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xmlns="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xmlns="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xmlns="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xmlns="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xmlns="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xmlns="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xmlns="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xmlns="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xmlns="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xmlns="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xmlns="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xmlns="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xmlns="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xmlns="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xmlns="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xmlns="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xmlns="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xmlns="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xmlns="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xmlns="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xmlns="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xmlns="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xmlns="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xmlns="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xmlns="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xmlns="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xmlns="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xmlns="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xmlns="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xmlns="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xmlns="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xmlns="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xmlns="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xmlns="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xmlns="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xmlns="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xmlns="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xmlns="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xmlns="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xmlns="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xmlns="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xmlns="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xmlns="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xmlns="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xmlns="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xmlns="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xmlns="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xmlns="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xmlns="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xmlns="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xmlns="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xmlns="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xmlns="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xmlns="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xmlns="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xmlns="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xmlns="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xmlns="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xmlns="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xmlns="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xmlns="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xmlns="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xmlns="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xmlns="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xmlns="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xmlns="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xmlns="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xmlns="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xmlns="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xmlns="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xmlns="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xmlns="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xmlns="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xmlns="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xmlns="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xmlns="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xmlns="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xmlns="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xmlns="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xmlns="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xmlns="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xmlns="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xmlns="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xmlns="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xmlns="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xmlns="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xmlns="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xmlns="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xmlns="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xmlns="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xmlns="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xmlns="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xmlns="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xmlns="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xmlns="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xmlns="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xmlns="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xmlns="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xmlns="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xmlns="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xmlns="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xmlns="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xmlns="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xmlns="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xmlns="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xmlns="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xmlns="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xmlns="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xmlns="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xmlns="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xmlns="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xmlns="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xmlns="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xmlns="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xmlns="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xmlns="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xmlns="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xmlns="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xmlns="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xmlns="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xmlns="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xmlns="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xmlns="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xmlns="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xmlns="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xmlns="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xmlns="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xmlns="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xmlns="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xmlns="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xmlns="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xmlns="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xmlns="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xmlns="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xmlns="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xmlns="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xmlns="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xmlns="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xmlns="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xmlns="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xmlns="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xmlns="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xmlns="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xmlns="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xmlns="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xmlns="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xmlns="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xmlns="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xmlns="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xmlns="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xmlns="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xmlns="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xmlns="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xmlns="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xmlns="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xmlns="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xmlns="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xmlns="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xmlns="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xmlns="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xmlns="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xmlns="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xmlns="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xmlns="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xmlns="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xmlns="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xmlns="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xmlns="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xmlns="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xmlns="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xmlns="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xmlns="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xmlns="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xmlns="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xmlns="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xmlns="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xmlns="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xmlns="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xmlns="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xmlns="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xmlns="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xmlns="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xmlns="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xmlns="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xmlns="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xmlns="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xmlns="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xmlns="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xmlns="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xmlns="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xmlns="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xmlns="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xmlns="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xmlns="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xmlns="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xmlns="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xmlns="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xmlns="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xmlns="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xmlns="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xmlns="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xmlns="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xmlns="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xmlns="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xmlns="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xmlns="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xmlns="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xmlns="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xmlns="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xmlns="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xmlns="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xmlns="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xmlns="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xmlns="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xmlns="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xmlns="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xmlns="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xmlns="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xmlns="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xmlns="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xmlns="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xmlns="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xmlns="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xmlns="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xmlns="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xmlns="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xmlns="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xmlns="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xmlns="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xmlns="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xmlns="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xmlns="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xmlns="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xmlns="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xmlns="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xmlns="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xmlns="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xmlns="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xmlns="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xmlns="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xmlns="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xmlns="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xmlns="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xmlns="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xmlns="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xmlns="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xmlns="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xmlns="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xmlns="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xmlns="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xmlns="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xmlns="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xmlns="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xmlns="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xmlns="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xmlns="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xmlns="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xmlns="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xmlns="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xmlns="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xmlns="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xmlns="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xmlns="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xmlns="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xmlns="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xmlns="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xmlns="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xmlns="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xmlns="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xmlns="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xmlns="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xmlns="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xmlns="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xmlns="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xmlns="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xmlns="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xmlns="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xmlns="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xmlns="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xmlns="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xmlns="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xmlns="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xmlns="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xmlns="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xmlns="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xmlns="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xmlns="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xmlns="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xmlns="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xmlns="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xmlns="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xmlns="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xmlns="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xmlns="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xmlns="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xmlns="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xmlns="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xmlns="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xmlns="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xmlns="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xmlns="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xmlns="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xmlns="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xmlns="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xmlns="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xmlns="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xmlns="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xmlns="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xmlns="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xmlns="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xmlns="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xmlns="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xmlns="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xmlns="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xmlns="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xmlns="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xmlns="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xmlns="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xmlns="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xmlns="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xmlns="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xmlns="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xmlns="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xmlns="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xmlns="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xmlns="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xmlns="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xmlns="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xmlns="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xmlns="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xmlns="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xmlns="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xmlns="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xmlns="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xmlns="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xmlns="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xmlns="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xmlns="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xmlns="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xmlns="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xmlns="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xmlns="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xmlns="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xmlns="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xmlns="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xmlns="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xmlns="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xmlns="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xmlns="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xmlns="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xmlns="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xmlns="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xmlns="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xmlns="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xmlns="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xmlns="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xmlns="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xmlns="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xmlns="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xmlns="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xmlns="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xmlns="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xmlns="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xmlns="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xmlns="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xmlns="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xmlns="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xmlns="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xmlns="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xmlns="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xmlns="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xmlns="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xmlns="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xmlns="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xmlns="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xmlns="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xmlns="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xmlns="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xmlns="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xmlns="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xmlns="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xmlns="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xmlns="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xmlns="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xmlns="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xmlns="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xmlns="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xmlns="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xmlns="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xmlns="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xmlns="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xmlns="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xmlns="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xmlns="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xmlns="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xmlns="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xmlns="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xmlns="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xmlns="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xmlns="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xmlns="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xmlns="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xmlns="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xmlns="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xmlns="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xmlns="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xmlns="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xmlns="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xmlns="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xmlns="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xmlns="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xmlns="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xmlns="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xmlns="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xmlns="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xmlns="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xmlns="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xmlns="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xmlns="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xmlns="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xmlns="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xmlns="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xmlns="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xmlns="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xmlns="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xmlns="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xmlns="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xmlns="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xmlns="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xmlns="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xmlns="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xmlns="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xmlns="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xmlns="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xmlns="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xmlns="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xmlns="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xmlns="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xmlns="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xmlns="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xmlns="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xmlns="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xmlns="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xmlns="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xmlns="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xmlns="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xmlns="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xmlns="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xmlns="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xmlns="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xmlns="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xmlns="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xmlns="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xmlns="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xmlns="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xmlns="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xmlns="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xmlns="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xmlns="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xmlns="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xmlns="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xmlns="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xmlns="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xmlns="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xmlns="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xmlns="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xmlns="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xmlns="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xmlns="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xmlns="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xmlns="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xmlns="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xmlns="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xmlns="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xmlns="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xmlns="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xmlns="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xmlns="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xmlns="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xmlns="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xmlns="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xmlns="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xmlns="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xmlns="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xmlns="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xmlns="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xmlns="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xmlns="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xmlns="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xmlns="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xmlns="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xmlns="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xmlns="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xmlns="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xmlns="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xmlns="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xmlns="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xmlns="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xmlns="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xmlns="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xmlns="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xmlns="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xmlns="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xmlns="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xmlns="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xmlns="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xmlns="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xmlns="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xmlns="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xmlns="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xmlns="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xmlns="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xmlns="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xmlns="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xmlns="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xmlns="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xmlns="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xmlns="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xmlns="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xmlns="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xmlns="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xmlns="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xmlns="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xmlns="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xmlns="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xmlns="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xmlns="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xmlns="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xmlns="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xmlns="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xmlns="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xmlns="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xmlns="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xmlns="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xmlns="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xmlns="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xmlns="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xmlns="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xmlns="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xmlns="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xmlns="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xmlns="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xmlns="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xmlns="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xmlns="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xmlns="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xmlns="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xmlns="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xmlns="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xmlns="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xmlns="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xmlns="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xmlns="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xmlns="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xmlns="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xmlns="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xmlns="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xmlns="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xmlns="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xmlns="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xmlns="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xmlns="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xmlns="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xmlns="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xmlns="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xmlns="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xmlns="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xmlns="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xmlns="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xmlns="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xmlns="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xmlns="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xmlns="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xmlns="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xmlns="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xmlns="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xmlns="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xmlns="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xmlns="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xmlns="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xmlns="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xmlns="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xmlns="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xmlns="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xmlns="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xmlns="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xmlns="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xmlns="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xmlns="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xmlns="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xmlns="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xmlns="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xmlns="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xmlns="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xmlns="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xmlns="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xmlns="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xmlns="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xmlns="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xmlns="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xmlns="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xmlns="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xmlns="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xmlns="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xmlns="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xmlns="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xmlns="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xmlns="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xmlns="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xmlns="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xmlns="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xmlns="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xmlns="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xmlns="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xmlns="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xmlns="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xmlns="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xmlns="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xmlns="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xmlns="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xmlns="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xmlns="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xmlns="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xmlns="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xmlns="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xmlns="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xmlns="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xmlns="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xmlns="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xmlns="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xmlns="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xmlns="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xmlns="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xmlns="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xmlns="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xmlns="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xmlns="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xmlns="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xmlns="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xmlns="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xmlns="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xmlns="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xmlns="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xmlns="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xmlns="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xmlns="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xmlns="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xmlns="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xmlns="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xmlns="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xmlns="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xmlns="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xmlns="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xmlns="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xmlns="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xmlns="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xmlns="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xmlns="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xmlns="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xmlns="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xmlns="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xmlns="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xmlns="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xmlns="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xmlns="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xmlns="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xmlns="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xmlns="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xmlns="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xmlns="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xmlns="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xmlns="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xmlns="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xmlns="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xmlns="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xmlns="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xmlns="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xmlns="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xmlns="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xmlns="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xmlns="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xmlns="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xmlns="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xmlns="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xmlns="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xmlns="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xmlns="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xmlns="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xmlns="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xmlns="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xmlns="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xmlns="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xmlns="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xmlns="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xmlns="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xmlns="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xmlns="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xmlns="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xmlns="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xmlns="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xmlns="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xmlns="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xmlns="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xmlns="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xmlns="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xmlns="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xmlns="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xmlns="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xmlns="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xmlns="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xmlns="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xmlns="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xmlns="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xmlns="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xmlns="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xmlns="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xmlns="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xmlns="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xmlns="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xmlns="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xmlns="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xmlns="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xmlns="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xmlns="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xmlns="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xmlns="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xmlns="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xmlns="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xmlns="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xmlns="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xmlns="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xmlns="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xmlns="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xmlns="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xmlns="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xmlns="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xmlns="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xmlns="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xmlns="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xmlns="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xmlns="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xmlns="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xmlns="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xmlns="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xmlns="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xmlns="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xmlns="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xmlns="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xmlns="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xmlns="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xmlns="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xmlns="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xmlns="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xmlns="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xmlns="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xmlns="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xmlns="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xmlns="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xmlns="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xmlns="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xmlns="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xmlns="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xmlns="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xmlns="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xmlns="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xmlns="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xmlns="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xmlns="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xmlns="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xmlns="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xmlns="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xmlns="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xmlns="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xmlns="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xmlns="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xmlns="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xmlns="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xmlns="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xmlns="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xmlns="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xmlns="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xmlns="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xmlns="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xmlns="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xmlns="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xmlns="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xmlns="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xmlns="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xmlns="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xmlns="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xmlns="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xmlns="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xmlns="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xmlns="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xmlns="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xmlns="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xmlns="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xmlns="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xmlns="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xmlns="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xmlns="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xmlns="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xmlns="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xmlns="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xmlns="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xmlns="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xmlns="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xmlns="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xmlns="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xmlns="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xmlns="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xmlns="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xmlns="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xmlns="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xmlns="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xmlns="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xmlns="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xmlns="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xmlns="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xmlns="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xmlns="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xmlns="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xmlns="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xmlns="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xmlns="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xmlns="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xmlns="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xmlns="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xmlns="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xmlns="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xmlns="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xmlns="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xmlns="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xmlns="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xmlns="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xmlns="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xmlns="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xmlns="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xmlns="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xmlns="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xmlns="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xmlns="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xmlns="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xmlns="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xmlns="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xmlns="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xmlns="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xmlns="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xmlns="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xmlns="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xmlns="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xmlns="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xmlns="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xmlns="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xmlns="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xmlns="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xmlns="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xmlns="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xmlns="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xmlns="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xmlns="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xmlns="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xmlns="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xmlns="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xmlns="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xmlns="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xmlns="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xmlns="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xmlns="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xmlns="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xmlns="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xmlns="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xmlns="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xmlns="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xmlns="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xmlns="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xmlns="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xmlns="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xmlns="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xmlns="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xmlns="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xmlns="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xmlns="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xmlns="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xmlns="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xmlns="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xmlns="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xmlns="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xmlns="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xmlns="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xmlns="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xmlns="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xmlns="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xmlns="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xmlns="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xmlns="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xmlns="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xmlns="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xmlns="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xmlns="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xmlns="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xmlns="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xmlns="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xmlns="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xmlns="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xmlns="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xmlns="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xmlns="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xmlns="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xmlns="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xmlns="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xmlns="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xmlns="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xmlns="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xmlns="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xmlns="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xmlns="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xmlns="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xmlns="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xmlns="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xmlns="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xmlns="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xmlns="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xmlns="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xmlns="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xmlns="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xmlns="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xmlns="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xmlns="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xmlns="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xmlns="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xmlns="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xmlns="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xmlns="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xmlns="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xmlns="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xmlns="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xmlns="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xmlns="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xmlns="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xmlns="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xmlns="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xmlns="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xmlns="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xmlns="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xmlns="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xmlns="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xmlns="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xmlns="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xmlns="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xmlns="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xmlns="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xmlns="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xmlns="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xmlns="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xmlns="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xmlns="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xmlns="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xmlns="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xmlns="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xmlns="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xmlns="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xmlns="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xmlns="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xmlns="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xmlns="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xmlns="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xmlns="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xmlns="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xmlns="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xmlns="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xmlns="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xmlns="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xmlns="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xmlns="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xmlns="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xmlns="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xmlns="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xmlns="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xmlns="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xmlns="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xmlns="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xmlns="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xmlns="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xmlns="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xmlns="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xmlns="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xmlns="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xmlns="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xmlns="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xmlns="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xmlns="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xmlns="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xmlns="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xmlns="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xmlns="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xmlns="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xmlns="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xmlns="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xmlns="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xmlns="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xmlns="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xmlns="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xmlns="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xmlns="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xmlns="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xmlns="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xmlns="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xmlns="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xmlns="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xmlns="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xmlns="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xmlns="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xmlns="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xmlns="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xmlns="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xmlns="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xmlns="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xmlns="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xmlns="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xmlns="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xmlns="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xmlns="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xmlns="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xmlns="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xmlns="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xmlns="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xmlns="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xmlns="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xmlns="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xmlns="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xmlns="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xmlns="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xmlns="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xmlns="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xmlns="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xmlns="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xmlns="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xmlns="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xmlns="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xmlns="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xmlns="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xmlns="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xmlns="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xmlns="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xmlns="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xmlns="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xmlns="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xmlns="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xmlns="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xmlns="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xmlns="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xmlns="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xmlns="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xmlns="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xmlns="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xmlns="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xmlns="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xmlns="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xmlns="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xmlns="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xmlns="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xmlns="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xmlns="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xmlns="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xmlns="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xmlns="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xmlns="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xmlns="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xmlns="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xmlns="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xmlns="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xmlns="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xmlns="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xmlns="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xmlns="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xmlns="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xmlns="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xmlns="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xmlns="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xmlns="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xmlns="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xmlns="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xmlns="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xmlns="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xmlns="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xmlns="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xmlns="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xmlns="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xmlns="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xmlns="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xmlns="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xmlns="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xmlns="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xmlns="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xmlns="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xmlns="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xmlns="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xmlns="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xmlns="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xmlns="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xmlns="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xmlns="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xmlns="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xmlns="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xmlns="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xmlns="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xmlns="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xmlns="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xmlns="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xmlns="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xmlns="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xmlns="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xmlns="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xmlns="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xmlns="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xmlns="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xmlns="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xmlns="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xmlns="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xmlns="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xmlns="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xmlns="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xmlns="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xmlns="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xmlns="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xmlns="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xmlns="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xmlns="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xmlns="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xmlns="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xmlns="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xmlns="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xmlns="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xmlns="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xmlns="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xmlns="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xmlns="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xmlns="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xmlns="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xmlns="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xmlns="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xmlns="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xmlns="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xmlns="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xmlns="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xmlns="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xmlns="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xmlns="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xmlns="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xmlns="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xmlns="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xmlns="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xmlns="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xmlns="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xmlns="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xmlns="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xmlns="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xmlns="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xmlns="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xmlns="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xmlns="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xmlns="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xmlns="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xmlns="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xmlns="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xmlns="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xmlns="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xmlns="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xmlns="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xmlns="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xmlns="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xmlns="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xmlns="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xmlns="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xmlns="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xmlns="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xmlns="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xmlns="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xmlns="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xmlns="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xmlns="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xmlns="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xmlns="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xmlns="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xmlns="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xmlns="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xmlns="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xmlns="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xmlns="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xmlns="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xmlns="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xmlns="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xmlns="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xmlns="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xmlns="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xmlns="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xmlns="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xmlns="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xmlns="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xmlns="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xmlns="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xmlns="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xmlns="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xmlns="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xmlns="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xmlns="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xmlns="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xmlns="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xmlns="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xmlns="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xmlns="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xmlns="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xmlns="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xmlns="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xmlns="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xmlns="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xmlns="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xmlns="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xmlns="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xmlns="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xmlns="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xmlns="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xmlns="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xmlns="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xmlns="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xmlns="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xmlns="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xmlns="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xmlns="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xmlns="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xmlns="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xmlns="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xmlns="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xmlns="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xmlns="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xmlns="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xmlns="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xmlns="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xmlns="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xmlns="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xmlns="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xmlns="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xmlns="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xmlns="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xmlns="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xmlns="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xmlns="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xmlns="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xmlns="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xmlns="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xmlns="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xmlns="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xmlns="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xmlns="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xmlns="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xmlns="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xmlns="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xmlns="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xmlns="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xmlns="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xmlns="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xmlns="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xmlns="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xmlns="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xmlns="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xmlns="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xmlns="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xmlns="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xmlns="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xmlns="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xmlns="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xmlns="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xmlns="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xmlns="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xmlns="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xmlns="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xmlns="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xmlns="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xmlns="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xmlns="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xmlns="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xmlns="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xmlns="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xmlns="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xmlns="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xmlns="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xmlns="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xmlns="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xmlns="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xmlns="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xmlns="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xmlns="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xmlns="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xmlns="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xmlns="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xmlns="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xmlns="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xmlns="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xmlns="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xmlns="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xmlns="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xmlns="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xmlns="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xmlns="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xmlns="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xmlns="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xmlns="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xmlns="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xmlns="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xmlns="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xmlns="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xmlns="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xmlns="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xmlns="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xmlns="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xmlns="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xmlns="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xmlns="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xmlns="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xmlns="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xmlns="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xmlns="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xmlns="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xmlns="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xmlns="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xmlns="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xmlns="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xmlns="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xmlns="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xmlns="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xmlns="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xmlns="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xmlns="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xmlns="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xmlns="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xmlns="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xmlns="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xmlns="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xmlns="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xmlns="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xmlns="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xmlns="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xmlns="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xmlns="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xmlns="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xmlns="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xmlns="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xmlns="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xmlns="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xmlns="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xmlns="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xmlns="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xmlns="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xmlns="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xmlns="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xmlns="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xmlns="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xmlns="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xmlns="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xmlns="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xmlns="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xmlns="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xmlns="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xmlns="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xmlns="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xmlns="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xmlns="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xmlns="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xmlns="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xmlns="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xmlns="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xmlns="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xmlns="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xmlns="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xmlns="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xmlns="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xmlns="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xmlns="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xmlns="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xmlns="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xmlns="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xmlns="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xmlns="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xmlns="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xmlns="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xmlns="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xmlns="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xmlns="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xmlns="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xmlns="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xmlns="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xmlns="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xmlns="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xmlns="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xmlns="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xmlns="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xmlns="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xmlns="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xmlns="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xmlns="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xmlns="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xmlns="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xmlns="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xmlns="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xmlns="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xmlns="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xmlns="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xmlns="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xmlns="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xmlns="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xmlns="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xmlns="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xmlns="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xmlns="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xmlns="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xmlns="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xmlns="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xmlns="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xmlns="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xmlns="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xmlns="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xmlns="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xmlns="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xmlns="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xmlns="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xmlns="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xmlns="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xmlns="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xmlns="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xmlns="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xmlns="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xmlns="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xmlns="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xmlns="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xmlns="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xmlns="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xmlns="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xmlns="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xmlns="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xmlns="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xmlns="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xmlns="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xmlns="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xmlns="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xmlns="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xmlns="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xmlns="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xmlns="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xmlns="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xmlns="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xmlns="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xmlns="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xmlns="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xmlns="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xmlns="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xmlns="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xmlns="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xmlns="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xmlns="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xmlns="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xmlns="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xmlns="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xmlns="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xmlns="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xmlns="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xmlns="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xmlns="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xmlns="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xmlns="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xmlns="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xmlns="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xmlns="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xmlns="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xmlns="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xmlns="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xmlns="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xmlns="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xmlns="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xmlns="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xmlns="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xmlns="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xmlns="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xmlns="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xmlns="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xmlns="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xmlns="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xmlns="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xmlns="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xmlns="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xmlns="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xmlns="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xmlns="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xmlns="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xmlns="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xmlns="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xmlns="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xmlns="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xmlns="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xmlns="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xmlns="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xmlns="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xmlns="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xmlns="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xmlns="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xmlns="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xmlns="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xmlns="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xmlns="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xmlns="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xmlns="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xmlns="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xmlns="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xmlns="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xmlns="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xmlns="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xmlns="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xmlns="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xmlns="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xmlns="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xmlns="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xmlns="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xmlns="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xmlns="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xmlns="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xmlns="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xmlns="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xmlns="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xmlns="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xmlns="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xmlns="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xmlns="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xmlns="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xmlns="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xmlns="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xmlns="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xmlns="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xmlns="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xmlns="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xmlns="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xmlns="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xmlns="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xmlns="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xmlns="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xmlns="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xmlns="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xmlns="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xmlns="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xmlns="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xmlns="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xmlns="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xmlns="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xmlns="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xmlns="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xmlns="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xmlns="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xmlns="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xmlns="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xmlns="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xmlns="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xmlns="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xmlns="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xmlns="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xmlns="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xmlns="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xmlns="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xmlns="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xmlns="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xmlns="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xmlns="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xmlns="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xmlns="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xmlns="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xmlns="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xmlns="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xmlns="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xmlns="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xmlns="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xmlns="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xmlns="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xmlns="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xmlns="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xmlns="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xmlns="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xmlns="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xmlns="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xmlns="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xmlns="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xmlns="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xmlns="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xmlns="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xmlns="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xmlns="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xmlns="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xmlns="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xmlns="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xmlns="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xmlns="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xmlns="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xmlns="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xmlns="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xmlns="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xmlns="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xmlns="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xmlns="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xmlns="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xmlns="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xmlns="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xmlns="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xmlns="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xmlns="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xmlns="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xmlns="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xmlns="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xmlns="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xmlns="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xmlns="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xmlns="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xmlns="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xmlns="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xmlns="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xmlns="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xmlns="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xmlns="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xmlns="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xmlns="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xmlns="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xmlns="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xmlns="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xmlns="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xmlns="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xmlns="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xmlns="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xmlns="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xmlns="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xmlns="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xmlns="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xmlns="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xmlns="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xmlns="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xmlns="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xmlns="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xmlns="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xmlns="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xmlns="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xmlns="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xmlns="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xmlns="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xmlns="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xmlns="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xmlns="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xmlns="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xmlns="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xmlns="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xmlns="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xmlns="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xmlns="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xmlns="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xmlns="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xmlns="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xmlns="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xmlns="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xmlns="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xmlns="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xmlns="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xmlns="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xmlns="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xmlns="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xmlns="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xmlns="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xmlns="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xmlns="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xmlns="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xmlns="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xmlns="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xmlns="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xmlns="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xmlns="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xmlns="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xmlns="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xmlns="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xmlns="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xmlns="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xmlns="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xmlns="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xmlns="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xmlns="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xmlns="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xmlns="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xmlns="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xmlns="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xmlns="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xmlns="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xmlns="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xmlns="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xmlns="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xmlns="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xmlns="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xmlns="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xmlns="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xmlns="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xmlns="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xmlns="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xmlns="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xmlns="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xmlns="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xmlns="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xmlns="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xmlns="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xmlns="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xmlns="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xmlns="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xmlns="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xmlns="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xmlns="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xmlns="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xmlns="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xmlns="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xmlns="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xmlns="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xmlns="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xmlns="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xmlns="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xmlns="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xmlns="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xmlns="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xmlns="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xmlns="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xmlns="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xmlns="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xmlns="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xmlns="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xmlns="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xmlns="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xmlns="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xmlns="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xmlns="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xmlns="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xmlns="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xmlns="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xmlns="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xmlns="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xmlns="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xmlns="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xmlns="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xmlns="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xmlns="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xmlns="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xmlns="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xmlns="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xmlns="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xmlns="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xmlns="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xmlns="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xmlns="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xmlns="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xmlns="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xmlns="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xmlns="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xmlns="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xmlns="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xmlns="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xmlns="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xmlns="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xmlns="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xmlns="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xmlns="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xmlns="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xmlns="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xmlns="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xmlns="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xmlns="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xmlns="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xmlns="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xmlns="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xmlns="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xmlns="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xmlns="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xmlns="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xmlns="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xmlns="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xmlns="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xmlns="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xmlns="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xmlns="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xmlns="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xmlns="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xmlns="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xmlns="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xmlns="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xmlns="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xmlns="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xmlns="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xmlns="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xmlns="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xmlns="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xmlns="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xmlns="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xmlns="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xmlns="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xmlns="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xmlns="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xmlns="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xmlns="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xmlns="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xmlns="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xmlns="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xmlns="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xmlns="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xmlns="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xmlns="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xmlns="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xmlns="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xmlns="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xmlns="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xmlns="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xmlns="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xmlns="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xmlns="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xmlns="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xmlns="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xmlns="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xmlns="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xmlns="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xmlns="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xmlns="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xmlns="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xmlns="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xmlns="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xmlns="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xmlns="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xmlns="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xmlns="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xmlns="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xmlns="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xmlns="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xmlns="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xmlns="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xmlns="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xmlns="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xmlns="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xmlns="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xmlns="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xmlns="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xmlns="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xmlns="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xmlns="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xmlns="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xmlns="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xmlns="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xmlns="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xmlns="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xmlns="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xmlns="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xmlns="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xmlns="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xmlns="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xmlns="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xmlns="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xmlns="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xmlns="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xmlns="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xmlns="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xmlns="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xmlns="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xmlns="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xmlns="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xmlns="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xmlns="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xmlns="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xmlns="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xmlns="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xmlns="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xmlns="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xmlns="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xmlns="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xmlns="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xmlns="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xmlns="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xmlns="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xmlns="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xmlns="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xmlns="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xmlns="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xmlns="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xmlns="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xmlns="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xmlns="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xmlns="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xmlns="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xmlns="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xmlns="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xmlns="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xmlns="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xmlns="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xmlns="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xmlns="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xmlns="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xmlns="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xmlns="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xmlns="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xmlns="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xmlns="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xmlns="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xmlns="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xmlns="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xmlns="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xmlns="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xmlns="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xmlns="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xmlns="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xmlns="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xmlns="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xmlns="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xmlns="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xmlns="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xmlns="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xmlns="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xmlns="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xmlns="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xmlns="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xmlns="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xmlns="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xmlns="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xmlns="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xmlns="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xmlns="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xmlns="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xmlns="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xmlns="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xmlns="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xmlns="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xmlns="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xmlns="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xmlns="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xmlns="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xmlns="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xmlns="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xmlns="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xmlns="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xmlns="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xmlns="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xmlns="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xmlns="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xmlns="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xmlns="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xmlns="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xmlns="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xmlns="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xmlns="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xmlns="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xmlns="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xmlns="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88"/>
  <sheetViews>
    <sheetView zoomScaleNormal="100" workbookViewId="0">
      <selection sqref="A1:XFD1048576"/>
    </sheetView>
  </sheetViews>
  <sheetFormatPr defaultColWidth="9.109375" defaultRowHeight="14.4" x14ac:dyDescent="0.3"/>
  <cols>
    <col min="1" max="1" width="9.109375" style="3"/>
    <col min="2" max="2" width="10.33203125" style="3" customWidth="1"/>
    <col min="3" max="3" width="56" style="3" customWidth="1"/>
    <col min="4" max="4" width="15.6640625" style="3" customWidth="1"/>
    <col min="5" max="5" width="16.44140625" style="3" customWidth="1"/>
    <col min="6" max="6" width="15.44140625" style="3" customWidth="1"/>
    <col min="7" max="7" width="17.109375" style="3" customWidth="1"/>
    <col min="8" max="8" width="16.5546875" style="3" customWidth="1"/>
    <col min="9" max="12" width="15.44140625" style="3" customWidth="1"/>
    <col min="13" max="13" width="12.88671875" style="3" customWidth="1"/>
    <col min="14" max="14" width="10.109375" style="3" bestFit="1" customWidth="1"/>
    <col min="15" max="16384" width="9.109375" style="3"/>
  </cols>
  <sheetData>
    <row r="1" spans="1:12" x14ac:dyDescent="0.3">
      <c r="A1" s="1" t="s">
        <v>60</v>
      </c>
      <c r="B1" s="1"/>
      <c r="C1" s="2"/>
    </row>
    <row r="2" spans="1:12" x14ac:dyDescent="0.3">
      <c r="A2" s="1" t="s">
        <v>61</v>
      </c>
      <c r="B2" s="1"/>
      <c r="C2" s="4"/>
      <c r="D2" s="5"/>
      <c r="E2" s="4"/>
      <c r="F2" s="4"/>
      <c r="G2" s="4"/>
      <c r="H2" s="4"/>
      <c r="I2" s="4"/>
      <c r="J2" s="4"/>
      <c r="K2" s="4"/>
      <c r="L2" s="4"/>
    </row>
    <row r="3" spans="1:12" x14ac:dyDescent="0.3">
      <c r="A3" s="1" t="s">
        <v>149</v>
      </c>
      <c r="B3" s="1"/>
      <c r="C3" s="4"/>
      <c r="D3" s="5"/>
      <c r="E3" s="4"/>
      <c r="F3" s="4"/>
      <c r="G3" s="4"/>
      <c r="H3" s="4"/>
      <c r="I3" s="4"/>
      <c r="J3" s="4"/>
      <c r="K3" s="4"/>
      <c r="L3" s="4"/>
    </row>
    <row r="4" spans="1:12" ht="15" thickBot="1" x14ac:dyDescent="0.35">
      <c r="A4" s="6"/>
      <c r="B4" s="6"/>
      <c r="C4" s="4"/>
      <c r="D4" s="57" t="s">
        <v>179</v>
      </c>
      <c r="E4" s="4"/>
      <c r="F4" s="4"/>
      <c r="G4" s="57" t="s">
        <v>178</v>
      </c>
      <c r="H4" s="4"/>
      <c r="I4" s="4"/>
      <c r="J4" s="57" t="s">
        <v>177</v>
      </c>
      <c r="K4" s="4"/>
      <c r="L4" s="98" t="s">
        <v>133</v>
      </c>
    </row>
    <row r="5" spans="1:12" ht="45.75" customHeight="1" x14ac:dyDescent="0.3">
      <c r="B5" s="6"/>
      <c r="C5" s="4"/>
      <c r="D5" s="58" t="s">
        <v>212</v>
      </c>
      <c r="E5" s="59" t="s">
        <v>213</v>
      </c>
      <c r="F5" s="60" t="s">
        <v>211</v>
      </c>
      <c r="G5" s="18" t="s">
        <v>212</v>
      </c>
      <c r="H5" s="19" t="s">
        <v>214</v>
      </c>
      <c r="I5" s="20" t="s">
        <v>211</v>
      </c>
      <c r="J5" s="25" t="s">
        <v>212</v>
      </c>
      <c r="K5" s="26" t="s">
        <v>214</v>
      </c>
      <c r="L5" s="27" t="s">
        <v>211</v>
      </c>
    </row>
    <row r="6" spans="1:12" ht="27.75" customHeight="1" thickBot="1" x14ac:dyDescent="0.35">
      <c r="A6" s="9"/>
      <c r="B6" s="6"/>
      <c r="C6" s="4"/>
      <c r="D6" s="61">
        <v>1</v>
      </c>
      <c r="E6" s="62">
        <v>2</v>
      </c>
      <c r="F6" s="63" t="s">
        <v>157</v>
      </c>
      <c r="G6" s="11">
        <v>1</v>
      </c>
      <c r="H6" s="11">
        <v>2</v>
      </c>
      <c r="I6" s="21" t="s">
        <v>157</v>
      </c>
      <c r="J6" s="15">
        <v>1</v>
      </c>
      <c r="K6" s="15">
        <v>2</v>
      </c>
      <c r="L6" s="28" t="s">
        <v>157</v>
      </c>
    </row>
    <row r="7" spans="1:12" x14ac:dyDescent="0.3">
      <c r="A7" s="105" t="s">
        <v>62</v>
      </c>
      <c r="B7" s="10" t="s">
        <v>63</v>
      </c>
      <c r="C7" s="195" t="s">
        <v>147</v>
      </c>
      <c r="D7" s="199"/>
      <c r="E7" s="64"/>
      <c r="F7" s="65"/>
      <c r="G7" s="12"/>
      <c r="H7" s="12"/>
      <c r="I7" s="22"/>
      <c r="J7" s="16"/>
      <c r="K7" s="16"/>
      <c r="L7" s="29"/>
    </row>
    <row r="8" spans="1:12" x14ac:dyDescent="0.3">
      <c r="A8" s="106" t="s">
        <v>21</v>
      </c>
      <c r="B8" s="99">
        <v>70</v>
      </c>
      <c r="C8" s="35" t="s">
        <v>123</v>
      </c>
      <c r="D8" s="194" t="e">
        <f>SUM(D9,D21,D26,D28,D36,D53,D51)</f>
        <v>#REF!</v>
      </c>
      <c r="E8" s="66" t="e">
        <f>SUM(E9,E21,E26,E28,E36,E53,E51)</f>
        <v>#REF!</v>
      </c>
      <c r="F8" s="67" t="e">
        <f>+D8/E8*100</f>
        <v>#REF!</v>
      </c>
      <c r="G8" s="34" t="e">
        <f>SUM(G9,G21,G26,G28,G36,G53,G51)</f>
        <v>#REF!</v>
      </c>
      <c r="H8" s="32" t="e">
        <f t="shared" ref="H8" si="0">SUM(H9,H21,H26,H28,H36,H53,H51)</f>
        <v>#REF!</v>
      </c>
      <c r="I8" s="23" t="e">
        <f>+G8/H8*100</f>
        <v>#REF!</v>
      </c>
      <c r="J8" s="72" t="e">
        <f t="shared" ref="J8:J41" si="1">+D8+G8</f>
        <v>#REF!</v>
      </c>
      <c r="K8" s="72" t="e">
        <f t="shared" ref="K8:K41" si="2">+E8+H8</f>
        <v>#REF!</v>
      </c>
      <c r="L8" s="30" t="e">
        <f>+J8/K8*100</f>
        <v>#REF!</v>
      </c>
    </row>
    <row r="9" spans="1:12" s="8" customFormat="1" x14ac:dyDescent="0.3">
      <c r="A9" s="43" t="s">
        <v>22</v>
      </c>
      <c r="B9" s="100">
        <v>700</v>
      </c>
      <c r="C9" s="35" t="s">
        <v>148</v>
      </c>
      <c r="D9" s="197" t="e">
        <f>+D10+D17+D20</f>
        <v>#REF!</v>
      </c>
      <c r="E9" s="68" t="e">
        <f>+E10+E17+E20</f>
        <v>#REF!</v>
      </c>
      <c r="F9" s="67" t="e">
        <f t="shared" ref="F9:F41" si="3">+D9/E9*100</f>
        <v>#REF!</v>
      </c>
      <c r="G9" s="13">
        <v>0</v>
      </c>
      <c r="H9" s="13">
        <v>0</v>
      </c>
      <c r="I9" s="23"/>
      <c r="J9" s="72" t="e">
        <f t="shared" si="1"/>
        <v>#REF!</v>
      </c>
      <c r="K9" s="72" t="e">
        <f t="shared" si="2"/>
        <v>#REF!</v>
      </c>
      <c r="L9" s="30" t="e">
        <f t="shared" ref="L9:L41" si="4">+J9/K9*100</f>
        <v>#REF!</v>
      </c>
    </row>
    <row r="10" spans="1:12" s="8" customFormat="1" x14ac:dyDescent="0.3">
      <c r="A10" s="43" t="s">
        <v>23</v>
      </c>
      <c r="B10" s="100">
        <v>7000</v>
      </c>
      <c r="C10" s="37" t="s">
        <v>64</v>
      </c>
      <c r="D10" s="197" t="e">
        <f>+D11+D14+D15+D16</f>
        <v>#REF!</v>
      </c>
      <c r="E10" s="68" t="e">
        <f>+E11+E14+E15+E16</f>
        <v>#REF!</v>
      </c>
      <c r="F10" s="67" t="e">
        <f t="shared" si="3"/>
        <v>#REF!</v>
      </c>
      <c r="G10" s="13">
        <v>0</v>
      </c>
      <c r="H10" s="13">
        <v>0</v>
      </c>
      <c r="I10" s="23"/>
      <c r="J10" s="72" t="e">
        <f t="shared" si="1"/>
        <v>#REF!</v>
      </c>
      <c r="K10" s="72" t="e">
        <f t="shared" si="2"/>
        <v>#REF!</v>
      </c>
      <c r="L10" s="30" t="e">
        <f t="shared" si="4"/>
        <v>#REF!</v>
      </c>
    </row>
    <row r="11" spans="1:12" s="8" customFormat="1" x14ac:dyDescent="0.3">
      <c r="A11" s="107" t="s">
        <v>24</v>
      </c>
      <c r="B11" s="101">
        <v>700001</v>
      </c>
      <c r="C11" s="38" t="s">
        <v>65</v>
      </c>
      <c r="D11" s="197" t="e">
        <f>+D12-D13</f>
        <v>#REF!</v>
      </c>
      <c r="E11" s="68" t="e">
        <f>+E12-E13</f>
        <v>#REF!</v>
      </c>
      <c r="F11" s="67" t="e">
        <f t="shared" si="3"/>
        <v>#REF!</v>
      </c>
      <c r="G11" s="13">
        <v>0</v>
      </c>
      <c r="H11" s="13">
        <v>0</v>
      </c>
      <c r="I11" s="23"/>
      <c r="J11" s="72" t="e">
        <f t="shared" si="1"/>
        <v>#REF!</v>
      </c>
      <c r="K11" s="72" t="e">
        <f t="shared" si="2"/>
        <v>#REF!</v>
      </c>
      <c r="L11" s="30" t="e">
        <f t="shared" si="4"/>
        <v>#REF!</v>
      </c>
    </row>
    <row r="12" spans="1:12" s="8" customFormat="1" x14ac:dyDescent="0.3">
      <c r="A12" s="108" t="s">
        <v>66</v>
      </c>
      <c r="B12" s="102"/>
      <c r="C12" s="39" t="s">
        <v>0</v>
      </c>
      <c r="D12" s="192" t="e">
        <f>#REF!</f>
        <v>#REF!</v>
      </c>
      <c r="E12" s="69" t="e">
        <f>#REF!</f>
        <v>#REF!</v>
      </c>
      <c r="F12" s="67" t="e">
        <f t="shared" si="3"/>
        <v>#REF!</v>
      </c>
      <c r="G12" s="13"/>
      <c r="H12" s="13"/>
      <c r="I12" s="23"/>
      <c r="J12" s="17" t="e">
        <f t="shared" si="1"/>
        <v>#REF!</v>
      </c>
      <c r="K12" s="17" t="e">
        <f t="shared" si="2"/>
        <v>#REF!</v>
      </c>
      <c r="L12" s="30" t="e">
        <f t="shared" si="4"/>
        <v>#REF!</v>
      </c>
    </row>
    <row r="13" spans="1:12" s="8" customFormat="1" x14ac:dyDescent="0.3">
      <c r="A13" s="108" t="s">
        <v>25</v>
      </c>
      <c r="B13" s="102"/>
      <c r="C13" s="39" t="s">
        <v>1</v>
      </c>
      <c r="D13" s="192" t="e">
        <f>#REF!</f>
        <v>#REF!</v>
      </c>
      <c r="E13" s="69" t="e">
        <f>#REF!</f>
        <v>#REF!</v>
      </c>
      <c r="F13" s="67" t="e">
        <f t="shared" si="3"/>
        <v>#REF!</v>
      </c>
      <c r="G13" s="13"/>
      <c r="H13" s="13"/>
      <c r="I13" s="23"/>
      <c r="J13" s="17" t="e">
        <f t="shared" si="1"/>
        <v>#REF!</v>
      </c>
      <c r="K13" s="17" t="e">
        <f t="shared" si="2"/>
        <v>#REF!</v>
      </c>
      <c r="L13" s="30" t="e">
        <f t="shared" si="4"/>
        <v>#REF!</v>
      </c>
    </row>
    <row r="14" spans="1:12" s="8" customFormat="1" x14ac:dyDescent="0.3">
      <c r="A14" s="107" t="s">
        <v>26</v>
      </c>
      <c r="B14" s="102"/>
      <c r="C14" s="40" t="s">
        <v>67</v>
      </c>
      <c r="D14" s="192" t="e">
        <f>#REF!</f>
        <v>#REF!</v>
      </c>
      <c r="E14" s="69" t="e">
        <f>#REF!</f>
        <v>#REF!</v>
      </c>
      <c r="F14" s="67" t="e">
        <f t="shared" si="3"/>
        <v>#REF!</v>
      </c>
      <c r="G14" s="13"/>
      <c r="H14" s="13"/>
      <c r="I14" s="23"/>
      <c r="J14" s="17" t="e">
        <f t="shared" si="1"/>
        <v>#REF!</v>
      </c>
      <c r="K14" s="17" t="e">
        <f t="shared" si="2"/>
        <v>#REF!</v>
      </c>
      <c r="L14" s="30" t="e">
        <f t="shared" si="4"/>
        <v>#REF!</v>
      </c>
    </row>
    <row r="15" spans="1:12" s="8" customFormat="1" x14ac:dyDescent="0.3">
      <c r="A15" s="107" t="s">
        <v>27</v>
      </c>
      <c r="B15" s="41"/>
      <c r="C15" s="42" t="s">
        <v>176</v>
      </c>
      <c r="D15" s="192" t="e">
        <f>#REF!</f>
        <v>#REF!</v>
      </c>
      <c r="E15" s="69" t="e">
        <f>#REF!</f>
        <v>#REF!</v>
      </c>
      <c r="F15" s="67" t="e">
        <f t="shared" si="3"/>
        <v>#REF!</v>
      </c>
      <c r="G15" s="13"/>
      <c r="H15" s="13"/>
      <c r="I15" s="23"/>
      <c r="J15" s="17" t="e">
        <f t="shared" si="1"/>
        <v>#REF!</v>
      </c>
      <c r="K15" s="17" t="e">
        <f t="shared" si="2"/>
        <v>#REF!</v>
      </c>
      <c r="L15" s="30" t="e">
        <f t="shared" si="4"/>
        <v>#REF!</v>
      </c>
    </row>
    <row r="16" spans="1:12" s="8" customFormat="1" x14ac:dyDescent="0.3">
      <c r="A16" s="107" t="s">
        <v>28</v>
      </c>
      <c r="B16" s="41"/>
      <c r="C16" s="42" t="s">
        <v>2</v>
      </c>
      <c r="D16" s="192" t="e">
        <f>#REF!</f>
        <v>#REF!</v>
      </c>
      <c r="E16" s="69" t="e">
        <f>#REF!</f>
        <v>#REF!</v>
      </c>
      <c r="F16" s="67" t="e">
        <f t="shared" si="3"/>
        <v>#REF!</v>
      </c>
      <c r="G16" s="13"/>
      <c r="H16" s="13"/>
      <c r="I16" s="23"/>
      <c r="J16" s="17" t="e">
        <f t="shared" si="1"/>
        <v>#REF!</v>
      </c>
      <c r="K16" s="17" t="e">
        <f t="shared" si="2"/>
        <v>#REF!</v>
      </c>
      <c r="L16" s="30" t="e">
        <f t="shared" si="4"/>
        <v>#REF!</v>
      </c>
    </row>
    <row r="17" spans="1:12" s="8" customFormat="1" x14ac:dyDescent="0.3">
      <c r="A17" s="36" t="s">
        <v>29</v>
      </c>
      <c r="B17" s="110">
        <v>7001</v>
      </c>
      <c r="C17" s="251" t="s">
        <v>210</v>
      </c>
      <c r="D17" s="192" t="e">
        <f>#REF!</f>
        <v>#REF!</v>
      </c>
      <c r="E17" s="69" t="e">
        <f>#REF!</f>
        <v>#REF!</v>
      </c>
      <c r="F17" s="67" t="e">
        <f t="shared" si="3"/>
        <v>#REF!</v>
      </c>
      <c r="G17" s="13">
        <v>0</v>
      </c>
      <c r="H17" s="13">
        <v>0</v>
      </c>
      <c r="I17" s="23"/>
      <c r="J17" s="17" t="e">
        <f t="shared" si="1"/>
        <v>#REF!</v>
      </c>
      <c r="K17" s="17" t="e">
        <f t="shared" si="2"/>
        <v>#REF!</v>
      </c>
      <c r="L17" s="30" t="e">
        <f t="shared" si="4"/>
        <v>#REF!</v>
      </c>
    </row>
    <row r="18" spans="1:12" s="8" customFormat="1" x14ac:dyDescent="0.3">
      <c r="A18" s="259" t="s">
        <v>208</v>
      </c>
      <c r="B18" s="110"/>
      <c r="C18" s="260" t="s">
        <v>131</v>
      </c>
      <c r="D18" s="192" t="e">
        <f>#REF!</f>
        <v>#REF!</v>
      </c>
      <c r="E18" s="69" t="e">
        <f>#REF!</f>
        <v>#REF!</v>
      </c>
      <c r="F18" s="67" t="e">
        <f t="shared" si="3"/>
        <v>#REF!</v>
      </c>
      <c r="G18" s="13"/>
      <c r="H18" s="13"/>
      <c r="I18" s="23"/>
      <c r="J18" s="17" t="e">
        <f t="shared" si="1"/>
        <v>#REF!</v>
      </c>
      <c r="K18" s="17" t="e">
        <f t="shared" si="2"/>
        <v>#REF!</v>
      </c>
      <c r="L18" s="30" t="e">
        <f t="shared" si="4"/>
        <v>#REF!</v>
      </c>
    </row>
    <row r="19" spans="1:12" s="8" customFormat="1" x14ac:dyDescent="0.3">
      <c r="A19" s="259" t="s">
        <v>209</v>
      </c>
      <c r="B19" s="110"/>
      <c r="C19" s="260" t="s">
        <v>1</v>
      </c>
      <c r="D19" s="192" t="e">
        <f>#REF!</f>
        <v>#REF!</v>
      </c>
      <c r="E19" s="69" t="e">
        <f>#REF!</f>
        <v>#REF!</v>
      </c>
      <c r="F19" s="67" t="e">
        <f t="shared" si="3"/>
        <v>#REF!</v>
      </c>
      <c r="G19" s="13"/>
      <c r="H19" s="13"/>
      <c r="I19" s="23"/>
      <c r="J19" s="17" t="e">
        <f t="shared" si="1"/>
        <v>#REF!</v>
      </c>
      <c r="K19" s="17" t="e">
        <f t="shared" si="2"/>
        <v>#REF!</v>
      </c>
      <c r="L19" s="30" t="e">
        <f t="shared" si="4"/>
        <v>#REF!</v>
      </c>
    </row>
    <row r="20" spans="1:12" s="8" customFormat="1" x14ac:dyDescent="0.3">
      <c r="A20" s="43" t="s">
        <v>30</v>
      </c>
      <c r="B20" s="100" t="s">
        <v>68</v>
      </c>
      <c r="C20" s="35" t="s">
        <v>4</v>
      </c>
      <c r="D20" s="192" t="e">
        <f>#REF!</f>
        <v>#REF!</v>
      </c>
      <c r="E20" s="69" t="e">
        <f>#REF!</f>
        <v>#REF!</v>
      </c>
      <c r="F20" s="67" t="e">
        <f t="shared" si="3"/>
        <v>#REF!</v>
      </c>
      <c r="G20" s="13"/>
      <c r="H20" s="13"/>
      <c r="I20" s="23"/>
      <c r="J20" s="17" t="e">
        <f t="shared" si="1"/>
        <v>#REF!</v>
      </c>
      <c r="K20" s="17" t="e">
        <f t="shared" si="2"/>
        <v>#REF!</v>
      </c>
      <c r="L20" s="30" t="e">
        <f t="shared" si="4"/>
        <v>#REF!</v>
      </c>
    </row>
    <row r="21" spans="1:12" s="8" customFormat="1" x14ac:dyDescent="0.3">
      <c r="A21" s="43" t="s">
        <v>31</v>
      </c>
      <c r="B21" s="100">
        <v>701</v>
      </c>
      <c r="C21" s="35" t="s">
        <v>69</v>
      </c>
      <c r="D21" s="197" t="e">
        <f>+D22+D23+D24+D25</f>
        <v>#REF!</v>
      </c>
      <c r="E21" s="68" t="e">
        <f>+E22+E23+E24+E25</f>
        <v>#REF!</v>
      </c>
      <c r="F21" s="67" t="e">
        <f t="shared" si="3"/>
        <v>#REF!</v>
      </c>
      <c r="G21" s="13">
        <v>0</v>
      </c>
      <c r="H21" s="13">
        <v>0</v>
      </c>
      <c r="I21" s="23"/>
      <c r="J21" s="72" t="e">
        <f t="shared" si="1"/>
        <v>#REF!</v>
      </c>
      <c r="K21" s="72" t="e">
        <f t="shared" si="2"/>
        <v>#REF!</v>
      </c>
      <c r="L21" s="30" t="e">
        <f t="shared" si="4"/>
        <v>#REF!</v>
      </c>
    </row>
    <row r="22" spans="1:12" s="8" customFormat="1" x14ac:dyDescent="0.3">
      <c r="A22" s="43" t="s">
        <v>32</v>
      </c>
      <c r="B22" s="100"/>
      <c r="C22" s="35" t="s">
        <v>5</v>
      </c>
      <c r="D22" s="192" t="e">
        <f>#REF!</f>
        <v>#REF!</v>
      </c>
      <c r="E22" s="69" t="e">
        <f>#REF!</f>
        <v>#REF!</v>
      </c>
      <c r="F22" s="67" t="e">
        <f t="shared" si="3"/>
        <v>#REF!</v>
      </c>
      <c r="G22" s="13"/>
      <c r="H22" s="13"/>
      <c r="I22" s="23"/>
      <c r="J22" s="17" t="e">
        <f t="shared" si="1"/>
        <v>#REF!</v>
      </c>
      <c r="K22" s="17" t="e">
        <f t="shared" si="2"/>
        <v>#REF!</v>
      </c>
      <c r="L22" s="30" t="e">
        <f t="shared" si="4"/>
        <v>#REF!</v>
      </c>
    </row>
    <row r="23" spans="1:12" s="8" customFormat="1" x14ac:dyDescent="0.3">
      <c r="A23" s="43" t="s">
        <v>33</v>
      </c>
      <c r="B23" s="100"/>
      <c r="C23" s="35" t="s">
        <v>6</v>
      </c>
      <c r="D23" s="192" t="e">
        <f>#REF!</f>
        <v>#REF!</v>
      </c>
      <c r="E23" s="69" t="e">
        <f>#REF!</f>
        <v>#REF!</v>
      </c>
      <c r="F23" s="67" t="e">
        <f t="shared" si="3"/>
        <v>#REF!</v>
      </c>
      <c r="G23" s="13"/>
      <c r="H23" s="13"/>
      <c r="I23" s="23"/>
      <c r="J23" s="17" t="e">
        <f t="shared" si="1"/>
        <v>#REF!</v>
      </c>
      <c r="K23" s="17" t="e">
        <f t="shared" si="2"/>
        <v>#REF!</v>
      </c>
      <c r="L23" s="30" t="e">
        <f t="shared" si="4"/>
        <v>#REF!</v>
      </c>
    </row>
    <row r="24" spans="1:12" s="8" customFormat="1" x14ac:dyDescent="0.3">
      <c r="A24" s="43" t="s">
        <v>34</v>
      </c>
      <c r="B24" s="44"/>
      <c r="C24" s="45" t="s">
        <v>7</v>
      </c>
      <c r="D24" s="192" t="e">
        <f>#REF!</f>
        <v>#REF!</v>
      </c>
      <c r="E24" s="69" t="e">
        <f>#REF!</f>
        <v>#REF!</v>
      </c>
      <c r="F24" s="67" t="e">
        <f t="shared" si="3"/>
        <v>#REF!</v>
      </c>
      <c r="G24" s="13"/>
      <c r="H24" s="13"/>
      <c r="I24" s="23"/>
      <c r="J24" s="17" t="e">
        <f t="shared" si="1"/>
        <v>#REF!</v>
      </c>
      <c r="K24" s="17" t="e">
        <f t="shared" si="2"/>
        <v>#REF!</v>
      </c>
      <c r="L24" s="30" t="e">
        <f t="shared" si="4"/>
        <v>#REF!</v>
      </c>
    </row>
    <row r="25" spans="1:12" s="8" customFormat="1" x14ac:dyDescent="0.3">
      <c r="A25" s="43" t="s">
        <v>35</v>
      </c>
      <c r="B25" s="100"/>
      <c r="C25" s="35" t="s">
        <v>8</v>
      </c>
      <c r="D25" s="192" t="e">
        <f>#REF!</f>
        <v>#REF!</v>
      </c>
      <c r="E25" s="69" t="e">
        <f>#REF!</f>
        <v>#REF!</v>
      </c>
      <c r="F25" s="67" t="e">
        <f t="shared" si="3"/>
        <v>#REF!</v>
      </c>
      <c r="G25" s="13"/>
      <c r="H25" s="13"/>
      <c r="I25" s="23"/>
      <c r="J25" s="17" t="e">
        <f t="shared" si="1"/>
        <v>#REF!</v>
      </c>
      <c r="K25" s="17" t="e">
        <f t="shared" si="2"/>
        <v>#REF!</v>
      </c>
      <c r="L25" s="30" t="e">
        <f t="shared" si="4"/>
        <v>#REF!</v>
      </c>
    </row>
    <row r="26" spans="1:12" s="8" customFormat="1" x14ac:dyDescent="0.3">
      <c r="A26" s="43" t="s">
        <v>36</v>
      </c>
      <c r="B26" s="100">
        <v>702</v>
      </c>
      <c r="C26" s="35" t="s">
        <v>70</v>
      </c>
      <c r="D26" s="197" t="e">
        <f>+D27</f>
        <v>#REF!</v>
      </c>
      <c r="E26" s="68" t="e">
        <f>+E27</f>
        <v>#REF!</v>
      </c>
      <c r="F26" s="67" t="e">
        <f t="shared" si="3"/>
        <v>#REF!</v>
      </c>
      <c r="G26" s="13">
        <v>0</v>
      </c>
      <c r="H26" s="13">
        <v>0</v>
      </c>
      <c r="I26" s="23"/>
      <c r="J26" s="72" t="e">
        <f t="shared" si="1"/>
        <v>#REF!</v>
      </c>
      <c r="K26" s="72" t="e">
        <f t="shared" si="2"/>
        <v>#REF!</v>
      </c>
      <c r="L26" s="30" t="e">
        <f t="shared" si="4"/>
        <v>#REF!</v>
      </c>
    </row>
    <row r="27" spans="1:12" s="8" customFormat="1" x14ac:dyDescent="0.3">
      <c r="A27" s="43" t="s">
        <v>37</v>
      </c>
      <c r="B27" s="100">
        <v>7021</v>
      </c>
      <c r="C27" s="35" t="s">
        <v>9</v>
      </c>
      <c r="D27" s="192" t="e">
        <f>#REF!</f>
        <v>#REF!</v>
      </c>
      <c r="E27" s="69" t="e">
        <f>#REF!</f>
        <v>#REF!</v>
      </c>
      <c r="F27" s="67" t="e">
        <f t="shared" si="3"/>
        <v>#REF!</v>
      </c>
      <c r="G27" s="13"/>
      <c r="H27" s="13"/>
      <c r="I27" s="23"/>
      <c r="J27" s="17" t="e">
        <f t="shared" si="1"/>
        <v>#REF!</v>
      </c>
      <c r="K27" s="17" t="e">
        <f t="shared" si="2"/>
        <v>#REF!</v>
      </c>
      <c r="L27" s="30" t="e">
        <f t="shared" si="4"/>
        <v>#REF!</v>
      </c>
    </row>
    <row r="28" spans="1:12" s="8" customFormat="1" x14ac:dyDescent="0.3">
      <c r="A28" s="43" t="s">
        <v>38</v>
      </c>
      <c r="B28" s="100">
        <v>703</v>
      </c>
      <c r="C28" s="35" t="s">
        <v>71</v>
      </c>
      <c r="D28" s="197" t="e">
        <f>+D29+D31+D33+D34</f>
        <v>#REF!</v>
      </c>
      <c r="E28" s="68" t="e">
        <f>+E29+E31+E33+E34</f>
        <v>#REF!</v>
      </c>
      <c r="F28" s="67" t="e">
        <f t="shared" si="3"/>
        <v>#REF!</v>
      </c>
      <c r="G28" s="13">
        <v>0</v>
      </c>
      <c r="H28" s="13">
        <v>0</v>
      </c>
      <c r="I28" s="23"/>
      <c r="J28" s="72" t="e">
        <f t="shared" si="1"/>
        <v>#REF!</v>
      </c>
      <c r="K28" s="72" t="e">
        <f t="shared" si="2"/>
        <v>#REF!</v>
      </c>
      <c r="L28" s="30" t="e">
        <f t="shared" si="4"/>
        <v>#REF!</v>
      </c>
    </row>
    <row r="29" spans="1:12" s="8" customFormat="1" x14ac:dyDescent="0.3">
      <c r="A29" s="43" t="s">
        <v>39</v>
      </c>
      <c r="B29" s="100">
        <v>7030</v>
      </c>
      <c r="C29" s="35" t="s">
        <v>10</v>
      </c>
      <c r="D29" s="192" t="e">
        <f>#REF!</f>
        <v>#REF!</v>
      </c>
      <c r="E29" s="69" t="e">
        <f>#REF!</f>
        <v>#REF!</v>
      </c>
      <c r="F29" s="67" t="e">
        <f t="shared" si="3"/>
        <v>#REF!</v>
      </c>
      <c r="G29" s="13"/>
      <c r="H29" s="13"/>
      <c r="I29" s="23"/>
      <c r="J29" s="17" t="e">
        <f t="shared" si="1"/>
        <v>#REF!</v>
      </c>
      <c r="K29" s="17" t="e">
        <f t="shared" si="2"/>
        <v>#REF!</v>
      </c>
      <c r="L29" s="30" t="e">
        <f t="shared" si="4"/>
        <v>#REF!</v>
      </c>
    </row>
    <row r="30" spans="1:12" s="8" customFormat="1" x14ac:dyDescent="0.3">
      <c r="A30" s="107" t="s">
        <v>72</v>
      </c>
      <c r="B30" s="103" t="s">
        <v>73</v>
      </c>
      <c r="C30" s="40" t="s">
        <v>74</v>
      </c>
      <c r="D30" s="192" t="e">
        <f>#REF!</f>
        <v>#REF!</v>
      </c>
      <c r="E30" s="69" t="e">
        <f>#REF!</f>
        <v>#REF!</v>
      </c>
      <c r="F30" s="67" t="e">
        <f t="shared" si="3"/>
        <v>#REF!</v>
      </c>
      <c r="G30" s="13"/>
      <c r="H30" s="13"/>
      <c r="I30" s="23"/>
      <c r="J30" s="17" t="e">
        <f t="shared" si="1"/>
        <v>#REF!</v>
      </c>
      <c r="K30" s="17" t="e">
        <f t="shared" si="2"/>
        <v>#REF!</v>
      </c>
      <c r="L30" s="30" t="e">
        <f t="shared" si="4"/>
        <v>#REF!</v>
      </c>
    </row>
    <row r="31" spans="1:12" s="8" customFormat="1" x14ac:dyDescent="0.3">
      <c r="A31" s="43" t="s">
        <v>40</v>
      </c>
      <c r="B31" s="100">
        <v>7031</v>
      </c>
      <c r="C31" s="35" t="s">
        <v>11</v>
      </c>
      <c r="D31" s="192" t="e">
        <f>#REF!</f>
        <v>#REF!</v>
      </c>
      <c r="E31" s="69" t="e">
        <f>#REF!</f>
        <v>#REF!</v>
      </c>
      <c r="F31" s="67" t="e">
        <f t="shared" si="3"/>
        <v>#REF!</v>
      </c>
      <c r="G31" s="13"/>
      <c r="H31" s="13"/>
      <c r="I31" s="23"/>
      <c r="J31" s="17" t="e">
        <f t="shared" si="1"/>
        <v>#REF!</v>
      </c>
      <c r="K31" s="17" t="e">
        <f t="shared" si="2"/>
        <v>#REF!</v>
      </c>
      <c r="L31" s="30" t="e">
        <f t="shared" si="4"/>
        <v>#REF!</v>
      </c>
    </row>
    <row r="32" spans="1:12" s="8" customFormat="1" x14ac:dyDescent="0.3">
      <c r="A32" s="107" t="s">
        <v>75</v>
      </c>
      <c r="B32" s="103" t="s">
        <v>76</v>
      </c>
      <c r="C32" s="40" t="s">
        <v>77</v>
      </c>
      <c r="D32" s="192" t="e">
        <f>#REF!</f>
        <v>#REF!</v>
      </c>
      <c r="E32" s="69" t="e">
        <f>#REF!</f>
        <v>#REF!</v>
      </c>
      <c r="F32" s="67" t="e">
        <f t="shared" si="3"/>
        <v>#REF!</v>
      </c>
      <c r="G32" s="13"/>
      <c r="H32" s="13"/>
      <c r="I32" s="23"/>
      <c r="J32" s="17" t="e">
        <f t="shared" si="1"/>
        <v>#REF!</v>
      </c>
      <c r="K32" s="17" t="e">
        <f t="shared" si="2"/>
        <v>#REF!</v>
      </c>
      <c r="L32" s="30" t="e">
        <f t="shared" si="4"/>
        <v>#REF!</v>
      </c>
    </row>
    <row r="33" spans="1:14" s="8" customFormat="1" x14ac:dyDescent="0.3">
      <c r="A33" s="43" t="s">
        <v>41</v>
      </c>
      <c r="B33" s="100">
        <v>7032</v>
      </c>
      <c r="C33" s="35" t="s">
        <v>12</v>
      </c>
      <c r="D33" s="192" t="e">
        <f>#REF!</f>
        <v>#REF!</v>
      </c>
      <c r="E33" s="69" t="e">
        <f>#REF!</f>
        <v>#REF!</v>
      </c>
      <c r="F33" s="67" t="e">
        <f t="shared" si="3"/>
        <v>#REF!</v>
      </c>
      <c r="G33" s="13"/>
      <c r="H33" s="13"/>
      <c r="I33" s="23"/>
      <c r="J33" s="17" t="e">
        <f t="shared" si="1"/>
        <v>#REF!</v>
      </c>
      <c r="K33" s="17" t="e">
        <f t="shared" si="2"/>
        <v>#REF!</v>
      </c>
      <c r="L33" s="30" t="e">
        <f t="shared" si="4"/>
        <v>#REF!</v>
      </c>
    </row>
    <row r="34" spans="1:14" s="8" customFormat="1" x14ac:dyDescent="0.3">
      <c r="A34" s="43" t="s">
        <v>42</v>
      </c>
      <c r="B34" s="100" t="s">
        <v>78</v>
      </c>
      <c r="C34" s="35" t="s">
        <v>13</v>
      </c>
      <c r="D34" s="192" t="e">
        <f>#REF!</f>
        <v>#REF!</v>
      </c>
      <c r="E34" s="69" t="e">
        <f>#REF!</f>
        <v>#REF!</v>
      </c>
      <c r="F34" s="67" t="e">
        <f t="shared" si="3"/>
        <v>#REF!</v>
      </c>
      <c r="G34" s="13"/>
      <c r="H34" s="13"/>
      <c r="I34" s="23"/>
      <c r="J34" s="17" t="e">
        <f t="shared" si="1"/>
        <v>#REF!</v>
      </c>
      <c r="K34" s="17" t="e">
        <f t="shared" si="2"/>
        <v>#REF!</v>
      </c>
      <c r="L34" s="30" t="e">
        <f t="shared" si="4"/>
        <v>#REF!</v>
      </c>
    </row>
    <row r="35" spans="1:14" s="8" customFormat="1" x14ac:dyDescent="0.3">
      <c r="A35" s="107" t="s">
        <v>79</v>
      </c>
      <c r="B35" s="101" t="s">
        <v>80</v>
      </c>
      <c r="C35" s="40" t="s">
        <v>81</v>
      </c>
      <c r="D35" s="192" t="e">
        <f>#REF!</f>
        <v>#REF!</v>
      </c>
      <c r="E35" s="69" t="e">
        <f>#REF!</f>
        <v>#REF!</v>
      </c>
      <c r="F35" s="67" t="e">
        <f t="shared" si="3"/>
        <v>#REF!</v>
      </c>
      <c r="G35" s="13"/>
      <c r="H35" s="13"/>
      <c r="I35" s="23"/>
      <c r="J35" s="17" t="e">
        <f t="shared" si="1"/>
        <v>#REF!</v>
      </c>
      <c r="K35" s="17" t="e">
        <f t="shared" si="2"/>
        <v>#REF!</v>
      </c>
      <c r="L35" s="30" t="e">
        <f t="shared" si="4"/>
        <v>#REF!</v>
      </c>
    </row>
    <row r="36" spans="1:14" s="8" customFormat="1" x14ac:dyDescent="0.3">
      <c r="A36" s="43" t="s">
        <v>43</v>
      </c>
      <c r="B36" s="100">
        <v>704</v>
      </c>
      <c r="C36" s="35" t="s">
        <v>138</v>
      </c>
      <c r="D36" s="197" t="e">
        <f>+D37+D46+D48+D50+D42+D43</f>
        <v>#REF!</v>
      </c>
      <c r="E36" s="68" t="e">
        <f>+E37+E46+E48+E50+E42+E43</f>
        <v>#REF!</v>
      </c>
      <c r="F36" s="67" t="e">
        <f t="shared" si="3"/>
        <v>#REF!</v>
      </c>
      <c r="G36" s="33" t="e">
        <f>+G37+G46+G48+G50+G42+G43</f>
        <v>#REF!</v>
      </c>
      <c r="H36" s="33" t="e">
        <f t="shared" ref="H36" si="5">+H37+H46+H48+H50+H42+H43</f>
        <v>#REF!</v>
      </c>
      <c r="I36" s="23" t="e">
        <f>+G36/H36*100</f>
        <v>#REF!</v>
      </c>
      <c r="J36" s="72" t="e">
        <f t="shared" si="1"/>
        <v>#REF!</v>
      </c>
      <c r="K36" s="72" t="e">
        <f t="shared" si="2"/>
        <v>#REF!</v>
      </c>
      <c r="L36" s="30" t="e">
        <f t="shared" si="4"/>
        <v>#REF!</v>
      </c>
    </row>
    <row r="37" spans="1:14" s="8" customFormat="1" x14ac:dyDescent="0.3">
      <c r="A37" s="43" t="s">
        <v>44</v>
      </c>
      <c r="B37" s="100">
        <v>7040</v>
      </c>
      <c r="C37" s="35" t="s">
        <v>139</v>
      </c>
      <c r="D37" s="197" t="e">
        <f>D38+D41</f>
        <v>#REF!</v>
      </c>
      <c r="E37" s="68" t="e">
        <f>E38+E41</f>
        <v>#REF!</v>
      </c>
      <c r="F37" s="67" t="e">
        <f t="shared" si="3"/>
        <v>#REF!</v>
      </c>
      <c r="G37" s="33" t="e">
        <f>G38+G41</f>
        <v>#REF!</v>
      </c>
      <c r="H37" s="33" t="e">
        <f>H38+H41</f>
        <v>#REF!</v>
      </c>
      <c r="I37" s="23" t="e">
        <f>+G37/H37*100</f>
        <v>#REF!</v>
      </c>
      <c r="J37" s="72" t="e">
        <f t="shared" si="1"/>
        <v>#REF!</v>
      </c>
      <c r="K37" s="72" t="e">
        <f t="shared" si="2"/>
        <v>#REF!</v>
      </c>
      <c r="L37" s="30" t="e">
        <f t="shared" si="4"/>
        <v>#REF!</v>
      </c>
    </row>
    <row r="38" spans="1:14" s="8" customFormat="1" x14ac:dyDescent="0.3">
      <c r="A38" s="43" t="s">
        <v>45</v>
      </c>
      <c r="B38" s="100" t="s">
        <v>130</v>
      </c>
      <c r="C38" s="35" t="s">
        <v>136</v>
      </c>
      <c r="D38" s="196" t="e">
        <f>D39-D40</f>
        <v>#REF!</v>
      </c>
      <c r="E38" s="70" t="e">
        <f>E39-E40</f>
        <v>#REF!</v>
      </c>
      <c r="F38" s="67" t="e">
        <f t="shared" si="3"/>
        <v>#REF!</v>
      </c>
      <c r="G38" s="14"/>
      <c r="H38" s="14"/>
      <c r="I38" s="23"/>
      <c r="J38" s="72" t="e">
        <f t="shared" si="1"/>
        <v>#REF!</v>
      </c>
      <c r="K38" s="72" t="e">
        <f t="shared" si="2"/>
        <v>#REF!</v>
      </c>
      <c r="L38" s="30" t="e">
        <f t="shared" si="4"/>
        <v>#REF!</v>
      </c>
    </row>
    <row r="39" spans="1:14" s="8" customFormat="1" x14ac:dyDescent="0.3">
      <c r="A39" s="109" t="s">
        <v>134</v>
      </c>
      <c r="B39" s="102"/>
      <c r="C39" s="47" t="s">
        <v>131</v>
      </c>
      <c r="D39" s="192" t="e">
        <f>#REF!</f>
        <v>#REF!</v>
      </c>
      <c r="E39" s="69" t="e">
        <f>#REF!</f>
        <v>#REF!</v>
      </c>
      <c r="F39" s="67" t="e">
        <f t="shared" si="3"/>
        <v>#REF!</v>
      </c>
      <c r="G39" s="13"/>
      <c r="H39" s="13"/>
      <c r="I39" s="23"/>
      <c r="J39" s="17" t="e">
        <f t="shared" si="1"/>
        <v>#REF!</v>
      </c>
      <c r="K39" s="17" t="e">
        <f t="shared" si="2"/>
        <v>#REF!</v>
      </c>
      <c r="L39" s="30" t="e">
        <f t="shared" si="4"/>
        <v>#REF!</v>
      </c>
    </row>
    <row r="40" spans="1:14" s="8" customFormat="1" x14ac:dyDescent="0.3">
      <c r="A40" s="109" t="s">
        <v>135</v>
      </c>
      <c r="B40" s="102"/>
      <c r="C40" s="47" t="s">
        <v>1</v>
      </c>
      <c r="D40" s="192" t="e">
        <f>#REF!</f>
        <v>#REF!</v>
      </c>
      <c r="E40" s="69" t="e">
        <f>#REF!</f>
        <v>#REF!</v>
      </c>
      <c r="F40" s="67" t="e">
        <f t="shared" si="3"/>
        <v>#REF!</v>
      </c>
      <c r="G40" s="13"/>
      <c r="H40" s="13"/>
      <c r="I40" s="23"/>
      <c r="J40" s="17" t="e">
        <f t="shared" si="1"/>
        <v>#REF!</v>
      </c>
      <c r="K40" s="17" t="e">
        <f t="shared" si="2"/>
        <v>#REF!</v>
      </c>
      <c r="L40" s="30" t="e">
        <f t="shared" si="4"/>
        <v>#REF!</v>
      </c>
    </row>
    <row r="41" spans="1:14" s="8" customFormat="1" x14ac:dyDescent="0.3">
      <c r="A41" s="109" t="s">
        <v>46</v>
      </c>
      <c r="B41" s="102" t="s">
        <v>130</v>
      </c>
      <c r="C41" s="35" t="s">
        <v>132</v>
      </c>
      <c r="D41" s="192" t="e">
        <f>#REF!</f>
        <v>#REF!</v>
      </c>
      <c r="E41" s="69" t="e">
        <f>#REF!</f>
        <v>#REF!</v>
      </c>
      <c r="F41" s="73" t="e">
        <f t="shared" si="3"/>
        <v>#REF!</v>
      </c>
      <c r="G41" s="14" t="e">
        <f>#REF!</f>
        <v>#REF!</v>
      </c>
      <c r="H41" s="14" t="e">
        <f>#REF!</f>
        <v>#REF!</v>
      </c>
      <c r="I41" s="23" t="e">
        <f>+G41/H41*100</f>
        <v>#REF!</v>
      </c>
      <c r="J41" s="17" t="e">
        <f t="shared" si="1"/>
        <v>#REF!</v>
      </c>
      <c r="K41" s="17" t="e">
        <f t="shared" si="2"/>
        <v>#REF!</v>
      </c>
      <c r="L41" s="30" t="e">
        <f t="shared" si="4"/>
        <v>#REF!</v>
      </c>
      <c r="N41" s="186"/>
    </row>
    <row r="42" spans="1:14" s="8" customFormat="1" x14ac:dyDescent="0.3">
      <c r="A42" s="109" t="s">
        <v>47</v>
      </c>
      <c r="B42" s="102" t="s">
        <v>114</v>
      </c>
      <c r="C42" s="48" t="s">
        <v>140</v>
      </c>
      <c r="D42" s="192" t="e">
        <f>#REF!</f>
        <v>#REF!</v>
      </c>
      <c r="E42" s="69" t="e">
        <f>#REF!</f>
        <v>#REF!</v>
      </c>
      <c r="F42" s="73" t="e">
        <f t="shared" ref="F42:F72" si="6">+D42/E42*100</f>
        <v>#REF!</v>
      </c>
      <c r="G42" s="14" t="e">
        <f>#REF!</f>
        <v>#REF!</v>
      </c>
      <c r="H42" s="14" t="e">
        <f>#REF!</f>
        <v>#REF!</v>
      </c>
      <c r="I42" s="23" t="e">
        <f>+G42/H42*100</f>
        <v>#REF!</v>
      </c>
      <c r="J42" s="17" t="e">
        <f t="shared" ref="J42:J69" si="7">+D42+G42</f>
        <v>#REF!</v>
      </c>
      <c r="K42" s="17" t="e">
        <f t="shared" ref="K42:K69" si="8">+E42+H42</f>
        <v>#REF!</v>
      </c>
      <c r="L42" s="30" t="e">
        <f t="shared" ref="L42:L72" si="9">+J42/K42*100</f>
        <v>#REF!</v>
      </c>
    </row>
    <row r="43" spans="1:14" s="8" customFormat="1" x14ac:dyDescent="0.3">
      <c r="A43" s="43" t="s">
        <v>48</v>
      </c>
      <c r="B43" s="102" t="s">
        <v>115</v>
      </c>
      <c r="C43" s="48" t="s">
        <v>142</v>
      </c>
      <c r="D43" s="197" t="e">
        <f>D44-D45</f>
        <v>#REF!</v>
      </c>
      <c r="E43" s="69">
        <f>E44-E45</f>
        <v>0</v>
      </c>
      <c r="F43" s="73" t="e">
        <f t="shared" si="6"/>
        <v>#REF!</v>
      </c>
      <c r="G43" s="33" t="e">
        <f t="shared" ref="G43:H43" si="10">G44-G45</f>
        <v>#REF!</v>
      </c>
      <c r="H43" s="33" t="e">
        <f t="shared" si="10"/>
        <v>#REF!</v>
      </c>
      <c r="I43" s="23" t="e">
        <f>+G43/H43*100</f>
        <v>#REF!</v>
      </c>
      <c r="J43" s="72" t="e">
        <f t="shared" si="7"/>
        <v>#REF!</v>
      </c>
      <c r="K43" s="72" t="e">
        <f t="shared" si="8"/>
        <v>#REF!</v>
      </c>
      <c r="L43" s="30" t="e">
        <f t="shared" si="9"/>
        <v>#REF!</v>
      </c>
    </row>
    <row r="44" spans="1:14" s="8" customFormat="1" x14ac:dyDescent="0.3">
      <c r="A44" s="109" t="s">
        <v>87</v>
      </c>
      <c r="B44" s="102"/>
      <c r="C44" s="198" t="s">
        <v>131</v>
      </c>
      <c r="D44" s="192" t="e">
        <f>#REF!</f>
        <v>#REF!</v>
      </c>
      <c r="E44" s="69"/>
      <c r="F44" s="73" t="e">
        <f t="shared" si="6"/>
        <v>#REF!</v>
      </c>
      <c r="G44" s="187" t="e">
        <f>#REF!</f>
        <v>#REF!</v>
      </c>
      <c r="H44" s="33" t="e">
        <f>#REF!</f>
        <v>#REF!</v>
      </c>
      <c r="I44" s="23" t="e">
        <f>+G44/H44*100</f>
        <v>#REF!</v>
      </c>
      <c r="J44" s="72" t="e">
        <f t="shared" si="7"/>
        <v>#REF!</v>
      </c>
      <c r="K44" s="72" t="e">
        <f t="shared" si="8"/>
        <v>#REF!</v>
      </c>
      <c r="L44" s="30" t="e">
        <f t="shared" si="9"/>
        <v>#REF!</v>
      </c>
    </row>
    <row r="45" spans="1:14" s="8" customFormat="1" x14ac:dyDescent="0.3">
      <c r="A45" s="43" t="s">
        <v>141</v>
      </c>
      <c r="B45" s="102"/>
      <c r="C45" s="198" t="s">
        <v>1</v>
      </c>
      <c r="D45" s="192" t="e">
        <f>#REF!</f>
        <v>#REF!</v>
      </c>
      <c r="E45" s="69"/>
      <c r="F45" s="73" t="e">
        <f t="shared" si="6"/>
        <v>#REF!</v>
      </c>
      <c r="G45" s="187" t="e">
        <f>#REF!</f>
        <v>#REF!</v>
      </c>
      <c r="H45" s="33" t="e">
        <f>#REF!</f>
        <v>#REF!</v>
      </c>
      <c r="I45" s="23" t="e">
        <f>+G45/H45*100</f>
        <v>#REF!</v>
      </c>
      <c r="J45" s="72" t="e">
        <f t="shared" si="7"/>
        <v>#REF!</v>
      </c>
      <c r="K45" s="72" t="e">
        <f t="shared" si="8"/>
        <v>#REF!</v>
      </c>
      <c r="L45" s="30" t="e">
        <f t="shared" si="9"/>
        <v>#REF!</v>
      </c>
    </row>
    <row r="46" spans="1:14" s="8" customFormat="1" x14ac:dyDescent="0.3">
      <c r="A46" s="43" t="s">
        <v>49</v>
      </c>
      <c r="B46" s="100">
        <v>7044</v>
      </c>
      <c r="C46" s="35" t="s">
        <v>82</v>
      </c>
      <c r="D46" s="192" t="e">
        <f>#REF!</f>
        <v>#REF!</v>
      </c>
      <c r="E46" s="69" t="e">
        <f>#REF!</f>
        <v>#REF!</v>
      </c>
      <c r="F46" s="67" t="e">
        <f t="shared" si="6"/>
        <v>#REF!</v>
      </c>
      <c r="G46" s="13"/>
      <c r="H46" s="13"/>
      <c r="I46" s="23"/>
      <c r="J46" s="17" t="e">
        <f t="shared" si="7"/>
        <v>#REF!</v>
      </c>
      <c r="K46" s="17" t="e">
        <f t="shared" si="8"/>
        <v>#REF!</v>
      </c>
      <c r="L46" s="30" t="e">
        <f t="shared" si="9"/>
        <v>#REF!</v>
      </c>
    </row>
    <row r="47" spans="1:14" s="8" customFormat="1" x14ac:dyDescent="0.3">
      <c r="A47" s="107" t="s">
        <v>137</v>
      </c>
      <c r="B47" s="101" t="s">
        <v>83</v>
      </c>
      <c r="C47" s="40" t="s">
        <v>84</v>
      </c>
      <c r="D47" s="192" t="e">
        <f>#REF!</f>
        <v>#REF!</v>
      </c>
      <c r="E47" s="69" t="e">
        <f>#REF!</f>
        <v>#REF!</v>
      </c>
      <c r="F47" s="67" t="e">
        <f t="shared" si="6"/>
        <v>#REF!</v>
      </c>
      <c r="G47" s="13"/>
      <c r="H47" s="13"/>
      <c r="I47" s="23"/>
      <c r="J47" s="17" t="e">
        <f t="shared" si="7"/>
        <v>#REF!</v>
      </c>
      <c r="K47" s="17" t="e">
        <f t="shared" si="8"/>
        <v>#REF!</v>
      </c>
      <c r="L47" s="30" t="e">
        <f t="shared" si="9"/>
        <v>#REF!</v>
      </c>
    </row>
    <row r="48" spans="1:14" s="8" customFormat="1" x14ac:dyDescent="0.3">
      <c r="A48" s="43" t="s">
        <v>116</v>
      </c>
      <c r="B48" s="100" t="s">
        <v>85</v>
      </c>
      <c r="C48" s="35" t="s">
        <v>86</v>
      </c>
      <c r="D48" s="192" t="e">
        <f>#REF!</f>
        <v>#REF!</v>
      </c>
      <c r="E48" s="69" t="e">
        <f>#REF!</f>
        <v>#REF!</v>
      </c>
      <c r="F48" s="67" t="e">
        <f t="shared" si="6"/>
        <v>#REF!</v>
      </c>
      <c r="G48" s="14" t="e">
        <f>#REF!</f>
        <v>#REF!</v>
      </c>
      <c r="H48" s="14" t="e">
        <f>#REF!</f>
        <v>#REF!</v>
      </c>
      <c r="I48" s="23" t="e">
        <f t="shared" ref="I48:I54" si="11">+G48/H48*100</f>
        <v>#REF!</v>
      </c>
      <c r="J48" s="17" t="e">
        <f t="shared" si="7"/>
        <v>#REF!</v>
      </c>
      <c r="K48" s="17" t="e">
        <f t="shared" si="8"/>
        <v>#REF!</v>
      </c>
      <c r="L48" s="30" t="e">
        <f t="shared" si="9"/>
        <v>#REF!</v>
      </c>
    </row>
    <row r="49" spans="1:12" s="8" customFormat="1" x14ac:dyDescent="0.3">
      <c r="A49" s="107" t="s">
        <v>124</v>
      </c>
      <c r="B49" s="101" t="s">
        <v>88</v>
      </c>
      <c r="C49" s="40" t="s">
        <v>89</v>
      </c>
      <c r="D49" s="192" t="e">
        <f>#REF!</f>
        <v>#REF!</v>
      </c>
      <c r="E49" s="69" t="e">
        <f>#REF!</f>
        <v>#REF!</v>
      </c>
      <c r="F49" s="67" t="e">
        <f t="shared" si="6"/>
        <v>#REF!</v>
      </c>
      <c r="G49" s="14" t="e">
        <f>#REF!</f>
        <v>#REF!</v>
      </c>
      <c r="H49" s="14" t="e">
        <f>#REF!</f>
        <v>#REF!</v>
      </c>
      <c r="I49" s="23" t="e">
        <f t="shared" si="11"/>
        <v>#REF!</v>
      </c>
      <c r="J49" s="17" t="e">
        <f t="shared" si="7"/>
        <v>#REF!</v>
      </c>
      <c r="K49" s="17" t="e">
        <f t="shared" si="8"/>
        <v>#REF!</v>
      </c>
      <c r="L49" s="30" t="e">
        <f t="shared" si="9"/>
        <v>#REF!</v>
      </c>
    </row>
    <row r="50" spans="1:12" s="8" customFormat="1" x14ac:dyDescent="0.3">
      <c r="A50" s="43" t="s">
        <v>125</v>
      </c>
      <c r="B50" s="100">
        <v>7048</v>
      </c>
      <c r="C50" s="35" t="s">
        <v>14</v>
      </c>
      <c r="D50" s="192" t="e">
        <f>#REF!</f>
        <v>#REF!</v>
      </c>
      <c r="E50" s="69" t="e">
        <f>#REF!</f>
        <v>#REF!</v>
      </c>
      <c r="F50" s="67" t="e">
        <f t="shared" si="6"/>
        <v>#REF!</v>
      </c>
      <c r="G50" s="14" t="e">
        <f>#REF!</f>
        <v>#REF!</v>
      </c>
      <c r="H50" s="14" t="e">
        <f>#REF!</f>
        <v>#REF!</v>
      </c>
      <c r="I50" s="23" t="e">
        <f t="shared" si="11"/>
        <v>#REF!</v>
      </c>
      <c r="J50" s="17" t="e">
        <f t="shared" si="7"/>
        <v>#REF!</v>
      </c>
      <c r="K50" s="17" t="e">
        <f t="shared" si="8"/>
        <v>#REF!</v>
      </c>
      <c r="L50" s="30" t="e">
        <f t="shared" si="9"/>
        <v>#REF!</v>
      </c>
    </row>
    <row r="51" spans="1:12" s="8" customFormat="1" x14ac:dyDescent="0.3">
      <c r="A51" s="43" t="s">
        <v>50</v>
      </c>
      <c r="B51" s="100" t="s">
        <v>113</v>
      </c>
      <c r="C51" s="48" t="s">
        <v>112</v>
      </c>
      <c r="D51" s="197">
        <f>D52</f>
        <v>0</v>
      </c>
      <c r="E51" s="68">
        <f>E52</f>
        <v>0</v>
      </c>
      <c r="F51" s="67" t="e">
        <f t="shared" si="6"/>
        <v>#DIV/0!</v>
      </c>
      <c r="G51" s="33" t="e">
        <f t="shared" ref="G51:H51" si="12">G52</f>
        <v>#REF!</v>
      </c>
      <c r="H51" s="33" t="e">
        <f t="shared" si="12"/>
        <v>#REF!</v>
      </c>
      <c r="I51" s="23" t="e">
        <f t="shared" si="11"/>
        <v>#REF!</v>
      </c>
      <c r="J51" s="72" t="e">
        <f t="shared" si="7"/>
        <v>#REF!</v>
      </c>
      <c r="K51" s="72" t="e">
        <f t="shared" si="8"/>
        <v>#REF!</v>
      </c>
      <c r="L51" s="30" t="e">
        <f t="shared" si="9"/>
        <v>#REF!</v>
      </c>
    </row>
    <row r="52" spans="1:12" s="8" customFormat="1" x14ac:dyDescent="0.3">
      <c r="A52" s="43" t="s">
        <v>127</v>
      </c>
      <c r="B52" s="100" t="s">
        <v>129</v>
      </c>
      <c r="C52" s="48" t="s">
        <v>128</v>
      </c>
      <c r="D52" s="192"/>
      <c r="E52" s="69"/>
      <c r="F52" s="67" t="e">
        <f t="shared" si="6"/>
        <v>#DIV/0!</v>
      </c>
      <c r="G52" s="14" t="e">
        <f>#REF!</f>
        <v>#REF!</v>
      </c>
      <c r="H52" s="14" t="e">
        <f>#REF!</f>
        <v>#REF!</v>
      </c>
      <c r="I52" s="23" t="e">
        <f t="shared" si="11"/>
        <v>#REF!</v>
      </c>
      <c r="J52" s="17" t="e">
        <f t="shared" si="7"/>
        <v>#REF!</v>
      </c>
      <c r="K52" s="17" t="e">
        <f t="shared" si="8"/>
        <v>#REF!</v>
      </c>
      <c r="L52" s="30" t="e">
        <f t="shared" si="9"/>
        <v>#REF!</v>
      </c>
    </row>
    <row r="53" spans="1:12" s="8" customFormat="1" x14ac:dyDescent="0.3">
      <c r="A53" s="43" t="s">
        <v>52</v>
      </c>
      <c r="B53" s="100" t="s">
        <v>90</v>
      </c>
      <c r="C53" s="35" t="s">
        <v>15</v>
      </c>
      <c r="D53" s="192" t="e">
        <f>#REF!</f>
        <v>#REF!</v>
      </c>
      <c r="E53" s="69" t="e">
        <f>#REF!</f>
        <v>#REF!</v>
      </c>
      <c r="F53" s="67" t="e">
        <f t="shared" si="6"/>
        <v>#REF!</v>
      </c>
      <c r="G53" s="14" t="e">
        <f>#REF!</f>
        <v>#REF!</v>
      </c>
      <c r="H53" s="14" t="e">
        <f>#REF!</f>
        <v>#REF!</v>
      </c>
      <c r="I53" s="23" t="e">
        <f t="shared" si="11"/>
        <v>#REF!</v>
      </c>
      <c r="J53" s="17" t="e">
        <f t="shared" si="7"/>
        <v>#REF!</v>
      </c>
      <c r="K53" s="17" t="e">
        <f t="shared" si="8"/>
        <v>#REF!</v>
      </c>
      <c r="L53" s="30" t="e">
        <f t="shared" si="9"/>
        <v>#REF!</v>
      </c>
    </row>
    <row r="54" spans="1:12" s="8" customFormat="1" x14ac:dyDescent="0.3">
      <c r="A54" s="106" t="s">
        <v>51</v>
      </c>
      <c r="B54" s="104" t="s">
        <v>91</v>
      </c>
      <c r="C54" s="35" t="s">
        <v>145</v>
      </c>
      <c r="D54" s="197" t="e">
        <f>+D55+D59+D60+D61</f>
        <v>#REF!</v>
      </c>
      <c r="E54" s="68" t="e">
        <f>+E55+E59+E60+E61</f>
        <v>#REF!</v>
      </c>
      <c r="F54" s="67" t="e">
        <f t="shared" si="6"/>
        <v>#REF!</v>
      </c>
      <c r="G54" s="33" t="e">
        <f t="shared" ref="G54:H54" si="13">+G55+G59+G60+G61</f>
        <v>#REF!</v>
      </c>
      <c r="H54" s="33" t="e">
        <f t="shared" si="13"/>
        <v>#REF!</v>
      </c>
      <c r="I54" s="23" t="e">
        <f t="shared" si="11"/>
        <v>#REF!</v>
      </c>
      <c r="J54" s="72" t="e">
        <f t="shared" si="7"/>
        <v>#REF!</v>
      </c>
      <c r="K54" s="72" t="e">
        <f t="shared" si="8"/>
        <v>#REF!</v>
      </c>
      <c r="L54" s="30" t="e">
        <f t="shared" si="9"/>
        <v>#REF!</v>
      </c>
    </row>
    <row r="55" spans="1:12" s="8" customFormat="1" x14ac:dyDescent="0.3">
      <c r="A55" s="43" t="s">
        <v>53</v>
      </c>
      <c r="B55" s="100" t="s">
        <v>92</v>
      </c>
      <c r="C55" s="35" t="s">
        <v>126</v>
      </c>
      <c r="D55" s="197" t="e">
        <f>+D56+D57+D58</f>
        <v>#REF!</v>
      </c>
      <c r="E55" s="68" t="e">
        <f>+E56+E57+E58</f>
        <v>#REF!</v>
      </c>
      <c r="F55" s="67" t="e">
        <f t="shared" si="6"/>
        <v>#REF!</v>
      </c>
      <c r="G55" s="13"/>
      <c r="H55" s="13"/>
      <c r="I55" s="23"/>
      <c r="J55" s="72" t="e">
        <f t="shared" si="7"/>
        <v>#REF!</v>
      </c>
      <c r="K55" s="72" t="e">
        <f t="shared" si="8"/>
        <v>#REF!</v>
      </c>
      <c r="L55" s="30" t="e">
        <f t="shared" si="9"/>
        <v>#REF!</v>
      </c>
    </row>
    <row r="56" spans="1:12" s="8" customFormat="1" x14ac:dyDescent="0.3">
      <c r="A56" s="107" t="s">
        <v>117</v>
      </c>
      <c r="B56" s="103" t="s">
        <v>93</v>
      </c>
      <c r="C56" s="35" t="s">
        <v>94</v>
      </c>
      <c r="D56" s="192" t="e">
        <f>#REF!</f>
        <v>#REF!</v>
      </c>
      <c r="E56" s="69" t="e">
        <f>#REF!</f>
        <v>#REF!</v>
      </c>
      <c r="F56" s="67" t="e">
        <f t="shared" si="6"/>
        <v>#REF!</v>
      </c>
      <c r="G56" s="13"/>
      <c r="H56" s="13"/>
      <c r="I56" s="23"/>
      <c r="J56" s="17" t="e">
        <f t="shared" si="7"/>
        <v>#REF!</v>
      </c>
      <c r="K56" s="17" t="e">
        <f t="shared" si="8"/>
        <v>#REF!</v>
      </c>
      <c r="L56" s="30" t="e">
        <f t="shared" si="9"/>
        <v>#REF!</v>
      </c>
    </row>
    <row r="57" spans="1:12" s="8" customFormat="1" x14ac:dyDescent="0.3">
      <c r="A57" s="107" t="s">
        <v>118</v>
      </c>
      <c r="B57" s="103" t="s">
        <v>93</v>
      </c>
      <c r="C57" s="49" t="s">
        <v>150</v>
      </c>
      <c r="D57" s="192" t="e">
        <f>#REF!</f>
        <v>#REF!</v>
      </c>
      <c r="E57" s="69" t="e">
        <f>#REF!</f>
        <v>#REF!</v>
      </c>
      <c r="F57" s="67" t="e">
        <f t="shared" si="6"/>
        <v>#REF!</v>
      </c>
      <c r="G57" s="13"/>
      <c r="H57" s="13"/>
      <c r="I57" s="23"/>
      <c r="J57" s="17" t="e">
        <f t="shared" si="7"/>
        <v>#REF!</v>
      </c>
      <c r="K57" s="17" t="e">
        <f t="shared" si="8"/>
        <v>#REF!</v>
      </c>
      <c r="L57" s="30" t="e">
        <f t="shared" si="9"/>
        <v>#REF!</v>
      </c>
    </row>
    <row r="58" spans="1:12" s="8" customFormat="1" x14ac:dyDescent="0.3">
      <c r="A58" s="107" t="s">
        <v>119</v>
      </c>
      <c r="B58" s="103" t="s">
        <v>93</v>
      </c>
      <c r="C58" s="49" t="s">
        <v>95</v>
      </c>
      <c r="D58" s="192" t="e">
        <f>#REF!</f>
        <v>#REF!</v>
      </c>
      <c r="E58" s="69" t="e">
        <f>#REF!</f>
        <v>#REF!</v>
      </c>
      <c r="F58" s="67" t="e">
        <f t="shared" si="6"/>
        <v>#REF!</v>
      </c>
      <c r="G58" s="13"/>
      <c r="H58" s="13"/>
      <c r="I58" s="23"/>
      <c r="J58" s="17" t="e">
        <f t="shared" si="7"/>
        <v>#REF!</v>
      </c>
      <c r="K58" s="17" t="e">
        <f t="shared" si="8"/>
        <v>#REF!</v>
      </c>
      <c r="L58" s="30" t="e">
        <f t="shared" si="9"/>
        <v>#REF!</v>
      </c>
    </row>
    <row r="59" spans="1:12" s="8" customFormat="1" x14ac:dyDescent="0.3">
      <c r="A59" s="43" t="s">
        <v>54</v>
      </c>
      <c r="B59" s="100" t="s">
        <v>96</v>
      </c>
      <c r="C59" s="35" t="s">
        <v>97</v>
      </c>
      <c r="D59" s="192" t="e">
        <f>#REF!</f>
        <v>#REF!</v>
      </c>
      <c r="E59" s="69" t="e">
        <f>#REF!</f>
        <v>#REF!</v>
      </c>
      <c r="F59" s="67" t="e">
        <f t="shared" si="6"/>
        <v>#REF!</v>
      </c>
      <c r="G59" s="14" t="e">
        <f>#REF!</f>
        <v>#REF!</v>
      </c>
      <c r="H59" s="14" t="e">
        <f>#REF!</f>
        <v>#REF!</v>
      </c>
      <c r="I59" s="23" t="e">
        <f>+G59/H59*100</f>
        <v>#REF!</v>
      </c>
      <c r="J59" s="17" t="e">
        <f t="shared" si="7"/>
        <v>#REF!</v>
      </c>
      <c r="K59" s="17" t="e">
        <f t="shared" si="8"/>
        <v>#REF!</v>
      </c>
      <c r="L59" s="30" t="e">
        <f t="shared" si="9"/>
        <v>#REF!</v>
      </c>
    </row>
    <row r="60" spans="1:12" s="8" customFormat="1" x14ac:dyDescent="0.3">
      <c r="A60" s="43" t="s">
        <v>55</v>
      </c>
      <c r="B60" s="100" t="s">
        <v>98</v>
      </c>
      <c r="C60" s="35" t="s">
        <v>151</v>
      </c>
      <c r="D60" s="192" t="e">
        <f>#REF!</f>
        <v>#REF!</v>
      </c>
      <c r="E60" s="69" t="e">
        <f>#REF!</f>
        <v>#REF!</v>
      </c>
      <c r="F60" s="67" t="e">
        <f t="shared" si="6"/>
        <v>#REF!</v>
      </c>
      <c r="G60" s="14" t="e">
        <f>#REF!</f>
        <v>#REF!</v>
      </c>
      <c r="H60" s="14" t="e">
        <f>#REF!</f>
        <v>#REF!</v>
      </c>
      <c r="I60" s="23" t="e">
        <f>+G60/H60*100</f>
        <v>#REF!</v>
      </c>
      <c r="J60" s="17" t="e">
        <f t="shared" si="7"/>
        <v>#REF!</v>
      </c>
      <c r="K60" s="17" t="e">
        <f t="shared" si="8"/>
        <v>#REF!</v>
      </c>
      <c r="L60" s="30" t="e">
        <f t="shared" si="9"/>
        <v>#REF!</v>
      </c>
    </row>
    <row r="61" spans="1:12" s="8" customFormat="1" x14ac:dyDescent="0.3">
      <c r="A61" s="43" t="s">
        <v>57</v>
      </c>
      <c r="B61" s="100" t="s">
        <v>99</v>
      </c>
      <c r="C61" s="35" t="s">
        <v>195</v>
      </c>
      <c r="D61" s="197" t="e">
        <f>D62</f>
        <v>#REF!</v>
      </c>
      <c r="E61" s="197" t="e">
        <f>E62</f>
        <v>#REF!</v>
      </c>
      <c r="F61" s="67" t="e">
        <f t="shared" si="6"/>
        <v>#REF!</v>
      </c>
      <c r="G61" s="33" t="e">
        <f>G62</f>
        <v>#REF!</v>
      </c>
      <c r="H61" s="33" t="e">
        <f>H62</f>
        <v>#REF!</v>
      </c>
      <c r="I61" s="23" t="e">
        <f>+G61/H61*100</f>
        <v>#REF!</v>
      </c>
      <c r="J61" s="72" t="e">
        <f t="shared" si="7"/>
        <v>#REF!</v>
      </c>
      <c r="K61" s="72" t="e">
        <f t="shared" si="8"/>
        <v>#REF!</v>
      </c>
      <c r="L61" s="30" t="e">
        <f t="shared" si="9"/>
        <v>#REF!</v>
      </c>
    </row>
    <row r="62" spans="1:12" s="8" customFormat="1" x14ac:dyDescent="0.3">
      <c r="A62" s="43" t="s">
        <v>58</v>
      </c>
      <c r="B62" s="100" t="s">
        <v>100</v>
      </c>
      <c r="C62" s="37" t="s">
        <v>16</v>
      </c>
      <c r="D62" s="192" t="e">
        <f>#REF!</f>
        <v>#REF!</v>
      </c>
      <c r="E62" s="69" t="e">
        <f>#REF!</f>
        <v>#REF!</v>
      </c>
      <c r="F62" s="67" t="e">
        <f t="shared" si="6"/>
        <v>#REF!</v>
      </c>
      <c r="G62" s="74" t="e">
        <f>G63</f>
        <v>#REF!</v>
      </c>
      <c r="H62" s="13" t="e">
        <f>H63</f>
        <v>#REF!</v>
      </c>
      <c r="I62" s="75" t="e">
        <f>+G62/H62*100</f>
        <v>#REF!</v>
      </c>
      <c r="J62" s="17" t="e">
        <f t="shared" si="7"/>
        <v>#REF!</v>
      </c>
      <c r="K62" s="17" t="e">
        <f t="shared" si="8"/>
        <v>#REF!</v>
      </c>
      <c r="L62" s="30" t="e">
        <f t="shared" si="9"/>
        <v>#REF!</v>
      </c>
    </row>
    <row r="63" spans="1:12" s="8" customFormat="1" x14ac:dyDescent="0.3">
      <c r="A63" s="107" t="s">
        <v>194</v>
      </c>
      <c r="B63" s="101" t="s">
        <v>101</v>
      </c>
      <c r="C63" s="40" t="s">
        <v>102</v>
      </c>
      <c r="D63" s="192" t="e">
        <f>#REF!</f>
        <v>#REF!</v>
      </c>
      <c r="E63" s="69" t="e">
        <f>#REF!</f>
        <v>#REF!</v>
      </c>
      <c r="F63" s="67" t="e">
        <f t="shared" si="6"/>
        <v>#REF!</v>
      </c>
      <c r="G63" s="14" t="e">
        <f>#REF!</f>
        <v>#REF!</v>
      </c>
      <c r="H63" s="14" t="e">
        <f>#REF!</f>
        <v>#REF!</v>
      </c>
      <c r="I63" s="23" t="e">
        <f>+G63/H63*100</f>
        <v>#REF!</v>
      </c>
      <c r="J63" s="17" t="e">
        <f t="shared" si="7"/>
        <v>#REF!</v>
      </c>
      <c r="K63" s="17" t="e">
        <f t="shared" si="8"/>
        <v>#REF!</v>
      </c>
      <c r="L63" s="30" t="e">
        <f t="shared" si="9"/>
        <v>#REF!</v>
      </c>
    </row>
    <row r="64" spans="1:12" s="8" customFormat="1" x14ac:dyDescent="0.3">
      <c r="A64" s="106" t="s">
        <v>56</v>
      </c>
      <c r="B64" s="104" t="s">
        <v>103</v>
      </c>
      <c r="C64" s="35" t="s">
        <v>146</v>
      </c>
      <c r="D64" s="197" t="e">
        <f>+D65</f>
        <v>#REF!</v>
      </c>
      <c r="E64" s="68" t="e">
        <f>+E65</f>
        <v>#REF!</v>
      </c>
      <c r="F64" s="67" t="e">
        <f t="shared" si="6"/>
        <v>#REF!</v>
      </c>
      <c r="G64" s="13">
        <v>0</v>
      </c>
      <c r="H64" s="13">
        <v>0</v>
      </c>
      <c r="I64" s="23"/>
      <c r="J64" s="72" t="e">
        <f t="shared" si="7"/>
        <v>#REF!</v>
      </c>
      <c r="K64" s="72" t="e">
        <f t="shared" si="8"/>
        <v>#REF!</v>
      </c>
      <c r="L64" s="30" t="e">
        <f t="shared" si="9"/>
        <v>#REF!</v>
      </c>
    </row>
    <row r="65" spans="1:12" s="8" customFormat="1" ht="28.2" x14ac:dyDescent="0.3">
      <c r="A65" s="43" t="s">
        <v>120</v>
      </c>
      <c r="B65" s="100" t="s">
        <v>104</v>
      </c>
      <c r="C65" s="193" t="s">
        <v>152</v>
      </c>
      <c r="D65" s="197" t="e">
        <f>+D66+D67+D68+D69</f>
        <v>#REF!</v>
      </c>
      <c r="E65" s="68" t="e">
        <f>+E66+E67+E68+E69</f>
        <v>#REF!</v>
      </c>
      <c r="F65" s="67" t="e">
        <f t="shared" si="6"/>
        <v>#REF!</v>
      </c>
      <c r="G65" s="13">
        <v>0</v>
      </c>
      <c r="H65" s="13">
        <v>0</v>
      </c>
      <c r="I65" s="23"/>
      <c r="J65" s="72" t="e">
        <f t="shared" si="7"/>
        <v>#REF!</v>
      </c>
      <c r="K65" s="72" t="e">
        <f t="shared" si="8"/>
        <v>#REF!</v>
      </c>
      <c r="L65" s="30" t="e">
        <f t="shared" si="9"/>
        <v>#REF!</v>
      </c>
    </row>
    <row r="66" spans="1:12" s="8" customFormat="1" x14ac:dyDescent="0.3">
      <c r="A66" s="43" t="s">
        <v>121</v>
      </c>
      <c r="B66" s="100"/>
      <c r="C66" s="35" t="s">
        <v>17</v>
      </c>
      <c r="D66" s="192" t="e">
        <f>#REF!</f>
        <v>#REF!</v>
      </c>
      <c r="E66" s="69" t="e">
        <f>#REF!</f>
        <v>#REF!</v>
      </c>
      <c r="F66" s="67" t="e">
        <f t="shared" si="6"/>
        <v>#REF!</v>
      </c>
      <c r="G66" s="13"/>
      <c r="H66" s="13"/>
      <c r="I66" s="23"/>
      <c r="J66" s="17" t="e">
        <f t="shared" si="7"/>
        <v>#REF!</v>
      </c>
      <c r="K66" s="17" t="e">
        <f t="shared" si="8"/>
        <v>#REF!</v>
      </c>
      <c r="L66" s="30" t="e">
        <f t="shared" si="9"/>
        <v>#REF!</v>
      </c>
    </row>
    <row r="67" spans="1:12" s="8" customFormat="1" x14ac:dyDescent="0.3">
      <c r="A67" s="43" t="s">
        <v>122</v>
      </c>
      <c r="B67" s="100"/>
      <c r="C67" s="35" t="s">
        <v>18</v>
      </c>
      <c r="D67" s="192" t="e">
        <f>#REF!</f>
        <v>#REF!</v>
      </c>
      <c r="E67" s="69" t="e">
        <f>#REF!</f>
        <v>#REF!</v>
      </c>
      <c r="F67" s="67" t="e">
        <f t="shared" si="6"/>
        <v>#REF!</v>
      </c>
      <c r="G67" s="13"/>
      <c r="H67" s="13"/>
      <c r="I67" s="23"/>
      <c r="J67" s="17" t="e">
        <f t="shared" si="7"/>
        <v>#REF!</v>
      </c>
      <c r="K67" s="17" t="e">
        <f t="shared" si="8"/>
        <v>#REF!</v>
      </c>
      <c r="L67" s="30" t="e">
        <f t="shared" si="9"/>
        <v>#REF!</v>
      </c>
    </row>
    <row r="68" spans="1:12" s="8" customFormat="1" x14ac:dyDescent="0.3">
      <c r="A68" s="43" t="s">
        <v>143</v>
      </c>
      <c r="B68" s="100"/>
      <c r="C68" s="35" t="s">
        <v>19</v>
      </c>
      <c r="D68" s="192" t="e">
        <f>#REF!</f>
        <v>#REF!</v>
      </c>
      <c r="E68" s="69" t="e">
        <f>#REF!</f>
        <v>#REF!</v>
      </c>
      <c r="F68" s="67" t="e">
        <f t="shared" si="6"/>
        <v>#REF!</v>
      </c>
      <c r="G68" s="13"/>
      <c r="H68" s="13"/>
      <c r="I68" s="23"/>
      <c r="J68" s="17" t="e">
        <f t="shared" si="7"/>
        <v>#REF!</v>
      </c>
      <c r="K68" s="17" t="e">
        <f t="shared" si="8"/>
        <v>#REF!</v>
      </c>
      <c r="L68" s="30" t="e">
        <f t="shared" si="9"/>
        <v>#REF!</v>
      </c>
    </row>
    <row r="69" spans="1:12" s="8" customFormat="1" ht="18.600000000000001" customHeight="1" x14ac:dyDescent="0.3">
      <c r="A69" s="43" t="s">
        <v>144</v>
      </c>
      <c r="B69" s="101"/>
      <c r="C69" s="35" t="s">
        <v>20</v>
      </c>
      <c r="D69" s="192" t="e">
        <f>#REF!</f>
        <v>#REF!</v>
      </c>
      <c r="E69" s="69" t="e">
        <f>#REF!</f>
        <v>#REF!</v>
      </c>
      <c r="F69" s="67" t="e">
        <f t="shared" si="6"/>
        <v>#REF!</v>
      </c>
      <c r="G69" s="13"/>
      <c r="H69" s="13"/>
      <c r="I69" s="23"/>
      <c r="J69" s="17" t="e">
        <f t="shared" si="7"/>
        <v>#REF!</v>
      </c>
      <c r="K69" s="17" t="e">
        <f t="shared" si="8"/>
        <v>#REF!</v>
      </c>
      <c r="L69" s="30" t="e">
        <f t="shared" si="9"/>
        <v>#REF!</v>
      </c>
    </row>
    <row r="70" spans="1:12" s="8" customFormat="1" x14ac:dyDescent="0.3">
      <c r="A70" s="106" t="s">
        <v>105</v>
      </c>
      <c r="B70" s="235"/>
      <c r="C70" s="231" t="s">
        <v>196</v>
      </c>
      <c r="D70" s="197" t="e">
        <f>#REF!</f>
        <v>#REF!</v>
      </c>
      <c r="E70" s="68" t="e">
        <f>#REF!</f>
        <v>#REF!</v>
      </c>
      <c r="F70" s="67" t="e">
        <f t="shared" si="6"/>
        <v>#REF!</v>
      </c>
      <c r="G70" s="33" t="e">
        <f>#REF!</f>
        <v>#REF!</v>
      </c>
      <c r="H70" s="33" t="e">
        <f>#REF!</f>
        <v>#REF!</v>
      </c>
      <c r="I70" s="23" t="e">
        <f t="shared" ref="I70:I75" si="14">+G70/H70*100</f>
        <v>#REF!</v>
      </c>
      <c r="J70" s="72" t="e">
        <f t="shared" ref="J70" si="15">+D70+G70</f>
        <v>#REF!</v>
      </c>
      <c r="K70" s="72" t="e">
        <f t="shared" ref="K70" si="16">+E70+H70</f>
        <v>#REF!</v>
      </c>
      <c r="L70" s="30" t="e">
        <f t="shared" si="9"/>
        <v>#REF!</v>
      </c>
    </row>
    <row r="71" spans="1:12" x14ac:dyDescent="0.3">
      <c r="A71" s="233" t="s">
        <v>59</v>
      </c>
      <c r="B71" s="236"/>
      <c r="C71" s="231" t="s">
        <v>197</v>
      </c>
      <c r="D71" s="197" t="e">
        <f>D8+D54+D64+D70</f>
        <v>#REF!</v>
      </c>
      <c r="E71" s="68" t="e">
        <f>E8+E54+E64+E70</f>
        <v>#REF!</v>
      </c>
      <c r="F71" s="67" t="e">
        <f t="shared" si="6"/>
        <v>#REF!</v>
      </c>
      <c r="G71" s="33" t="e">
        <f>G8+G54+G64+G70</f>
        <v>#REF!</v>
      </c>
      <c r="H71" s="33" t="e">
        <f>H8+H54+H64+H70</f>
        <v>#REF!</v>
      </c>
      <c r="I71" s="23" t="e">
        <f t="shared" si="14"/>
        <v>#REF!</v>
      </c>
      <c r="J71" s="72" t="e">
        <f>J8+J54+J64+J70</f>
        <v>#REF!</v>
      </c>
      <c r="K71" s="72" t="e">
        <f>K8+K54+K64+K70</f>
        <v>#REF!</v>
      </c>
      <c r="L71" s="30" t="e">
        <f t="shared" si="9"/>
        <v>#REF!</v>
      </c>
    </row>
    <row r="72" spans="1:12" ht="28.2" x14ac:dyDescent="0.3">
      <c r="A72" s="229" t="s">
        <v>106</v>
      </c>
      <c r="B72" s="236"/>
      <c r="C72" s="231" t="s">
        <v>198</v>
      </c>
      <c r="D72" s="192" t="e">
        <f>#REF!</f>
        <v>#REF!</v>
      </c>
      <c r="E72" s="69" t="e">
        <f>#REF!</f>
        <v>#REF!</v>
      </c>
      <c r="F72" s="67" t="e">
        <f t="shared" si="6"/>
        <v>#REF!</v>
      </c>
      <c r="G72" s="13" t="e">
        <f>#REF!</f>
        <v>#REF!</v>
      </c>
      <c r="H72" s="13" t="e">
        <f>#REF!</f>
        <v>#REF!</v>
      </c>
      <c r="I72" s="23" t="e">
        <f t="shared" si="14"/>
        <v>#REF!</v>
      </c>
      <c r="J72" s="17" t="e">
        <f t="shared" ref="J72:J73" si="17">+D72+G72</f>
        <v>#REF!</v>
      </c>
      <c r="K72" s="17" t="e">
        <f t="shared" ref="K72:K73" si="18">+E72+H72</f>
        <v>#REF!</v>
      </c>
      <c r="L72" s="30" t="e">
        <f t="shared" si="9"/>
        <v>#REF!</v>
      </c>
    </row>
    <row r="73" spans="1:12" x14ac:dyDescent="0.3">
      <c r="A73" s="230" t="s">
        <v>107</v>
      </c>
      <c r="B73" s="237"/>
      <c r="C73" s="231" t="s">
        <v>199</v>
      </c>
      <c r="D73" s="192" t="e">
        <f>#REF!</f>
        <v>#REF!</v>
      </c>
      <c r="E73" s="69" t="e">
        <f>#REF!</f>
        <v>#REF!</v>
      </c>
      <c r="F73" s="67" t="e">
        <f t="shared" ref="F73:F75" si="19">+D73/E73*100</f>
        <v>#REF!</v>
      </c>
      <c r="G73" s="13" t="e">
        <f>#REF!</f>
        <v>#REF!</v>
      </c>
      <c r="H73" s="13" t="e">
        <f>#REF!</f>
        <v>#REF!</v>
      </c>
      <c r="I73" s="23" t="e">
        <f t="shared" si="14"/>
        <v>#REF!</v>
      </c>
      <c r="J73" s="17" t="e">
        <f t="shared" si="17"/>
        <v>#REF!</v>
      </c>
      <c r="K73" s="17" t="e">
        <f t="shared" si="18"/>
        <v>#REF!</v>
      </c>
      <c r="L73" s="30" t="e">
        <f t="shared" ref="L73:L75" si="20">+J73/K73*100</f>
        <v>#REF!</v>
      </c>
    </row>
    <row r="74" spans="1:12" x14ac:dyDescent="0.3">
      <c r="A74" s="233" t="s">
        <v>108</v>
      </c>
      <c r="B74" s="236"/>
      <c r="C74" s="303" t="s">
        <v>200</v>
      </c>
      <c r="D74" s="197" t="e">
        <f>D72+D73</f>
        <v>#REF!</v>
      </c>
      <c r="E74" s="68" t="e">
        <f>E72+E73</f>
        <v>#REF!</v>
      </c>
      <c r="F74" s="67" t="e">
        <f t="shared" si="19"/>
        <v>#REF!</v>
      </c>
      <c r="G74" s="33" t="e">
        <f>G72+G73</f>
        <v>#REF!</v>
      </c>
      <c r="H74" s="33" t="e">
        <f>H72+H73</f>
        <v>#REF!</v>
      </c>
      <c r="I74" s="23" t="e">
        <f t="shared" si="14"/>
        <v>#REF!</v>
      </c>
      <c r="J74" s="72" t="e">
        <f>J72+J73</f>
        <v>#REF!</v>
      </c>
      <c r="K74" s="72" t="e">
        <f>K72+K73</f>
        <v>#REF!</v>
      </c>
      <c r="L74" s="30" t="e">
        <f t="shared" si="20"/>
        <v>#REF!</v>
      </c>
    </row>
    <row r="75" spans="1:12" s="7" customFormat="1" thickBot="1" x14ac:dyDescent="0.3">
      <c r="A75" s="234" t="s">
        <v>109</v>
      </c>
      <c r="B75" s="238"/>
      <c r="C75" s="304" t="s">
        <v>201</v>
      </c>
      <c r="D75" s="222" t="e">
        <f>D71+D74</f>
        <v>#REF!</v>
      </c>
      <c r="E75" s="223" t="e">
        <f>E71+E74</f>
        <v>#REF!</v>
      </c>
      <c r="F75" s="71" t="e">
        <f t="shared" si="19"/>
        <v>#REF!</v>
      </c>
      <c r="G75" s="224" t="e">
        <f>G71+G74</f>
        <v>#REF!</v>
      </c>
      <c r="H75" s="224" t="e">
        <f>H71+H74</f>
        <v>#REF!</v>
      </c>
      <c r="I75" s="24" t="e">
        <f t="shared" si="14"/>
        <v>#REF!</v>
      </c>
      <c r="J75" s="225" t="e">
        <f>J71+J74</f>
        <v>#REF!</v>
      </c>
      <c r="K75" s="225" t="e">
        <f>K71+K74</f>
        <v>#REF!</v>
      </c>
      <c r="L75" s="31" t="e">
        <f t="shared" si="20"/>
        <v>#REF!</v>
      </c>
    </row>
    <row r="76" spans="1:12" s="7" customFormat="1" ht="13.8" x14ac:dyDescent="0.25">
      <c r="A76" s="214"/>
      <c r="B76" s="214"/>
      <c r="C76" s="215"/>
      <c r="D76" s="216"/>
      <c r="E76" s="216"/>
      <c r="F76" s="217"/>
      <c r="G76" s="218"/>
      <c r="H76" s="218"/>
      <c r="I76" s="219"/>
      <c r="J76" s="220"/>
      <c r="K76" s="220"/>
      <c r="L76" s="221"/>
    </row>
    <row r="77" spans="1:12" s="7" customFormat="1" ht="13.8" x14ac:dyDescent="0.25">
      <c r="A77" s="214"/>
      <c r="B77" s="214"/>
      <c r="C77" s="215"/>
      <c r="D77" s="216"/>
      <c r="E77" s="216"/>
      <c r="F77" s="217"/>
      <c r="G77" s="218"/>
      <c r="H77" s="218"/>
      <c r="I77" s="219"/>
      <c r="J77" s="220"/>
      <c r="K77" s="220"/>
      <c r="L77" s="221"/>
    </row>
    <row r="78" spans="1:12" x14ac:dyDescent="0.3">
      <c r="A78" s="82" t="s">
        <v>206</v>
      </c>
      <c r="B78" s="51"/>
      <c r="C78" s="76"/>
      <c r="D78"/>
      <c r="E78"/>
    </row>
    <row r="79" spans="1:12" x14ac:dyDescent="0.3">
      <c r="A79" s="51"/>
      <c r="B79" s="51"/>
      <c r="D79"/>
      <c r="E79"/>
    </row>
    <row r="80" spans="1:12" x14ac:dyDescent="0.3">
      <c r="A80" s="51"/>
      <c r="B80" s="51"/>
      <c r="C80"/>
      <c r="D80"/>
      <c r="E80"/>
    </row>
    <row r="81" spans="1:5" x14ac:dyDescent="0.3">
      <c r="A81" s="51"/>
      <c r="B81" s="51"/>
      <c r="C81"/>
      <c r="D81"/>
      <c r="E81"/>
    </row>
    <row r="82" spans="1:5" x14ac:dyDescent="0.3">
      <c r="A82" s="51"/>
      <c r="B82" s="51"/>
      <c r="C82" s="51"/>
      <c r="D82"/>
      <c r="E82"/>
    </row>
    <row r="85" spans="1:5" x14ac:dyDescent="0.3">
      <c r="B85" s="51"/>
      <c r="C85" s="51"/>
      <c r="D85"/>
      <c r="E85"/>
    </row>
    <row r="86" spans="1:5" x14ac:dyDescent="0.3">
      <c r="B86" s="51"/>
      <c r="C86" s="51"/>
      <c r="D86"/>
      <c r="E86"/>
    </row>
    <row r="87" spans="1:5" x14ac:dyDescent="0.3">
      <c r="B87" s="51"/>
      <c r="C87" s="51"/>
      <c r="D87"/>
      <c r="E87"/>
    </row>
    <row r="88" spans="1:5" x14ac:dyDescent="0.3">
      <c r="B88" s="51"/>
      <c r="C88" s="51"/>
      <c r="D88"/>
      <c r="E88"/>
    </row>
  </sheetData>
  <pageMargins left="0" right="0" top="0" bottom="0" header="0.31496062992125984" footer="0.31496062992125984"/>
  <pageSetup paperSize="9" scale="43" orientation="portrait" r:id="rId1"/>
  <headerFooter>
    <oddHeader>&amp;RPREGLEDNICA 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tabSelected="1" topLeftCell="A70" zoomScaleNormal="100" workbookViewId="0">
      <selection activeCell="J4" sqref="J1:J1048576"/>
    </sheetView>
  </sheetViews>
  <sheetFormatPr defaultColWidth="11.5546875" defaultRowHeight="14.4" x14ac:dyDescent="0.3"/>
  <cols>
    <col min="1" max="1" width="3.109375" style="209" customWidth="1"/>
    <col min="2" max="2" width="6.88671875" style="209" customWidth="1"/>
    <col min="3" max="3" width="57.109375" style="209" customWidth="1"/>
    <col min="4" max="4" width="17.33203125" style="209" customWidth="1"/>
    <col min="5" max="5" width="17.33203125" style="209" bestFit="1" customWidth="1"/>
    <col min="6" max="6" width="17.33203125" style="209" customWidth="1"/>
    <col min="7" max="7" width="11" style="209" customWidth="1"/>
    <col min="8" max="8" width="10" style="209" customWidth="1"/>
    <col min="9" max="9" width="10.33203125" style="209" customWidth="1"/>
    <col min="10" max="16384" width="11.5546875" style="209"/>
  </cols>
  <sheetData>
    <row r="1" spans="1:9" ht="17.399999999999999" x14ac:dyDescent="0.3">
      <c r="B1" s="332" t="s">
        <v>223</v>
      </c>
      <c r="C1" s="332"/>
    </row>
    <row r="3" spans="1:9" x14ac:dyDescent="0.3">
      <c r="B3" s="52" t="s">
        <v>153</v>
      </c>
      <c r="C3" s="52"/>
      <c r="D3" s="200"/>
      <c r="E3" s="200"/>
      <c r="F3" s="200"/>
      <c r="G3" s="200"/>
      <c r="H3" s="200"/>
      <c r="I3" s="200"/>
    </row>
    <row r="4" spans="1:9" x14ac:dyDescent="0.3">
      <c r="B4" s="52" t="s">
        <v>154</v>
      </c>
      <c r="C4" s="52"/>
      <c r="D4" s="53"/>
      <c r="E4" s="333"/>
      <c r="F4" s="333"/>
      <c r="G4" s="200"/>
      <c r="H4" s="200"/>
      <c r="I4" s="200"/>
    </row>
    <row r="5" spans="1:9" x14ac:dyDescent="0.3">
      <c r="B5" s="52" t="s">
        <v>162</v>
      </c>
      <c r="C5" s="52"/>
      <c r="D5" s="200"/>
      <c r="E5" s="200"/>
      <c r="F5" s="200"/>
      <c r="G5" s="200"/>
      <c r="H5" s="200"/>
      <c r="I5" s="200"/>
    </row>
    <row r="6" spans="1:9" x14ac:dyDescent="0.3">
      <c r="B6" s="200"/>
      <c r="C6" s="52"/>
      <c r="D6" s="200"/>
      <c r="E6" s="200"/>
      <c r="F6" s="200"/>
      <c r="G6" s="200"/>
      <c r="H6" s="200"/>
      <c r="I6" s="200"/>
    </row>
    <row r="7" spans="1:9" x14ac:dyDescent="0.3">
      <c r="B7" s="57"/>
      <c r="C7" s="4"/>
      <c r="D7" s="200"/>
      <c r="E7" s="200"/>
      <c r="F7" s="200"/>
      <c r="G7" s="200"/>
      <c r="H7" s="200"/>
      <c r="I7" s="200"/>
    </row>
    <row r="8" spans="1:9" ht="15" thickBot="1" x14ac:dyDescent="0.35">
      <c r="A8" s="337"/>
      <c r="B8" s="338" t="s">
        <v>133</v>
      </c>
      <c r="C8" s="338"/>
      <c r="D8" s="338"/>
      <c r="E8" s="338"/>
      <c r="F8" s="338"/>
      <c r="G8" s="338"/>
      <c r="H8" s="338"/>
      <c r="I8" s="338"/>
    </row>
    <row r="9" spans="1:9" ht="55.2" customHeight="1" x14ac:dyDescent="0.3">
      <c r="A9" s="337"/>
      <c r="B9" s="54"/>
      <c r="C9" s="80"/>
      <c r="D9" s="207" t="s">
        <v>215</v>
      </c>
      <c r="E9" s="207" t="s">
        <v>216</v>
      </c>
      <c r="F9" s="207" t="s">
        <v>218</v>
      </c>
      <c r="G9" s="313" t="s">
        <v>217</v>
      </c>
      <c r="H9" s="313" t="s">
        <v>219</v>
      </c>
      <c r="I9" s="323" t="s">
        <v>207</v>
      </c>
    </row>
    <row r="10" spans="1:9" s="239" customFormat="1" ht="19.2" customHeight="1" x14ac:dyDescent="0.25">
      <c r="A10" s="337"/>
      <c r="B10" s="55" t="s">
        <v>62</v>
      </c>
      <c r="C10" s="81" t="s">
        <v>155</v>
      </c>
      <c r="D10" s="56">
        <v>1</v>
      </c>
      <c r="E10" s="56">
        <v>2</v>
      </c>
      <c r="F10" s="56">
        <v>3</v>
      </c>
      <c r="G10" s="56" t="s">
        <v>220</v>
      </c>
      <c r="H10" s="56" t="s">
        <v>221</v>
      </c>
      <c r="I10" s="324" t="s">
        <v>222</v>
      </c>
    </row>
    <row r="11" spans="1:9" s="239" customFormat="1" ht="22.95" customHeight="1" x14ac:dyDescent="0.3">
      <c r="A11" s="337"/>
      <c r="B11" s="204" t="s">
        <v>21</v>
      </c>
      <c r="C11" s="244" t="s">
        <v>123</v>
      </c>
      <c r="D11" s="205">
        <v>1660280034.5000002</v>
      </c>
      <c r="E11" s="205">
        <v>1433484152.99</v>
      </c>
      <c r="F11" s="205">
        <v>1542786420.21</v>
      </c>
      <c r="G11" s="245">
        <v>115.8213037121438</v>
      </c>
      <c r="H11" s="245">
        <v>107.61567594521652</v>
      </c>
      <c r="I11" s="305">
        <v>92.915269036065141</v>
      </c>
    </row>
    <row r="12" spans="1:9" s="239" customFormat="1" ht="31.95" customHeight="1" x14ac:dyDescent="0.3">
      <c r="A12" s="337"/>
      <c r="B12" s="247" t="s">
        <v>22</v>
      </c>
      <c r="C12" s="248" t="s">
        <v>148</v>
      </c>
      <c r="D12" s="241">
        <v>333163764.38</v>
      </c>
      <c r="E12" s="241">
        <v>305079615.38000005</v>
      </c>
      <c r="F12" s="249">
        <v>296833658.81</v>
      </c>
      <c r="G12" s="250">
        <v>109.20551475227836</v>
      </c>
      <c r="H12" s="250">
        <v>112.23921361062847</v>
      </c>
      <c r="I12" s="306">
        <v>102.77797221617587</v>
      </c>
    </row>
    <row r="13" spans="1:9" s="239" customFormat="1" ht="22.95" customHeight="1" x14ac:dyDescent="0.25">
      <c r="A13" s="337"/>
      <c r="B13" s="36" t="s">
        <v>23</v>
      </c>
      <c r="C13" s="251" t="s">
        <v>64</v>
      </c>
      <c r="D13" s="211">
        <v>265887125.86000004</v>
      </c>
      <c r="E13" s="211">
        <v>245597377.08000001</v>
      </c>
      <c r="F13" s="252">
        <v>228262178.63999999</v>
      </c>
      <c r="G13" s="253">
        <v>108.26138659184087</v>
      </c>
      <c r="H13" s="253">
        <v>116.48321567951896</v>
      </c>
      <c r="I13" s="307">
        <v>107.59442433401985</v>
      </c>
    </row>
    <row r="14" spans="1:9" s="239" customFormat="1" ht="19.95" customHeight="1" x14ac:dyDescent="0.25">
      <c r="A14" s="337"/>
      <c r="B14" s="254" t="s">
        <v>24</v>
      </c>
      <c r="C14" s="255" t="s">
        <v>65</v>
      </c>
      <c r="D14" s="257">
        <v>1162838.6399999999</v>
      </c>
      <c r="E14" s="257">
        <v>1443285.82</v>
      </c>
      <c r="F14" s="256">
        <v>1781835.71</v>
      </c>
      <c r="G14" s="258">
        <v>80.568839788088525</v>
      </c>
      <c r="H14" s="258">
        <v>65.260710259308922</v>
      </c>
      <c r="I14" s="314">
        <v>80.999937979691751</v>
      </c>
    </row>
    <row r="15" spans="1:9" s="239" customFormat="1" ht="19.95" customHeight="1" x14ac:dyDescent="0.25">
      <c r="A15" s="337"/>
      <c r="B15" s="259" t="s">
        <v>66</v>
      </c>
      <c r="C15" s="260" t="s">
        <v>0</v>
      </c>
      <c r="D15" s="263">
        <v>1909937.5999999999</v>
      </c>
      <c r="E15" s="263">
        <v>1895148.25</v>
      </c>
      <c r="F15" s="261">
        <v>2141457.19</v>
      </c>
      <c r="G15" s="264">
        <v>100.78037958244164</v>
      </c>
      <c r="H15" s="264">
        <v>89.188689314867872</v>
      </c>
      <c r="I15" s="315">
        <v>88.498068457768241</v>
      </c>
    </row>
    <row r="16" spans="1:9" s="239" customFormat="1" ht="19.95" customHeight="1" x14ac:dyDescent="0.25">
      <c r="A16" s="337"/>
      <c r="B16" s="259" t="s">
        <v>25</v>
      </c>
      <c r="C16" s="260" t="s">
        <v>1</v>
      </c>
      <c r="D16" s="263">
        <v>747098.96</v>
      </c>
      <c r="E16" s="263">
        <v>451862.43</v>
      </c>
      <c r="F16" s="261">
        <v>359621.48</v>
      </c>
      <c r="G16" s="264">
        <v>165.33770245072154</v>
      </c>
      <c r="H16" s="264">
        <v>207.7459221846259</v>
      </c>
      <c r="I16" s="315">
        <v>125.6494550881666</v>
      </c>
    </row>
    <row r="17" spans="1:9" s="239" customFormat="1" ht="19.95" customHeight="1" x14ac:dyDescent="0.25">
      <c r="A17" s="337"/>
      <c r="B17" s="254" t="s">
        <v>26</v>
      </c>
      <c r="C17" s="255" t="s">
        <v>67</v>
      </c>
      <c r="D17" s="257">
        <v>246163121.18000004</v>
      </c>
      <c r="E17" s="257">
        <v>229516427.11000004</v>
      </c>
      <c r="F17" s="256">
        <v>213984645.03</v>
      </c>
      <c r="G17" s="258">
        <v>107.25294231860003</v>
      </c>
      <c r="H17" s="258">
        <v>115.03775008972663</v>
      </c>
      <c r="I17" s="314">
        <v>107.25836289693709</v>
      </c>
    </row>
    <row r="18" spans="1:9" s="239" customFormat="1" ht="19.95" customHeight="1" x14ac:dyDescent="0.25">
      <c r="A18" s="337"/>
      <c r="B18" s="254" t="s">
        <v>27</v>
      </c>
      <c r="C18" s="255" t="s">
        <v>176</v>
      </c>
      <c r="D18" s="257">
        <v>18816888.240000002</v>
      </c>
      <c r="E18" s="257">
        <v>14268965.759999998</v>
      </c>
      <c r="F18" s="256">
        <v>12265656.199999999</v>
      </c>
      <c r="G18" s="258">
        <v>131.87282495798775</v>
      </c>
      <c r="H18" s="258">
        <v>153.41118268095596</v>
      </c>
      <c r="I18" s="314">
        <v>116.33267333874888</v>
      </c>
    </row>
    <row r="19" spans="1:9" s="239" customFormat="1" ht="19.95" customHeight="1" x14ac:dyDescent="0.25">
      <c r="A19" s="337"/>
      <c r="B19" s="254" t="s">
        <v>28</v>
      </c>
      <c r="C19" s="255" t="s">
        <v>2</v>
      </c>
      <c r="D19" s="257">
        <v>-255722.2</v>
      </c>
      <c r="E19" s="257">
        <v>368698.39</v>
      </c>
      <c r="F19" s="256">
        <v>230041.7</v>
      </c>
      <c r="G19" s="258">
        <v>-69.358100533067145</v>
      </c>
      <c r="H19" s="258">
        <v>-111.1634108076927</v>
      </c>
      <c r="I19" s="314">
        <v>160.27458934619244</v>
      </c>
    </row>
    <row r="20" spans="1:9" s="239" customFormat="1" ht="22.95" customHeight="1" x14ac:dyDescent="0.25">
      <c r="A20" s="337"/>
      <c r="B20" s="36" t="s">
        <v>29</v>
      </c>
      <c r="C20" s="251" t="s">
        <v>210</v>
      </c>
      <c r="D20" s="211">
        <v>71968244.739999995</v>
      </c>
      <c r="E20" s="211">
        <v>59489471.140000008</v>
      </c>
      <c r="F20" s="252">
        <v>68916954.170000002</v>
      </c>
      <c r="G20" s="253">
        <v>120.97644063876945</v>
      </c>
      <c r="H20" s="253">
        <v>104.42748900723799</v>
      </c>
      <c r="I20" s="307">
        <v>86.320516999714073</v>
      </c>
    </row>
    <row r="21" spans="1:9" s="239" customFormat="1" ht="22.95" customHeight="1" x14ac:dyDescent="0.25">
      <c r="A21" s="337"/>
      <c r="B21" s="259" t="s">
        <v>208</v>
      </c>
      <c r="C21" s="260" t="s">
        <v>131</v>
      </c>
      <c r="D21" s="263">
        <v>73560724.019999996</v>
      </c>
      <c r="E21" s="263">
        <v>61583923.910000011</v>
      </c>
      <c r="F21" s="261">
        <v>71198193.289999992</v>
      </c>
      <c r="G21" s="253">
        <v>119.4479327551507</v>
      </c>
      <c r="H21" s="253">
        <v>103.31824533858196</v>
      </c>
      <c r="I21" s="307">
        <v>86.496470014569411</v>
      </c>
    </row>
    <row r="22" spans="1:9" s="239" customFormat="1" ht="22.95" customHeight="1" x14ac:dyDescent="0.25">
      <c r="A22" s="337"/>
      <c r="B22" s="259" t="s">
        <v>209</v>
      </c>
      <c r="C22" s="260" t="s">
        <v>1</v>
      </c>
      <c r="D22" s="263">
        <v>1592479.28</v>
      </c>
      <c r="E22" s="263">
        <v>2094452.77</v>
      </c>
      <c r="F22" s="261">
        <v>2281239.12</v>
      </c>
      <c r="G22" s="253">
        <v>76.0331912378239</v>
      </c>
      <c r="H22" s="253">
        <v>69.807643838757244</v>
      </c>
      <c r="I22" s="307">
        <v>91.812066154643176</v>
      </c>
    </row>
    <row r="23" spans="1:9" s="239" customFormat="1" ht="22.95" customHeight="1" x14ac:dyDescent="0.25">
      <c r="A23" s="337"/>
      <c r="B23" s="36" t="s">
        <v>30</v>
      </c>
      <c r="C23" s="251" t="s">
        <v>4</v>
      </c>
      <c r="D23" s="211">
        <v>-4691606.22</v>
      </c>
      <c r="E23" s="211">
        <v>-7232.84</v>
      </c>
      <c r="F23" s="252">
        <v>-345474</v>
      </c>
      <c r="G23" s="253">
        <v>64865.339479374619</v>
      </c>
      <c r="H23" s="253">
        <v>1358.0200593966549</v>
      </c>
      <c r="I23" s="307">
        <v>2.0935989394281482</v>
      </c>
    </row>
    <row r="24" spans="1:9" s="239" customFormat="1" ht="34.950000000000003" customHeight="1" x14ac:dyDescent="0.3">
      <c r="A24" s="337"/>
      <c r="B24" s="247" t="s">
        <v>31</v>
      </c>
      <c r="C24" s="248" t="s">
        <v>69</v>
      </c>
      <c r="D24" s="241">
        <v>679274101.09000015</v>
      </c>
      <c r="E24" s="241">
        <v>626397117.42999983</v>
      </c>
      <c r="F24" s="249">
        <v>614142243.53999996</v>
      </c>
      <c r="G24" s="250">
        <v>108.44144747615468</v>
      </c>
      <c r="H24" s="250">
        <v>110.60533748249775</v>
      </c>
      <c r="I24" s="306">
        <v>101.99544552079027</v>
      </c>
    </row>
    <row r="25" spans="1:9" s="239" customFormat="1" ht="22.95" customHeight="1" x14ac:dyDescent="0.25">
      <c r="A25" s="337"/>
      <c r="B25" s="36" t="s">
        <v>32</v>
      </c>
      <c r="C25" s="251" t="s">
        <v>5</v>
      </c>
      <c r="D25" s="211">
        <v>3838890.79</v>
      </c>
      <c r="E25" s="211">
        <v>3574053.2399999998</v>
      </c>
      <c r="F25" s="252">
        <v>3512849.7999999993</v>
      </c>
      <c r="G25" s="253">
        <v>107.41000573343446</v>
      </c>
      <c r="H25" s="253">
        <v>109.28138145843869</v>
      </c>
      <c r="I25" s="307">
        <v>101.74227318230345</v>
      </c>
    </row>
    <row r="26" spans="1:9" s="239" customFormat="1" ht="22.95" customHeight="1" x14ac:dyDescent="0.25">
      <c r="A26" s="337"/>
      <c r="B26" s="36" t="s">
        <v>33</v>
      </c>
      <c r="C26" s="251" t="s">
        <v>6</v>
      </c>
      <c r="D26" s="211">
        <v>3480576.64</v>
      </c>
      <c r="E26" s="211">
        <v>3250804.33</v>
      </c>
      <c r="F26" s="252">
        <v>3171301.83</v>
      </c>
      <c r="G26" s="253">
        <v>107.06816795706679</v>
      </c>
      <c r="H26" s="253">
        <v>109.75229815952272</v>
      </c>
      <c r="I26" s="307">
        <v>102.50693577154718</v>
      </c>
    </row>
    <row r="27" spans="1:9" s="239" customFormat="1" ht="22.95" customHeight="1" x14ac:dyDescent="0.25">
      <c r="A27" s="337"/>
      <c r="B27" s="36" t="s">
        <v>34</v>
      </c>
      <c r="C27" s="251" t="s">
        <v>7</v>
      </c>
      <c r="D27" s="211">
        <v>431815746.02000016</v>
      </c>
      <c r="E27" s="211">
        <v>397733394.34999979</v>
      </c>
      <c r="F27" s="252">
        <v>391000809.03999996</v>
      </c>
      <c r="G27" s="253">
        <v>108.56914509924414</v>
      </c>
      <c r="H27" s="253">
        <v>110.43858120913114</v>
      </c>
      <c r="I27" s="307">
        <v>101.72188526323767</v>
      </c>
    </row>
    <row r="28" spans="1:9" s="239" customFormat="1" ht="22.95" customHeight="1" x14ac:dyDescent="0.25">
      <c r="A28" s="337"/>
      <c r="B28" s="36" t="s">
        <v>35</v>
      </c>
      <c r="C28" s="251" t="s">
        <v>8</v>
      </c>
      <c r="D28" s="211">
        <v>240138887.64000002</v>
      </c>
      <c r="E28" s="211">
        <v>221838865.50999999</v>
      </c>
      <c r="F28" s="252">
        <v>216457282.87</v>
      </c>
      <c r="G28" s="253">
        <v>108.24924076668393</v>
      </c>
      <c r="H28" s="253">
        <v>110.9405442293308</v>
      </c>
      <c r="I28" s="307">
        <v>102.48621001273126</v>
      </c>
    </row>
    <row r="29" spans="1:9" s="239" customFormat="1" ht="31.95" customHeight="1" x14ac:dyDescent="0.3">
      <c r="A29" s="337"/>
      <c r="B29" s="247" t="s">
        <v>36</v>
      </c>
      <c r="C29" s="248" t="s">
        <v>70</v>
      </c>
      <c r="D29" s="241">
        <v>2168251.6399999997</v>
      </c>
      <c r="E29" s="241">
        <v>1644287.4</v>
      </c>
      <c r="F29" s="249">
        <v>2115286.96</v>
      </c>
      <c r="G29" s="250">
        <v>131.86573344781451</v>
      </c>
      <c r="H29" s="250">
        <v>102.50390046369877</v>
      </c>
      <c r="I29" s="306">
        <v>77.733538337512371</v>
      </c>
    </row>
    <row r="30" spans="1:9" s="239" customFormat="1" ht="22.95" customHeight="1" x14ac:dyDescent="0.25">
      <c r="A30" s="337"/>
      <c r="B30" s="36" t="s">
        <v>37</v>
      </c>
      <c r="C30" s="251" t="s">
        <v>9</v>
      </c>
      <c r="D30" s="211">
        <v>2168251.6399999997</v>
      </c>
      <c r="E30" s="211">
        <v>1644287.4</v>
      </c>
      <c r="F30" s="252">
        <v>2115286.96</v>
      </c>
      <c r="G30" s="253">
        <v>131.86573344781451</v>
      </c>
      <c r="H30" s="253">
        <v>102.50390046369877</v>
      </c>
      <c r="I30" s="307">
        <v>77.733538337512371</v>
      </c>
    </row>
    <row r="31" spans="1:9" s="239" customFormat="1" ht="31.95" customHeight="1" x14ac:dyDescent="0.3">
      <c r="A31" s="337"/>
      <c r="B31" s="247" t="s">
        <v>38</v>
      </c>
      <c r="C31" s="265" t="s">
        <v>71</v>
      </c>
      <c r="D31" s="241">
        <v>12388679.02</v>
      </c>
      <c r="E31" s="241">
        <v>9932849.2400000002</v>
      </c>
      <c r="F31" s="249">
        <v>10128007.210000001</v>
      </c>
      <c r="G31" s="250">
        <v>124.72432351142781</v>
      </c>
      <c r="H31" s="250">
        <v>122.32099329242084</v>
      </c>
      <c r="I31" s="306">
        <v>98.073086186122481</v>
      </c>
    </row>
    <row r="32" spans="1:9" s="239" customFormat="1" ht="22.95" customHeight="1" x14ac:dyDescent="0.25">
      <c r="A32" s="337"/>
      <c r="B32" s="36" t="s">
        <v>39</v>
      </c>
      <c r="C32" s="251" t="s">
        <v>10</v>
      </c>
      <c r="D32" s="211">
        <v>7096105.1500000004</v>
      </c>
      <c r="E32" s="211">
        <v>6122632.0900000008</v>
      </c>
      <c r="F32" s="252">
        <v>5589766.3700000001</v>
      </c>
      <c r="G32" s="253">
        <v>115.89958445469813</v>
      </c>
      <c r="H32" s="253">
        <v>126.94815275436994</v>
      </c>
      <c r="I32" s="307">
        <v>109.53287999405244</v>
      </c>
    </row>
    <row r="33" spans="1:9" s="239" customFormat="1" ht="19.95" customHeight="1" x14ac:dyDescent="0.25">
      <c r="A33" s="337"/>
      <c r="B33" s="266" t="s">
        <v>72</v>
      </c>
      <c r="C33" s="267" t="s">
        <v>74</v>
      </c>
      <c r="D33" s="167">
        <v>-0.05</v>
      </c>
      <c r="E33" s="167">
        <v>4513.6900000000005</v>
      </c>
      <c r="F33" s="268">
        <v>1990</v>
      </c>
      <c r="G33" s="168">
        <v>-1.1077411164701163E-3</v>
      </c>
      <c r="H33" s="168">
        <v>-2.5125628140703518E-3</v>
      </c>
      <c r="I33" s="316">
        <v>226.81859296482415</v>
      </c>
    </row>
    <row r="34" spans="1:9" s="239" customFormat="1" ht="22.95" customHeight="1" x14ac:dyDescent="0.25">
      <c r="A34" s="337"/>
      <c r="B34" s="36" t="s">
        <v>40</v>
      </c>
      <c r="C34" s="251" t="s">
        <v>11</v>
      </c>
      <c r="D34" s="211">
        <v>2907.47</v>
      </c>
      <c r="E34" s="211">
        <v>954.93000000000006</v>
      </c>
      <c r="F34" s="252">
        <v>11804.49</v>
      </c>
      <c r="G34" s="253">
        <v>304.46943755039632</v>
      </c>
      <c r="H34" s="253">
        <v>24.630204269731262</v>
      </c>
      <c r="I34" s="307">
        <v>8.0895489767029325</v>
      </c>
    </row>
    <row r="35" spans="1:9" s="239" customFormat="1" ht="19.95" customHeight="1" x14ac:dyDescent="0.25">
      <c r="A35" s="337"/>
      <c r="B35" s="266" t="s">
        <v>75</v>
      </c>
      <c r="C35" s="267" t="s">
        <v>77</v>
      </c>
      <c r="D35" s="167">
        <v>1343.71</v>
      </c>
      <c r="E35" s="167">
        <v>435.7</v>
      </c>
      <c r="F35" s="268">
        <v>5851.69</v>
      </c>
      <c r="G35" s="168">
        <v>308.40257057608449</v>
      </c>
      <c r="H35" s="168">
        <v>22.962768020862352</v>
      </c>
      <c r="I35" s="316">
        <v>7.4457122643202229</v>
      </c>
    </row>
    <row r="36" spans="1:9" s="239" customFormat="1" ht="22.95" customHeight="1" x14ac:dyDescent="0.25">
      <c r="A36" s="337"/>
      <c r="B36" s="36" t="s">
        <v>41</v>
      </c>
      <c r="C36" s="269" t="s">
        <v>12</v>
      </c>
      <c r="D36" s="211">
        <v>1115333.03</v>
      </c>
      <c r="E36" s="211">
        <v>792260.1100000001</v>
      </c>
      <c r="F36" s="252">
        <v>872824.58000000007</v>
      </c>
      <c r="G36" s="253">
        <v>140.77864276165562</v>
      </c>
      <c r="H36" s="253">
        <v>127.78432866773757</v>
      </c>
      <c r="I36" s="307">
        <v>90.769683640210957</v>
      </c>
    </row>
    <row r="37" spans="1:9" s="239" customFormat="1" ht="22.95" customHeight="1" x14ac:dyDescent="0.25">
      <c r="A37" s="337"/>
      <c r="B37" s="36" t="s">
        <v>42</v>
      </c>
      <c r="C37" s="269" t="s">
        <v>13</v>
      </c>
      <c r="D37" s="211">
        <v>4174333.37</v>
      </c>
      <c r="E37" s="211">
        <v>3017002.11</v>
      </c>
      <c r="F37" s="252">
        <v>3653611.77</v>
      </c>
      <c r="G37" s="253">
        <v>138.36030661576171</v>
      </c>
      <c r="H37" s="253">
        <v>114.25224224083337</v>
      </c>
      <c r="I37" s="307">
        <v>82.575881071239266</v>
      </c>
    </row>
    <row r="38" spans="1:9" s="239" customFormat="1" ht="26.4" customHeight="1" x14ac:dyDescent="0.25">
      <c r="A38" s="337"/>
      <c r="B38" s="266" t="s">
        <v>79</v>
      </c>
      <c r="C38" s="270" t="s">
        <v>81</v>
      </c>
      <c r="D38" s="167">
        <v>44230.69</v>
      </c>
      <c r="E38" s="167">
        <v>12</v>
      </c>
      <c r="F38" s="268">
        <v>118.03</v>
      </c>
      <c r="G38" s="168">
        <v>368589.08333333331</v>
      </c>
      <c r="H38" s="168">
        <v>37474.108277556552</v>
      </c>
      <c r="I38" s="316">
        <v>10.166906718630857</v>
      </c>
    </row>
    <row r="39" spans="1:9" s="239" customFormat="1" ht="34.950000000000003" customHeight="1" x14ac:dyDescent="0.3">
      <c r="A39" s="337"/>
      <c r="B39" s="247" t="s">
        <v>43</v>
      </c>
      <c r="C39" s="248" t="s">
        <v>160</v>
      </c>
      <c r="D39" s="241">
        <v>606273447.32000017</v>
      </c>
      <c r="E39" s="241">
        <v>482871404.35000002</v>
      </c>
      <c r="F39" s="249">
        <v>612394602.74000001</v>
      </c>
      <c r="G39" s="250">
        <v>125.55588130883694</v>
      </c>
      <c r="H39" s="250">
        <v>99.000455687784921</v>
      </c>
      <c r="I39" s="306">
        <v>78.849715884091367</v>
      </c>
    </row>
    <row r="40" spans="1:9" s="239" customFormat="1" ht="22.95" customHeight="1" x14ac:dyDescent="0.25">
      <c r="A40" s="337"/>
      <c r="B40" s="36" t="s">
        <v>44</v>
      </c>
      <c r="C40" s="269" t="s">
        <v>139</v>
      </c>
      <c r="D40" s="212">
        <v>449978321.17000008</v>
      </c>
      <c r="E40" s="212">
        <v>340428612.29000002</v>
      </c>
      <c r="F40" s="228">
        <v>438087219.38999999</v>
      </c>
      <c r="G40" s="271">
        <v>132.1799358000726</v>
      </c>
      <c r="H40" s="271">
        <v>102.71432291418077</v>
      </c>
      <c r="I40" s="227">
        <v>77.707953398873073</v>
      </c>
    </row>
    <row r="41" spans="1:9" s="239" customFormat="1" ht="19.95" customHeight="1" x14ac:dyDescent="0.25">
      <c r="A41" s="337"/>
      <c r="B41" s="254" t="s">
        <v>45</v>
      </c>
      <c r="C41" s="255" t="s">
        <v>136</v>
      </c>
      <c r="D41" s="257">
        <v>437381892.66000009</v>
      </c>
      <c r="E41" s="257">
        <v>330551797.41000003</v>
      </c>
      <c r="F41" s="256">
        <v>428660732.62</v>
      </c>
      <c r="G41" s="258">
        <v>132.31871558014652</v>
      </c>
      <c r="H41" s="258">
        <v>102.03451339867216</v>
      </c>
      <c r="I41" s="314">
        <v>77.11268428755946</v>
      </c>
    </row>
    <row r="42" spans="1:9" s="239" customFormat="1" ht="19.95" customHeight="1" x14ac:dyDescent="0.25">
      <c r="A42" s="337"/>
      <c r="B42" s="259" t="s">
        <v>134</v>
      </c>
      <c r="C42" s="260" t="s">
        <v>131</v>
      </c>
      <c r="D42" s="273">
        <v>645348199.07000005</v>
      </c>
      <c r="E42" s="273">
        <v>467023655.41000003</v>
      </c>
      <c r="F42" s="272">
        <v>558911816.63</v>
      </c>
      <c r="G42" s="274">
        <v>138.18319299125199</v>
      </c>
      <c r="H42" s="274">
        <v>115.46511987547063</v>
      </c>
      <c r="I42" s="317">
        <v>83.559452764114667</v>
      </c>
    </row>
    <row r="43" spans="1:9" s="239" customFormat="1" ht="19.95" customHeight="1" x14ac:dyDescent="0.25">
      <c r="A43" s="337"/>
      <c r="B43" s="259" t="s">
        <v>135</v>
      </c>
      <c r="C43" s="260" t="s">
        <v>1</v>
      </c>
      <c r="D43" s="273">
        <v>207966306.41</v>
      </c>
      <c r="E43" s="273">
        <v>136471858</v>
      </c>
      <c r="F43" s="272">
        <v>130251084.01000001</v>
      </c>
      <c r="G43" s="275">
        <v>152.38768597259079</v>
      </c>
      <c r="H43" s="275">
        <v>159.66570105016049</v>
      </c>
      <c r="I43" s="318">
        <v>104.77598634766248</v>
      </c>
    </row>
    <row r="44" spans="1:9" s="239" customFormat="1" ht="22.95" customHeight="1" x14ac:dyDescent="0.25">
      <c r="A44" s="337"/>
      <c r="B44" s="254" t="s">
        <v>46</v>
      </c>
      <c r="C44" s="255" t="s">
        <v>132</v>
      </c>
      <c r="D44" s="257">
        <v>12596428.51000002</v>
      </c>
      <c r="E44" s="257">
        <v>9876814.879999999</v>
      </c>
      <c r="F44" s="256">
        <v>9426486.7699999884</v>
      </c>
      <c r="G44" s="258">
        <v>127.53533060042552</v>
      </c>
      <c r="H44" s="258">
        <v>133.62802937451147</v>
      </c>
      <c r="I44" s="314">
        <v>104.77726348095231</v>
      </c>
    </row>
    <row r="45" spans="1:9" s="239" customFormat="1" ht="22.95" customHeight="1" x14ac:dyDescent="0.25">
      <c r="A45" s="337"/>
      <c r="B45" s="46" t="s">
        <v>47</v>
      </c>
      <c r="C45" s="96" t="s">
        <v>140</v>
      </c>
      <c r="D45" s="213">
        <v>6077629.0100000007</v>
      </c>
      <c r="E45" s="213">
        <v>9659226.8699999992</v>
      </c>
      <c r="F45" s="276">
        <v>12243662.149999999</v>
      </c>
      <c r="G45" s="226">
        <v>62.920449967648409</v>
      </c>
      <c r="H45" s="226">
        <v>49.63898003343715</v>
      </c>
      <c r="I45" s="227">
        <v>78.891648198574316</v>
      </c>
    </row>
    <row r="46" spans="1:9" s="239" customFormat="1" ht="22.95" customHeight="1" x14ac:dyDescent="0.25">
      <c r="A46" s="337"/>
      <c r="B46" s="36" t="s">
        <v>48</v>
      </c>
      <c r="C46" s="97" t="s">
        <v>142</v>
      </c>
      <c r="D46" s="212">
        <v>123989943.38000001</v>
      </c>
      <c r="E46" s="212">
        <v>110774819.77999997</v>
      </c>
      <c r="F46" s="228">
        <v>135338512.82999998</v>
      </c>
      <c r="G46" s="226">
        <v>111.92971798667371</v>
      </c>
      <c r="H46" s="226">
        <v>91.614678473484474</v>
      </c>
      <c r="I46" s="227">
        <v>81.850182526495843</v>
      </c>
    </row>
    <row r="47" spans="1:9" s="239" customFormat="1" ht="19.95" customHeight="1" x14ac:dyDescent="0.25">
      <c r="A47" s="337"/>
      <c r="B47" s="259" t="s">
        <v>87</v>
      </c>
      <c r="C47" s="277" t="s">
        <v>131</v>
      </c>
      <c r="D47" s="279">
        <v>126774622.24000001</v>
      </c>
      <c r="E47" s="262">
        <v>113375138.47999997</v>
      </c>
      <c r="F47" s="278">
        <v>138459680.98999998</v>
      </c>
      <c r="G47" s="275">
        <v>111.81871434923431</v>
      </c>
      <c r="H47" s="275">
        <v>91.560677688659482</v>
      </c>
      <c r="I47" s="318">
        <v>81.883142926053907</v>
      </c>
    </row>
    <row r="48" spans="1:9" s="239" customFormat="1" ht="19.95" customHeight="1" x14ac:dyDescent="0.25">
      <c r="A48" s="337"/>
      <c r="B48" s="259" t="s">
        <v>141</v>
      </c>
      <c r="C48" s="277" t="s">
        <v>1</v>
      </c>
      <c r="D48" s="263">
        <v>2784678.86</v>
      </c>
      <c r="E48" s="280">
        <v>2600318.7000000007</v>
      </c>
      <c r="F48" s="261">
        <v>3121168.1600000006</v>
      </c>
      <c r="G48" s="264">
        <v>107.08990632571305</v>
      </c>
      <c r="H48" s="264">
        <v>89.219123009379899</v>
      </c>
      <c r="I48" s="315">
        <v>83.312355076696676</v>
      </c>
    </row>
    <row r="49" spans="1:9" s="239" customFormat="1" ht="22.95" customHeight="1" x14ac:dyDescent="0.25">
      <c r="A49" s="337"/>
      <c r="B49" s="36" t="s">
        <v>49</v>
      </c>
      <c r="C49" s="269" t="s">
        <v>82</v>
      </c>
      <c r="D49" s="211">
        <v>19573452.489999998</v>
      </c>
      <c r="E49" s="208">
        <v>14999800.709999999</v>
      </c>
      <c r="F49" s="252">
        <v>20076563.210000001</v>
      </c>
      <c r="G49" s="226">
        <v>130.4914169756326</v>
      </c>
      <c r="H49" s="226">
        <v>97.494039618546836</v>
      </c>
      <c r="I49" s="227">
        <v>74.712990231957136</v>
      </c>
    </row>
    <row r="50" spans="1:9" s="239" customFormat="1" ht="19.95" customHeight="1" x14ac:dyDescent="0.25">
      <c r="A50" s="337"/>
      <c r="B50" s="266" t="s">
        <v>137</v>
      </c>
      <c r="C50" s="267" t="s">
        <v>84</v>
      </c>
      <c r="D50" s="167">
        <v>19485836.379999999</v>
      </c>
      <c r="E50" s="281">
        <v>14887861.02</v>
      </c>
      <c r="F50" s="268">
        <v>19724530.530000001</v>
      </c>
      <c r="G50" s="168">
        <v>130.88405617048136</v>
      </c>
      <c r="H50" s="168">
        <v>98.789861438593121</v>
      </c>
      <c r="I50" s="316">
        <v>75.478911892763819</v>
      </c>
    </row>
    <row r="51" spans="1:9" s="239" customFormat="1" ht="22.95" customHeight="1" x14ac:dyDescent="0.25">
      <c r="A51" s="337"/>
      <c r="B51" s="36" t="s">
        <v>116</v>
      </c>
      <c r="C51" s="269" t="s">
        <v>86</v>
      </c>
      <c r="D51" s="211">
        <v>5402741.29</v>
      </c>
      <c r="E51" s="211">
        <v>4457057.7300000004</v>
      </c>
      <c r="F51" s="252">
        <v>5052902.3600000003</v>
      </c>
      <c r="G51" s="253">
        <v>121.21766459596653</v>
      </c>
      <c r="H51" s="253">
        <v>106.92352444348438</v>
      </c>
      <c r="I51" s="307">
        <v>88.207873662534013</v>
      </c>
    </row>
    <row r="52" spans="1:9" s="239" customFormat="1" ht="19.95" customHeight="1" x14ac:dyDescent="0.25">
      <c r="A52" s="337"/>
      <c r="B52" s="266" t="s">
        <v>124</v>
      </c>
      <c r="C52" s="267" t="s">
        <v>89</v>
      </c>
      <c r="D52" s="167">
        <v>3266623.9000000008</v>
      </c>
      <c r="E52" s="167">
        <v>2889092.68</v>
      </c>
      <c r="F52" s="268">
        <v>2855929.88</v>
      </c>
      <c r="G52" s="168">
        <v>113.06746656531629</v>
      </c>
      <c r="H52" s="168">
        <v>114.38039578198611</v>
      </c>
      <c r="I52" s="316">
        <v>101.16119097433864</v>
      </c>
    </row>
    <row r="53" spans="1:9" s="239" customFormat="1" ht="22.95" customHeight="1" x14ac:dyDescent="0.25">
      <c r="A53" s="337"/>
      <c r="B53" s="36" t="s">
        <v>125</v>
      </c>
      <c r="C53" s="269" t="s">
        <v>14</v>
      </c>
      <c r="D53" s="211">
        <v>1251359.98</v>
      </c>
      <c r="E53" s="211">
        <v>2551886.9699999997</v>
      </c>
      <c r="F53" s="252">
        <v>1595742.8</v>
      </c>
      <c r="G53" s="253">
        <v>49.036653845213216</v>
      </c>
      <c r="H53" s="253">
        <v>78.418651176116853</v>
      </c>
      <c r="I53" s="307">
        <v>159.91843861053297</v>
      </c>
    </row>
    <row r="54" spans="1:9" s="239" customFormat="1" ht="31.95" customHeight="1" x14ac:dyDescent="0.3">
      <c r="A54" s="337"/>
      <c r="B54" s="247" t="s">
        <v>50</v>
      </c>
      <c r="C54" s="248" t="s">
        <v>112</v>
      </c>
      <c r="D54" s="241">
        <v>27010277.309999991</v>
      </c>
      <c r="E54" s="241">
        <v>7558722.0299999956</v>
      </c>
      <c r="F54" s="249">
        <v>7172620.9500000011</v>
      </c>
      <c r="G54" s="250">
        <v>357.33920632083363</v>
      </c>
      <c r="H54" s="250">
        <v>376.57472070931044</v>
      </c>
      <c r="I54" s="306">
        <v>105.38298458389879</v>
      </c>
    </row>
    <row r="55" spans="1:9" s="239" customFormat="1" ht="22.95" customHeight="1" x14ac:dyDescent="0.25">
      <c r="A55" s="337"/>
      <c r="B55" s="36" t="s">
        <v>127</v>
      </c>
      <c r="C55" s="97" t="s">
        <v>128</v>
      </c>
      <c r="D55" s="212">
        <v>27010277.309999991</v>
      </c>
      <c r="E55" s="212">
        <v>7558722.0299999956</v>
      </c>
      <c r="F55" s="228">
        <v>7172620.9500000011</v>
      </c>
      <c r="G55" s="226">
        <v>357.33920632083363</v>
      </c>
      <c r="H55" s="226">
        <v>376.57472070931044</v>
      </c>
      <c r="I55" s="227">
        <v>105.38298458389879</v>
      </c>
    </row>
    <row r="56" spans="1:9" s="239" customFormat="1" ht="31.95" customHeight="1" x14ac:dyDescent="0.3">
      <c r="A56" s="337"/>
      <c r="B56" s="247" t="s">
        <v>52</v>
      </c>
      <c r="C56" s="282" t="s">
        <v>15</v>
      </c>
      <c r="D56" s="241">
        <v>1513.7400000000002</v>
      </c>
      <c r="E56" s="241">
        <v>157.16</v>
      </c>
      <c r="F56" s="249">
        <v>0</v>
      </c>
      <c r="G56" s="250">
        <v>963.18401628913216</v>
      </c>
      <c r="H56" s="334" t="s">
        <v>202</v>
      </c>
      <c r="I56" s="335" t="s">
        <v>202</v>
      </c>
    </row>
    <row r="57" spans="1:9" s="239" customFormat="1" ht="22.95" customHeight="1" x14ac:dyDescent="0.3">
      <c r="A57" s="337"/>
      <c r="B57" s="204" t="s">
        <v>51</v>
      </c>
      <c r="C57" s="244" t="s">
        <v>145</v>
      </c>
      <c r="D57" s="309">
        <v>7892749.5899999999</v>
      </c>
      <c r="E57" s="206">
        <v>3754008.6399999997</v>
      </c>
      <c r="F57" s="205">
        <v>8881614.9499999993</v>
      </c>
      <c r="G57" s="245">
        <v>210.24857284292241</v>
      </c>
      <c r="H57" s="245">
        <v>88.866153671748634</v>
      </c>
      <c r="I57" s="305">
        <v>42.267185203744958</v>
      </c>
    </row>
    <row r="58" spans="1:9" s="239" customFormat="1" ht="33" customHeight="1" x14ac:dyDescent="0.3">
      <c r="A58" s="337"/>
      <c r="B58" s="247" t="s">
        <v>53</v>
      </c>
      <c r="C58" s="283" t="s">
        <v>126</v>
      </c>
      <c r="D58" s="241">
        <v>5633282.71</v>
      </c>
      <c r="E58" s="241">
        <v>1711087.99</v>
      </c>
      <c r="F58" s="249">
        <v>6254628.7999999998</v>
      </c>
      <c r="G58" s="250">
        <v>329.2222692767541</v>
      </c>
      <c r="H58" s="250">
        <v>90.065819893260496</v>
      </c>
      <c r="I58" s="306">
        <v>27.357146918135257</v>
      </c>
    </row>
    <row r="59" spans="1:9" s="239" customFormat="1" ht="22.95" customHeight="1" x14ac:dyDescent="0.25">
      <c r="A59" s="337"/>
      <c r="B59" s="36" t="s">
        <v>117</v>
      </c>
      <c r="C59" s="284" t="s">
        <v>94</v>
      </c>
      <c r="D59" s="211">
        <v>2787927.82</v>
      </c>
      <c r="E59" s="211">
        <v>0</v>
      </c>
      <c r="F59" s="252">
        <v>3755079.77</v>
      </c>
      <c r="G59" s="253" t="e">
        <v>#DIV/0!</v>
      </c>
      <c r="H59" s="253">
        <v>74.244170317585557</v>
      </c>
      <c r="I59" s="307">
        <v>0</v>
      </c>
    </row>
    <row r="60" spans="1:9" s="239" customFormat="1" ht="28.95" customHeight="1" x14ac:dyDescent="0.25">
      <c r="A60" s="337"/>
      <c r="B60" s="36" t="s">
        <v>118</v>
      </c>
      <c r="C60" s="285" t="s">
        <v>150</v>
      </c>
      <c r="D60" s="211">
        <v>2320432.2800000003</v>
      </c>
      <c r="E60" s="211">
        <v>1395112.96</v>
      </c>
      <c r="F60" s="252">
        <v>2036909.65</v>
      </c>
      <c r="G60" s="226">
        <v>166.32576332743696</v>
      </c>
      <c r="H60" s="226">
        <v>113.91925410142764</v>
      </c>
      <c r="I60" s="227">
        <v>68.491646647164742</v>
      </c>
    </row>
    <row r="61" spans="1:9" s="239" customFormat="1" ht="25.95" customHeight="1" x14ac:dyDescent="0.25">
      <c r="A61" s="337"/>
      <c r="B61" s="36" t="s">
        <v>119</v>
      </c>
      <c r="C61" s="285" t="s">
        <v>95</v>
      </c>
      <c r="D61" s="211">
        <v>524922.61</v>
      </c>
      <c r="E61" s="211">
        <v>315975.03000000003</v>
      </c>
      <c r="F61" s="252">
        <v>462639.38</v>
      </c>
      <c r="G61" s="226">
        <v>166.12787725663003</v>
      </c>
      <c r="H61" s="226">
        <v>113.46258720993443</v>
      </c>
      <c r="I61" s="227">
        <v>68.298342869126287</v>
      </c>
    </row>
    <row r="62" spans="1:9" s="239" customFormat="1" ht="21" customHeight="1" x14ac:dyDescent="0.3">
      <c r="A62" s="337"/>
      <c r="B62" s="247" t="s">
        <v>54</v>
      </c>
      <c r="C62" s="282" t="s">
        <v>97</v>
      </c>
      <c r="D62" s="241">
        <v>2199.83</v>
      </c>
      <c r="E62" s="242">
        <v>443.9</v>
      </c>
      <c r="F62" s="249">
        <v>1695.4</v>
      </c>
      <c r="G62" s="250">
        <v>495.56882180671329</v>
      </c>
      <c r="H62" s="250">
        <v>129.75286068184496</v>
      </c>
      <c r="I62" s="306">
        <v>26.18261177303291</v>
      </c>
    </row>
    <row r="63" spans="1:9" s="239" customFormat="1" ht="21" customHeight="1" x14ac:dyDescent="0.3">
      <c r="A63" s="337"/>
      <c r="B63" s="247" t="s">
        <v>55</v>
      </c>
      <c r="C63" s="282" t="s">
        <v>151</v>
      </c>
      <c r="D63" s="241">
        <v>2072713.8000000003</v>
      </c>
      <c r="E63" s="242">
        <v>1928508.42</v>
      </c>
      <c r="F63" s="249">
        <v>2353171.64</v>
      </c>
      <c r="G63" s="250">
        <v>107.47756030020344</v>
      </c>
      <c r="H63" s="250">
        <v>88.08170916083283</v>
      </c>
      <c r="I63" s="306">
        <v>81.953580742626997</v>
      </c>
    </row>
    <row r="64" spans="1:9" s="239" customFormat="1" ht="21" customHeight="1" x14ac:dyDescent="0.3">
      <c r="A64" s="337"/>
      <c r="B64" s="247" t="s">
        <v>57</v>
      </c>
      <c r="C64" s="282" t="s">
        <v>195</v>
      </c>
      <c r="D64" s="241">
        <v>184553.25</v>
      </c>
      <c r="E64" s="241">
        <v>113968.32999999997</v>
      </c>
      <c r="F64" s="249">
        <v>272119.11000000004</v>
      </c>
      <c r="G64" s="250">
        <v>161.93380213608469</v>
      </c>
      <c r="H64" s="250">
        <v>67.820760548570064</v>
      </c>
      <c r="I64" s="306">
        <v>41.881781106810159</v>
      </c>
    </row>
    <row r="65" spans="1:9" s="239" customFormat="1" ht="22.95" customHeight="1" x14ac:dyDescent="0.25">
      <c r="A65" s="337"/>
      <c r="B65" s="36" t="s">
        <v>58</v>
      </c>
      <c r="C65" s="251" t="s">
        <v>16</v>
      </c>
      <c r="D65" s="287">
        <v>184553.25</v>
      </c>
      <c r="E65" s="287">
        <v>113968.32999999997</v>
      </c>
      <c r="F65" s="286">
        <v>272119.11000000004</v>
      </c>
      <c r="G65" s="253">
        <v>161.93380213608469</v>
      </c>
      <c r="H65" s="253">
        <v>67.820760548570064</v>
      </c>
      <c r="I65" s="307">
        <v>41.881781106810159</v>
      </c>
    </row>
    <row r="66" spans="1:9" s="239" customFormat="1" ht="19.95" customHeight="1" x14ac:dyDescent="0.25">
      <c r="A66" s="337"/>
      <c r="B66" s="266" t="s">
        <v>194</v>
      </c>
      <c r="C66" s="267" t="s">
        <v>102</v>
      </c>
      <c r="D66" s="289">
        <v>184553.25</v>
      </c>
      <c r="E66" s="289">
        <v>113968.32999999997</v>
      </c>
      <c r="F66" s="288">
        <v>272119.11000000004</v>
      </c>
      <c r="G66" s="168">
        <v>161.93380213608469</v>
      </c>
      <c r="H66" s="168">
        <v>67.820760548570064</v>
      </c>
      <c r="I66" s="316">
        <v>41.881781106810159</v>
      </c>
    </row>
    <row r="67" spans="1:9" s="239" customFormat="1" ht="22.95" customHeight="1" x14ac:dyDescent="0.3">
      <c r="A67" s="337"/>
      <c r="B67" s="204" t="s">
        <v>56</v>
      </c>
      <c r="C67" s="244" t="s">
        <v>146</v>
      </c>
      <c r="D67" s="206">
        <v>47046362.400000021</v>
      </c>
      <c r="E67" s="206">
        <v>47206659.099999979</v>
      </c>
      <c r="F67" s="205">
        <v>44116543.950000003</v>
      </c>
      <c r="G67" s="245">
        <v>99.660436254003073</v>
      </c>
      <c r="H67" s="245">
        <v>106.64108787243298</v>
      </c>
      <c r="I67" s="305">
        <v>107.00443614418707</v>
      </c>
    </row>
    <row r="68" spans="1:9" s="239" customFormat="1" ht="34.950000000000003" customHeight="1" x14ac:dyDescent="0.3">
      <c r="A68" s="337"/>
      <c r="B68" s="247" t="s">
        <v>120</v>
      </c>
      <c r="C68" s="283" t="s">
        <v>152</v>
      </c>
      <c r="D68" s="243">
        <v>47046362.400000021</v>
      </c>
      <c r="E68" s="241">
        <v>47206659.099999979</v>
      </c>
      <c r="F68" s="249">
        <v>44116543.950000003</v>
      </c>
      <c r="G68" s="250">
        <v>99.660436254003073</v>
      </c>
      <c r="H68" s="250">
        <v>106.64108787243298</v>
      </c>
      <c r="I68" s="306">
        <v>107.00443614418707</v>
      </c>
    </row>
    <row r="69" spans="1:9" ht="22.95" customHeight="1" x14ac:dyDescent="0.3">
      <c r="A69" s="337"/>
      <c r="B69" s="36" t="s">
        <v>121</v>
      </c>
      <c r="C69" s="231" t="s">
        <v>17</v>
      </c>
      <c r="D69" s="212">
        <v>29640.73</v>
      </c>
      <c r="E69" s="212">
        <v>26046.530000000002</v>
      </c>
      <c r="F69" s="228">
        <v>28112.68</v>
      </c>
      <c r="G69" s="226">
        <v>113.79915098095599</v>
      </c>
      <c r="H69" s="226">
        <v>105.43544763430594</v>
      </c>
      <c r="I69" s="227">
        <v>92.650469467870025</v>
      </c>
    </row>
    <row r="70" spans="1:9" ht="31.2" customHeight="1" x14ac:dyDescent="0.3">
      <c r="A70" s="337"/>
      <c r="B70" s="36" t="s">
        <v>122</v>
      </c>
      <c r="C70" s="231" t="s">
        <v>18</v>
      </c>
      <c r="D70" s="212">
        <v>49951.91</v>
      </c>
      <c r="E70" s="212">
        <v>43269.7</v>
      </c>
      <c r="F70" s="228">
        <v>47076.7</v>
      </c>
      <c r="G70" s="226">
        <v>115.44316230526212</v>
      </c>
      <c r="H70" s="226">
        <v>106.10750116299572</v>
      </c>
      <c r="I70" s="227">
        <v>91.913196974299382</v>
      </c>
    </row>
    <row r="71" spans="1:9" ht="28.95" customHeight="1" x14ac:dyDescent="0.3">
      <c r="A71" s="337"/>
      <c r="B71" s="36" t="s">
        <v>143</v>
      </c>
      <c r="C71" s="231" t="s">
        <v>19</v>
      </c>
      <c r="D71" s="212">
        <v>42486425.850000016</v>
      </c>
      <c r="E71" s="212">
        <v>43185728.249999985</v>
      </c>
      <c r="F71" s="228">
        <v>39897738.07</v>
      </c>
      <c r="G71" s="226">
        <v>98.380709488209291</v>
      </c>
      <c r="H71" s="226">
        <v>106.48830712021369</v>
      </c>
      <c r="I71" s="227">
        <v>108.24104407681273</v>
      </c>
    </row>
    <row r="72" spans="1:9" ht="28.95" customHeight="1" x14ac:dyDescent="0.3">
      <c r="A72" s="240"/>
      <c r="B72" s="50" t="s">
        <v>144</v>
      </c>
      <c r="C72" s="231" t="s">
        <v>20</v>
      </c>
      <c r="D72" s="291">
        <v>4480343.91</v>
      </c>
      <c r="E72" s="291">
        <v>3951614.62</v>
      </c>
      <c r="F72" s="290">
        <v>4143616.5</v>
      </c>
      <c r="G72" s="292">
        <v>113.38008234213892</v>
      </c>
      <c r="H72" s="292">
        <v>108.12641348445253</v>
      </c>
      <c r="I72" s="319">
        <v>95.366321183439638</v>
      </c>
    </row>
    <row r="73" spans="1:9" ht="22.95" customHeight="1" x14ac:dyDescent="0.3">
      <c r="B73" s="232" t="s">
        <v>105</v>
      </c>
      <c r="C73" s="244" t="s">
        <v>196</v>
      </c>
      <c r="D73" s="309">
        <v>60381724.869999997</v>
      </c>
      <c r="E73" s="206">
        <v>35405638.569999993</v>
      </c>
      <c r="F73" s="310">
        <v>19356515.010000002</v>
      </c>
      <c r="G73" s="293">
        <v>170.5426799480544</v>
      </c>
      <c r="H73" s="293">
        <v>311.94522794421135</v>
      </c>
      <c r="I73" s="246">
        <v>182.9132907019092</v>
      </c>
    </row>
    <row r="74" spans="1:9" ht="22.95" customHeight="1" x14ac:dyDescent="0.3">
      <c r="B74" s="294" t="s">
        <v>59</v>
      </c>
      <c r="C74" s="295" t="s">
        <v>197</v>
      </c>
      <c r="D74" s="296">
        <v>1775600871.3600001</v>
      </c>
      <c r="E74" s="296">
        <v>1519850459.3</v>
      </c>
      <c r="F74" s="311">
        <v>1615141094.1200001</v>
      </c>
      <c r="G74" s="297">
        <v>116.82734051202588</v>
      </c>
      <c r="H74" s="297">
        <v>109.93472197717968</v>
      </c>
      <c r="I74" s="320">
        <v>94.100166532390858</v>
      </c>
    </row>
    <row r="75" spans="1:9" ht="34.950000000000003" customHeight="1" x14ac:dyDescent="0.3">
      <c r="B75" s="229" t="s">
        <v>106</v>
      </c>
      <c r="C75" s="298" t="s">
        <v>198</v>
      </c>
      <c r="D75" s="308">
        <v>1361911.5499999998</v>
      </c>
      <c r="E75" s="308">
        <v>687276.85000000033</v>
      </c>
      <c r="F75" s="312">
        <v>642378.11</v>
      </c>
      <c r="G75" s="299">
        <v>198.16054476445689</v>
      </c>
      <c r="H75" s="299">
        <v>212.01089028391701</v>
      </c>
      <c r="I75" s="321">
        <v>106.98945672354874</v>
      </c>
    </row>
    <row r="76" spans="1:9" ht="22.95" customHeight="1" x14ac:dyDescent="0.3">
      <c r="B76" s="300" t="s">
        <v>107</v>
      </c>
      <c r="C76" s="298" t="s">
        <v>199</v>
      </c>
      <c r="D76" s="308">
        <v>0</v>
      </c>
      <c r="E76" s="308">
        <v>0</v>
      </c>
      <c r="F76" s="312">
        <v>0</v>
      </c>
      <c r="G76" s="301" t="s">
        <v>202</v>
      </c>
      <c r="H76" s="301" t="s">
        <v>202</v>
      </c>
      <c r="I76" s="322" t="s">
        <v>202</v>
      </c>
    </row>
    <row r="77" spans="1:9" ht="22.95" customHeight="1" x14ac:dyDescent="0.3">
      <c r="B77" s="232" t="s">
        <v>108</v>
      </c>
      <c r="C77" s="244" t="s">
        <v>200</v>
      </c>
      <c r="D77" s="206">
        <v>1361911.5499999998</v>
      </c>
      <c r="E77" s="206">
        <v>687276.85000000033</v>
      </c>
      <c r="F77" s="205">
        <v>642378.11</v>
      </c>
      <c r="G77" s="245">
        <v>198.16054476445689</v>
      </c>
      <c r="H77" s="245">
        <v>212.01089028391701</v>
      </c>
      <c r="I77" s="305">
        <v>106.98945672354874</v>
      </c>
    </row>
    <row r="78" spans="1:9" ht="32.4" customHeight="1" thickBot="1" x14ac:dyDescent="0.35">
      <c r="B78" s="325" t="s">
        <v>109</v>
      </c>
      <c r="C78" s="326" t="s">
        <v>201</v>
      </c>
      <c r="D78" s="329">
        <v>1776962782.9100001</v>
      </c>
      <c r="E78" s="330">
        <v>1520537736.1499999</v>
      </c>
      <c r="F78" s="327">
        <v>1615783472.23</v>
      </c>
      <c r="G78" s="328">
        <v>116.86410278835093</v>
      </c>
      <c r="H78" s="328">
        <v>109.97530383557834</v>
      </c>
      <c r="I78" s="331">
        <v>94.10529085629598</v>
      </c>
    </row>
    <row r="79" spans="1:9" x14ac:dyDescent="0.3">
      <c r="A79" s="337"/>
      <c r="B79" s="337"/>
      <c r="C79" s="337"/>
      <c r="D79" s="337"/>
      <c r="E79" s="337"/>
      <c r="F79" s="337"/>
      <c r="G79" s="337"/>
      <c r="H79" s="337"/>
      <c r="I79" s="337"/>
    </row>
    <row r="80" spans="1:9" ht="22.2" customHeight="1" x14ac:dyDescent="0.3">
      <c r="B80" s="82" t="s">
        <v>206</v>
      </c>
      <c r="C80" s="200"/>
      <c r="D80" s="210"/>
      <c r="E80" s="210"/>
      <c r="F80" s="210"/>
      <c r="G80" s="210"/>
      <c r="H80" s="210"/>
      <c r="I80" s="210"/>
    </row>
    <row r="81" spans="2:6" x14ac:dyDescent="0.3">
      <c r="B81" s="201"/>
      <c r="D81" s="336"/>
      <c r="E81" s="336"/>
      <c r="F81" s="336"/>
    </row>
    <row r="82" spans="2:6" x14ac:dyDescent="0.3">
      <c r="B82" s="200"/>
      <c r="C82" s="200"/>
      <c r="D82" s="302"/>
      <c r="E82" s="302"/>
      <c r="F82" s="302"/>
    </row>
    <row r="83" spans="2:6" x14ac:dyDescent="0.3">
      <c r="B83" s="201"/>
    </row>
    <row r="84" spans="2:6" x14ac:dyDescent="0.3">
      <c r="B84" s="76"/>
      <c r="C84" s="76"/>
      <c r="D84" s="203"/>
    </row>
  </sheetData>
  <mergeCells count="3">
    <mergeCell ref="A8:A71"/>
    <mergeCell ref="B8:I8"/>
    <mergeCell ref="A79:I79"/>
  </mergeCells>
  <pageMargins left="0.31496062992125984" right="0.31496062992125984" top="0.15748031496062992" bottom="0.15748031496062992" header="0.31496062992125984" footer="0.31496062992125984"/>
  <pageSetup paperSize="8" scale="61" orientation="portrait" r:id="rId1"/>
  <headerFooter>
    <oddHeader>&amp;Rpobrani prihodki FURS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1" customWidth="1"/>
    <col min="2" max="2" width="0.109375" style="51" customWidth="1"/>
    <col min="3" max="3" width="29.88671875" style="51" customWidth="1"/>
    <col min="4" max="4" width="22.6640625" style="51" customWidth="1"/>
    <col min="5" max="5" width="22.88671875" style="51" customWidth="1"/>
    <col min="6" max="6" width="21" style="51" customWidth="1"/>
    <col min="7" max="7" width="21.5546875" style="51" customWidth="1"/>
    <col min="8" max="8" width="21.6640625" style="51" customWidth="1"/>
    <col min="9" max="9" width="13.44140625" style="51" bestFit="1" customWidth="1"/>
    <col min="10" max="10" width="11.5546875" style="51" customWidth="1"/>
    <col min="11" max="12" width="8.88671875" style="51"/>
    <col min="13" max="13" width="10.88671875" style="51" bestFit="1" customWidth="1"/>
    <col min="14" max="16384" width="8.88671875" style="51"/>
  </cols>
  <sheetData>
    <row r="1" spans="1:9" ht="15" x14ac:dyDescent="0.25">
      <c r="A1" s="82"/>
      <c r="B1" s="82"/>
      <c r="C1" s="82"/>
      <c r="D1" s="83"/>
      <c r="E1" s="83"/>
      <c r="F1" s="84"/>
      <c r="G1" s="85"/>
      <c r="H1" s="83"/>
      <c r="I1" s="82"/>
    </row>
    <row r="2" spans="1:9" ht="69.75" customHeight="1" x14ac:dyDescent="0.2">
      <c r="B2" s="339"/>
      <c r="C2" s="86"/>
      <c r="D2" s="87" t="s">
        <v>192</v>
      </c>
      <c r="E2" s="87" t="s">
        <v>183</v>
      </c>
    </row>
    <row r="3" spans="1:9" ht="22.95" customHeight="1" x14ac:dyDescent="0.25">
      <c r="B3" s="339"/>
      <c r="C3" s="77"/>
      <c r="D3" s="77"/>
      <c r="E3" s="77"/>
      <c r="F3" s="79" t="s">
        <v>193</v>
      </c>
    </row>
    <row r="4" spans="1:9" ht="20.399999999999999" x14ac:dyDescent="0.35">
      <c r="B4" s="339"/>
      <c r="C4" s="78" t="s">
        <v>158</v>
      </c>
      <c r="D4" s="88" t="e">
        <f>D12+G12</f>
        <v>#REF!</v>
      </c>
      <c r="E4" s="88" t="e">
        <f t="shared" ref="D4:E7" si="0">E12+H12</f>
        <v>#REF!</v>
      </c>
      <c r="F4" s="51" t="e">
        <f>D4-E4</f>
        <v>#REF!</v>
      </c>
    </row>
    <row r="5" spans="1:9" ht="20.399999999999999" x14ac:dyDescent="0.35">
      <c r="B5" s="339"/>
      <c r="C5" s="78" t="s">
        <v>110</v>
      </c>
      <c r="D5" s="88" t="e">
        <f t="shared" si="0"/>
        <v>#REF!</v>
      </c>
      <c r="E5" s="88" t="e">
        <f t="shared" si="0"/>
        <v>#REF!</v>
      </c>
      <c r="F5" s="51" t="e">
        <f t="shared" ref="F5:F8" si="1">D5-E5</f>
        <v>#REF!</v>
      </c>
    </row>
    <row r="6" spans="1:9" ht="20.399999999999999" x14ac:dyDescent="0.35">
      <c r="B6" s="339"/>
      <c r="C6" s="78" t="s">
        <v>111</v>
      </c>
      <c r="D6" s="88" t="e">
        <f t="shared" si="0"/>
        <v>#REF!</v>
      </c>
      <c r="E6" s="88" t="e">
        <f t="shared" si="0"/>
        <v>#REF!</v>
      </c>
      <c r="F6" s="51" t="e">
        <f t="shared" si="1"/>
        <v>#REF!</v>
      </c>
    </row>
    <row r="7" spans="1:9" ht="20.399999999999999" x14ac:dyDescent="0.35">
      <c r="B7" s="339"/>
      <c r="C7" s="78" t="s">
        <v>159</v>
      </c>
      <c r="D7" s="88" t="e">
        <f t="shared" si="0"/>
        <v>#REF!</v>
      </c>
      <c r="E7" s="88" t="e">
        <f t="shared" si="0"/>
        <v>#REF!</v>
      </c>
      <c r="F7" s="51" t="e">
        <f t="shared" si="1"/>
        <v>#REF!</v>
      </c>
    </row>
    <row r="8" spans="1:9" ht="20.25" customHeight="1" x14ac:dyDescent="0.4">
      <c r="B8" s="339"/>
      <c r="C8" s="89" t="s">
        <v>170</v>
      </c>
      <c r="D8" s="90" t="e">
        <f>SUM(D4:D7)</f>
        <v>#REF!</v>
      </c>
      <c r="E8" s="90" t="e">
        <f>SUM(E4:E7)</f>
        <v>#REF!</v>
      </c>
      <c r="F8" s="51" t="e">
        <f t="shared" si="1"/>
        <v>#REF!</v>
      </c>
    </row>
    <row r="9" spans="1:9" ht="14.4" x14ac:dyDescent="0.2">
      <c r="G9" s="91"/>
    </row>
    <row r="10" spans="1:9" ht="15" thickBot="1" x14ac:dyDescent="0.25">
      <c r="G10" s="91"/>
    </row>
    <row r="11" spans="1:9" ht="31.2" x14ac:dyDescent="0.3">
      <c r="C11" s="93" t="s">
        <v>180</v>
      </c>
      <c r="D11" s="202" t="s">
        <v>203</v>
      </c>
      <c r="E11" s="202" t="s">
        <v>204</v>
      </c>
      <c r="F11" s="114" t="s">
        <v>181</v>
      </c>
      <c r="G11" s="202" t="s">
        <v>203</v>
      </c>
      <c r="H11" s="202" t="s">
        <v>204</v>
      </c>
    </row>
    <row r="12" spans="1:9" ht="17.399999999999999" x14ac:dyDescent="0.25">
      <c r="C12" s="78" t="s">
        <v>158</v>
      </c>
      <c r="D12" s="113" t="e">
        <f>#REF!</f>
        <v>#REF!</v>
      </c>
      <c r="E12" s="116" t="e">
        <f>#REF!</f>
        <v>#REF!</v>
      </c>
      <c r="F12" s="78" t="s">
        <v>158</v>
      </c>
      <c r="G12" s="94" t="e">
        <f>#REF!</f>
        <v>#REF!</v>
      </c>
      <c r="H12" s="95" t="e">
        <f>#REF!</f>
        <v>#REF!</v>
      </c>
    </row>
    <row r="13" spans="1:9" ht="17.399999999999999" x14ac:dyDescent="0.25">
      <c r="C13" s="78" t="s">
        <v>110</v>
      </c>
      <c r="D13" s="113" t="e">
        <f>#REF!</f>
        <v>#REF!</v>
      </c>
      <c r="E13" s="116" t="e">
        <f>#REF!</f>
        <v>#REF!</v>
      </c>
      <c r="F13" s="78" t="s">
        <v>110</v>
      </c>
      <c r="G13" s="94"/>
      <c r="H13" s="95"/>
    </row>
    <row r="14" spans="1:9" ht="17.399999999999999" x14ac:dyDescent="0.25">
      <c r="C14" s="78" t="s">
        <v>111</v>
      </c>
      <c r="D14" s="113" t="e">
        <f>#REF!</f>
        <v>#REF!</v>
      </c>
      <c r="E14" s="116" t="e">
        <f>#REF!</f>
        <v>#REF!</v>
      </c>
      <c r="F14" s="78" t="s">
        <v>111</v>
      </c>
      <c r="G14" s="94"/>
      <c r="H14" s="95"/>
    </row>
    <row r="15" spans="1:9" ht="17.399999999999999" x14ac:dyDescent="0.25">
      <c r="C15" s="78" t="s">
        <v>159</v>
      </c>
      <c r="D15" s="113" t="e">
        <f>#REF!</f>
        <v>#REF!</v>
      </c>
      <c r="E15" s="116" t="e">
        <f>#REF!</f>
        <v>#REF!</v>
      </c>
      <c r="F15" s="78" t="s">
        <v>159</v>
      </c>
      <c r="G15" s="94" t="e">
        <f>#REF!</f>
        <v>#REF!</v>
      </c>
      <c r="H15" s="95" t="e">
        <f>#REF!</f>
        <v>#REF!</v>
      </c>
    </row>
    <row r="16" spans="1:9" ht="15" thickBot="1" x14ac:dyDescent="0.3">
      <c r="C16" s="92" t="s">
        <v>169</v>
      </c>
      <c r="D16" s="112" t="e">
        <f>SUM(D12:D15)</f>
        <v>#REF!</v>
      </c>
      <c r="E16" s="112" t="e">
        <f>SUM(E12:E15)</f>
        <v>#REF!</v>
      </c>
      <c r="F16" s="115" t="s">
        <v>161</v>
      </c>
      <c r="G16" s="112" t="e">
        <f>SUM(G12:G15)</f>
        <v>#REF!</v>
      </c>
      <c r="H16" s="112" t="e">
        <f>SUM(H12:H15)</f>
        <v>#REF!</v>
      </c>
    </row>
    <row r="18" spans="3:3" ht="13.2" x14ac:dyDescent="0.25">
      <c r="C18" s="140" t="s">
        <v>205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118" t="s">
        <v>185</v>
      </c>
    </row>
    <row r="4" spans="2:5" ht="15" thickBot="1" x14ac:dyDescent="0.35">
      <c r="B4" s="340" t="s">
        <v>133</v>
      </c>
      <c r="C4" s="340"/>
      <c r="D4" s="340"/>
      <c r="E4" s="340"/>
    </row>
    <row r="5" spans="2:5" ht="27" x14ac:dyDescent="0.3">
      <c r="B5" s="128" t="s">
        <v>62</v>
      </c>
      <c r="C5" s="129" t="s">
        <v>163</v>
      </c>
      <c r="D5" s="137" t="s">
        <v>156</v>
      </c>
      <c r="E5" s="138" t="s">
        <v>184</v>
      </c>
    </row>
    <row r="6" spans="2:5" x14ac:dyDescent="0.3">
      <c r="B6" s="150">
        <v>1</v>
      </c>
      <c r="C6" s="148">
        <v>2</v>
      </c>
      <c r="D6" s="148">
        <v>3</v>
      </c>
      <c r="E6" s="149">
        <v>4</v>
      </c>
    </row>
    <row r="7" spans="2:5" x14ac:dyDescent="0.3">
      <c r="B7" s="130" t="s">
        <v>22</v>
      </c>
      <c r="C7" s="117" t="s">
        <v>168</v>
      </c>
      <c r="D7" s="147" t="e">
        <f>+E7/E$11*100</f>
        <v>#REF!</v>
      </c>
      <c r="E7" s="134" t="e">
        <f>FURS!#REF!</f>
        <v>#REF!</v>
      </c>
    </row>
    <row r="8" spans="2:5" x14ac:dyDescent="0.3">
      <c r="B8" s="130" t="s">
        <v>31</v>
      </c>
      <c r="C8" s="117" t="s">
        <v>165</v>
      </c>
      <c r="D8" s="147" t="e">
        <f t="shared" ref="D8:D10" si="0">+E8/E$11*100</f>
        <v>#REF!</v>
      </c>
      <c r="E8" s="134" t="e">
        <f>FURS!#REF!</f>
        <v>#REF!</v>
      </c>
    </row>
    <row r="9" spans="2:5" x14ac:dyDescent="0.3">
      <c r="B9" s="130" t="s">
        <v>43</v>
      </c>
      <c r="C9" s="117" t="s">
        <v>166</v>
      </c>
      <c r="D9" s="147" t="e">
        <f t="shared" si="0"/>
        <v>#REF!</v>
      </c>
      <c r="E9" s="134" t="e">
        <f>FURS!#REF!</f>
        <v>#REF!</v>
      </c>
    </row>
    <row r="10" spans="2:5" x14ac:dyDescent="0.3">
      <c r="B10" s="130"/>
      <c r="C10" s="117" t="s">
        <v>167</v>
      </c>
      <c r="D10" s="147" t="e">
        <f t="shared" si="0"/>
        <v>#REF!</v>
      </c>
      <c r="E10" s="134" t="e">
        <f>FURS!#REF!+FURS!#REF!+FURS!#REF!+FURS!#REF!+FURS!#REF!+FURS!#REF!+FURS!#REF!</f>
        <v>#REF!</v>
      </c>
    </row>
    <row r="11" spans="2:5" ht="15" thickBot="1" x14ac:dyDescent="0.35">
      <c r="B11" s="132"/>
      <c r="C11" s="131" t="s">
        <v>161</v>
      </c>
      <c r="D11" s="139" t="e">
        <f>SUM(D7:D10)</f>
        <v>#REF!</v>
      </c>
      <c r="E11" s="135" t="e">
        <f>SUM(E7:E10)</f>
        <v>#REF!</v>
      </c>
    </row>
    <row r="33" spans="2:5" x14ac:dyDescent="0.3">
      <c r="B33" s="118" t="s">
        <v>186</v>
      </c>
    </row>
    <row r="35" spans="2:5" ht="15" thickBot="1" x14ac:dyDescent="0.35">
      <c r="B35" s="340" t="s">
        <v>133</v>
      </c>
      <c r="C35" s="340"/>
      <c r="D35" s="340"/>
      <c r="E35" s="340"/>
    </row>
    <row r="36" spans="2:5" ht="40.200000000000003" x14ac:dyDescent="0.3">
      <c r="B36" s="128" t="s">
        <v>62</v>
      </c>
      <c r="C36" s="129" t="s">
        <v>163</v>
      </c>
      <c r="D36" s="137" t="s">
        <v>156</v>
      </c>
      <c r="E36" s="138" t="s">
        <v>187</v>
      </c>
    </row>
    <row r="37" spans="2:5" x14ac:dyDescent="0.3">
      <c r="B37" s="150">
        <v>1</v>
      </c>
      <c r="C37" s="148">
        <v>2</v>
      </c>
      <c r="D37" s="148">
        <v>3</v>
      </c>
      <c r="E37" s="149">
        <v>4</v>
      </c>
    </row>
    <row r="38" spans="2:5" x14ac:dyDescent="0.3">
      <c r="B38" s="130" t="s">
        <v>22</v>
      </c>
      <c r="C38" s="117" t="s">
        <v>164</v>
      </c>
      <c r="D38" s="136">
        <f>+E38/E$42*100</f>
        <v>9.5439971890958706</v>
      </c>
      <c r="E38" s="145">
        <f>FURS!D12</f>
        <v>333163764.38</v>
      </c>
    </row>
    <row r="39" spans="2:5" x14ac:dyDescent="0.3">
      <c r="B39" s="130" t="s">
        <v>31</v>
      </c>
      <c r="C39" s="117" t="s">
        <v>165</v>
      </c>
      <c r="D39" s="136">
        <f t="shared" ref="D39:D41" si="1">+E39/E$42*100</f>
        <v>19.458869194532859</v>
      </c>
      <c r="E39" s="145">
        <f>FURS!D24</f>
        <v>679274101.09000015</v>
      </c>
    </row>
    <row r="40" spans="2:5" x14ac:dyDescent="0.3">
      <c r="B40" s="130" t="s">
        <v>43</v>
      </c>
      <c r="C40" s="117" t="s">
        <v>166</v>
      </c>
      <c r="D40" s="136">
        <f t="shared" si="1"/>
        <v>17.36765127448205</v>
      </c>
      <c r="E40" s="145">
        <f>FURS!D39</f>
        <v>606273447.32000017</v>
      </c>
    </row>
    <row r="41" spans="2:5" x14ac:dyDescent="0.3">
      <c r="B41" s="130"/>
      <c r="C41" s="117" t="s">
        <v>167</v>
      </c>
      <c r="D41" s="136">
        <f t="shared" si="1"/>
        <v>53.629482341889222</v>
      </c>
      <c r="E41" s="145">
        <f>FURS!D29+FURS!D31+FURS!D54+FURS!D56+FURS!D57+FURS!D67+FURS!D74</f>
        <v>1872108705.0600002</v>
      </c>
    </row>
    <row r="42" spans="2:5" ht="15" thickBot="1" x14ac:dyDescent="0.35">
      <c r="B42" s="132"/>
      <c r="C42" s="131" t="s">
        <v>161</v>
      </c>
      <c r="D42" s="133">
        <f>SUM(D38:D41)</f>
        <v>100</v>
      </c>
      <c r="E42" s="146">
        <f>SUM(E38:E41)</f>
        <v>3490820017.8500004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151" t="s">
        <v>171</v>
      </c>
    </row>
    <row r="4" spans="2:9" ht="50.25" customHeight="1" x14ac:dyDescent="0.3">
      <c r="B4" s="152"/>
      <c r="C4" s="153" t="s">
        <v>174</v>
      </c>
      <c r="D4" s="153" t="s">
        <v>188</v>
      </c>
      <c r="E4" s="153" t="s">
        <v>189</v>
      </c>
      <c r="F4" s="153" t="s">
        <v>182</v>
      </c>
      <c r="G4" s="153" t="s">
        <v>190</v>
      </c>
      <c r="H4" s="153" t="s">
        <v>191</v>
      </c>
      <c r="I4" s="153" t="s">
        <v>182</v>
      </c>
    </row>
    <row r="5" spans="2:9" x14ac:dyDescent="0.3">
      <c r="B5" s="154" t="s">
        <v>23</v>
      </c>
      <c r="C5" s="155" t="s">
        <v>64</v>
      </c>
      <c r="D5" s="142" t="e">
        <f>+D6+D9+D10+D11</f>
        <v>#REF!</v>
      </c>
      <c r="E5" s="142" t="e">
        <f>+E6+E9+E10+E11</f>
        <v>#REF!</v>
      </c>
      <c r="F5" s="143" t="e">
        <f t="shared" ref="F5:F11" si="0">D5/E5*100</f>
        <v>#REF!</v>
      </c>
      <c r="G5" s="142">
        <f>+G6+G9+G10+G11</f>
        <v>265887125.86000004</v>
      </c>
      <c r="H5" s="142">
        <f>+H6+H9+H10+H11</f>
        <v>245597377.08000001</v>
      </c>
      <c r="I5" s="156">
        <f t="shared" ref="I5:I11" si="1">G5/H5*100</f>
        <v>108.26138659184087</v>
      </c>
    </row>
    <row r="6" spans="2:9" x14ac:dyDescent="0.3">
      <c r="B6" s="157" t="s">
        <v>24</v>
      </c>
      <c r="C6" s="158" t="s">
        <v>65</v>
      </c>
      <c r="D6" s="127" t="e">
        <f>+D7-D8</f>
        <v>#REF!</v>
      </c>
      <c r="E6" s="127" t="e">
        <f>+E7-E8</f>
        <v>#REF!</v>
      </c>
      <c r="F6" s="126" t="e">
        <f t="shared" si="0"/>
        <v>#REF!</v>
      </c>
      <c r="G6" s="127">
        <f>+G7-G8</f>
        <v>1162838.6399999999</v>
      </c>
      <c r="H6" s="127">
        <f>+H7-H8</f>
        <v>1443285.82</v>
      </c>
      <c r="I6" s="159">
        <f t="shared" si="1"/>
        <v>80.568839788088525</v>
      </c>
    </row>
    <row r="7" spans="2:9" x14ac:dyDescent="0.3">
      <c r="B7" s="179" t="s">
        <v>66</v>
      </c>
      <c r="C7" s="188" t="s">
        <v>0</v>
      </c>
      <c r="D7" s="125" t="e">
        <f>FURS!#REF!</f>
        <v>#REF!</v>
      </c>
      <c r="E7" s="125" t="e">
        <f>FURS!#REF!</f>
        <v>#REF!</v>
      </c>
      <c r="F7" s="126" t="e">
        <f t="shared" si="0"/>
        <v>#REF!</v>
      </c>
      <c r="G7" s="125">
        <f>FURS!D15</f>
        <v>1909937.5999999999</v>
      </c>
      <c r="H7" s="125">
        <f>FURS!E15</f>
        <v>1895148.25</v>
      </c>
      <c r="I7" s="159">
        <f t="shared" si="1"/>
        <v>100.78037958244164</v>
      </c>
    </row>
    <row r="8" spans="2:9" x14ac:dyDescent="0.3">
      <c r="B8" s="179" t="s">
        <v>25</v>
      </c>
      <c r="C8" s="188" t="s">
        <v>1</v>
      </c>
      <c r="D8" s="125" t="e">
        <f>FURS!#REF!</f>
        <v>#REF!</v>
      </c>
      <c r="E8" s="125" t="e">
        <f>FURS!#REF!</f>
        <v>#REF!</v>
      </c>
      <c r="F8" s="126" t="e">
        <f t="shared" si="0"/>
        <v>#REF!</v>
      </c>
      <c r="G8" s="125">
        <f>FURS!D16</f>
        <v>747098.96</v>
      </c>
      <c r="H8" s="125">
        <f>FURS!E16</f>
        <v>451862.43</v>
      </c>
      <c r="I8" s="159">
        <f t="shared" si="1"/>
        <v>165.33770245072154</v>
      </c>
    </row>
    <row r="9" spans="2:9" x14ac:dyDescent="0.3">
      <c r="B9" s="160" t="s">
        <v>26</v>
      </c>
      <c r="C9" s="161" t="s">
        <v>67</v>
      </c>
      <c r="D9" s="127" t="e">
        <f>FURS!#REF!</f>
        <v>#REF!</v>
      </c>
      <c r="E9" s="127" t="e">
        <f>FURS!#REF!</f>
        <v>#REF!</v>
      </c>
      <c r="F9" s="141" t="e">
        <f t="shared" si="0"/>
        <v>#REF!</v>
      </c>
      <c r="G9" s="127">
        <f>FURS!D17</f>
        <v>246163121.18000004</v>
      </c>
      <c r="H9" s="127">
        <f>FURS!E17</f>
        <v>229516427.11000004</v>
      </c>
      <c r="I9" s="162">
        <f t="shared" si="1"/>
        <v>107.25294231860003</v>
      </c>
    </row>
    <row r="10" spans="2:9" ht="24" x14ac:dyDescent="0.3">
      <c r="B10" s="157" t="s">
        <v>27</v>
      </c>
      <c r="C10" s="163" t="s">
        <v>176</v>
      </c>
      <c r="D10" s="125" t="e">
        <f>FURS!#REF!</f>
        <v>#REF!</v>
      </c>
      <c r="E10" s="125" t="e">
        <f>FURS!#REF!</f>
        <v>#REF!</v>
      </c>
      <c r="F10" s="126" t="e">
        <f t="shared" si="0"/>
        <v>#REF!</v>
      </c>
      <c r="G10" s="125">
        <f>FURS!D18</f>
        <v>18816888.240000002</v>
      </c>
      <c r="H10" s="125">
        <f>FURS!E18</f>
        <v>14268965.759999998</v>
      </c>
      <c r="I10" s="159">
        <f t="shared" si="1"/>
        <v>131.87282495798775</v>
      </c>
    </row>
    <row r="11" spans="2:9" x14ac:dyDescent="0.3">
      <c r="B11" s="157" t="s">
        <v>28</v>
      </c>
      <c r="C11" s="164" t="s">
        <v>2</v>
      </c>
      <c r="D11" s="125" t="e">
        <f>FURS!#REF!</f>
        <v>#REF!</v>
      </c>
      <c r="E11" s="125" t="e">
        <f>FURS!#REF!</f>
        <v>#REF!</v>
      </c>
      <c r="F11" s="126" t="e">
        <f t="shared" si="0"/>
        <v>#REF!</v>
      </c>
      <c r="G11" s="125">
        <f>FURS!D19</f>
        <v>-255722.2</v>
      </c>
      <c r="H11" s="125">
        <f>FURS!E19</f>
        <v>368698.39</v>
      </c>
      <c r="I11" s="159">
        <f t="shared" si="1"/>
        <v>-69.358100533067145</v>
      </c>
    </row>
    <row r="14" spans="2:9" x14ac:dyDescent="0.3">
      <c r="B14" s="151" t="s">
        <v>172</v>
      </c>
    </row>
    <row r="16" spans="2:9" ht="53.25" customHeight="1" x14ac:dyDescent="0.3">
      <c r="B16" s="152"/>
      <c r="C16" s="153" t="s">
        <v>174</v>
      </c>
      <c r="D16" s="153" t="s">
        <v>188</v>
      </c>
      <c r="E16" s="153" t="s">
        <v>189</v>
      </c>
      <c r="F16" s="153" t="s">
        <v>182</v>
      </c>
      <c r="G16" s="153" t="s">
        <v>190</v>
      </c>
      <c r="H16" s="153" t="s">
        <v>191</v>
      </c>
      <c r="I16" s="153" t="s">
        <v>182</v>
      </c>
    </row>
    <row r="17" spans="2:9" ht="21.75" customHeight="1" x14ac:dyDescent="0.3">
      <c r="B17" s="165" t="s">
        <v>29</v>
      </c>
      <c r="C17" s="166" t="s">
        <v>3</v>
      </c>
      <c r="D17" s="167" t="e">
        <f>FURS!#REF!</f>
        <v>#REF!</v>
      </c>
      <c r="E17" s="167" t="e">
        <f>FURS!#REF!</f>
        <v>#REF!</v>
      </c>
      <c r="F17" s="168" t="e">
        <f t="shared" ref="F17" si="2">D17/E17*100</f>
        <v>#REF!</v>
      </c>
      <c r="G17" s="167">
        <f>FURS!D20</f>
        <v>71968244.739999995</v>
      </c>
      <c r="H17" s="167">
        <f>FURS!E20</f>
        <v>59489471.140000008</v>
      </c>
      <c r="I17" s="170">
        <f>G17/H17*100</f>
        <v>120.97644063876945</v>
      </c>
    </row>
    <row r="20" spans="2:9" x14ac:dyDescent="0.3">
      <c r="B20" s="151" t="s">
        <v>173</v>
      </c>
    </row>
    <row r="22" spans="2:9" ht="54" customHeight="1" x14ac:dyDescent="0.3">
      <c r="B22" s="152"/>
      <c r="C22" s="153" t="s">
        <v>174</v>
      </c>
      <c r="D22" s="153" t="s">
        <v>188</v>
      </c>
      <c r="E22" s="153" t="s">
        <v>189</v>
      </c>
      <c r="F22" s="153" t="s">
        <v>182</v>
      </c>
      <c r="G22" s="153" t="s">
        <v>190</v>
      </c>
      <c r="H22" s="153" t="s">
        <v>191</v>
      </c>
      <c r="I22" s="153" t="s">
        <v>182</v>
      </c>
    </row>
    <row r="23" spans="2:9" ht="30" customHeight="1" x14ac:dyDescent="0.3">
      <c r="B23" s="154" t="s">
        <v>43</v>
      </c>
      <c r="C23" s="171" t="s">
        <v>160</v>
      </c>
      <c r="D23" s="144" t="e">
        <f>+D24+D33+D35+D37+D29+D30</f>
        <v>#REF!</v>
      </c>
      <c r="E23" s="144" t="e">
        <f>+E24+E33+E35+E37+E29+E30</f>
        <v>#REF!</v>
      </c>
      <c r="F23" s="172" t="e">
        <f t="shared" ref="F23:F37" si="3">D23/E23*100</f>
        <v>#REF!</v>
      </c>
      <c r="G23" s="142">
        <f>+G24+G33+G35+G37+G29+G30</f>
        <v>606273447.32000017</v>
      </c>
      <c r="H23" s="142">
        <f>+H24+H33+H35+H37+H29+H30</f>
        <v>482871404.35000002</v>
      </c>
      <c r="I23" s="173">
        <f t="shared" ref="I23:I37" si="4">G23/H23*100</f>
        <v>125.55588130883694</v>
      </c>
    </row>
    <row r="24" spans="2:9" x14ac:dyDescent="0.3">
      <c r="B24" s="160" t="s">
        <v>44</v>
      </c>
      <c r="C24" s="161" t="s">
        <v>139</v>
      </c>
      <c r="D24" s="119" t="e">
        <f>D25+D28</f>
        <v>#REF!</v>
      </c>
      <c r="E24" s="119" t="e">
        <f>E25+E28</f>
        <v>#REF!</v>
      </c>
      <c r="F24" s="121" t="e">
        <f t="shared" si="3"/>
        <v>#REF!</v>
      </c>
      <c r="G24" s="120">
        <f>G25+G28</f>
        <v>449978321.17000008</v>
      </c>
      <c r="H24" s="120">
        <f>H25+H28</f>
        <v>340428612.29000002</v>
      </c>
      <c r="I24" s="174">
        <f t="shared" si="4"/>
        <v>132.1799358000726</v>
      </c>
    </row>
    <row r="25" spans="2:9" ht="24.6" x14ac:dyDescent="0.3">
      <c r="B25" s="160" t="s">
        <v>45</v>
      </c>
      <c r="C25" s="175" t="s">
        <v>136</v>
      </c>
      <c r="D25" s="119" t="e">
        <f>D26-D27</f>
        <v>#REF!</v>
      </c>
      <c r="E25" s="119" t="e">
        <f>E26-E27</f>
        <v>#REF!</v>
      </c>
      <c r="F25" s="121" t="e">
        <f t="shared" si="3"/>
        <v>#REF!</v>
      </c>
      <c r="G25" s="119">
        <f>G26-G27</f>
        <v>437381892.66000009</v>
      </c>
      <c r="H25" s="119">
        <f>H26-H27</f>
        <v>330551797.41000003</v>
      </c>
      <c r="I25" s="176">
        <f t="shared" si="4"/>
        <v>132.31871558014652</v>
      </c>
    </row>
    <row r="26" spans="2:9" x14ac:dyDescent="0.3">
      <c r="B26" s="179" t="s">
        <v>134</v>
      </c>
      <c r="C26" s="188" t="s">
        <v>131</v>
      </c>
      <c r="D26" s="122" t="e">
        <f>FURS!#REF!</f>
        <v>#REF!</v>
      </c>
      <c r="E26" s="122" t="e">
        <f>FURS!#REF!</f>
        <v>#REF!</v>
      </c>
      <c r="F26" s="123" t="e">
        <f t="shared" si="3"/>
        <v>#REF!</v>
      </c>
      <c r="G26" s="122">
        <f>FURS!D42</f>
        <v>645348199.07000005</v>
      </c>
      <c r="H26" s="122">
        <f>FURS!E42</f>
        <v>467023655.41000003</v>
      </c>
      <c r="I26" s="189">
        <f t="shared" si="4"/>
        <v>138.18319299125199</v>
      </c>
    </row>
    <row r="27" spans="2:9" x14ac:dyDescent="0.3">
      <c r="B27" s="179" t="s">
        <v>135</v>
      </c>
      <c r="C27" s="188" t="s">
        <v>1</v>
      </c>
      <c r="D27" s="122" t="e">
        <f>FURS!#REF!</f>
        <v>#REF!</v>
      </c>
      <c r="E27" s="122" t="e">
        <f>FURS!#REF!</f>
        <v>#REF!</v>
      </c>
      <c r="F27" s="123" t="e">
        <f t="shared" si="3"/>
        <v>#REF!</v>
      </c>
      <c r="G27" s="122">
        <f>FURS!D43</f>
        <v>207966306.41</v>
      </c>
      <c r="H27" s="122">
        <f>FURS!E43</f>
        <v>136471858</v>
      </c>
      <c r="I27" s="181">
        <f t="shared" si="4"/>
        <v>152.38768597259079</v>
      </c>
    </row>
    <row r="28" spans="2:9" x14ac:dyDescent="0.3">
      <c r="B28" s="177" t="s">
        <v>46</v>
      </c>
      <c r="C28" s="178" t="s">
        <v>132</v>
      </c>
      <c r="D28" s="119" t="e">
        <f>FURS!#REF!</f>
        <v>#REF!</v>
      </c>
      <c r="E28" s="119" t="e">
        <f>FURS!#REF!</f>
        <v>#REF!</v>
      </c>
      <c r="F28" s="121" t="e">
        <f t="shared" si="3"/>
        <v>#REF!</v>
      </c>
      <c r="G28" s="119">
        <f>FURS!D44</f>
        <v>12596428.51000002</v>
      </c>
      <c r="H28" s="119">
        <f>FURS!E44</f>
        <v>9876814.879999999</v>
      </c>
      <c r="I28" s="174">
        <f t="shared" si="4"/>
        <v>127.53533060042552</v>
      </c>
    </row>
    <row r="29" spans="2:9" x14ac:dyDescent="0.3">
      <c r="B29" s="179" t="s">
        <v>47</v>
      </c>
      <c r="C29" s="180" t="s">
        <v>140</v>
      </c>
      <c r="D29" s="122" t="e">
        <f>FURS!#REF!</f>
        <v>#REF!</v>
      </c>
      <c r="E29" s="122" t="e">
        <f>FURS!#REF!</f>
        <v>#REF!</v>
      </c>
      <c r="F29" s="123" t="e">
        <f t="shared" si="3"/>
        <v>#REF!</v>
      </c>
      <c r="G29" s="122">
        <f>FURS!D45</f>
        <v>6077629.0100000007</v>
      </c>
      <c r="H29" s="122">
        <f>FURS!E45</f>
        <v>9659226.8699999992</v>
      </c>
      <c r="I29" s="181">
        <f t="shared" si="4"/>
        <v>62.920449967648409</v>
      </c>
    </row>
    <row r="30" spans="2:9" x14ac:dyDescent="0.3">
      <c r="B30" s="160" t="s">
        <v>48</v>
      </c>
      <c r="C30" s="182" t="s">
        <v>142</v>
      </c>
      <c r="D30" s="120" t="e">
        <f>D31-D32</f>
        <v>#REF!</v>
      </c>
      <c r="E30" s="120" t="e">
        <f>E31-E32</f>
        <v>#REF!</v>
      </c>
      <c r="F30" s="121" t="e">
        <f t="shared" si="3"/>
        <v>#REF!</v>
      </c>
      <c r="G30" s="120">
        <f>G31-G32</f>
        <v>123989943.38000001</v>
      </c>
      <c r="H30" s="120">
        <f>H31-H32</f>
        <v>110774819.77999997</v>
      </c>
      <c r="I30" s="174">
        <f t="shared" si="4"/>
        <v>111.92971798667371</v>
      </c>
    </row>
    <row r="31" spans="2:9" x14ac:dyDescent="0.3">
      <c r="B31" s="179" t="s">
        <v>87</v>
      </c>
      <c r="C31" s="190" t="s">
        <v>131</v>
      </c>
      <c r="D31" s="124" t="e">
        <f>FURS!#REF!</f>
        <v>#REF!</v>
      </c>
      <c r="E31" s="124" t="e">
        <f>FURS!#REF!</f>
        <v>#REF!</v>
      </c>
      <c r="F31" s="123" t="e">
        <f t="shared" si="3"/>
        <v>#REF!</v>
      </c>
      <c r="G31" s="124">
        <f>FURS!D47</f>
        <v>126774622.24000001</v>
      </c>
      <c r="H31" s="124">
        <f>FURS!E47</f>
        <v>113375138.47999997</v>
      </c>
      <c r="I31" s="181">
        <f t="shared" si="4"/>
        <v>111.81871434923431</v>
      </c>
    </row>
    <row r="32" spans="2:9" x14ac:dyDescent="0.3">
      <c r="B32" s="157" t="s">
        <v>141</v>
      </c>
      <c r="C32" s="190" t="s">
        <v>1</v>
      </c>
      <c r="D32" s="124" t="e">
        <f>FURS!#REF!</f>
        <v>#REF!</v>
      </c>
      <c r="E32" s="124" t="e">
        <f>FURS!#REF!</f>
        <v>#REF!</v>
      </c>
      <c r="F32" s="126" t="e">
        <f t="shared" si="3"/>
        <v>#REF!</v>
      </c>
      <c r="G32" s="124">
        <f>FURS!D48</f>
        <v>2784678.86</v>
      </c>
      <c r="H32" s="124">
        <f>FURS!E48</f>
        <v>2600318.7000000007</v>
      </c>
      <c r="I32" s="159">
        <f t="shared" si="4"/>
        <v>107.08990632571305</v>
      </c>
    </row>
    <row r="33" spans="2:9" x14ac:dyDescent="0.3">
      <c r="B33" s="157" t="s">
        <v>49</v>
      </c>
      <c r="C33" s="183" t="s">
        <v>82</v>
      </c>
      <c r="D33" s="124" t="e">
        <f>FURS!#REF!</f>
        <v>#REF!</v>
      </c>
      <c r="E33" s="124" t="e">
        <f>FURS!#REF!</f>
        <v>#REF!</v>
      </c>
      <c r="F33" s="123" t="e">
        <f t="shared" si="3"/>
        <v>#REF!</v>
      </c>
      <c r="G33" s="124">
        <f>FURS!D49</f>
        <v>19573452.489999998</v>
      </c>
      <c r="H33" s="124">
        <f>FURS!E49</f>
        <v>14999800.709999999</v>
      </c>
      <c r="I33" s="181">
        <f t="shared" si="4"/>
        <v>130.4914169756326</v>
      </c>
    </row>
    <row r="34" spans="2:9" hidden="1" x14ac:dyDescent="0.3">
      <c r="B34" s="157" t="s">
        <v>137</v>
      </c>
      <c r="C34" s="183" t="s">
        <v>84</v>
      </c>
      <c r="D34" s="124" t="e">
        <f>FURS!#REF!</f>
        <v>#REF!</v>
      </c>
      <c r="E34" s="124" t="e">
        <f>FURS!#REF!</f>
        <v>#REF!</v>
      </c>
      <c r="F34" s="126" t="e">
        <f t="shared" si="3"/>
        <v>#REF!</v>
      </c>
      <c r="G34" s="124">
        <f>FURS!D50</f>
        <v>19485836.379999999</v>
      </c>
      <c r="H34" s="124">
        <f>FURS!E50</f>
        <v>14887861.02</v>
      </c>
      <c r="I34" s="159">
        <f t="shared" si="4"/>
        <v>130.88405617048136</v>
      </c>
    </row>
    <row r="35" spans="2:9" x14ac:dyDescent="0.3">
      <c r="B35" s="157" t="s">
        <v>116</v>
      </c>
      <c r="C35" s="183" t="s">
        <v>86</v>
      </c>
      <c r="D35" s="124" t="e">
        <f>FURS!#REF!</f>
        <v>#REF!</v>
      </c>
      <c r="E35" s="124" t="e">
        <f>FURS!#REF!</f>
        <v>#REF!</v>
      </c>
      <c r="F35" s="126" t="e">
        <f t="shared" si="3"/>
        <v>#REF!</v>
      </c>
      <c r="G35" s="124">
        <f>FURS!D51</f>
        <v>5402741.29</v>
      </c>
      <c r="H35" s="124">
        <f>FURS!E51</f>
        <v>4457057.7300000004</v>
      </c>
      <c r="I35" s="159">
        <f t="shared" si="4"/>
        <v>121.21766459596653</v>
      </c>
    </row>
    <row r="36" spans="2:9" hidden="1" x14ac:dyDescent="0.3">
      <c r="B36" s="157" t="s">
        <v>124</v>
      </c>
      <c r="C36" s="183" t="s">
        <v>89</v>
      </c>
      <c r="D36" s="124" t="e">
        <f>FURS!#REF!</f>
        <v>#REF!</v>
      </c>
      <c r="E36" s="124" t="e">
        <f>FURS!#REF!</f>
        <v>#REF!</v>
      </c>
      <c r="F36" s="126" t="e">
        <f t="shared" si="3"/>
        <v>#REF!</v>
      </c>
      <c r="G36" s="124">
        <f>FURS!D52</f>
        <v>3266623.9000000008</v>
      </c>
      <c r="H36" s="124">
        <f>FURS!E52</f>
        <v>2889092.68</v>
      </c>
      <c r="I36" s="159">
        <f t="shared" si="4"/>
        <v>113.06746656531629</v>
      </c>
    </row>
    <row r="37" spans="2:9" x14ac:dyDescent="0.3">
      <c r="B37" s="157" t="s">
        <v>125</v>
      </c>
      <c r="C37" s="183" t="s">
        <v>14</v>
      </c>
      <c r="D37" s="124" t="e">
        <f>FURS!#REF!</f>
        <v>#REF!</v>
      </c>
      <c r="E37" s="124" t="e">
        <f>FURS!#REF!</f>
        <v>#REF!</v>
      </c>
      <c r="F37" s="126" t="e">
        <f t="shared" si="3"/>
        <v>#REF!</v>
      </c>
      <c r="G37" s="124">
        <f>FURS!D53</f>
        <v>1251359.98</v>
      </c>
      <c r="H37" s="124">
        <f>FURS!E53</f>
        <v>2551886.9699999997</v>
      </c>
      <c r="I37" s="159">
        <f t="shared" si="4"/>
        <v>49.036653845213216</v>
      </c>
    </row>
    <row r="39" spans="2:9" x14ac:dyDescent="0.3">
      <c r="B39" s="151" t="s">
        <v>175</v>
      </c>
    </row>
    <row r="41" spans="2:9" ht="52.5" customHeight="1" x14ac:dyDescent="0.3">
      <c r="B41" s="152"/>
      <c r="C41" s="153" t="s">
        <v>174</v>
      </c>
      <c r="D41" s="153" t="s">
        <v>188</v>
      </c>
      <c r="E41" s="153" t="s">
        <v>189</v>
      </c>
      <c r="F41" s="153" t="s">
        <v>182</v>
      </c>
      <c r="G41" s="153" t="s">
        <v>190</v>
      </c>
      <c r="H41" s="153" t="s">
        <v>191</v>
      </c>
      <c r="I41" s="153" t="s">
        <v>182</v>
      </c>
    </row>
    <row r="42" spans="2:9" ht="30" customHeight="1" x14ac:dyDescent="0.3">
      <c r="B42" s="154" t="s">
        <v>31</v>
      </c>
      <c r="C42" s="171" t="s">
        <v>69</v>
      </c>
      <c r="D42" s="144" t="e">
        <f>+D43+D44+D45+D46</f>
        <v>#REF!</v>
      </c>
      <c r="E42" s="144" t="e">
        <f>+E43+E44+E45+E46</f>
        <v>#REF!</v>
      </c>
      <c r="F42" s="172" t="e">
        <f t="shared" ref="F42:F46" si="5">D42/E42*100</f>
        <v>#REF!</v>
      </c>
      <c r="G42" s="142">
        <f>+G43+G44+G45+G46</f>
        <v>679274101.09000015</v>
      </c>
      <c r="H42" s="142">
        <f>+H43+H44+H45+H46</f>
        <v>626397117.42999983</v>
      </c>
      <c r="I42" s="173">
        <f>G42/H42*100</f>
        <v>108.44144747615468</v>
      </c>
    </row>
    <row r="43" spans="2:9" x14ac:dyDescent="0.3">
      <c r="B43" s="160" t="s">
        <v>32</v>
      </c>
      <c r="C43" s="161" t="s">
        <v>5</v>
      </c>
      <c r="D43" s="125" t="e">
        <f>FURS!#REF!</f>
        <v>#REF!</v>
      </c>
      <c r="E43" s="125" t="e">
        <f>FURS!#REF!</f>
        <v>#REF!</v>
      </c>
      <c r="F43" s="126" t="e">
        <f t="shared" si="5"/>
        <v>#REF!</v>
      </c>
      <c r="G43" s="125">
        <f>FURS!D25</f>
        <v>3838890.79</v>
      </c>
      <c r="H43" s="125">
        <f>FURS!E25</f>
        <v>3574053.2399999998</v>
      </c>
      <c r="I43" s="159">
        <f>G43/H43*100</f>
        <v>107.41000573343446</v>
      </c>
    </row>
    <row r="44" spans="2:9" x14ac:dyDescent="0.3">
      <c r="B44" s="160" t="s">
        <v>33</v>
      </c>
      <c r="C44" s="161" t="s">
        <v>6</v>
      </c>
      <c r="D44" s="125" t="e">
        <f>FURS!#REF!</f>
        <v>#REF!</v>
      </c>
      <c r="E44" s="125" t="e">
        <f>FURS!#REF!</f>
        <v>#REF!</v>
      </c>
      <c r="F44" s="126" t="e">
        <f t="shared" si="5"/>
        <v>#REF!</v>
      </c>
      <c r="G44" s="125">
        <f>FURS!D26</f>
        <v>3480576.64</v>
      </c>
      <c r="H44" s="125">
        <f>FURS!E26</f>
        <v>3250804.33</v>
      </c>
      <c r="I44" s="159">
        <f>G44/H44*100</f>
        <v>107.06816795706679</v>
      </c>
    </row>
    <row r="45" spans="2:9" x14ac:dyDescent="0.3">
      <c r="B45" s="160" t="s">
        <v>34</v>
      </c>
      <c r="C45" s="160" t="s">
        <v>7</v>
      </c>
      <c r="D45" s="125" t="e">
        <f>FURS!#REF!</f>
        <v>#REF!</v>
      </c>
      <c r="E45" s="125" t="e">
        <f>FURS!#REF!</f>
        <v>#REF!</v>
      </c>
      <c r="F45" s="126" t="e">
        <f t="shared" si="5"/>
        <v>#REF!</v>
      </c>
      <c r="G45" s="125">
        <f>FURS!D27</f>
        <v>431815746.02000016</v>
      </c>
      <c r="H45" s="125">
        <f>FURS!E27</f>
        <v>397733394.34999979</v>
      </c>
      <c r="I45" s="159">
        <f>G45/H45*100</f>
        <v>108.56914509924414</v>
      </c>
    </row>
    <row r="46" spans="2:9" x14ac:dyDescent="0.3">
      <c r="B46" s="160" t="s">
        <v>35</v>
      </c>
      <c r="C46" s="161" t="s">
        <v>8</v>
      </c>
      <c r="D46" s="125" t="e">
        <f>FURS!#REF!</f>
        <v>#REF!</v>
      </c>
      <c r="E46" s="125" t="e">
        <f>FURS!#REF!</f>
        <v>#REF!</v>
      </c>
      <c r="F46" s="126" t="e">
        <f t="shared" si="5"/>
        <v>#REF!</v>
      </c>
      <c r="G46" s="125">
        <f>FURS!D28</f>
        <v>240138887.64000002</v>
      </c>
      <c r="H46" s="125">
        <f>FURS!E28</f>
        <v>221838865.50999999</v>
      </c>
      <c r="I46" s="159">
        <f>G46/H46*100</f>
        <v>108.24924076668393</v>
      </c>
    </row>
    <row r="49" spans="2:9" ht="52.8" x14ac:dyDescent="0.3">
      <c r="B49" s="152"/>
      <c r="C49" s="153" t="s">
        <v>174</v>
      </c>
      <c r="D49" s="153" t="s">
        <v>188</v>
      </c>
      <c r="E49" s="153" t="s">
        <v>189</v>
      </c>
      <c r="F49" s="153" t="s">
        <v>182</v>
      </c>
      <c r="G49" s="153" t="s">
        <v>190</v>
      </c>
      <c r="H49" s="153" t="s">
        <v>191</v>
      </c>
      <c r="I49" s="153" t="s">
        <v>182</v>
      </c>
    </row>
    <row r="50" spans="2:9" ht="49.5" customHeight="1" x14ac:dyDescent="0.3">
      <c r="B50" s="185" t="s">
        <v>120</v>
      </c>
      <c r="C50" s="184" t="s">
        <v>152</v>
      </c>
      <c r="D50" s="142" t="e">
        <f>SUM(D51:D54)</f>
        <v>#REF!</v>
      </c>
      <c r="E50" s="142" t="e">
        <f>SUM(E51:E54)</f>
        <v>#REF!</v>
      </c>
      <c r="F50" s="172" t="e">
        <f t="shared" ref="F50:F54" si="6">D50/E50*100</f>
        <v>#REF!</v>
      </c>
      <c r="G50" s="142">
        <f>SUM(G51:G54)</f>
        <v>47046362.400000021</v>
      </c>
      <c r="H50" s="142">
        <f>SUM(H51:H54)</f>
        <v>47206659.099999979</v>
      </c>
      <c r="I50" s="173">
        <f>G50/H50*100</f>
        <v>99.660436254003073</v>
      </c>
    </row>
    <row r="51" spans="2:9" ht="16.5" customHeight="1" x14ac:dyDescent="0.3">
      <c r="B51" s="160" t="s">
        <v>121</v>
      </c>
      <c r="C51" s="191" t="s">
        <v>17</v>
      </c>
      <c r="D51" s="111" t="e">
        <f>FURS!#REF!</f>
        <v>#REF!</v>
      </c>
      <c r="E51" s="111" t="e">
        <f>FURS!#REF!</f>
        <v>#REF!</v>
      </c>
      <c r="F51" s="126" t="e">
        <f t="shared" si="6"/>
        <v>#REF!</v>
      </c>
      <c r="G51" s="169">
        <f>FURS!D69</f>
        <v>29640.73</v>
      </c>
      <c r="H51" s="169">
        <f>FURS!E69</f>
        <v>26046.530000000002</v>
      </c>
      <c r="I51" s="159">
        <f>G51/H51*100</f>
        <v>113.79915098095599</v>
      </c>
    </row>
    <row r="52" spans="2:9" ht="14.25" customHeight="1" x14ac:dyDescent="0.3">
      <c r="B52" s="160" t="s">
        <v>122</v>
      </c>
      <c r="C52" s="191" t="s">
        <v>18</v>
      </c>
      <c r="D52" s="111" t="e">
        <f>FURS!#REF!</f>
        <v>#REF!</v>
      </c>
      <c r="E52" s="111" t="e">
        <f>FURS!#REF!</f>
        <v>#REF!</v>
      </c>
      <c r="F52" s="126" t="e">
        <f t="shared" si="6"/>
        <v>#REF!</v>
      </c>
      <c r="G52" s="169">
        <f>FURS!D70</f>
        <v>49951.91</v>
      </c>
      <c r="H52" s="169">
        <f>FURS!E70</f>
        <v>43269.7</v>
      </c>
      <c r="I52" s="159">
        <f>G52/H52*100</f>
        <v>115.44316230526212</v>
      </c>
    </row>
    <row r="53" spans="2:9" ht="21.75" customHeight="1" x14ac:dyDescent="0.3">
      <c r="B53" s="160" t="s">
        <v>143</v>
      </c>
      <c r="C53" s="191" t="s">
        <v>19</v>
      </c>
      <c r="D53" s="111" t="e">
        <f>FURS!#REF!</f>
        <v>#REF!</v>
      </c>
      <c r="E53" s="111" t="e">
        <f>FURS!#REF!</f>
        <v>#REF!</v>
      </c>
      <c r="F53" s="126" t="e">
        <f t="shared" si="6"/>
        <v>#REF!</v>
      </c>
      <c r="G53" s="169">
        <f>FURS!D71</f>
        <v>42486425.850000016</v>
      </c>
      <c r="H53" s="169">
        <f>FURS!E71</f>
        <v>43185728.249999985</v>
      </c>
      <c r="I53" s="159">
        <f>G53/H53*100</f>
        <v>98.380709488209291</v>
      </c>
    </row>
    <row r="54" spans="2:9" ht="20.25" customHeight="1" x14ac:dyDescent="0.3">
      <c r="B54" s="160" t="s">
        <v>144</v>
      </c>
      <c r="C54" s="191" t="s">
        <v>20</v>
      </c>
      <c r="D54" s="111" t="e">
        <f>FURS!#REF!</f>
        <v>#REF!</v>
      </c>
      <c r="E54" s="111" t="e">
        <f>FURS!#REF!</f>
        <v>#REF!</v>
      </c>
      <c r="F54" s="126" t="e">
        <f t="shared" si="6"/>
        <v>#REF!</v>
      </c>
      <c r="G54" s="169">
        <f>FURS!D72</f>
        <v>4480343.91</v>
      </c>
      <c r="H54" s="169">
        <f>FURS!E72</f>
        <v>3951614.62</v>
      </c>
      <c r="I54" s="159">
        <f>G54/H54*100</f>
        <v>113.38008234213892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januar</Mesec>
    <Leto xmlns="a1b54cee-d36d-4423-9882-848277f2f248">2022</Let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</vt:i4>
      </vt:variant>
    </vt:vector>
  </HeadingPairs>
  <TitlesOfParts>
    <vt:vector size="6" baseType="lpstr">
      <vt:lpstr>NOVEMBER 2021</vt:lpstr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2022-02-15T08:30:19Z</cp:lastPrinted>
  <dcterms:created xsi:type="dcterms:W3CDTF">2013-10-09T08:57:38Z</dcterms:created>
  <dcterms:modified xsi:type="dcterms:W3CDTF">2022-02-17T07:02:52Z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JANUAR 2022_delovna.xlsx</vt:lpwstr>
  </property>
</Properties>
</file>