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2\Javna objava - internet\7 Julij\"/>
    </mc:Choice>
  </mc:AlternateContent>
  <xr:revisionPtr revIDLastSave="0" documentId="13_ncr:1_{447EFEB8-FECC-4644-8BC4-9D86967200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E45" i="24"/>
  <c r="E43" i="24"/>
  <c r="E11" i="24"/>
  <c r="E8" i="24"/>
  <c r="E9" i="24"/>
  <c r="E7" i="24"/>
  <c r="E17" i="24"/>
  <c r="F17" i="24" s="1"/>
  <c r="E10" i="24"/>
  <c r="G54" i="24"/>
  <c r="D52" i="24"/>
  <c r="I8" i="24" l="1"/>
  <c r="I9" i="24"/>
  <c r="G25" i="24"/>
  <c r="F8" i="24"/>
  <c r="F33" i="24"/>
  <c r="F46" i="24"/>
  <c r="F26" i="24"/>
  <c r="D6" i="24"/>
  <c r="D5" i="24" s="1"/>
  <c r="F11" i="24"/>
  <c r="D50" i="24"/>
  <c r="G24" i="24"/>
  <c r="I45" i="24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I42" i="24" s="1"/>
  <c r="F7" i="24"/>
  <c r="G50" i="24"/>
  <c r="F52" i="24"/>
  <c r="F50" i="24" l="1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<sst xmlns="http://schemas.openxmlformats.org/spreadsheetml/2006/main" count="325" uniqueCount="189">
  <si>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</si>
  <si>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</si>
  <si>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</si>
  <si>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</si>
  <si>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</si>
  <si>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</si>
  <si>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</si>
  <si>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</si>
  <si>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</si>
  <si>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</si>
  <si>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</si>
  <si>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</si>
  <si>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</si>
  <si>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</si>
  <si>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</si>
  <si>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</si>
  <si>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</si>
  <si>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</si>
  <si>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</si>
  <si>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</si>
  <si>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</si>
  <si>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</si>
  <si>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</si>
  <si>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</si>
  <si>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</si>
  <si>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</si>
  <si>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</si>
  <si>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</si>
  <si>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</si>
  <si>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</si>
  <si>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</si>
  <si>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</si>
  <si>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</si>
  <si>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</si>
  <si>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</si>
  <si>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</si>
  <si>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</si>
  <si>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</si>
  <si>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</si>
  <si>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</si>
  <si>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</si>
  <si>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</si>
  <si>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</si>
  <si>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</si>
  <si>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</si>
  <si>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</si>
  <si>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</si>
  <si>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</si>
  <si>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</si>
  <si>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</si>
  <si>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</si>
  <si>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</si>
  <si>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</si>
  <si>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</si>
  <si>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</si>
  <si>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</si>
  <si>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</si>
  <si>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</si>
  <si>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</si>
  <si>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</si>
  <si>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</si>
  <si>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</si>
  <si>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</si>
  <si>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</si>
  <si>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</si>
  <si>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</si>
  <si>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</si>
  <si>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</si>
  <si>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</si>
  <si>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</si>
  <si>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</si>
  <si>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</si>
  <si>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</si>
  <si>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</si>
  <si>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</si>
  <si>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</si>
  <si>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</si>
  <si>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</si>
  <si>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</si>
  <si>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</si>
  <si>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</si>
  <si>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</si>
  <si>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</si>
  <si>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</si>
  <si>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</si>
  <si>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</si>
  <si>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</si>
  <si>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</si>
  <si>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</si>
  <si>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</si>
  <si>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</si>
  <si>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</si>
  <si>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</si>
  <si>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</si>
  <si>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</si>
  <si>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</si>
  <si>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</si>
  <si>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</si>
  <si>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</si>
  <si>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</si>
  <si>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</si>
  <si>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</si>
  <si>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</si>
  <si>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</si>
  <si>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</si>
  <si>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</si>
  <si>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</si>
  <si>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</si>
  <si>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</si>
  <si>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</si>
  <si>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</si>
  <si>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</si>
  <si>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</si>
  <si>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</si>
  <si>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</si>
  <si>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</si>
  <si>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</si>
  <si>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</si>
  <si>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</si>
  <si>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</si>
  <si>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</si>
  <si>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</si>
  <si>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</si>
  <si>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</si>
  <si>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</si>
  <si>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</si>
  <si>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</si>
  <si>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</si>
  <si>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</si>
  <si>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</si>
  <si>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</si>
  <si>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</si>
  <si>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</si>
  <si>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</si>
  <si>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</si>
  <si>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</si>
  <si>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</si>
  <si>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</si>
  <si>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</si>
  <si>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</si>
  <si>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</si>
  <si>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</si>
  <si>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</si>
  <si>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</si>
  <si>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</si>
  <si>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</si>
  <si>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</si>
  <si>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</si>
  <si>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</si>
  <si>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</si>
  <si>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</si>
  <si>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</si>
  <si>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</si>
  <si>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</si>
  <si>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</si>
  <si>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</si>
  <si>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</si>
  <si>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</si>
  <si>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</si>
  <si>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</si>
  <si>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</si>
  <si>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</si>
  <si>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</si>
  <si>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</si>
  <si>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</si>
  <si>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</si>
  <si>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</si>
  <si>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</si>
  <si>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</si>
  <si>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</si>
  <si>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</si>
  <si>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</si>
  <si>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</si>
  <si>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</si>
  <si>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</si>
  <si>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</si>
  <si>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</si>
  <si>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</si>
  <si>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</si>
  <si>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</si>
  <si>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</si>
  <si>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</si>
  <si>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JULIJ 2022</t>
  </si>
  <si>
    <t>REALIZACIJA JANUAR - JULIJ 2021</t>
  </si>
  <si>
    <t xml:space="preserve"> REALIZACIJA  JULIJ 2022</t>
  </si>
  <si>
    <t xml:space="preserve"> REALIZACIJA  JULIJ 2021</t>
  </si>
  <si>
    <t xml:space="preserve"> REALIZACIJA  JULIJ 2020</t>
  </si>
  <si>
    <t>REALIZACIJA JANUAR - JULIJ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</si>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</sst>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68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3" fontId="0" fillId="0" borderId="0" xfId="0" applyNumberFormat="1"/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4.0020455685777039</c:v>
                </c:pt>
                <c:pt idx="1">
                  <c:v>21.094037681997964</c:v>
                </c:pt>
                <c:pt idx="2">
                  <c:v>19.982970210589908</c:v>
                </c:pt>
                <c:pt idx="3">
                  <c:v>54.920946538834414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11.02496238311703</c:v>
                </c:pt>
                <c:pt idx="1">
                  <c:v>19.889189820673529</c:v>
                </c:pt>
                <c:pt idx="2">
                  <c:v>15.901469146217096</c:v>
                </c:pt>
                <c:pt idx="3">
                  <c:v>53.18437864999234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92DEAEA4-3966-450F-94D8-DA48972B7F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3C2CB955-1F6A-495A-997F-2E0D4B7603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A6D302D0-CD32-4774-83F1-B2848A5D21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BB3D6918-E4BD-4395-8772-6650B42FA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E1494DF0-FA70-4E00-AB1C-8A10BE7070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AC48C97B-70CB-4FEB-B2E1-93E20709762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E4E76942-F3A9-4739-AB61-6F5C82B86E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2D6C76CB-8425-4B53-B20C-73E5C92B90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DC821CB0-CF49-4825-9145-B20A07B5CA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BAF00B56-C4C7-4556-946F-9887710165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7D34F50A-B6D8-4757-89C1-CCBD2D3176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0B805F66-2481-4693-9E2F-59358F483B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F344639F-DD9D-4F03-91B6-B46EC65D68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8A42BFE-A324-434B-BBEA-79F1A52C8C6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252CE0CD-00F3-4DE9-917C-2FA99F783F3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47AD117A-8B92-46B7-85BF-23B5932A56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E53F2F05-8628-486B-B01B-D8FE1C6A53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889873A7-A6D2-4422-8FAA-7125F1F3BD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D6788B4A-FF00-4DE5-98FD-4FE60C6C0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D357674A-2C72-4E29-A95C-36BEC4D15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00FAF03E-2F15-4F22-B405-5BD516A58A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5E63FE3A-F722-4D4F-99C1-155958256C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79F0F50-7229-4FAB-9FF6-A048BC35F3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68E45933-777D-43A0-A476-1A3752B3F0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E2372D8B-937B-4401-A385-4464692BC8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2DBC5112-30DD-4D85-834C-40148A0C9F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94936F5B-3B71-478C-A99C-A9525BBD5D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3580B854-C184-4B73-ABBE-154D41D2AC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EF75DC95-9CA9-4ED1-A37F-EFE4BA6D85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7C868533-3630-4E82-AFBC-3C39D9CBA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C9952B97-C87A-4481-835B-89F4759102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64451A13-93F0-4A05-A915-91EDDD7284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E04730FB-9878-4E1E-AFA4-EFFF41460A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9081350E-33A9-41FC-8DBF-0E6B7B14E5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5683813B-7498-4026-82B4-94A468FE1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356480A3-4731-4E7C-9AA9-2F6DAF0E94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54F8C806-688E-491C-BD90-9ED7B652BC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932B1F21-BB2E-4DCB-98FE-BF7110713A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5B8B45E6-18BD-4957-A317-56DBA9BE30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D4EB5507-758F-41BF-A97D-0D79CBA26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21575EF6-4ED4-4276-928F-4877FA1AE7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9C3DE0FA-64F2-4601-B0D3-B67A7EEF40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1F314E57-152C-4C3B-B466-83EFAFCB86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89518554-F481-4DD6-A040-799A010FCE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465EAE96-1AC3-46AE-8760-022C23081B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F9A31035-97C9-4F39-AC43-E0812B2CE1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408C45CF-9E21-4DE3-956C-168EF4EE5A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A35F9244-C7B5-4FF8-9047-DD83A16DD8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69CD04D5-CFE5-43BD-B239-02A8A4E094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1F72A61A-23BD-42D4-863A-315C6CCB79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B9EF9164-93ED-4CB9-9D5B-9282CD04A1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77B76E54-FA1D-404E-BB3A-D9AF846A6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EAF2FB6B-4711-4078-BB54-6A71FAB6EB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140716A6-A5E8-46F4-BCD1-C233A792C61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B8218E4-2BEB-4B6B-A771-88ADEC62382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5BD91F4E-145D-4829-B997-ECA3201F0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C794668A-5A7A-4925-BD2C-548BA205A7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0BA6553C-D45A-422F-AE2E-68E1897B3B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7B2EE4E9-B14A-406C-BE30-65A17DF5D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1D09234D-F796-4D8B-849E-11B96AD8DA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95461D65-2681-4DA9-94B2-2148299FF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CFC7BB72-94B6-4F0A-88B9-69D5656B62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C929F284-250F-42A0-BA3B-BA00EAE796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A99702BE-9123-4852-84FE-0FA5DAA82C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B8DA53A8-4BF2-457E-94CC-A750DE54DC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42140E2-1513-4B5A-B21C-1CCC63C17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9724409-1265-4C48-8869-5AC674D40A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6C32633-2086-4467-A958-394F0E9AF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3730E3A0-FB6A-4C22-8F1E-BAB04F6B1A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CA9F149A-EA39-47AF-90B1-7D33B08301C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B870C52C-95CF-48D5-B4B0-27956EF2E5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4A765CD2-E46A-44CE-B25A-2945B4E971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59F0C0E5-224C-418D-A2B0-DFC1B95C11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DB5ACB59-BA79-40C8-ABEB-24DCA215C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909F31FC-0A0B-4EDA-8FB4-E20DEA96A6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CA0A3C22-B5EB-4937-8234-FFB4B5F3BC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827F2F93-EAA1-4B97-94D5-616FCF775A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997D92A9-627F-4161-A16F-AE961BE8B28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65E1B196-DAAD-4188-B9A9-6B98CBD46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18B4F3AE-0381-42DC-8F76-64E378BA80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616C2ECD-87ED-48E1-8210-FB88A3E163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8C0CD2DF-E155-4077-B188-E3BEB9FF37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4FD8319F-2401-42A1-8C49-4E9901BC98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76CFBE45-7393-4197-A8F6-C0B6D56464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D3F395D1-8EF1-4F9E-8B80-57C086DE04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F90ED3E4-3010-453A-B899-EE32BA6D01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4FDC45E-CCC6-46C5-824D-8E0BEE5F1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8E093EF4-B1C7-4CE0-A6A8-029054D58E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E360BFAF-960C-4D02-B11C-3FBB33457F8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E4301BC7-1DBC-426B-946A-049C2AC71E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ECD3216D-CC8D-4172-B653-81E7BE63B6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4D15AE5D-4482-4425-9D5B-04FDD5F66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F1EF68D8-505D-45FA-945F-5E3EA46AD3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AA755F88-6D00-4358-95A3-1BCA1E7EF1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C72562DF-369A-48E3-87D2-A23B2F8AFD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804B81C7-384B-4C61-B782-2EBACE0DFC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11989874-9FA2-4DAA-B828-3D21F57E50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8E2D4830-3F9D-47DD-AE56-A6813E731A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6F959DB2-477F-4526-A3A7-6BFCC0F416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EC4B2CB4-66D7-4EE8-9CB1-B962143E4C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585735D4-4BB3-4AC0-9FD9-388B8AC2C0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4AE87212-D44D-45D7-941C-8A98A93855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36EC43A7-1949-4D5A-8629-A6D15B064A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FF744527-4C52-44FB-ACB4-2F6FEC684A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27941D0F-A0D2-48B7-A2B7-ECBB62082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46624FEF-9F24-48FC-9D0D-AA78FDB816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01255360-3D8F-48E1-B8C8-8E9D21A59A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884127BB-735C-4EB3-9365-7725D819F1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2E9562AD-9D94-4416-9A47-B81A64673F6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8AE296CD-C6B5-41D3-AB03-B03AAE57AA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AD95CDEA-4A08-4874-B99C-A6FC8D50B6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CE90C37B-9F4E-491D-9A5C-C803A02F7F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B84E555F-FD00-4B7F-A921-7B461A7D58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1EE5504E-338F-4C02-8CD5-FA39BB012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A3FAA026-ED32-4175-82B2-F28E911A4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A739339B-0705-4A78-B134-F82895842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C6CA57DE-A68A-4F24-8739-7BE3D9C7E9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BFDA7AF8-06B4-4588-A740-F236CF7D88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F180487F-F033-4C5B-9E76-37C4F85A68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D591B808-70A5-49FF-AFD8-422FA54E4B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58CFB124-8BAC-4101-AB58-5309051EF5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7ADD0BC1-3E85-41C6-AB44-24066337DB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97198282-8A52-4EBE-AD52-F71E18EA09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1C84805D-6B9A-4FC8-A6C6-67D4EC1389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D0DC8306-E039-49E0-962F-7F77D5AFDF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3FA1F631-3521-43DD-9A09-416D686904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706BB1EE-7754-4F16-B7C6-0420844399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B5A4C21B-51EF-4B00-8FA9-7D697BFEFA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34B2483F-231D-4A40-B8B0-5AD13380D0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7E1CA89B-16CE-4ED0-899F-ABA9C86B34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C2666C5F-9115-4682-99F9-3D2026C0D4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83452EB-18B2-4274-8B9A-7713A0783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EFDB7B3A-EB94-4856-A641-7CCE264107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6460F57A-7BE7-494A-ABB2-141376C3BB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7C6D73DE-9030-42A2-B754-B362ADB55FB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766CA1FB-D6FE-4892-846D-BD2BBB4739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A43B830D-64A2-4A22-BC02-B709B7E3E7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5E737E10-F20E-4E41-B424-A54FAF8A26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729A7B41-D972-4E28-B8A5-DFC102ECFD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A55CB4F8-4E4B-43EB-937C-C723A1FAD7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77305FEA-FA5C-4E8B-B341-C11C61991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4543060D-798D-48F4-AF37-FAD2563C30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411FDB6B-58FD-4A1C-9BF2-85FB6881CF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FAEFD909-009A-43CA-90CE-2C5A1475FE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197241E7-B415-429B-8BC0-06FF8C1CB2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B8E6C586-6D34-4BDD-A55D-523AE153F8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B9BDFA54-8ADC-46D2-BC52-296124ACD2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520C8649-6076-45E1-BEAD-066B26BF0A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9BEEA6E2-4CF4-4F8F-B583-F7952DA5EE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D3223F29-6B14-4572-883A-4994BF71B6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B9ABE3D4-5FDD-4019-8FE0-EC64ED9BEA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E5822400-DF3E-4DEF-BED1-1F8E8C92B6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BE7A2531-9C7E-4F78-9D58-490881CD4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429F551E-26C0-4699-9C99-47CCF1D188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7573892F-97E1-4988-A6CC-286F413DE5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C0A66A64-16F4-4421-BD13-D1FAFEBD17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ADA1B46E-DEA4-47FD-A4E5-FEB114186E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10F47730-FDCA-4153-84A1-0BA231BA97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43361FCC-7467-45A5-9928-5C01CF593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DD00B3D9-D8D1-4501-9436-3CE9D69F5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921E42A3-1B7B-40D4-9CB9-AA9C0E84E8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B0D26F67-7335-42DC-8D03-69CDB3AFEA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9C00BB58-0496-4DAB-8422-7F1731C1E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14CEBBD4-AF7C-40E8-A2D9-FA18221D8E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1031795A-06D7-4B87-B580-020DBB776C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F30E2509-FF37-45BA-AB02-4FA24E72D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70BD123-F56A-4B64-817C-C7D51062C2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C71AD947-38D1-4C52-9FF3-21409AD8A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9716F75B-5441-418C-8290-A1AC87BE33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05192D74-7E32-415F-A498-B934CB288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EBFC6ACE-CF46-4700-BF25-31762D4BD5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74022943-61E4-49A8-8AE3-40D33594F2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509B0752-9A18-448D-B978-2E46AF65C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0508164F-52AB-40E6-8B3F-0A83108260F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F8F8A125-E303-423A-BE50-BFC9E33F1E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1A331D31-45C8-49FD-A8CF-1262FCBAD9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C0279DC1-404C-4663-9EDC-E3EBADC778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B816FA95-0AAF-4DA1-AD5B-B3F98D4E4C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98E6938C-CA7F-4BC3-8B0D-1AB6B3CD9F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8D202378-507A-4062-A10F-22C3668627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3132C83B-8A1C-4533-AB0F-4B10E083B0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0B69E1FF-3BFF-4110-B62B-DA7B858802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F9CA7C40-2684-4051-86A6-82FEAF6DF1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542BA9FC-1A7B-425D-92F4-C84852E00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4E69B43D-FD2C-47F5-9D48-DAB5650BC6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49412AD9-E56E-487A-9C6A-0ECE0C63F9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DBD6FC01-1784-4DDF-A498-065C67705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4736EB15-BC2A-4E35-BF01-13B1EBBFB2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02D85933-C02F-4CB8-B051-A97C277C0F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2F544596-F666-4E41-8B36-8E95CE932E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916A3F9B-4579-41EB-B0B1-EC7151466F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3214CA96-6776-42F1-8890-5067C0304F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D03659FF-59E9-44FB-959D-1E9635F1A5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5D15A5AC-DE3A-4DDA-831C-6440E6A701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1D4CC4DD-F8A3-44AB-BE74-B40BF37C71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C33026F0-37ED-44C3-919A-9655D79E23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21E77A71-8D94-469E-A121-E67C5DF12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DA3CD01F-3C2C-4E57-9218-F7E6B20903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CB43DF78-F83D-4E99-B232-B284DBE095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6EC980E-620C-4EEF-A346-E6864302BF4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0EE9DA63-A1E3-4D99-AAA9-257B724003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2F766545-4F68-4A7D-9A2D-5AD89D1CA5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85C5012C-CA43-4B94-A9A8-ECE146428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61E49443-AF23-42C8-AE00-6B28A6B333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E6508796-0620-4C35-AFC9-ADB67F2A9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C73B70A1-A9A2-472E-84EE-47EAB5EC38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B93D61B0-4527-46E0-82FF-2166F2A3B1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B5958C89-DAF6-4B42-B616-07DB6FB78E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7BF0B98F-51AF-4EAA-A50C-61F0199C0C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283864CB-1296-422E-B7D7-5BF766C686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6769C7BE-4073-4E7E-B47B-8079302435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2681283F-E4DA-417A-93F5-E5FF0DA0EB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E33C1820-799C-4308-BB95-57256C24B9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1447E0B8-1410-4F9F-9B61-FB5496F6B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27932AA7-2805-4542-BCFF-BD7D676CD8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E0029535-C9FC-47A8-8ABF-220BBA4FB2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0ED8E184-CEB1-40E5-8E06-F155C9E1DF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F3AA7D81-3B1B-42A2-9A74-1DC0004AF7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F28676AD-1AE0-4B24-98E2-AEA87F7C37E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7FE8628E-5EF6-4397-8338-280E5A340D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3B10D848-BF21-4641-9412-3BAFBE5CD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2081E75-1CF0-4C80-92BA-BB54BD51F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AFD6398B-22FA-4C7D-9B88-156C37F206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1587BB2C-99B3-41B7-ABA4-E0FBC5C2BA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56A8C3A-22E1-4552-B4B3-18FE916EB9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5AE934B2-FE4F-4C5F-9340-1A25FF324E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3EC26AE1-E0BD-4A0F-A4F6-1D4BBC93BC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4DDECACB-2A88-417D-A8AE-9299ED2F98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5B3E6BD7-C072-4FAD-B635-1A50A0F1AB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9C4F9FE7-77D6-44B2-9668-5D897D99F5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694242DB-CDD1-4A4B-A3E1-2B03D49567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9199EE03-9C3E-47D5-8A20-9B48126FC6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3830DC8A-6E9A-4F85-A8E6-CFCCFA13B0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09DE101B-EFC5-44CD-B223-6FBBBF115E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7283BAB-72FA-4F2C-9BA6-CD3149E2E6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09557933-56B1-4902-8B46-1B87B82B0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944871E0-89A1-4E50-8436-AB51D460DC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48D92C0D-9E69-46C6-A382-8E94F2E319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5D6DDFC1-EE2B-407E-984C-E80DDD2364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7B4DB479-D31A-4518-99F5-863B79A310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7EDC2002-2297-4CA4-8EA3-3C5E12B26C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DFC358C6-FBE1-430F-8C90-EBB86CF4E5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19147AC3-8F87-4EAE-94F1-32C19A9CB6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DA9D1DBE-6EE2-4570-BBFD-89876BA802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12E09A4-F615-4F46-873E-D26C8223C5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64ED6D17-BDEA-495C-BADE-AAF73D72D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F94CAE99-2998-411A-A0E1-63632595F4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37CA5CDD-4B25-48BD-9D89-8FFBCA9752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38F9F7E7-0477-4CB1-9D01-C9F985A39A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122DB57D-9896-4699-98E0-462478E897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2CE63C57-0405-466A-9D8F-DF01CF051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4B345392-E031-4A65-A3C5-8FF4BC14D8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3C0A8457-FC72-42AD-9BFD-F82D31B63F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8FF89D32-CF2D-459B-9A5D-04C39835A5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208E52A5-E811-4EE0-836F-50782052B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6618FA99-0EA8-4998-9669-2A88085B6C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F80F132E-A9DD-461E-B603-A5F6FDCEEC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8D0D9891-4ADD-4958-B7BB-5F2F32C045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DD0C383-A96B-4D22-A17F-14557E861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498041BD-C440-4ADA-9FDA-2CBA39B249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A7F79F64-B12F-4688-8DCA-B65F08B89E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1B5F94D8-1A8D-4026-82A6-12D3876F0E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C42C05C9-F894-4D74-BE33-06AC023F0D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01D1838F-B80A-4C2D-886A-7F62A5D407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04797DB6-10EA-4CD2-9DEE-E6660083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83A2BB9C-C765-4431-94BC-5D0142B3FB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66C6D968-6C6C-4DB3-8088-01286C15E4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824F78C-335F-4798-AFE0-C1D963B44B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AADFFB60-C9DD-4F4B-8005-E78A8E9297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198C8A7F-DBEC-423B-A33A-EE40EE4565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F5A83AEA-F829-4C91-9563-3A0E0C608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23F8070-5E02-4D5E-9664-1CFCEE39D0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931CEE84-A70D-4491-9ED1-1E7F6CBD0C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B9A18CF0-A759-4908-A3A8-B5AD78B78A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37E9AC2A-AF7B-4582-8F23-0DF826277E0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173BB97C-4CED-42A5-BFBC-6DA3BBC19C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66F9AA3F-B079-476E-BB18-02E7CFEDEC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DF7BB2E2-B92E-428E-9487-289EBE87AF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B3EF7989-640F-4396-81E4-4F1D9C5EC3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4B2D4AF3-997C-4084-B2AB-9420285320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6E9F1669-14F3-48CE-A92E-1B82E33AE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38FB6768-DA41-45DD-A428-A2A088514C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A3904B26-EEFD-4F4D-9AEE-E9F200068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30640512-12CC-43CB-BE75-8E61FDE6C5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B2D70C28-0075-47D5-9ABE-7DC542B003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888E3065-3378-4481-BBF0-F1F4B3CF06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F1D0F5BA-AA70-4DB5-9557-5F3BD8350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844C2D48-CD49-44C5-B630-2FA9FF606B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E015FC83-7567-4E93-A3A8-EF48DA86C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10421086-8C26-456C-86F7-6A23ED8BFB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38E98D98-4421-4334-9BA4-52164C515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01083BD2-8B3C-493A-AD9C-BED7BB5DF8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AA0A25E5-7DDF-4A87-8F85-37835F07F6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0BB99959-D590-4F6F-910B-F6897496B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18AF1D48-1F6C-4F92-B66A-54D0A3E9E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11037F35-7E87-4B9B-A576-93F77CD23F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342517FA-9887-4C93-9505-AABA6FA20C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304ECD56-18C0-400F-8116-865C243D89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8A5AE6A0-CD4D-4BDD-9E5D-7B4726B47F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3767DA5E-871F-479B-B729-B90139044F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6CD03BC6-1E1A-4D1B-B98F-E58C616CDF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183DC0A8-7E59-4EFF-A5EE-4C30994B8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4E7B5F37-3249-4737-800B-DF778C9D42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537D711A-FB59-4010-9CCB-92E31C3671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C002E3D7-C9CE-4460-AA17-73E319762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6343A351-772C-442E-8961-6A8A66390E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F4CCA52C-6BAB-4ED2-A00F-BB7CC6218D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2672E653-4CE7-4A17-ACCC-05F3907DF2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31DFE20B-E1A1-4D35-A9D1-C3B7F8E70C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7A4DEB01-DA56-4DC4-847B-7D99983C2C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E25A6669-59B8-483A-AEC5-3D1D981A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641AC6B9-3ACA-4167-8F7C-72ED4B1282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B4554AB8-10EF-48EB-A0DB-25DFBB6FB7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A555D696-C45E-4240-A281-6E05E41824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EBDDB147-7CF9-4845-A13F-828012B66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8F4B71CF-1A2C-423D-99AE-7358BB910A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75D4BD70-71A7-42D8-BB10-C4B8426743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AB54AEBD-E621-47F6-93C6-120146436E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BC769AEA-3CBA-44EC-BC24-0E2260B0B4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66E1F17E-EA48-4C35-AD1D-41C73DC5AD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5CE8244C-FA21-435D-A9FD-FEC59A0CA2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FF3D1634-54FB-4138-A001-360B6D6F2A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5619E664-1F4A-434C-ABAB-3D54C13681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2AD5641E-D634-424C-A632-BABFF50572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87FEE878-67F5-468A-87F1-6825654F9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A56FA907-6331-41AC-801C-2BD495132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B2E4208A-AAA4-4D7D-B55B-0D933A228C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06E79BD-C8F4-479F-A545-9DA92CD571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D05A549A-5A6D-4463-851B-C2A9C1AF7F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D8DC687D-1186-465B-B751-D32D15B50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DCCC44BB-8E3B-437B-AA78-AE41175B22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F6F082AB-3826-4A3F-BB15-EB5B7382C4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5E397280-F05E-44B5-8D03-79B2E9C041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0EDE370-7DC8-47FA-BE15-D4B604815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45F64C12-9208-4E77-8313-AE40D8CF1A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09C40CC6-BD44-47D8-BC67-9EF011560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DE2EBE87-AFF4-407F-8349-ECF17C09F3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9676B407-25C1-4918-8130-CDD8FC3672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67B48BA2-18DC-4124-84E2-899A909D14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1587472C-3B01-4B5B-91B8-AC8C8FD985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5B5A2D12-B597-4046-9C80-57ED51FB14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DB1FDDFE-3C5A-43DB-A797-0A46B31DA5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9E6BB7BB-1F2F-4A5A-8413-3565F148B5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CFF649A1-AEDE-4E9E-A94F-4C40A62B33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0BDB8092-A33A-4306-991E-623E081024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2CF8C19F-2D4A-4BD5-84A4-7E9D96189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5E951E3A-029F-452F-9A2E-DBCA375DA8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89D99DF6-C01D-4F58-AAC5-C1A52CA07A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2BFA334E-5C6F-4302-8839-C593556184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76356FBC-7DAF-4691-8615-5AF7264C18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71987068-8727-42AF-98DA-E4953BB25B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B7DAFFE9-8D4E-40C0-AE66-74CDA1127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F8151D90-F0F7-4594-BEC3-80F9F06691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B65D1AFE-0A7F-4A72-A16C-3B306421A0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F9C62FC4-BF8C-462C-9FD4-6A9C4DCAD3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73A508D0-2B22-4C7A-B4CD-14A47C1DC7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840D7415-C244-4BE0-8E5C-E489DFD01E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6EE25016-0CE4-4CB2-B47B-5A19BD7B15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8C260A40-6E7B-40DB-80B6-4B9C4D54F5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D4EFF21-94A6-4945-85C5-B44C7431AA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9689C104-F7DB-4BE9-9F40-2E0FB06E5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64F2EF51-8151-434F-9E46-FB78F865CD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0DCA31E0-D49B-4FC0-8BD8-5FDA7F3325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13D0ECAB-D037-4C0C-B6EB-C57C0493F1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27CC0421-CE02-4438-A355-049FF4FC2D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18B77094-F823-454A-A806-4E3E1B9000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FD77714D-7958-44E2-9BB4-3AB509C34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10808D99-5F7A-4A88-AE53-A35C4032B1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292E1E16-B7CC-4365-8B96-33FE9BB9A3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B6C0D908-19F3-4884-BA86-4B5CC76168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673E22D0-23D4-4759-ACD5-8ACF3532B2E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5BD92F09-D5E3-49EE-8FED-2E6D12E5061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53F5C4CC-2236-4F0B-BBCA-11DF31C58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37C82DF4-E813-4934-83E4-926A91205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EBE05532-CC56-4040-8DDC-1D36835E5E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1F06223D-A439-43C9-8CE1-9B1402ECB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3962BDDE-C0FE-4879-B501-DB2E6DF65C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187C589F-1B5E-43B0-98E9-763208AC96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4F18A4F3-BE2E-46F9-9DEE-0D9EA030CB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002D4846-498C-43C8-B7E8-1A4F91ED52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50689659-7859-4CE9-8981-8A2E5330B8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4C698685-4917-4CBF-ADAC-6CF9E35D12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DEA07C3C-670B-4713-BE8D-B3F838266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DD48B89E-BEF3-4168-92A5-4F066DC43C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515769B1-8724-4E90-A89F-764063F633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A38D037D-9487-44E1-9E30-87F22360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6D2C16AA-77C6-4431-80C7-218710825A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2AFDA106-4D97-4B61-844C-254F080C7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5ABF27F5-4299-4EE1-83C2-2FFA92C25E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54D6A8A7-D4D8-43A9-8F1C-4DB0805C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6FE7C22B-1689-4DDC-88EA-7F9A48491D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3DEE0A3C-7676-485E-A769-F53E3F6E70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DDC73A70-199F-4921-A8C7-87D303EDB8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528CC86D-C185-4593-988E-CFA100D875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403B3801-246D-4937-BADF-D4DDA1C72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72A7195-29B7-4B1E-A758-A6ABAF5536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3A6DC14F-A7C9-4095-8476-209DE00374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07C9C294-485D-474D-AF59-074186A6C9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3270A5EF-509E-4A25-B922-19EB2E9709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802DF735-462F-4410-9ABD-D0B1E6F84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8C094F2F-6946-45B8-AEE4-28978CE370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E586D03B-F13D-46B2-970D-27A4A4F85E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BB6A0E0C-CAD3-4433-B28F-6DDD4E48390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B094DD1B-67A1-4B01-B2D6-827BF73503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A742E36D-1C67-405E-8184-69AD02C1A4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7E08C56-615C-4E6A-AFF8-C38AFF86C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0B5DB172-26A4-4B67-A0B6-4E4B15E76E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CCA5F6AA-B3F5-4029-876F-162B90BD14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19DD3B4-47B1-4A75-86D3-1A273B069A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11C95708-44BA-4AB1-AB82-05ACB75E9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1EA2BD92-2B62-4D42-A4E7-895FA49CAE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0FF97A6-7191-4F90-883E-C77EC42DA9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8C6AE8D3-2F1A-48D6-8E14-21E15B2D67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11CEBC42-5427-4A8B-9332-CE54C9BEA1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AFE1C316-150E-41D8-9726-AF340B2919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076AC195-9AC5-4735-B5C3-35A80FAB3F8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EDAA07-E0D4-4E92-B444-365D70DDE1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229D3718-0D72-471E-B11C-C4522A8141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2944A020-B820-446C-8F9E-80D60BC1F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4CD19AFB-DED6-425F-B442-A772295AC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49F53D0B-E9FE-4740-A597-EE152C9B3E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624C1C51-3214-466D-B137-801E3C5504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A7E90F1E-3979-46BF-9AF1-09EE5E9AA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F3C06F38-6C1E-4D3E-9F54-2F082FE69A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848E59CB-CCB4-40A9-BE77-EAA489D74B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48F19A02-CFAF-4913-9AB5-DFC052503A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2B6238B3-269A-4ED8-8CCE-DDBE22874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5BDE0CE3-8C7D-4F26-B58F-FC2E20F294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8C1E0850-D77C-42FA-A916-3DC70E309A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D767F15B-E9CA-489C-BE3B-D73DF98B0D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C736A2C-5710-4D0E-9CF9-D772A2042D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62E5470D-0790-4BC4-BACE-97E1D3EACF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A39F2AF-948C-43E1-8FB9-857D89C15F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6CEAAF69-EEAC-4AF6-A69F-0CE5059ACC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E9D62FCA-B918-407B-A33C-7DC48BC3FF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E702539D-7E6B-4E1A-AC8E-665D54CFB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1C0A92A0-4A23-4C23-AAD1-7D485E61D5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A87F22B-4F66-4E44-831D-34F3EED158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F007AB0A-C03E-4312-9591-63625C44FA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6D5C37B9-7770-4F9C-B3E9-144C0F01DB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60F0B8BB-875C-41C1-B513-FB2AEC457C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D0135B98-89D0-4BF2-93B2-8687FFC7A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6D1247B0-895C-4F17-926F-3A785D7E79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35A88955-8345-4B81-A233-E301D66D1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38306940-295A-479E-AE7B-5192A1C5D0E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B25EACFC-7DD8-40AF-8632-2C19ECA12F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4BE8F8D8-65EB-411F-9705-F48D9C7BBD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BBB95152-3F67-4340-9BCD-FBAFB8DB6A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0A6A1D59-7D12-431B-81D2-02095C624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25EC33D6-945C-4E1D-9C15-70ECE7F5D3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889632E0-152D-4783-B082-C44444C6D7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2593003E-AC8D-454F-8793-9DF0BFD4DA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7761056D-68F2-44B0-BAB3-9961C58457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A7AC71B5-FDE0-4C60-AFAE-E0CEE368A5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60A286AF-BEFB-4053-9092-C082D6FC7D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52EFBF24-B4A9-4A7A-91B8-174BD3422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2F4C454E-EB74-400E-B0A3-23DAFCA7A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2B1A562C-9BD4-4D70-B3B0-5F5998AB4B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5EF8E43C-434E-4244-BF9A-118946C23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A874BA81-F511-406A-8311-B8F205D60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C3C7BB50-D4D3-4314-B170-1D05D555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EB5ABF10-F349-48BF-A27B-E481692D04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11541CD0-F4FE-4F8D-B4E7-D75506FABE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46A150AC-DEEA-4FEB-B815-BCD79F7F82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F4C2BFFD-D0BE-4E80-8B7E-DEADF038E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B55A80D7-A902-4E4D-ABA6-5FB554803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30D84242-A17E-456C-BB78-29D68A4074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8A351F46-D763-4CB5-AAE4-B1D7565E3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209EE10B-8F3E-48CF-B61F-07FF624F49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282DCDF8-D402-46EF-BFCE-2FA0037413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4C081499-0655-4852-84C5-08C48AC1BC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C8D80415-DE95-4D3C-9BE9-D992BF0D82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2F2A5DA6-A229-4F53-9AA9-E531DECB69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621CCB6A-BE7C-4184-B09D-01C0945FBA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57EFAD-6DA6-41D8-9CF4-49EC0461BD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9E80024B-3D94-46EE-B6C8-3F40E66B6B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4E0D1241-37A8-4FD0-B78A-5C932A75CE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C3903C76-AE4C-462B-A3EA-7791E8A751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19A6BCF5-3C75-48F5-A607-981AEFC154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28DC7A95-B8C9-4A23-B5AD-4E2281B9C5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8D5B3F6E-23CD-4695-95B6-2F4B5B0D1C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048E70F-A081-42FB-8E14-A73D2F8127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6852E966-15A8-4F7D-ACB7-98804D886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5B97C643-6CD3-40BF-BC39-2EEBAC9E2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038D54FE-D5DA-43AC-8E75-303FB24750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7A4AAA53-B60C-4DA9-AAF4-C0415BA3DE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41D74813-924D-47B2-8204-4326FD7213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857DB8B5-2F7D-44C3-AB5C-407EA1EDEE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77F10CE1-72D2-4843-B13D-39256DD086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BB798F7C-39FE-4D7E-A981-0B069B0149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CCC8BBD-0A8E-4F98-B858-F79F6AF2EB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D01FD5A-DD28-458B-91AE-D1ACA1DFB1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77E5F619-CC06-450F-8594-E59F84A237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10CEAB45-A128-404C-9221-E88A4BC06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DB291AA-404F-4E42-8C34-533A8B0CC8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672162CA-AF0B-47A9-B0C1-9846E2D5F9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AF6731E2-1E4E-440A-AA10-1EF09B4A8B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7BA03CD6-1387-4CB2-9A3A-1F85B67099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2CAC6DEE-73DD-466F-898A-94D4E677E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7319F197-445E-4B80-BC37-6D0708BCF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3F864C15-0E23-4736-9224-5564378FC3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436B1211-5996-4983-A129-3E3047369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3E98A2E-FF82-4C18-9D29-773C56262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90F91CC4-FD6A-46F0-B7A7-52F8C0DC0B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70F394CC-2B3C-46AF-AB59-ED4E974082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D879D1E4-A7A4-47B4-879F-C44C5BEEB2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73682B2A-2475-49D3-A404-C177B99003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52749283-F999-4779-82D6-F6FCDF10DE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E595C4D-21E5-4801-85E8-2559D4E47D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DEA02048-E603-4F40-AB34-29D94BAF35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1BC851BD-28E8-478F-9330-275011EC54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883D14D4-14AA-470B-B75C-21FA4FC79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0E2D3B8F-B927-43A9-BEDB-3110ADF45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6953D5BB-DC58-4BE0-8DE9-2560D82AF8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05079DD3-25B1-4481-90A2-CC9CE1605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DD9106B3-D8A1-4A59-AB1D-575E48BD2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9E8FEA03-E4BD-4866-A83C-3B1702EEF4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DFFC1D03-C2CF-4F96-8E0A-95A49F24B5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6D6E6177-6575-413F-A531-E6FE10D538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9DF884B1-C8D6-4161-9B4D-E04FCC2F5D1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510F876-EE34-4078-8106-70B58B7115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87B02F1C-09E5-4D98-982D-24AD475ACB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107B487D-DA9B-4466-9C88-3E67C962D1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61B0F761-6AE7-4391-AD32-5FD7B3954F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9F54F3FF-B526-4C78-AB49-6B4418CCE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CFF5EDB1-8A08-4FF1-8340-612832CA17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275B1145-C857-4D79-893D-7E372C95AF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9A003D2D-DB41-46E3-A191-2082A7EA5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D78851A6-6747-473E-B28E-FA4B705E537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DAF561CA-F62A-497B-B3A4-C4CBDE7AF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FF37BD0C-C332-4741-B600-285506F29B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D563253A-7A81-4F99-8162-1B45275FD3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B2A6EBC2-2C67-4B46-B12F-36E9BBCFB1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B6B8A5F2-7378-466D-8382-CBE4F3F37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95AF69AE-464C-4969-A813-F1841819D16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B105D848-16C5-4FB7-88ED-2D1A0AC470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05C95E85-25A0-4D97-8438-FED1720DCE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510D0EFB-6D0A-449B-A031-DEA93E3862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E374104A-0ABD-454D-B264-7AD6F74D90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75356D21-D08F-4C05-A55F-998B35FDE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6238BD21-5ECA-4C38-BA22-CB049B62D72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7FC5BDFC-1614-4425-9344-115E503803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7941817-2CFE-49ED-8CC4-5126E1A34E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A4DA41E4-AA16-4EC0-A992-1C31116C07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33F8F58-68E5-40DB-BEA3-2F4C822BC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DA3BB2C6-BAB7-4550-BD77-E030B2316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BCDAEC4D-3C24-4759-B907-76E831DBA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CCC6507D-3737-48C1-9F01-27648B8273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CC78F6DB-D642-4484-B0CA-B2EDC20BE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219B6E87-76DA-4D7F-BA33-C09EFB74E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D00E98B9-C227-4E99-AA84-1340D5BF06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A35EA2CB-91B8-42FD-82A0-D2AA6109BC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8B81C504-8C5C-4314-8F99-90D43F5726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C5C6B59C-9990-405C-972D-1F7D007F85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BF1987BF-1F96-4829-B4A0-DEB1A2D0C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E6C6CCC9-EC79-4190-93AA-5DA79664A1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414A1DC3-0626-442D-A534-0E1F33E409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807DD56A-266B-4952-8236-D4CAEF478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9C3CE9FF-CB63-4EF1-A7E7-8C1D667E30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81D9954F-9506-4B26-8DC1-29F961C718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2F4A2125-3509-46CD-B2B2-948AF682F5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4F50A7E-2C73-4227-8807-2822AB55F8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DCC577D0-5E19-48EF-A02A-B5AAC06609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315D8D1D-0FC6-402C-9ACC-E32E56CE44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54D240AA-F78B-4C56-8D0D-36BFF6FDEB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4119F619-9E28-4DE1-824F-B6BBD5908F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55D172E6-3C3A-4405-80DC-903A4F2FC4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DB729B7B-6B5E-44C1-B62E-B3E957A5F9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5436903F-2888-4745-B1A1-1D45B91F38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422D8B4E-8DA4-4D53-9524-EDA891A59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72823FF4-F7AF-47FE-9CB2-F263D79177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016A62A9-2F0F-446D-A1B2-519C06793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5111534E-8548-40F6-816E-76B91CE0977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84BCB901-316F-4516-ADE8-35A8424AFA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797A6B24-AF2A-494F-9B04-2B51E82589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134C61F3-D24F-4B7F-8BE3-952299A02B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1A1BE579-C237-48B4-8E3B-AB2DD8C1C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B823E53A-0FE7-4648-9216-41B29222B1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6B1DFA26-5E3E-48B3-B3A1-C8B3AE7F8D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B903CD51-883E-4085-BA68-40BF122B5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9ACB1E6D-B5C6-4A22-A825-C8529F525E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7123E736-B9D0-46DF-B92B-9D98E5AAA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866B96A1-492F-4589-9282-9DBFFD11C2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DF101570-D28F-4618-8D98-72244A3A3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7DBEB61C-AF23-48C5-BD2F-55F48E76106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A0BAB6F-09B0-4E0E-8AFB-FA1B8F7E8A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A6465DDD-2DF4-4F33-B666-72B92E5CE7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91AC16AD-C7A9-474E-8900-9D1C9FD7EC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624D8461-E424-460B-8AF1-C231CA9C5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615C6A3D-0C28-4356-A13A-D13F9EB480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A2ACDB92-897C-4144-A488-CAED1FE64D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390BB6B-32B8-4178-BF54-8309639323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6A84F573-1A3B-43A8-9418-329CE15B69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7A7B3C68-7061-415C-9B57-15A905735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46BDB4C4-86C3-46DF-9541-0AB354F8BC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96F17A1-9523-4D8D-ADE3-B99BC806F2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3341CF68-C4CB-4E70-A440-83F3D2D72E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8EF4145C-736D-4431-B81B-1F764D63E4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E38CBA41-B5DA-4B70-A94B-CD8F1CCF1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263BCC84-F859-488A-B977-B6CFE65671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10FC7C16-57FF-45B0-91CE-BA2A196B52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B410E710-B27E-4FD0-AE81-B019E39CB2E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C4D5C8C-6BE2-4613-9931-9E5B40046E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43E6BB30-0160-4492-8364-6941A6A035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40FAE285-5DBA-43FE-AFD9-A41ED99E65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86F70E01-AEDF-488A-9A31-F666B3BFA1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F765F443-5227-4A02-8AB9-2C3B1B24A4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8CE99509-DFFE-4018-9B73-B4021B676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D25F3AEB-93FC-49BD-8070-40468C480F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B308F1B3-E83B-4737-80B4-720B9731E6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665693E1-1A83-44F1-8E5F-DF33C30AB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0016B4D9-B031-4507-9BD4-2192593722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5785DB04-06F8-4B2B-849F-082D2506B1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D7EB94DD-5B86-4452-AEC7-F59CFCBF9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782EF081-DCDF-4071-863C-FDBC937220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D5FE0E7F-7027-40A4-BAEF-A0597B97A7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6B145303-CA5B-49D1-B5FE-0A94257BDB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16D7E4BA-A6D4-4941-97CF-6CB1A5DC06B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EDCCC4F7-A8AD-40BA-A4CE-ABC5BFDE15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A486F7F7-81CE-4131-94ED-7C7ADBA21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8497A46C-00E7-4192-8B6E-4032293AF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9AA1E8EA-F8E0-43AB-92CD-F2A8950D04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E460F93D-27A5-4946-BF3A-C21CB795B7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05DE36D8-F2A8-4D8D-98A4-11A3DC121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BCACCD1-E06D-4795-B8EC-5919EBF607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147B25F9-10B6-4ADE-8A8E-D4C92F26C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27E78A55-7DB4-4641-8DE1-13D428C163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F761BF3A-19D4-491A-A5DA-BE9B05C7AAE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1816ADFF-1471-485F-9543-9229AB0E67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DA43796A-D7D6-4050-9ACB-BBB8D6BAB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43146490-C57F-4858-BB81-AA8687CC47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70AE2F02-3EFE-4FF3-9106-9A31CC3319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E1686B56-0C7E-42C2-9B34-587B9A98B6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009901CC-D265-489D-A388-A057844E9F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A5F1BD82-3E25-417A-8E4E-D2866470DA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81DD91D2-B270-4E53-AC95-02C238298A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34EE042C-E5FB-4743-98F2-3F5398C51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51A72D44-EA9C-483A-B1D0-04431E1501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E0C27A13-691D-4B0D-9672-84F03DBFA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ABF30BEF-7419-4E5D-9469-2D81396CCC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3F20C986-A5D0-43E1-945B-429D3D172A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DF8E64FA-BF4F-491B-BC80-B4535CAB32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3E3DBC4-8F75-4129-B113-A4CA528C37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59F9E171-FC2F-4611-803C-18A79BAE344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6C29BD42-7AA9-4491-8D8D-24C85C3385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D4F05F85-536D-4EF8-9BBF-6A3FF14EBB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AC678831-6966-48CB-9B3B-83736D49FB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81F2068F-FBB9-4AF5-80CB-E8F75EFEAC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4E7A25C8-DA70-49F5-A625-0CF0D905EA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C273AC50-6798-4E19-A9D7-2705DFA97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FE486C40-92A2-47C5-9A70-7B70A57067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4788C660-A4CF-414B-8441-A815868E9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147E469A-D457-40BB-B124-115406EE93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24F9C19F-D893-4A51-B006-77E3380D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DA1E1C28-B486-4AC5-8385-E52DA594F3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4C779808-1EE3-4B22-9863-4437C15385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8ADF5BED-8869-49A2-838B-F11989A72C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7EAD930E-CF7A-4C0C-9FDE-BAD2E1EC84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DEEC06FB-3BCA-4AFE-9FBE-35127072220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5B899747-3610-406C-9BD5-A7F03ABA11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6CF86224-BE28-469C-A64F-54BBDB8E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41DEC5E6-96AB-44DB-B950-7DEC40206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8939A0A-BA0E-4130-A8DE-E56916A9FB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813776DF-E281-46EF-8316-E9C60B4937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18062B57-1987-4ED1-9FFD-C8DFB83455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E4177651-E3B0-4676-81F2-FC24B180F0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7887BDD9-3CB4-4880-AEF2-6ED0B2139C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13C4DBF-04CC-42D2-90CE-CAAA3A662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3141FE70-DF23-43A4-A98E-5D2FA5A1BA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910278F6-9AD0-401E-B43B-74576F4786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C1A7FD34-668D-4872-975F-E918092F8D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657C611E-08AB-479D-BBFA-D36FFD1E96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92A528AF-3D60-48FA-A256-8AEA3D1637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8C335D78-729B-4155-BC38-5D4BDE542B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0E1C8A88-2B55-4A10-B292-1C6078B247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060B20BF-9A38-4354-816D-453CB9B1450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BE6CF308-B279-4B9D-B701-C0DD983032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3EC5A70D-5F55-4F87-B9D9-958C74DBD0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70363218-FD05-45C9-9A6E-9783C5F090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4379C768-828B-4596-A37D-B3EB9EC59A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9675B226-9D7D-4167-B35F-C495B99089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322F4DAD-3359-49A9-8645-2FFFE42EBC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32119B84-811F-4C01-81D5-ACAE84FF28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2EE995EF-CFF1-4BCC-A968-346831E512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64F7063D-BEAB-4544-9BF9-700193B1A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A05FA3A7-442A-4316-AFBF-5D34E0E08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3C820807-0B65-4DE9-97FD-2EA2E4C129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E99C23D3-15CD-42C8-A0E7-E4591F9E41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0CD18F63-28EF-435A-AEEA-91136134D4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328FBBCF-0D21-4823-9395-ECCAF1F74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49D9A790-74C5-4C6C-B348-6E3F15C4F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75B69BEE-9170-4812-A86F-3460230E0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1241073C-F5BB-4DFE-9858-BC258F330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0B56BB7B-279F-4F2A-A18C-607265D94E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F9214403-7C90-4E37-AFE6-D4B6C96A2B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229B6214-FF90-412C-89AB-5EE380AA9E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770EC8CE-9777-477A-962E-667EC4A1E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58D75C2F-F2E9-49D5-B1F5-D16185F98C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DE211B80-FFC3-49CE-84A3-85E4633818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C4F3E9FA-728F-493F-9A56-7D19DBBA6B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22BDE5DD-5C3B-45CA-8E88-530D1513382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6DBE27D3-1A14-4BAD-B10A-B6E247DD64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32EAC007-37F8-4502-90F1-E2A9B219C7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3DFFED8D-739E-4BBA-A13F-2DD67F9119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F925483B-0343-468D-BC9D-4B18B76678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9ED38F2E-5337-40AB-AB99-75F3DF3ED0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207F8797-4E15-45A1-9081-D8438BE707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B89F9356-2BD1-4CEC-BC9F-46049D4D07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2338767A-FB20-40C3-99E1-4417AB69D6C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F297F5C1-CD08-4F2F-88BC-6AFC438F6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BF4F2192-6A12-4121-9143-ED5EA343C70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53419F27-1003-4487-BB09-4700931D38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958CBC40-0BDE-428E-BA3A-3B8DCB6D74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CECAA152-3AA0-47EA-AC0A-63B892986B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02679DC6-6758-47A0-89F6-4D79788DC9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98215ED9-C766-489E-AE4C-EC90E3EB7B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2EEDDB71-1B75-43D3-9D65-2ABCEB5EF6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B81D5910-BB54-4899-BA4D-48AC758B23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B9270F8-D66A-4688-9A4A-F9A2FA57A7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7033AFCA-4331-4AB3-8E2F-FA38156F86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BD23F6A9-0826-4A53-9159-52C49803547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70311B84-AB1A-4970-97C3-1423EB5526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91E3BB96-DAC4-441D-9AF0-39FFC8A015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8AFF5A3A-348E-406D-84C2-035F042F73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1E296C65-6804-4EBC-9FC5-0533D288A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9821A5FF-DDD1-4A8C-A7C1-12F0C1ED73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04B9FFD2-E284-420E-B8D9-F29DF7EDB0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D0BF6E69-5973-4417-8EC2-3054720AD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556620A0-C733-4B62-BE8F-E80B3E3FE6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0D166741-09F1-4EA7-B2A1-563A05D64C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6E192AAC-0A78-4EF0-BF2F-0C2BC0B03B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59B337E6-726A-49CD-8975-7A5DD2FC00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31343AAA-933D-4659-A292-BBD775702E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70E48A45-FFF0-4F96-8522-0D9FC291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87D1361-50F0-44D7-B7C4-14872DB3FD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BDD314E7-8705-4709-B954-C4B6B6976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15766B91-C1EE-4A0C-A3E6-1922716128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63F859CB-6349-49D7-8AC5-3EC308797A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8EEA532B-B141-40A5-93D6-03FC79058F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CAE506C4-8052-4EF5-B8E0-D27B59DD8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3FB3837A-69B2-44E5-8562-4D2403941E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7E5E8A21-72DC-489D-ADC5-55DB7B3E0D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4BC934CC-C976-4E28-8940-53DA6AD3DC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01212034-CB4D-45D0-86D3-0038C961EE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C84ECD51-80ED-4F52-A1C5-17B585234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22583AD8-6674-4E2F-BC3F-ED0F9EC19F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6101B51E-BF8E-4E9E-B0C6-A1D77FB929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0C8D97EA-BCB2-47CA-9005-B97B2334CA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23F997D8-100D-4D22-AFD7-55A24E158D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2D434BC8-34AA-48E5-A9CB-104DDDD64D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7791357F-1E02-4EC8-B45F-C5142F4AA6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51C5453F-9FE2-4BB7-8F0C-9B66F39EA4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9E670844-D620-438D-9918-3470E93574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570D18B8-4E01-4944-825B-51D5CAB535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ED6B0CDA-2D08-4FBB-A86E-BBEA04E1E5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43B57518-6036-4D39-88CB-D4BC0FEC0B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AD9CFF87-AC3B-4B7A-8FB0-030CB2E20B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A4D711F2-3A63-4160-B095-0D0948F68B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C9E90AE6-E696-400E-B110-AAD1F221ED7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A50CAFDE-4A78-4DF1-824E-174B8B6BD7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77D81ECC-8671-47CC-8DE2-D6BBB4C26D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35E652F8-0B87-4B73-BE9B-9BA198910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8EA14E37-991E-4D01-A35A-F88A044DB3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A3E04E88-D1E6-479D-B61B-1786808D21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9ED4BA21-0019-49B0-867F-72EDB7BDB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B7E928D2-175E-49A1-86E8-E6D99CA956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BA5F1572-C531-4FEF-93AC-B86FD3845F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598C58D9-1F42-4FFF-A59A-0C923C0E2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A755AB8-15B9-4D7A-A6BE-5C8006A12D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2A7E7FBE-81E6-4237-9979-EABD90D071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D868BBE4-BFAF-4BD9-9BD8-129415B7CB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DF8BA948-1FCE-41FC-B21B-B92324FB95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2543CA52-0850-49E8-9C9E-3B5971F837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8E6776EA-5008-42DC-A60B-CBCABF9E8B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96B5E745-E172-4FE3-93C0-70C3229365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0BB1A6A3-2577-4AD8-8F0D-E593167FD2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764AD05B-3D04-4FBC-8AA1-61FE7C8B03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DC648C1A-7FB0-4482-8214-D048CD29D1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DBA501D3-22F6-4360-A556-A3B1422A1F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22200B7F-D6FF-4C28-966A-D4BC420A18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D821F98F-F8D9-4589-8B4D-B95A023653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A57E042C-07F2-4F13-9A2C-0C73EAE52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30E982CD-924E-4971-A76C-285EF8E5DC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0604273-3E3D-454B-96B9-892A2F35097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3445A449-2EE7-464C-862B-8B838FCE65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88E63E65-16A6-476D-B52D-519CEABC27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9C59AF8B-3FAE-49CE-ADAF-E6138FD390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BC5184DE-0E04-46C8-8541-5B73122226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1E161493-8F88-42A0-A26F-C6F604645A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ED341349-AFE8-494C-8E35-96761EDA7D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F3B366B1-F85A-4142-8889-294B2919B3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8C4FAEAF-FDAA-406E-89B7-5AE0C75F9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1DA3502E-3088-4FCB-AE8B-EC9A5092FD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D9F511F2-006D-4B6F-8873-A6E165EACB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5C2A5A70-B516-48C3-BC37-A2770A5A8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8AE3BD2-DFA4-4116-8D0F-C5FBD69F80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3FCB4F24-4FBB-4F2D-A51A-39D2A68E7E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7E3119B1-C3A9-4666-9A10-24D846C0C3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0F10C20F-7F01-426E-AA35-32FAA9AE40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40576113-CD63-4F9F-9426-6B2EDF0642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7117CAC5-285B-4418-B4BF-4EFFA1F32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643AB984-C061-4745-BC60-EA54D0B549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B458FE35-7E56-438D-A421-15D208FDBB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0DDA0A4B-FBF1-4A3E-B862-AFAF5AF168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9F8BA1DB-E47B-45F3-B1A0-76D8CB543F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A308733D-56F6-40D3-8C63-C68F903090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4BA3339E-BE65-445F-A5E7-D4838BAB3D5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7FD2FE03-0FD0-45DF-A1D8-D5405D771E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5ADCE203-078E-4613-85F6-C37C946F86D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0531512C-EE67-4700-98FB-342FEE7E87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C444A62E-DB8F-4897-8245-86CF593071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265B384C-6A16-48E8-8FFF-C31E53C6FC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587FB534-978A-48BB-83CE-7797305372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A8A5E823-435D-4095-B0FB-C2B50A22DF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0B6B100F-1AD4-46C0-81FE-AF3BB54F14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7A367C4-D9A3-4CAC-B11B-04B08DA86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81"/>
  <sheetViews>
    <sheetView tabSelected="1" topLeftCell="A73" zoomScale="96" zoomScaleNormal="96" workbookViewId="0">
      <selection activeCell="B2" sqref="B2"/>
    </sheetView>
  </sheetViews>
  <sheetFormatPr defaultColWidth="11.5546875" defaultRowHeight="14.4" x14ac:dyDescent="0.3"/>
  <cols>
    <col min="1" max="1" width="3.44140625" style="122" customWidth="1"/>
    <col min="2" max="2" width="6.5546875" style="122" customWidth="1"/>
    <col min="3" max="3" width="57.44140625" style="122" customWidth="1"/>
    <col min="4" max="6" width="18.44140625" style="217" customWidth="1"/>
    <col min="7" max="7" width="9.44140625" style="217" customWidth="1"/>
    <col min="8" max="8" width="10.44140625" style="217" customWidth="1"/>
    <col min="9" max="9" width="10" style="122" customWidth="1"/>
    <col min="10" max="12" width="18.44140625" style="122" customWidth="1"/>
    <col min="13" max="13" width="9.5546875" style="122" customWidth="1"/>
    <col min="14" max="14" width="10" style="122" customWidth="1"/>
    <col min="15" max="15" width="10.44140625" style="122" customWidth="1"/>
    <col min="16" max="16384" width="11.5546875" style="122"/>
  </cols>
  <sheetData>
    <row r="1" spans="1:15" ht="17.399999999999999" x14ac:dyDescent="0.3">
      <c r="B1" s="261" t="s">
        <v>188</v>
      </c>
      <c r="C1" s="261"/>
    </row>
    <row r="3" spans="1:15" x14ac:dyDescent="0.3">
      <c r="B3" s="6" t="s">
        <v>123</v>
      </c>
      <c r="C3" s="6"/>
      <c r="D3" s="138"/>
      <c r="E3" s="138"/>
      <c r="F3" s="138"/>
      <c r="G3" s="138"/>
      <c r="H3" s="138"/>
      <c r="I3" s="6"/>
      <c r="J3" s="113"/>
      <c r="K3" s="113"/>
      <c r="L3" s="113"/>
      <c r="M3" s="113"/>
      <c r="N3" s="113"/>
      <c r="O3" s="113"/>
    </row>
    <row r="4" spans="1:15" x14ac:dyDescent="0.3">
      <c r="B4" s="6" t="s">
        <v>124</v>
      </c>
      <c r="C4" s="6"/>
      <c r="D4" s="262"/>
      <c r="E4" s="262"/>
      <c r="F4" s="262"/>
      <c r="G4" s="138"/>
      <c r="H4" s="138"/>
      <c r="I4" s="6"/>
      <c r="J4" s="262"/>
      <c r="K4" s="262"/>
      <c r="L4" s="262"/>
      <c r="M4" s="113"/>
      <c r="N4" s="113"/>
      <c r="O4" s="113"/>
    </row>
    <row r="5" spans="1:15" x14ac:dyDescent="0.3">
      <c r="B5" s="6" t="s">
        <v>131</v>
      </c>
      <c r="C5" s="6"/>
      <c r="D5" s="113"/>
      <c r="E5" s="113"/>
      <c r="F5" s="113"/>
      <c r="G5" s="138"/>
      <c r="H5" s="138"/>
      <c r="I5" s="6"/>
      <c r="J5" s="113"/>
      <c r="K5" s="113"/>
      <c r="L5" s="113"/>
      <c r="M5" s="113"/>
      <c r="N5" s="113"/>
      <c r="O5" s="113"/>
    </row>
    <row r="6" spans="1:15" x14ac:dyDescent="0.3">
      <c r="B6" s="113"/>
      <c r="C6" s="6"/>
      <c r="D6" s="138"/>
      <c r="E6" s="138"/>
      <c r="F6" s="138"/>
      <c r="G6" s="138"/>
      <c r="H6" s="138"/>
      <c r="I6" s="6"/>
      <c r="J6" s="113"/>
      <c r="K6" s="113"/>
      <c r="L6" s="113"/>
      <c r="M6" s="113"/>
      <c r="N6" s="113"/>
      <c r="O6" s="113"/>
    </row>
    <row r="7" spans="1:15" x14ac:dyDescent="0.3">
      <c r="B7" s="10"/>
      <c r="C7" s="1"/>
      <c r="D7" s="138"/>
      <c r="E7" s="138"/>
      <c r="F7" s="138"/>
      <c r="G7" s="138"/>
      <c r="H7" s="138"/>
      <c r="I7" s="6"/>
      <c r="J7" s="113"/>
      <c r="K7" s="113"/>
      <c r="L7" s="113"/>
      <c r="M7" s="113"/>
      <c r="N7" s="113"/>
      <c r="O7" s="113"/>
    </row>
    <row r="8" spans="1:15" ht="15" thickBot="1" x14ac:dyDescent="0.35">
      <c r="A8" s="264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5"/>
    </row>
    <row r="9" spans="1:15" ht="55.35" customHeight="1" x14ac:dyDescent="0.3">
      <c r="A9" s="264"/>
      <c r="B9" s="7"/>
      <c r="C9" s="16"/>
      <c r="D9" s="119" t="s">
        <v>184</v>
      </c>
      <c r="E9" s="119" t="s">
        <v>185</v>
      </c>
      <c r="F9" s="119" t="s">
        <v>186</v>
      </c>
      <c r="G9" s="227" t="s">
        <v>180</v>
      </c>
      <c r="H9" s="227" t="s">
        <v>181</v>
      </c>
      <c r="I9" s="239" t="s">
        <v>173</v>
      </c>
      <c r="J9" s="120" t="s">
        <v>182</v>
      </c>
      <c r="K9" s="120" t="s">
        <v>183</v>
      </c>
      <c r="L9" s="120" t="s">
        <v>187</v>
      </c>
      <c r="M9" s="227" t="s">
        <v>180</v>
      </c>
      <c r="N9" s="227" t="s">
        <v>181</v>
      </c>
      <c r="O9" s="237" t="s">
        <v>173</v>
      </c>
    </row>
    <row r="10" spans="1:15" s="133" customFormat="1" ht="19.350000000000001" customHeight="1" x14ac:dyDescent="0.25">
      <c r="A10" s="264"/>
      <c r="B10" s="8" t="s">
        <v>60</v>
      </c>
      <c r="C10" s="17" t="s">
        <v>125</v>
      </c>
      <c r="D10" s="11">
        <v>1</v>
      </c>
      <c r="E10" s="9">
        <v>2</v>
      </c>
      <c r="F10" s="9">
        <v>3</v>
      </c>
      <c r="G10" s="223" t="s">
        <v>177</v>
      </c>
      <c r="H10" s="223" t="s">
        <v>178</v>
      </c>
      <c r="I10" s="12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38" t="s">
        <v>179</v>
      </c>
    </row>
    <row r="11" spans="1:15" s="133" customFormat="1" ht="23.1" customHeight="1" x14ac:dyDescent="0.3">
      <c r="A11" s="264"/>
      <c r="B11" s="115" t="s">
        <v>21</v>
      </c>
      <c r="C11" s="139" t="s">
        <v>98</v>
      </c>
      <c r="D11" s="116">
        <v>1585516787.7</v>
      </c>
      <c r="E11" s="117">
        <v>1476954926.4899991</v>
      </c>
      <c r="F11" s="117">
        <v>1339378198.8099988</v>
      </c>
      <c r="G11" s="141">
        <v>107.35038417644873</v>
      </c>
      <c r="H11" s="141">
        <v>118.37707893921888</v>
      </c>
      <c r="I11" s="140">
        <v>110.27168635432723</v>
      </c>
      <c r="J11" s="117">
        <v>11716641775.710001</v>
      </c>
      <c r="K11" s="117">
        <v>10452338704.92</v>
      </c>
      <c r="L11" s="117">
        <v>8363875391.5199986</v>
      </c>
      <c r="M11" s="141">
        <v>112.09588692523793</v>
      </c>
      <c r="N11" s="141">
        <v>140.0862785161687</v>
      </c>
      <c r="O11" s="218">
        <v>124.97004337866464</v>
      </c>
    </row>
    <row r="12" spans="1:15" s="133" customFormat="1" ht="32.1" customHeight="1" x14ac:dyDescent="0.3">
      <c r="A12" s="264"/>
      <c r="B12" s="143" t="s">
        <v>22</v>
      </c>
      <c r="C12" s="144" t="s">
        <v>119</v>
      </c>
      <c r="D12" s="250">
        <v>132724980.40999994</v>
      </c>
      <c r="E12" s="145">
        <v>142002342.84999967</v>
      </c>
      <c r="F12" s="145">
        <v>158865536.34000009</v>
      </c>
      <c r="G12" s="147">
        <v>93.466753960672591</v>
      </c>
      <c r="H12" s="147">
        <v>83.545483474745097</v>
      </c>
      <c r="I12" s="146">
        <v>89.385241205549931</v>
      </c>
      <c r="J12" s="135">
        <v>2678718337.6100006</v>
      </c>
      <c r="K12" s="135">
        <v>2295169611.77</v>
      </c>
      <c r="L12" s="145">
        <v>1736306023.4699998</v>
      </c>
      <c r="M12" s="147">
        <v>116.71112774729593</v>
      </c>
      <c r="N12" s="147">
        <v>154.27685565800169</v>
      </c>
      <c r="O12" s="219">
        <v>132.18692907504368</v>
      </c>
    </row>
    <row r="13" spans="1:15" s="133" customFormat="1" ht="23.1" customHeight="1" x14ac:dyDescent="0.25">
      <c r="A13" s="264"/>
      <c r="B13" s="2" t="s">
        <v>23</v>
      </c>
      <c r="C13" s="148" t="s">
        <v>61</v>
      </c>
      <c r="D13" s="251">
        <v>25431267.970000066</v>
      </c>
      <c r="E13" s="149">
        <v>57920938.799999677</v>
      </c>
      <c r="F13" s="149">
        <v>54210524.5900001</v>
      </c>
      <c r="G13" s="151">
        <v>43.906864247856788</v>
      </c>
      <c r="H13" s="151">
        <v>46.912049205093332</v>
      </c>
      <c r="I13" s="150">
        <v>106.84445361497943</v>
      </c>
      <c r="J13" s="124">
        <v>1625348800.8500001</v>
      </c>
      <c r="K13" s="124">
        <v>1581478064.2199998</v>
      </c>
      <c r="L13" s="149">
        <v>1332792609.5299997</v>
      </c>
      <c r="M13" s="151">
        <v>102.77403383724059</v>
      </c>
      <c r="N13" s="151">
        <v>121.95061626453409</v>
      </c>
      <c r="O13" s="220">
        <v>118.65897611614888</v>
      </c>
    </row>
    <row r="14" spans="1:15" s="133" customFormat="1" ht="20.100000000000001" customHeight="1" x14ac:dyDescent="0.25">
      <c r="A14" s="264"/>
      <c r="B14" s="152" t="s">
        <v>24</v>
      </c>
      <c r="C14" s="153" t="s">
        <v>62</v>
      </c>
      <c r="D14" s="252">
        <v>-250120547.5</v>
      </c>
      <c r="E14" s="154">
        <v>-226534649.66999999</v>
      </c>
      <c r="F14" s="154">
        <v>-192185600.37</v>
      </c>
      <c r="G14" s="157">
        <v>110.41160717106999</v>
      </c>
      <c r="H14" s="157">
        <v>130.14531110471458</v>
      </c>
      <c r="I14" s="155">
        <v>117.87285271834645</v>
      </c>
      <c r="J14" s="156">
        <v>-323382337.57999998</v>
      </c>
      <c r="K14" s="156">
        <v>-281187875.70999998</v>
      </c>
      <c r="L14" s="154">
        <v>-246068928.68000001</v>
      </c>
      <c r="M14" s="157">
        <v>115.00578990593348</v>
      </c>
      <c r="N14" s="157">
        <v>131.41941134735549</v>
      </c>
      <c r="O14" s="228">
        <v>114.27199574460307</v>
      </c>
    </row>
    <row r="15" spans="1:15" s="133" customFormat="1" ht="20.100000000000001" customHeight="1" x14ac:dyDescent="0.25">
      <c r="A15" s="264"/>
      <c r="B15" s="158" t="s">
        <v>63</v>
      </c>
      <c r="C15" s="159" t="s">
        <v>0</v>
      </c>
      <c r="D15" s="253">
        <v>6193770.5700000376</v>
      </c>
      <c r="E15" s="160">
        <v>11256597.800000049</v>
      </c>
      <c r="F15" s="160">
        <v>22936563.99999997</v>
      </c>
      <c r="G15" s="164">
        <v>55.02346872515966</v>
      </c>
      <c r="H15" s="164">
        <v>27.003916410496558</v>
      </c>
      <c r="I15" s="161">
        <v>49.077088442715592</v>
      </c>
      <c r="J15" s="163">
        <v>40813253.330000043</v>
      </c>
      <c r="K15" s="163">
        <v>43609861.390000045</v>
      </c>
      <c r="L15" s="160">
        <v>41360644.589999974</v>
      </c>
      <c r="M15" s="164">
        <v>93.587211766187181</v>
      </c>
      <c r="N15" s="164">
        <v>98.676540790342813</v>
      </c>
      <c r="O15" s="229">
        <v>105.43806031626471</v>
      </c>
    </row>
    <row r="16" spans="1:15" s="133" customFormat="1" ht="20.100000000000001" customHeight="1" x14ac:dyDescent="0.25">
      <c r="A16" s="264"/>
      <c r="B16" s="158" t="s">
        <v>25</v>
      </c>
      <c r="C16" s="159" t="s">
        <v>1</v>
      </c>
      <c r="D16" s="253">
        <v>256314318.07000002</v>
      </c>
      <c r="E16" s="160">
        <v>237791247.47000003</v>
      </c>
      <c r="F16" s="160">
        <v>215122164.36999997</v>
      </c>
      <c r="G16" s="164">
        <v>107.78963515145227</v>
      </c>
      <c r="H16" s="164">
        <v>119.14826109184709</v>
      </c>
      <c r="I16" s="161">
        <v>110.53777195222445</v>
      </c>
      <c r="J16" s="163">
        <v>364195590.91000003</v>
      </c>
      <c r="K16" s="163">
        <v>324797737.10000002</v>
      </c>
      <c r="L16" s="160">
        <v>287429573.26999998</v>
      </c>
      <c r="M16" s="164">
        <v>112.1299656092955</v>
      </c>
      <c r="N16" s="164">
        <v>126.70776592911304</v>
      </c>
      <c r="O16" s="229">
        <v>113.00080691241115</v>
      </c>
    </row>
    <row r="17" spans="1:15" s="133" customFormat="1" ht="20.100000000000001" customHeight="1" x14ac:dyDescent="0.25">
      <c r="A17" s="264"/>
      <c r="B17" s="152" t="s">
        <v>26</v>
      </c>
      <c r="C17" s="153" t="s">
        <v>64</v>
      </c>
      <c r="D17" s="252">
        <v>241235335.95000005</v>
      </c>
      <c r="E17" s="154">
        <v>248050966.85999966</v>
      </c>
      <c r="F17" s="154">
        <v>212464341.63000011</v>
      </c>
      <c r="G17" s="157">
        <v>97.252326408448809</v>
      </c>
      <c r="H17" s="157">
        <v>113.54156377454797</v>
      </c>
      <c r="I17" s="155">
        <v>116.74945779465079</v>
      </c>
      <c r="J17" s="156">
        <v>1758471712.51</v>
      </c>
      <c r="K17" s="156">
        <v>1700650818.8</v>
      </c>
      <c r="L17" s="154">
        <v>1451823605.9199998</v>
      </c>
      <c r="M17" s="157">
        <v>103.39992743194625</v>
      </c>
      <c r="N17" s="157">
        <v>121.12158152957444</v>
      </c>
      <c r="O17" s="228">
        <v>117.13894249035314</v>
      </c>
    </row>
    <row r="18" spans="1:15" s="133" customFormat="1" ht="20.100000000000001" customHeight="1" x14ac:dyDescent="0.25">
      <c r="A18" s="264"/>
      <c r="B18" s="152" t="s">
        <v>27</v>
      </c>
      <c r="C18" s="153" t="s">
        <v>145</v>
      </c>
      <c r="D18" s="252">
        <v>34310128.700000018</v>
      </c>
      <c r="E18" s="154">
        <v>40660189.620000005</v>
      </c>
      <c r="F18" s="154">
        <v>32892216.979999989</v>
      </c>
      <c r="G18" s="157">
        <v>84.382608690844592</v>
      </c>
      <c r="H18" s="157">
        <v>104.31078185110533</v>
      </c>
      <c r="I18" s="155">
        <v>123.61644593529013</v>
      </c>
      <c r="J18" s="156">
        <v>190213302</v>
      </c>
      <c r="K18" s="156">
        <v>171879273.31999999</v>
      </c>
      <c r="L18" s="154">
        <v>125352639.95999999</v>
      </c>
      <c r="M18" s="157">
        <v>110.66680602370609</v>
      </c>
      <c r="N18" s="157">
        <v>151.7425576842235</v>
      </c>
      <c r="O18" s="228">
        <v>137.11659632764545</v>
      </c>
    </row>
    <row r="19" spans="1:15" s="133" customFormat="1" ht="20.100000000000001" customHeight="1" x14ac:dyDescent="0.25">
      <c r="A19" s="264"/>
      <c r="B19" s="152" t="s">
        <v>28</v>
      </c>
      <c r="C19" s="153" t="s">
        <v>2</v>
      </c>
      <c r="D19" s="252">
        <v>6350.82</v>
      </c>
      <c r="E19" s="154">
        <v>-4255568.01</v>
      </c>
      <c r="F19" s="154">
        <v>1039566.3500000001</v>
      </c>
      <c r="G19" s="157">
        <v>-0.14923554235477957</v>
      </c>
      <c r="H19" s="157">
        <v>0.61091050128738766</v>
      </c>
      <c r="I19" s="155">
        <v>-409.35992301020514</v>
      </c>
      <c r="J19" s="156">
        <v>46123.92</v>
      </c>
      <c r="K19" s="156">
        <v>-9864152.1899999995</v>
      </c>
      <c r="L19" s="154">
        <v>1685292.33</v>
      </c>
      <c r="M19" s="157">
        <v>-0.46759132575792101</v>
      </c>
      <c r="N19" s="157">
        <v>2.7368498140616349</v>
      </c>
      <c r="O19" s="228">
        <v>-585.30808064616292</v>
      </c>
    </row>
    <row r="20" spans="1:15" s="133" customFormat="1" ht="23.1" customHeight="1" x14ac:dyDescent="0.25">
      <c r="A20" s="264"/>
      <c r="B20" s="2" t="s">
        <v>29</v>
      </c>
      <c r="C20" s="148" t="s">
        <v>176</v>
      </c>
      <c r="D20" s="251">
        <v>102090909.99999988</v>
      </c>
      <c r="E20" s="149">
        <v>80701995.639999986</v>
      </c>
      <c r="F20" s="149">
        <v>101983587.94</v>
      </c>
      <c r="G20" s="151">
        <v>126.50357551926321</v>
      </c>
      <c r="H20" s="151">
        <v>100.1052346384038</v>
      </c>
      <c r="I20" s="150">
        <v>79.132336163225986</v>
      </c>
      <c r="J20" s="124">
        <v>1044446818.21</v>
      </c>
      <c r="K20" s="124">
        <v>707929707.89999998</v>
      </c>
      <c r="L20" s="149">
        <v>403687449.24999994</v>
      </c>
      <c r="M20" s="151">
        <v>147.53538473590029</v>
      </c>
      <c r="N20" s="151">
        <v>258.72660152066891</v>
      </c>
      <c r="O20" s="220">
        <v>175.36579579455432</v>
      </c>
    </row>
    <row r="21" spans="1:15" s="133" customFormat="1" ht="23.1" customHeight="1" x14ac:dyDescent="0.25">
      <c r="A21" s="264"/>
      <c r="B21" s="158" t="s">
        <v>174</v>
      </c>
      <c r="C21" s="159" t="s">
        <v>104</v>
      </c>
      <c r="D21" s="253">
        <v>104956615.38999987</v>
      </c>
      <c r="E21" s="160">
        <v>82382976.379999995</v>
      </c>
      <c r="F21" s="160">
        <v>105179022.33999997</v>
      </c>
      <c r="G21" s="151">
        <v>127.40085391656235</v>
      </c>
      <c r="H21" s="151">
        <v>99.788544383611821</v>
      </c>
      <c r="I21" s="150">
        <v>78.326432920901411</v>
      </c>
      <c r="J21" s="163">
        <v>1217327446.46</v>
      </c>
      <c r="K21" s="163">
        <v>883491722.24000001</v>
      </c>
      <c r="L21" s="160">
        <v>602324077.44999993</v>
      </c>
      <c r="M21" s="151">
        <v>137.78594816639534</v>
      </c>
      <c r="N21" s="151">
        <v>202.10506138384491</v>
      </c>
      <c r="O21" s="220">
        <v>146.68045912764302</v>
      </c>
    </row>
    <row r="22" spans="1:15" s="133" customFormat="1" ht="23.1" customHeight="1" x14ac:dyDescent="0.25">
      <c r="A22" s="264"/>
      <c r="B22" s="158" t="s">
        <v>175</v>
      </c>
      <c r="C22" s="159" t="s">
        <v>1</v>
      </c>
      <c r="D22" s="253">
        <v>2865705.3899999857</v>
      </c>
      <c r="E22" s="160">
        <v>1680980.7400000095</v>
      </c>
      <c r="F22" s="160">
        <v>3195434.3999999762</v>
      </c>
      <c r="G22" s="151">
        <v>170.47818108849776</v>
      </c>
      <c r="H22" s="151">
        <v>89.681246155452513</v>
      </c>
      <c r="I22" s="150">
        <v>52.605703312201371</v>
      </c>
      <c r="J22" s="163">
        <v>172880628.25</v>
      </c>
      <c r="K22" s="163">
        <v>175562014.34</v>
      </c>
      <c r="L22" s="160">
        <v>198636628.19999999</v>
      </c>
      <c r="M22" s="151">
        <v>98.472684367355725</v>
      </c>
      <c r="N22" s="151">
        <v>87.033609972443145</v>
      </c>
      <c r="O22" s="220">
        <v>88.383505061932993</v>
      </c>
    </row>
    <row r="23" spans="1:15" s="133" customFormat="1" ht="23.1" customHeight="1" x14ac:dyDescent="0.25">
      <c r="A23" s="264"/>
      <c r="B23" s="2" t="s">
        <v>30</v>
      </c>
      <c r="C23" s="148" t="s">
        <v>4</v>
      </c>
      <c r="D23" s="251">
        <v>5202802.4400000013</v>
      </c>
      <c r="E23" s="149">
        <v>3379408.4099999997</v>
      </c>
      <c r="F23" s="149">
        <v>2671423.81</v>
      </c>
      <c r="G23" s="151">
        <v>153.95601267382776</v>
      </c>
      <c r="H23" s="151">
        <v>194.75765771511939</v>
      </c>
      <c r="I23" s="150">
        <v>126.50214456237849</v>
      </c>
      <c r="J23" s="124">
        <v>8922718.5500000007</v>
      </c>
      <c r="K23" s="124">
        <v>5761839.6499999994</v>
      </c>
      <c r="L23" s="149">
        <v>-174035.31000000006</v>
      </c>
      <c r="M23" s="151">
        <v>154.85884877063529</v>
      </c>
      <c r="N23" s="151">
        <v>-5126.9587476242596</v>
      </c>
      <c r="O23" s="220">
        <v>-3310.7302477870712</v>
      </c>
    </row>
    <row r="24" spans="1:15" s="133" customFormat="1" ht="35.1" customHeight="1" x14ac:dyDescent="0.3">
      <c r="A24" s="264"/>
      <c r="B24" s="143" t="s">
        <v>31</v>
      </c>
      <c r="C24" s="144" t="s">
        <v>65</v>
      </c>
      <c r="D24" s="250">
        <v>699568680.5999999</v>
      </c>
      <c r="E24" s="145">
        <v>660473755.48999929</v>
      </c>
      <c r="F24" s="145">
        <v>566683419.63999903</v>
      </c>
      <c r="G24" s="147">
        <v>105.91922461491244</v>
      </c>
      <c r="H24" s="147">
        <v>123.44964690239566</v>
      </c>
      <c r="I24" s="146">
        <v>116.55074643079959</v>
      </c>
      <c r="J24" s="135">
        <v>4832446192.6899986</v>
      </c>
      <c r="K24" s="135">
        <v>4567929650.6800003</v>
      </c>
      <c r="L24" s="145">
        <v>3539078235.6399989</v>
      </c>
      <c r="M24" s="147">
        <v>105.79073151817522</v>
      </c>
      <c r="N24" s="147">
        <v>136.54533386759419</v>
      </c>
      <c r="O24" s="219">
        <v>129.07116900324601</v>
      </c>
    </row>
    <row r="25" spans="1:15" s="133" customFormat="1" ht="23.1" customHeight="1" x14ac:dyDescent="0.25">
      <c r="A25" s="264"/>
      <c r="B25" s="2" t="s">
        <v>32</v>
      </c>
      <c r="C25" s="148" t="s">
        <v>5</v>
      </c>
      <c r="D25" s="251">
        <v>3977757.8999999985</v>
      </c>
      <c r="E25" s="149">
        <v>3770708.7399999984</v>
      </c>
      <c r="F25" s="149">
        <v>3404899.0900000036</v>
      </c>
      <c r="G25" s="151">
        <v>105.4909878825592</v>
      </c>
      <c r="H25" s="151">
        <v>116.82454589278282</v>
      </c>
      <c r="I25" s="150">
        <v>110.74362676633669</v>
      </c>
      <c r="J25" s="124">
        <v>27496846.09</v>
      </c>
      <c r="K25" s="124">
        <v>26217573.760000002</v>
      </c>
      <c r="L25" s="149">
        <v>22798401.219999999</v>
      </c>
      <c r="M25" s="151">
        <v>104.87944590796489</v>
      </c>
      <c r="N25" s="151">
        <v>120.60865946107778</v>
      </c>
      <c r="O25" s="220">
        <v>114.99742243767743</v>
      </c>
    </row>
    <row r="26" spans="1:15" s="133" customFormat="1" ht="23.1" customHeight="1" x14ac:dyDescent="0.25">
      <c r="A26" s="264"/>
      <c r="B26" s="2" t="s">
        <v>33</v>
      </c>
      <c r="C26" s="148" t="s">
        <v>6</v>
      </c>
      <c r="D26" s="251">
        <v>3592724.0799999945</v>
      </c>
      <c r="E26" s="149">
        <v>3399983.049999997</v>
      </c>
      <c r="F26" s="149">
        <v>3087302.7699999921</v>
      </c>
      <c r="G26" s="151">
        <v>105.66888208457385</v>
      </c>
      <c r="H26" s="151">
        <v>116.3709667516673</v>
      </c>
      <c r="I26" s="150">
        <v>110.12794349288927</v>
      </c>
      <c r="J26" s="124">
        <v>24924295.199999999</v>
      </c>
      <c r="K26" s="124">
        <v>23744078.100000001</v>
      </c>
      <c r="L26" s="149">
        <v>20559463.279999994</v>
      </c>
      <c r="M26" s="151">
        <v>104.97057453664624</v>
      </c>
      <c r="N26" s="151">
        <v>121.23028145509063</v>
      </c>
      <c r="O26" s="220">
        <v>115.48977605411501</v>
      </c>
    </row>
    <row r="27" spans="1:15" s="133" customFormat="1" ht="23.1" customHeight="1" x14ac:dyDescent="0.25">
      <c r="A27" s="264"/>
      <c r="B27" s="2" t="s">
        <v>34</v>
      </c>
      <c r="C27" s="148" t="s">
        <v>7</v>
      </c>
      <c r="D27" s="251">
        <v>444732060.03999996</v>
      </c>
      <c r="E27" s="149">
        <v>419921593.0199995</v>
      </c>
      <c r="F27" s="149">
        <v>353703495.53999972</v>
      </c>
      <c r="G27" s="151">
        <v>105.90835704388719</v>
      </c>
      <c r="H27" s="151">
        <v>125.73583966452657</v>
      </c>
      <c r="I27" s="150">
        <v>118.72135794951772</v>
      </c>
      <c r="J27" s="124">
        <v>3071128746.8399992</v>
      </c>
      <c r="K27" s="124">
        <v>2902343179.71</v>
      </c>
      <c r="L27" s="149">
        <v>2096738489.5299993</v>
      </c>
      <c r="M27" s="151">
        <v>105.8154930922698</v>
      </c>
      <c r="N27" s="151">
        <v>146.47171128758251</v>
      </c>
      <c r="O27" s="220">
        <v>138.42180101155978</v>
      </c>
    </row>
    <row r="28" spans="1:15" s="133" customFormat="1" ht="23.1" customHeight="1" x14ac:dyDescent="0.25">
      <c r="A28" s="264"/>
      <c r="B28" s="2" t="s">
        <v>35</v>
      </c>
      <c r="C28" s="148" t="s">
        <v>8</v>
      </c>
      <c r="D28" s="251">
        <v>247266138.57999992</v>
      </c>
      <c r="E28" s="149">
        <v>233381470.67999983</v>
      </c>
      <c r="F28" s="149">
        <v>206487722.23999929</v>
      </c>
      <c r="G28" s="151">
        <v>105.94934459001588</v>
      </c>
      <c r="H28" s="151">
        <v>119.74859129522682</v>
      </c>
      <c r="I28" s="150">
        <v>113.02438137641042</v>
      </c>
      <c r="J28" s="124">
        <v>1708896304.5599999</v>
      </c>
      <c r="K28" s="124">
        <v>1615624819.1099997</v>
      </c>
      <c r="L28" s="149">
        <v>1398981881.6099997</v>
      </c>
      <c r="M28" s="151">
        <v>105.77309065488241</v>
      </c>
      <c r="N28" s="151">
        <v>122.15285465980013</v>
      </c>
      <c r="O28" s="220">
        <v>115.4857572029939</v>
      </c>
    </row>
    <row r="29" spans="1:15" s="133" customFormat="1" ht="32.1" customHeight="1" x14ac:dyDescent="0.3">
      <c r="A29" s="264"/>
      <c r="B29" s="143" t="s">
        <v>36</v>
      </c>
      <c r="C29" s="144" t="s">
        <v>66</v>
      </c>
      <c r="D29" s="250">
        <v>2436853.3200000003</v>
      </c>
      <c r="E29" s="145">
        <v>2282037.41</v>
      </c>
      <c r="F29" s="145">
        <v>1947174.3100000005</v>
      </c>
      <c r="G29" s="147">
        <v>106.78410920529124</v>
      </c>
      <c r="H29" s="147">
        <v>125.14818562905134</v>
      </c>
      <c r="I29" s="146">
        <v>117.19738691499064</v>
      </c>
      <c r="J29" s="135">
        <v>15212260.350000001</v>
      </c>
      <c r="K29" s="135">
        <v>13137919.26</v>
      </c>
      <c r="L29" s="145">
        <v>11829532.200000001</v>
      </c>
      <c r="M29" s="147">
        <v>115.78896207952492</v>
      </c>
      <c r="N29" s="147">
        <v>128.59562062817668</v>
      </c>
      <c r="O29" s="219">
        <v>111.06034488836336</v>
      </c>
    </row>
    <row r="30" spans="1:15" s="133" customFormat="1" ht="23.1" customHeight="1" x14ac:dyDescent="0.25">
      <c r="A30" s="264"/>
      <c r="B30" s="2" t="s">
        <v>37</v>
      </c>
      <c r="C30" s="148" t="s">
        <v>9</v>
      </c>
      <c r="D30" s="251">
        <v>2436853.3200000003</v>
      </c>
      <c r="E30" s="149">
        <v>2282037.41</v>
      </c>
      <c r="F30" s="149">
        <v>1947174.3100000005</v>
      </c>
      <c r="G30" s="151">
        <v>106.78410920529124</v>
      </c>
      <c r="H30" s="151">
        <v>125.14818562905134</v>
      </c>
      <c r="I30" s="150">
        <v>117.19738691499064</v>
      </c>
      <c r="J30" s="124">
        <v>15212260.350000001</v>
      </c>
      <c r="K30" s="124">
        <v>13137919.26</v>
      </c>
      <c r="L30" s="149">
        <v>11829532.200000001</v>
      </c>
      <c r="M30" s="151">
        <v>115.78896207952492</v>
      </c>
      <c r="N30" s="151">
        <v>128.59562062817668</v>
      </c>
      <c r="O30" s="220">
        <v>111.06034488836336</v>
      </c>
    </row>
    <row r="31" spans="1:15" s="133" customFormat="1" ht="32.1" customHeight="1" x14ac:dyDescent="0.3">
      <c r="A31" s="264"/>
      <c r="B31" s="143" t="s">
        <v>38</v>
      </c>
      <c r="C31" s="165" t="s">
        <v>67</v>
      </c>
      <c r="D31" s="250">
        <v>49002326.469999969</v>
      </c>
      <c r="E31" s="145">
        <v>35710054.519999996</v>
      </c>
      <c r="F31" s="145">
        <v>40031257.600000001</v>
      </c>
      <c r="G31" s="147">
        <v>137.22277136977044</v>
      </c>
      <c r="H31" s="147">
        <v>122.41015997958546</v>
      </c>
      <c r="I31" s="146">
        <v>89.205427610647931</v>
      </c>
      <c r="J31" s="135">
        <v>163531909.53999996</v>
      </c>
      <c r="K31" s="135">
        <v>154028325.40000001</v>
      </c>
      <c r="L31" s="145">
        <v>120131578.7</v>
      </c>
      <c r="M31" s="147">
        <v>106.17002367280163</v>
      </c>
      <c r="N31" s="147">
        <v>136.12732914164224</v>
      </c>
      <c r="O31" s="219">
        <v>128.21634999457473</v>
      </c>
    </row>
    <row r="32" spans="1:15" s="133" customFormat="1" ht="23.1" customHeight="1" x14ac:dyDescent="0.25">
      <c r="A32" s="264"/>
      <c r="B32" s="2" t="s">
        <v>39</v>
      </c>
      <c r="C32" s="148" t="s">
        <v>10</v>
      </c>
      <c r="D32" s="251">
        <v>42710334.069999978</v>
      </c>
      <c r="E32" s="149">
        <v>29971973.200000003</v>
      </c>
      <c r="F32" s="149">
        <v>35217700.880000003</v>
      </c>
      <c r="G32" s="151">
        <v>142.50090838196789</v>
      </c>
      <c r="H32" s="151">
        <v>121.27519117596633</v>
      </c>
      <c r="I32" s="150">
        <v>85.104854806183468</v>
      </c>
      <c r="J32" s="124">
        <v>119014247.89999998</v>
      </c>
      <c r="K32" s="124">
        <v>116448563.22</v>
      </c>
      <c r="L32" s="149">
        <v>91858783.620000005</v>
      </c>
      <c r="M32" s="151">
        <v>102.20327723164155</v>
      </c>
      <c r="N32" s="151">
        <v>129.5621857919829</v>
      </c>
      <c r="O32" s="220">
        <v>126.76911083617503</v>
      </c>
    </row>
    <row r="33" spans="1:15" s="133" customFormat="1" ht="20.100000000000001" customHeight="1" x14ac:dyDescent="0.25">
      <c r="A33" s="264"/>
      <c r="B33" s="166" t="s">
        <v>68</v>
      </c>
      <c r="C33" s="167" t="s">
        <v>69</v>
      </c>
      <c r="D33" s="254">
        <v>1293.08</v>
      </c>
      <c r="E33" s="168">
        <v>56.430000000000291</v>
      </c>
      <c r="F33" s="168">
        <v>-1443.9</v>
      </c>
      <c r="G33" s="91">
        <v>2291.4761651603635</v>
      </c>
      <c r="H33" s="91">
        <v>-89.55467830182144</v>
      </c>
      <c r="I33" s="169">
        <v>-3.908165385414522</v>
      </c>
      <c r="J33" s="90">
        <v>1339.44</v>
      </c>
      <c r="K33" s="90">
        <v>7529.1500000000005</v>
      </c>
      <c r="L33" s="168">
        <v>-1421.2400000000002</v>
      </c>
      <c r="M33" s="91">
        <v>17.790055982415012</v>
      </c>
      <c r="N33" s="91">
        <v>-94.244462581970666</v>
      </c>
      <c r="O33" s="230">
        <v>-529.7592243393093</v>
      </c>
    </row>
    <row r="34" spans="1:15" s="133" customFormat="1" ht="23.1" customHeight="1" x14ac:dyDescent="0.25">
      <c r="A34" s="264"/>
      <c r="B34" s="2" t="s">
        <v>40</v>
      </c>
      <c r="C34" s="148" t="s">
        <v>11</v>
      </c>
      <c r="D34" s="251">
        <v>32202.540000000037</v>
      </c>
      <c r="E34" s="149">
        <v>6764.609999999986</v>
      </c>
      <c r="F34" s="149">
        <v>15347.040000000037</v>
      </c>
      <c r="G34" s="151">
        <v>476.04429523653397</v>
      </c>
      <c r="H34" s="151">
        <v>209.8289963406622</v>
      </c>
      <c r="I34" s="150">
        <v>44.077620179526278</v>
      </c>
      <c r="J34" s="124">
        <v>702523.32000000007</v>
      </c>
      <c r="K34" s="124">
        <v>654763.69999999995</v>
      </c>
      <c r="L34" s="149">
        <v>617689.54</v>
      </c>
      <c r="M34" s="151">
        <v>107.29417650978515</v>
      </c>
      <c r="N34" s="151">
        <v>113.73404833761633</v>
      </c>
      <c r="O34" s="220">
        <v>106.00207023094481</v>
      </c>
    </row>
    <row r="35" spans="1:15" s="133" customFormat="1" ht="20.100000000000001" customHeight="1" x14ac:dyDescent="0.25">
      <c r="A35" s="264"/>
      <c r="B35" s="166" t="s">
        <v>70</v>
      </c>
      <c r="C35" s="167" t="s">
        <v>71</v>
      </c>
      <c r="D35" s="254">
        <v>11833.289999999979</v>
      </c>
      <c r="E35" s="168">
        <v>2071.8000000000175</v>
      </c>
      <c r="F35" s="168">
        <v>6402.9400000000023</v>
      </c>
      <c r="G35" s="91">
        <v>571.15986099043732</v>
      </c>
      <c r="H35" s="91">
        <v>184.81025903725435</v>
      </c>
      <c r="I35" s="169">
        <v>32.357010998073022</v>
      </c>
      <c r="J35" s="90">
        <v>277391.40999999997</v>
      </c>
      <c r="K35" s="90">
        <v>261361.93000000002</v>
      </c>
      <c r="L35" s="168">
        <v>246320.67</v>
      </c>
      <c r="M35" s="91">
        <v>106.13305847565479</v>
      </c>
      <c r="N35" s="91">
        <v>112.61393938235065</v>
      </c>
      <c r="O35" s="230">
        <v>106.10637345213459</v>
      </c>
    </row>
    <row r="36" spans="1:15" s="133" customFormat="1" ht="23.1" customHeight="1" x14ac:dyDescent="0.25">
      <c r="A36" s="264"/>
      <c r="B36" s="2" t="s">
        <v>41</v>
      </c>
      <c r="C36" s="170" t="s">
        <v>12</v>
      </c>
      <c r="D36" s="251">
        <v>1316862.7500000019</v>
      </c>
      <c r="E36" s="149">
        <v>804082.71999999974</v>
      </c>
      <c r="F36" s="149">
        <v>1187030.9900000002</v>
      </c>
      <c r="G36" s="151">
        <v>163.77204947272119</v>
      </c>
      <c r="H36" s="151">
        <v>110.93752067922014</v>
      </c>
      <c r="I36" s="150">
        <v>67.738982956123124</v>
      </c>
      <c r="J36" s="124">
        <v>9544557.2700000014</v>
      </c>
      <c r="K36" s="124">
        <v>5989330.79</v>
      </c>
      <c r="L36" s="149">
        <v>5482843</v>
      </c>
      <c r="M36" s="151">
        <v>159.35932752179815</v>
      </c>
      <c r="N36" s="151">
        <v>174.08044093183045</v>
      </c>
      <c r="O36" s="220">
        <v>109.23768544895414</v>
      </c>
    </row>
    <row r="37" spans="1:15" s="133" customFormat="1" ht="23.1" customHeight="1" x14ac:dyDescent="0.25">
      <c r="A37" s="264"/>
      <c r="B37" s="2" t="s">
        <v>42</v>
      </c>
      <c r="C37" s="170" t="s">
        <v>13</v>
      </c>
      <c r="D37" s="251">
        <v>4942927.1099999957</v>
      </c>
      <c r="E37" s="149">
        <v>4927233.9899999984</v>
      </c>
      <c r="F37" s="149">
        <v>3611178.6899999976</v>
      </c>
      <c r="G37" s="151">
        <v>100.31849755931719</v>
      </c>
      <c r="H37" s="151">
        <v>136.87849686552062</v>
      </c>
      <c r="I37" s="150">
        <v>136.44392629044899</v>
      </c>
      <c r="J37" s="124">
        <v>34270581.049999997</v>
      </c>
      <c r="K37" s="124">
        <v>30935667.690000001</v>
      </c>
      <c r="L37" s="149">
        <v>22172262.539999995</v>
      </c>
      <c r="M37" s="151">
        <v>110.78015639881602</v>
      </c>
      <c r="N37" s="151">
        <v>154.56510578554608</v>
      </c>
      <c r="O37" s="220">
        <v>139.52418087324347</v>
      </c>
    </row>
    <row r="38" spans="1:15" s="133" customFormat="1" ht="26.85" customHeight="1" x14ac:dyDescent="0.25">
      <c r="A38" s="264"/>
      <c r="B38" s="166" t="s">
        <v>72</v>
      </c>
      <c r="C38" s="171" t="s">
        <v>73</v>
      </c>
      <c r="D38" s="254">
        <v>96639.040000000037</v>
      </c>
      <c r="E38" s="168">
        <v>61.309999999999491</v>
      </c>
      <c r="F38" s="168">
        <v>1197.4300000000076</v>
      </c>
      <c r="G38" s="91">
        <v>157623.61768064075</v>
      </c>
      <c r="H38" s="91">
        <v>8070.5377349823739</v>
      </c>
      <c r="I38" s="169">
        <v>5.1201322833066731</v>
      </c>
      <c r="J38" s="90">
        <v>563639.75</v>
      </c>
      <c r="K38" s="90">
        <v>5331.11</v>
      </c>
      <c r="L38" s="168">
        <v>100832.08</v>
      </c>
      <c r="M38" s="91">
        <v>10572.652787130635</v>
      </c>
      <c r="N38" s="91">
        <v>558.98851833662468</v>
      </c>
      <c r="O38" s="230">
        <v>5.2871169572223442</v>
      </c>
    </row>
    <row r="39" spans="1:15" s="133" customFormat="1" ht="35.1" customHeight="1" x14ac:dyDescent="0.3">
      <c r="A39" s="264"/>
      <c r="B39" s="143" t="s">
        <v>43</v>
      </c>
      <c r="C39" s="144" t="s">
        <v>129</v>
      </c>
      <c r="D39" s="250">
        <v>662720922.16000021</v>
      </c>
      <c r="E39" s="145">
        <v>625054170.08000016</v>
      </c>
      <c r="F39" s="145">
        <v>563650850.19000006</v>
      </c>
      <c r="G39" s="147">
        <v>106.02615803285964</v>
      </c>
      <c r="H39" s="147">
        <v>117.57649650250768</v>
      </c>
      <c r="I39" s="146">
        <v>110.89385740646036</v>
      </c>
      <c r="J39" s="135">
        <v>3863555767.0600009</v>
      </c>
      <c r="K39" s="135">
        <v>3347986838.8199997</v>
      </c>
      <c r="L39" s="145">
        <v>2899913559.25</v>
      </c>
      <c r="M39" s="147">
        <v>115.39937141514314</v>
      </c>
      <c r="N39" s="147">
        <v>133.23003214134513</v>
      </c>
      <c r="O39" s="219">
        <v>115.45126330199595</v>
      </c>
    </row>
    <row r="40" spans="1:15" s="133" customFormat="1" ht="23.1" customHeight="1" x14ac:dyDescent="0.25">
      <c r="A40" s="264"/>
      <c r="B40" s="2" t="s">
        <v>44</v>
      </c>
      <c r="C40" s="170" t="s">
        <v>111</v>
      </c>
      <c r="D40" s="255">
        <v>469810720.19000012</v>
      </c>
      <c r="E40" s="129">
        <v>439489852.03000015</v>
      </c>
      <c r="F40" s="129">
        <v>388686246.43000013</v>
      </c>
      <c r="G40" s="173">
        <v>106.89910541049994</v>
      </c>
      <c r="H40" s="173">
        <v>120.87145467716208</v>
      </c>
      <c r="I40" s="150">
        <v>113.07059513080802</v>
      </c>
      <c r="J40" s="125">
        <v>2749498923.3100009</v>
      </c>
      <c r="K40" s="125">
        <v>2308815603.3200002</v>
      </c>
      <c r="L40" s="129">
        <v>1901222939.8500001</v>
      </c>
      <c r="M40" s="173">
        <v>119.0869863906114</v>
      </c>
      <c r="N40" s="173">
        <v>144.61738629804913</v>
      </c>
      <c r="O40" s="128">
        <v>121.43844653495279</v>
      </c>
    </row>
    <row r="41" spans="1:15" s="133" customFormat="1" ht="20.100000000000001" customHeight="1" x14ac:dyDescent="0.25">
      <c r="A41" s="264"/>
      <c r="B41" s="152" t="s">
        <v>45</v>
      </c>
      <c r="C41" s="153" t="s">
        <v>109</v>
      </c>
      <c r="D41" s="252">
        <v>453546478.68000007</v>
      </c>
      <c r="E41" s="154">
        <v>424331381.09000015</v>
      </c>
      <c r="F41" s="154">
        <v>379231408.25000012</v>
      </c>
      <c r="G41" s="157">
        <v>106.88497219200561</v>
      </c>
      <c r="H41" s="157">
        <v>119.59623301586069</v>
      </c>
      <c r="I41" s="155">
        <v>111.89246772784939</v>
      </c>
      <c r="J41" s="156">
        <v>2619956450.6500006</v>
      </c>
      <c r="K41" s="156">
        <v>2222772863.0600004</v>
      </c>
      <c r="L41" s="154">
        <v>1833159043.6500001</v>
      </c>
      <c r="M41" s="157">
        <v>117.86883375223564</v>
      </c>
      <c r="N41" s="157">
        <v>142.92030250869067</v>
      </c>
      <c r="O41" s="228">
        <v>121.25368340295455</v>
      </c>
    </row>
    <row r="42" spans="1:15" s="133" customFormat="1" ht="20.100000000000001" customHeight="1" x14ac:dyDescent="0.25">
      <c r="A42" s="264"/>
      <c r="B42" s="158" t="s">
        <v>107</v>
      </c>
      <c r="C42" s="159" t="s">
        <v>104</v>
      </c>
      <c r="D42" s="256">
        <v>684477207.3499999</v>
      </c>
      <c r="E42" s="174">
        <v>609907937.98000002</v>
      </c>
      <c r="F42" s="174">
        <v>519955578.69000006</v>
      </c>
      <c r="G42" s="177">
        <v>112.22631560051038</v>
      </c>
      <c r="H42" s="177">
        <v>131.64147773440632</v>
      </c>
      <c r="I42" s="175">
        <v>117.30000849623154</v>
      </c>
      <c r="J42" s="176">
        <v>4254999828.9700003</v>
      </c>
      <c r="K42" s="176">
        <v>3469663161.6700001</v>
      </c>
      <c r="L42" s="174">
        <v>2972222433.4200001</v>
      </c>
      <c r="M42" s="177">
        <v>122.63437776830204</v>
      </c>
      <c r="N42" s="177">
        <v>143.15886257792513</v>
      </c>
      <c r="O42" s="231">
        <v>116.73632237805359</v>
      </c>
    </row>
    <row r="43" spans="1:15" s="133" customFormat="1" ht="20.100000000000001" customHeight="1" x14ac:dyDescent="0.25">
      <c r="A43" s="264"/>
      <c r="B43" s="158" t="s">
        <v>108</v>
      </c>
      <c r="C43" s="159" t="s">
        <v>1</v>
      </c>
      <c r="D43" s="256">
        <v>230930728.66999984</v>
      </c>
      <c r="E43" s="174">
        <v>185576556.88999987</v>
      </c>
      <c r="F43" s="174">
        <v>140724170.43999994</v>
      </c>
      <c r="G43" s="179">
        <v>124.43960193036858</v>
      </c>
      <c r="H43" s="179">
        <v>164.10168057694179</v>
      </c>
      <c r="I43" s="178">
        <v>131.87255345670948</v>
      </c>
      <c r="J43" s="176">
        <v>1635043378.3199999</v>
      </c>
      <c r="K43" s="176">
        <v>1246890298.6099999</v>
      </c>
      <c r="L43" s="174">
        <v>1139063389.77</v>
      </c>
      <c r="M43" s="179">
        <v>131.12968960803551</v>
      </c>
      <c r="N43" s="179">
        <v>143.54279077041957</v>
      </c>
      <c r="O43" s="232">
        <v>109.46627815522825</v>
      </c>
    </row>
    <row r="44" spans="1:15" s="133" customFormat="1" ht="23.1" customHeight="1" x14ac:dyDescent="0.25">
      <c r="A44" s="264"/>
      <c r="B44" s="152" t="s">
        <v>46</v>
      </c>
      <c r="C44" s="153" t="s">
        <v>105</v>
      </c>
      <c r="D44" s="252">
        <v>16264241.510000026</v>
      </c>
      <c r="E44" s="154">
        <v>15158470.940000018</v>
      </c>
      <c r="F44" s="154">
        <v>9454838.179999996</v>
      </c>
      <c r="G44" s="157">
        <v>107.29473687931221</v>
      </c>
      <c r="H44" s="157">
        <v>172.02030537554936</v>
      </c>
      <c r="I44" s="155">
        <v>160.32501721779892</v>
      </c>
      <c r="J44" s="156">
        <v>129542472.66000012</v>
      </c>
      <c r="K44" s="156">
        <v>86042740.259999961</v>
      </c>
      <c r="L44" s="154">
        <v>68063896.200000033</v>
      </c>
      <c r="M44" s="157">
        <v>150.5559588973511</v>
      </c>
      <c r="N44" s="157">
        <v>190.32479756867056</v>
      </c>
      <c r="O44" s="228">
        <v>126.41465602728736</v>
      </c>
    </row>
    <row r="45" spans="1:15" s="133" customFormat="1" ht="23.1" customHeight="1" x14ac:dyDescent="0.25">
      <c r="A45" s="264"/>
      <c r="B45" s="3" t="s">
        <v>47</v>
      </c>
      <c r="C45" s="32" t="s">
        <v>112</v>
      </c>
      <c r="D45" s="257">
        <v>8906168.7199999895</v>
      </c>
      <c r="E45" s="180">
        <v>10986072.17</v>
      </c>
      <c r="F45" s="180">
        <v>11356203.689999996</v>
      </c>
      <c r="G45" s="127">
        <v>81.067815523006786</v>
      </c>
      <c r="H45" s="127">
        <v>78.425580969831941</v>
      </c>
      <c r="I45" s="181">
        <v>96.740710803506232</v>
      </c>
      <c r="J45" s="126">
        <v>85923732.479999989</v>
      </c>
      <c r="K45" s="126">
        <v>72695816.599999994</v>
      </c>
      <c r="L45" s="180">
        <v>74151012.729999989</v>
      </c>
      <c r="M45" s="127">
        <v>118.19625461088773</v>
      </c>
      <c r="N45" s="127">
        <v>115.87668100079367</v>
      </c>
      <c r="O45" s="128">
        <v>98.037523593509533</v>
      </c>
    </row>
    <row r="46" spans="1:15" s="133" customFormat="1" ht="23.1" customHeight="1" x14ac:dyDescent="0.25">
      <c r="A46" s="264"/>
      <c r="B46" s="2" t="s">
        <v>48</v>
      </c>
      <c r="C46" s="33" t="s">
        <v>114</v>
      </c>
      <c r="D46" s="255">
        <v>150800609.73000011</v>
      </c>
      <c r="E46" s="129">
        <v>145434317.69</v>
      </c>
      <c r="F46" s="129">
        <v>134033090.28</v>
      </c>
      <c r="G46" s="127">
        <v>103.68983890819952</v>
      </c>
      <c r="H46" s="127">
        <v>112.50998497085469</v>
      </c>
      <c r="I46" s="172">
        <v>108.50627810355071</v>
      </c>
      <c r="J46" s="125">
        <v>815473258.82000017</v>
      </c>
      <c r="K46" s="125">
        <v>790937785.5</v>
      </c>
      <c r="L46" s="129">
        <v>741040023.28999996</v>
      </c>
      <c r="M46" s="127">
        <v>103.1020737369994</v>
      </c>
      <c r="N46" s="127">
        <v>110.04442853161136</v>
      </c>
      <c r="O46" s="128">
        <v>106.73347736178522</v>
      </c>
    </row>
    <row r="47" spans="1:15" s="133" customFormat="1" ht="20.100000000000001" customHeight="1" x14ac:dyDescent="0.25">
      <c r="A47" s="264"/>
      <c r="B47" s="158" t="s">
        <v>77</v>
      </c>
      <c r="C47" s="182" t="s">
        <v>104</v>
      </c>
      <c r="D47" s="258">
        <v>154868520.04000011</v>
      </c>
      <c r="E47" s="183">
        <v>155012128.91</v>
      </c>
      <c r="F47" s="183">
        <v>141505038.12</v>
      </c>
      <c r="G47" s="179">
        <v>99.907356365589123</v>
      </c>
      <c r="H47" s="179">
        <v>109.44382058585612</v>
      </c>
      <c r="I47" s="178">
        <v>109.54530733990235</v>
      </c>
      <c r="J47" s="184">
        <v>850946332.31000018</v>
      </c>
      <c r="K47" s="162">
        <v>856023104.17999995</v>
      </c>
      <c r="L47" s="183">
        <v>789196578.13999999</v>
      </c>
      <c r="M47" s="179">
        <v>99.4069351813976</v>
      </c>
      <c r="N47" s="179">
        <v>107.82438189424664</v>
      </c>
      <c r="O47" s="232">
        <v>108.46766545763522</v>
      </c>
    </row>
    <row r="48" spans="1:15" s="133" customFormat="1" ht="20.100000000000001" customHeight="1" x14ac:dyDescent="0.25">
      <c r="A48" s="264"/>
      <c r="B48" s="158" t="s">
        <v>113</v>
      </c>
      <c r="C48" s="182" t="s">
        <v>1</v>
      </c>
      <c r="D48" s="253">
        <v>4067910.3100000015</v>
      </c>
      <c r="E48" s="160">
        <v>9577811.2199999988</v>
      </c>
      <c r="F48" s="160">
        <v>7471947.8399999999</v>
      </c>
      <c r="G48" s="164">
        <v>42.47223312885469</v>
      </c>
      <c r="H48" s="164">
        <v>54.442434517851254</v>
      </c>
      <c r="I48" s="161">
        <v>128.18359315527553</v>
      </c>
      <c r="J48" s="163">
        <v>35473073.490000002</v>
      </c>
      <c r="K48" s="185">
        <v>65085318.68</v>
      </c>
      <c r="L48" s="160">
        <v>48156554.850000009</v>
      </c>
      <c r="M48" s="164">
        <v>54.502419607727113</v>
      </c>
      <c r="N48" s="164">
        <v>73.6619835046194</v>
      </c>
      <c r="O48" s="229">
        <v>135.15360241763639</v>
      </c>
    </row>
    <row r="49" spans="1:15" s="133" customFormat="1" ht="23.1" customHeight="1" x14ac:dyDescent="0.25">
      <c r="A49" s="264"/>
      <c r="B49" s="2" t="s">
        <v>49</v>
      </c>
      <c r="C49" s="170" t="s">
        <v>74</v>
      </c>
      <c r="D49" s="255">
        <v>23672395.059999973</v>
      </c>
      <c r="E49" s="149">
        <v>22400900.159999982</v>
      </c>
      <c r="F49" s="149">
        <v>20090376.349999994</v>
      </c>
      <c r="G49" s="127">
        <v>105.67608842018959</v>
      </c>
      <c r="H49" s="127">
        <v>117.82952517960162</v>
      </c>
      <c r="I49" s="181">
        <v>111.5006497128163</v>
      </c>
      <c r="J49" s="124">
        <v>160235694.41999999</v>
      </c>
      <c r="K49" s="121">
        <v>130925511.20999999</v>
      </c>
      <c r="L49" s="149">
        <v>130053339.29999998</v>
      </c>
      <c r="M49" s="127">
        <v>122.38691523074327</v>
      </c>
      <c r="N49" s="127">
        <v>123.20767408392106</v>
      </c>
      <c r="O49" s="128">
        <v>100.67062630970831</v>
      </c>
    </row>
    <row r="50" spans="1:15" s="133" customFormat="1" ht="20.100000000000001" customHeight="1" x14ac:dyDescent="0.25">
      <c r="A50" s="264"/>
      <c r="B50" s="166" t="s">
        <v>110</v>
      </c>
      <c r="C50" s="167" t="s">
        <v>75</v>
      </c>
      <c r="D50" s="254">
        <v>23465805.579999998</v>
      </c>
      <c r="E50" s="168">
        <v>21617938.779999986</v>
      </c>
      <c r="F50" s="168">
        <v>20011364.489999995</v>
      </c>
      <c r="G50" s="91">
        <v>108.54783991575358</v>
      </c>
      <c r="H50" s="91">
        <v>117.26239653336106</v>
      </c>
      <c r="I50" s="169">
        <v>108.02830956780996</v>
      </c>
      <c r="J50" s="90">
        <v>157382547.46000001</v>
      </c>
      <c r="K50" s="186">
        <v>128688217.98999999</v>
      </c>
      <c r="L50" s="168">
        <v>129006045.25999999</v>
      </c>
      <c r="M50" s="91">
        <v>122.29755755280547</v>
      </c>
      <c r="N50" s="91">
        <v>121.9962577279303</v>
      </c>
      <c r="O50" s="230">
        <v>99.753633816648318</v>
      </c>
    </row>
    <row r="51" spans="1:15" s="133" customFormat="1" ht="23.1" customHeight="1" x14ac:dyDescent="0.25">
      <c r="A51" s="264"/>
      <c r="B51" s="2" t="s">
        <v>91</v>
      </c>
      <c r="C51" s="170" t="s">
        <v>76</v>
      </c>
      <c r="D51" s="251">
        <v>7775752.1700000009</v>
      </c>
      <c r="E51" s="149">
        <v>5717783.469999996</v>
      </c>
      <c r="F51" s="149">
        <v>5716952.3100000005</v>
      </c>
      <c r="G51" s="151">
        <v>135.99242102814372</v>
      </c>
      <c r="H51" s="151">
        <v>136.01219230740793</v>
      </c>
      <c r="I51" s="150">
        <v>100.01453851553985</v>
      </c>
      <c r="J51" s="124">
        <v>41691616.75999999</v>
      </c>
      <c r="K51" s="124">
        <v>37331177.989999995</v>
      </c>
      <c r="L51" s="149">
        <v>36157187.560000002</v>
      </c>
      <c r="M51" s="151">
        <v>111.68042104422217</v>
      </c>
      <c r="N51" s="151">
        <v>115.30658099669959</v>
      </c>
      <c r="O51" s="220">
        <v>103.24690748707113</v>
      </c>
    </row>
    <row r="52" spans="1:15" s="133" customFormat="1" ht="20.100000000000001" customHeight="1" x14ac:dyDescent="0.25">
      <c r="A52" s="264"/>
      <c r="B52" s="166" t="s">
        <v>99</v>
      </c>
      <c r="C52" s="167" t="s">
        <v>78</v>
      </c>
      <c r="D52" s="254">
        <v>4115056.9300000053</v>
      </c>
      <c r="E52" s="168">
        <v>3484951.4999999986</v>
      </c>
      <c r="F52" s="168">
        <v>2812388.9499999988</v>
      </c>
      <c r="G52" s="91">
        <v>118.0807517694294</v>
      </c>
      <c r="H52" s="91">
        <v>146.31891260986524</v>
      </c>
      <c r="I52" s="169">
        <v>123.91427935314567</v>
      </c>
      <c r="J52" s="90">
        <v>22309548.930000003</v>
      </c>
      <c r="K52" s="90">
        <v>20956546.259999998</v>
      </c>
      <c r="L52" s="168">
        <v>18763902.18</v>
      </c>
      <c r="M52" s="91">
        <v>106.45622925272995</v>
      </c>
      <c r="N52" s="91">
        <v>118.8961054901428</v>
      </c>
      <c r="O52" s="230">
        <v>111.6854375969679</v>
      </c>
    </row>
    <row r="53" spans="1:15" s="133" customFormat="1" ht="23.1" customHeight="1" x14ac:dyDescent="0.25">
      <c r="A53" s="264"/>
      <c r="B53" s="2" t="s">
        <v>100</v>
      </c>
      <c r="C53" s="170" t="s">
        <v>14</v>
      </c>
      <c r="D53" s="251">
        <v>1755276.2900000019</v>
      </c>
      <c r="E53" s="149">
        <v>1025244.5599999996</v>
      </c>
      <c r="F53" s="149">
        <v>3767981.1299999994</v>
      </c>
      <c r="G53" s="151">
        <v>171.20561849165068</v>
      </c>
      <c r="H53" s="151">
        <v>46.583998949060614</v>
      </c>
      <c r="I53" s="150">
        <v>27.209386794354774</v>
      </c>
      <c r="J53" s="124">
        <v>10732541.270000001</v>
      </c>
      <c r="K53" s="124">
        <v>7280944.2000000011</v>
      </c>
      <c r="L53" s="149">
        <v>17289056.52</v>
      </c>
      <c r="M53" s="151">
        <v>147.40589922389461</v>
      </c>
      <c r="N53" s="151">
        <v>62.077078975273089</v>
      </c>
      <c r="O53" s="220">
        <v>42.113022139625706</v>
      </c>
    </row>
    <row r="54" spans="1:15" s="133" customFormat="1" ht="32.1" customHeight="1" x14ac:dyDescent="0.3">
      <c r="A54" s="264"/>
      <c r="B54" s="143" t="s">
        <v>50</v>
      </c>
      <c r="C54" s="144" t="s">
        <v>90</v>
      </c>
      <c r="D54" s="250">
        <v>39062971.85999997</v>
      </c>
      <c r="E54" s="145">
        <v>11430598.889999993</v>
      </c>
      <c r="F54" s="145">
        <v>8199764.6199999982</v>
      </c>
      <c r="G54" s="147">
        <v>341.74037804943043</v>
      </c>
      <c r="H54" s="147">
        <v>476.39138036623274</v>
      </c>
      <c r="I54" s="146">
        <v>139.40154894348657</v>
      </c>
      <c r="J54" s="135">
        <v>163175781.86000007</v>
      </c>
      <c r="K54" s="135">
        <v>74084296.380000025</v>
      </c>
      <c r="L54" s="145">
        <v>56611878.949999951</v>
      </c>
      <c r="M54" s="147">
        <v>220.25690980855614</v>
      </c>
      <c r="N54" s="147">
        <v>288.23594073625111</v>
      </c>
      <c r="O54" s="219">
        <v>130.86351796489893</v>
      </c>
    </row>
    <row r="55" spans="1:15" s="133" customFormat="1" ht="23.1" customHeight="1" x14ac:dyDescent="0.25">
      <c r="A55" s="264"/>
      <c r="B55" s="2" t="s">
        <v>102</v>
      </c>
      <c r="C55" s="33" t="s">
        <v>103</v>
      </c>
      <c r="D55" s="255">
        <v>39062971.85999997</v>
      </c>
      <c r="E55" s="129">
        <v>11430598.889999993</v>
      </c>
      <c r="F55" s="129">
        <v>8199764.6199999982</v>
      </c>
      <c r="G55" s="127">
        <v>341.74037804943043</v>
      </c>
      <c r="H55" s="127">
        <v>476.39138036623274</v>
      </c>
      <c r="I55" s="181">
        <v>139.40154894348657</v>
      </c>
      <c r="J55" s="125">
        <v>163175781.86000007</v>
      </c>
      <c r="K55" s="125">
        <v>74084296.380000025</v>
      </c>
      <c r="L55" s="129">
        <v>56611878.949999951</v>
      </c>
      <c r="M55" s="127">
        <v>220.25690980855614</v>
      </c>
      <c r="N55" s="127">
        <v>288.23594073625111</v>
      </c>
      <c r="O55" s="128">
        <v>130.86351796489893</v>
      </c>
    </row>
    <row r="56" spans="1:15" s="133" customFormat="1" ht="32.1" customHeight="1" x14ac:dyDescent="0.3">
      <c r="A56" s="264"/>
      <c r="B56" s="143" t="s">
        <v>52</v>
      </c>
      <c r="C56" s="187" t="s">
        <v>15</v>
      </c>
      <c r="D56" s="250">
        <v>52.879999999999882</v>
      </c>
      <c r="E56" s="145">
        <v>1967.2500000000002</v>
      </c>
      <c r="F56" s="145">
        <v>196.11000000000058</v>
      </c>
      <c r="G56" s="147">
        <v>2.6880162663616662</v>
      </c>
      <c r="H56" s="147">
        <v>26.964458722145597</v>
      </c>
      <c r="I56" s="146">
        <v>1003.1359951047853</v>
      </c>
      <c r="J56" s="135">
        <v>1526.6</v>
      </c>
      <c r="K56" s="135">
        <v>2062.61</v>
      </c>
      <c r="L56" s="145">
        <v>4583.3100000000004</v>
      </c>
      <c r="M56" s="147">
        <v>74.013022335778444</v>
      </c>
      <c r="N56" s="147">
        <v>33.307805930648371</v>
      </c>
      <c r="O56" s="219">
        <v>45.002629104293625</v>
      </c>
    </row>
    <row r="57" spans="1:15" s="133" customFormat="1" ht="23.1" customHeight="1" x14ac:dyDescent="0.3">
      <c r="A57" s="264"/>
      <c r="B57" s="115" t="s">
        <v>51</v>
      </c>
      <c r="C57" s="139" t="s">
        <v>117</v>
      </c>
      <c r="D57" s="116">
        <v>9410022.0399999991</v>
      </c>
      <c r="E57" s="117">
        <v>8167396.1400000015</v>
      </c>
      <c r="F57" s="117">
        <v>6892327.0100000007</v>
      </c>
      <c r="G57" s="141">
        <v>115.21446834094664</v>
      </c>
      <c r="H57" s="141">
        <v>136.52895497191446</v>
      </c>
      <c r="I57" s="188">
        <v>118.49983507964753</v>
      </c>
      <c r="J57" s="222">
        <v>61250001.999999993</v>
      </c>
      <c r="K57" s="118">
        <v>35841418.330000006</v>
      </c>
      <c r="L57" s="117">
        <v>41464476.300000004</v>
      </c>
      <c r="M57" s="141">
        <v>170.89168022330321</v>
      </c>
      <c r="N57" s="141">
        <v>147.71681078726172</v>
      </c>
      <c r="O57" s="218">
        <v>86.43885448035914</v>
      </c>
    </row>
    <row r="58" spans="1:15" s="133" customFormat="1" ht="33" customHeight="1" x14ac:dyDescent="0.3">
      <c r="A58" s="264"/>
      <c r="B58" s="143" t="s">
        <v>53</v>
      </c>
      <c r="C58" s="189" t="s">
        <v>101</v>
      </c>
      <c r="D58" s="250">
        <v>6370084.9499999993</v>
      </c>
      <c r="E58" s="145">
        <v>4515459.1700000018</v>
      </c>
      <c r="F58" s="145">
        <v>3586563.5800000005</v>
      </c>
      <c r="G58" s="147">
        <v>141.07280589141052</v>
      </c>
      <c r="H58" s="147">
        <v>177.6097037710955</v>
      </c>
      <c r="I58" s="190">
        <v>125.89932031819721</v>
      </c>
      <c r="J58" s="135">
        <v>41461854.069999993</v>
      </c>
      <c r="K58" s="135">
        <v>16500545.370000001</v>
      </c>
      <c r="L58" s="145">
        <v>25971928.18</v>
      </c>
      <c r="M58" s="147">
        <v>251.27565871478822</v>
      </c>
      <c r="N58" s="147">
        <v>159.64103158859112</v>
      </c>
      <c r="O58" s="219">
        <v>63.532230859572635</v>
      </c>
    </row>
    <row r="59" spans="1:15" s="133" customFormat="1" ht="23.1" customHeight="1" x14ac:dyDescent="0.25">
      <c r="A59" s="264"/>
      <c r="B59" s="2" t="s">
        <v>92</v>
      </c>
      <c r="C59" s="191" t="s">
        <v>79</v>
      </c>
      <c r="D59" s="251">
        <v>3155993.4299999997</v>
      </c>
      <c r="E59" s="149">
        <v>1995131.4400000002</v>
      </c>
      <c r="F59" s="149">
        <v>2107469.1799999997</v>
      </c>
      <c r="G59" s="151">
        <v>158.18473744266191</v>
      </c>
      <c r="H59" s="151">
        <v>149.75276791473649</v>
      </c>
      <c r="I59" s="150">
        <v>94.669542925415428</v>
      </c>
      <c r="J59" s="124">
        <v>21611049.049999997</v>
      </c>
      <c r="K59" s="124">
        <v>2519984.91</v>
      </c>
      <c r="L59" s="149">
        <v>13161949.359999999</v>
      </c>
      <c r="M59" s="151">
        <v>857.58644681725468</v>
      </c>
      <c r="N59" s="151">
        <v>164.19337636776928</v>
      </c>
      <c r="O59" s="220">
        <v>19.145985454543641</v>
      </c>
    </row>
    <row r="60" spans="1:15" s="133" customFormat="1" ht="29.1" customHeight="1" x14ac:dyDescent="0.25">
      <c r="A60" s="264"/>
      <c r="B60" s="2" t="s">
        <v>93</v>
      </c>
      <c r="C60" s="192" t="s">
        <v>120</v>
      </c>
      <c r="D60" s="251">
        <v>2483036.209999999</v>
      </c>
      <c r="E60" s="149">
        <v>2013722.4500000011</v>
      </c>
      <c r="F60" s="149">
        <v>1126515.9700000007</v>
      </c>
      <c r="G60" s="127">
        <v>123.30578178735594</v>
      </c>
      <c r="H60" s="127">
        <v>220.41731108348137</v>
      </c>
      <c r="I60" s="181">
        <v>178.75667133240907</v>
      </c>
      <c r="J60" s="124">
        <v>15461769.939999999</v>
      </c>
      <c r="K60" s="124">
        <v>11072219.850000001</v>
      </c>
      <c r="L60" s="149">
        <v>10170381.220000001</v>
      </c>
      <c r="M60" s="127">
        <v>139.64471577937459</v>
      </c>
      <c r="N60" s="127">
        <v>152.02743737466312</v>
      </c>
      <c r="O60" s="128">
        <v>108.867304091085</v>
      </c>
    </row>
    <row r="61" spans="1:15" s="133" customFormat="1" ht="26.1" customHeight="1" x14ac:dyDescent="0.25">
      <c r="A61" s="264"/>
      <c r="B61" s="2" t="s">
        <v>94</v>
      </c>
      <c r="C61" s="192" t="s">
        <v>80</v>
      </c>
      <c r="D61" s="251">
        <v>731055.31</v>
      </c>
      <c r="E61" s="149">
        <v>506605.28000000026</v>
      </c>
      <c r="F61" s="149">
        <v>352578.43000000017</v>
      </c>
      <c r="G61" s="127">
        <v>144.30471589242018</v>
      </c>
      <c r="H61" s="127">
        <v>207.34544367901341</v>
      </c>
      <c r="I61" s="181">
        <v>143.68584033912683</v>
      </c>
      <c r="J61" s="124">
        <v>4389035.08</v>
      </c>
      <c r="K61" s="124">
        <v>2908340.6100000003</v>
      </c>
      <c r="L61" s="149">
        <v>2639597.6</v>
      </c>
      <c r="M61" s="127">
        <v>150.9120033915147</v>
      </c>
      <c r="N61" s="127">
        <v>166.27667338385214</v>
      </c>
      <c r="O61" s="128">
        <v>110.1812113331214</v>
      </c>
    </row>
    <row r="62" spans="1:15" s="133" customFormat="1" ht="21" customHeight="1" x14ac:dyDescent="0.3">
      <c r="A62" s="264"/>
      <c r="B62" s="143" t="s">
        <v>54</v>
      </c>
      <c r="C62" s="187" t="s">
        <v>81</v>
      </c>
      <c r="D62" s="250">
        <v>877.13999999999942</v>
      </c>
      <c r="E62" s="145">
        <v>5025.28</v>
      </c>
      <c r="F62" s="145">
        <v>1647.8000000000004</v>
      </c>
      <c r="G62" s="147">
        <v>17.45454979623025</v>
      </c>
      <c r="H62" s="147">
        <v>53.23097463284374</v>
      </c>
      <c r="I62" s="146">
        <v>304.96904964194675</v>
      </c>
      <c r="J62" s="135">
        <v>27618.359999999997</v>
      </c>
      <c r="K62" s="136">
        <v>16057.31</v>
      </c>
      <c r="L62" s="145">
        <v>13193.79</v>
      </c>
      <c r="M62" s="147">
        <v>171.99867225581369</v>
      </c>
      <c r="N62" s="147">
        <v>209.32847953469013</v>
      </c>
      <c r="O62" s="219">
        <v>121.7035438641967</v>
      </c>
    </row>
    <row r="63" spans="1:15" s="133" customFormat="1" ht="21" customHeight="1" x14ac:dyDescent="0.3">
      <c r="A63" s="264"/>
      <c r="B63" s="143" t="s">
        <v>55</v>
      </c>
      <c r="C63" s="187" t="s">
        <v>121</v>
      </c>
      <c r="D63" s="250">
        <v>2707568.3899999997</v>
      </c>
      <c r="E63" s="145">
        <v>3331526.2999999993</v>
      </c>
      <c r="F63" s="145">
        <v>2995668.92</v>
      </c>
      <c r="G63" s="147">
        <v>81.271109581215072</v>
      </c>
      <c r="H63" s="147">
        <v>90.382764661456633</v>
      </c>
      <c r="I63" s="190">
        <v>111.21143186944703</v>
      </c>
      <c r="J63" s="135">
        <v>17793235.039999999</v>
      </c>
      <c r="K63" s="136">
        <v>17924201.52</v>
      </c>
      <c r="L63" s="145">
        <v>13928488.84</v>
      </c>
      <c r="M63" s="147">
        <v>99.269331580244355</v>
      </c>
      <c r="N63" s="147">
        <v>127.74706031928729</v>
      </c>
      <c r="O63" s="219">
        <v>128.68733805870644</v>
      </c>
    </row>
    <row r="64" spans="1:15" s="133" customFormat="1" ht="21" customHeight="1" x14ac:dyDescent="0.3">
      <c r="A64" s="264"/>
      <c r="B64" s="143" t="s">
        <v>57</v>
      </c>
      <c r="C64" s="187" t="s">
        <v>161</v>
      </c>
      <c r="D64" s="250">
        <v>331491.55999999994</v>
      </c>
      <c r="E64" s="145">
        <v>315385.38999999996</v>
      </c>
      <c r="F64" s="145">
        <v>308446.71000000014</v>
      </c>
      <c r="G64" s="147">
        <v>105.10682184739122</v>
      </c>
      <c r="H64" s="147">
        <v>107.47125816320096</v>
      </c>
      <c r="I64" s="190">
        <v>102.24955552289723</v>
      </c>
      <c r="J64" s="135">
        <v>1967294.5299999998</v>
      </c>
      <c r="K64" s="135">
        <v>1400614.13</v>
      </c>
      <c r="L64" s="145">
        <v>1550865.49</v>
      </c>
      <c r="M64" s="147">
        <v>140.45942332453836</v>
      </c>
      <c r="N64" s="147">
        <v>126.85139637738665</v>
      </c>
      <c r="O64" s="219">
        <v>90.31177358908154</v>
      </c>
    </row>
    <row r="65" spans="1:15" s="133" customFormat="1" ht="23.1" customHeight="1" x14ac:dyDescent="0.25">
      <c r="A65" s="264"/>
      <c r="B65" s="2" t="s">
        <v>58</v>
      </c>
      <c r="C65" s="148" t="s">
        <v>16</v>
      </c>
      <c r="D65" s="251">
        <v>331491.55999999994</v>
      </c>
      <c r="E65" s="193">
        <v>315385.38999999996</v>
      </c>
      <c r="F65" s="193">
        <v>308446.71000000014</v>
      </c>
      <c r="G65" s="151">
        <v>105.10682184739122</v>
      </c>
      <c r="H65" s="151">
        <v>107.47125816320096</v>
      </c>
      <c r="I65" s="181">
        <v>102.24955552289723</v>
      </c>
      <c r="J65" s="194">
        <v>1967294.5299999998</v>
      </c>
      <c r="K65" s="194">
        <v>1400614.13</v>
      </c>
      <c r="L65" s="193">
        <v>1550865.49</v>
      </c>
      <c r="M65" s="151">
        <v>140.45942332453836</v>
      </c>
      <c r="N65" s="151">
        <v>126.85139637738665</v>
      </c>
      <c r="O65" s="220">
        <v>90.31177358908154</v>
      </c>
    </row>
    <row r="66" spans="1:15" s="133" customFormat="1" ht="20.100000000000001" customHeight="1" x14ac:dyDescent="0.25">
      <c r="A66" s="264"/>
      <c r="B66" s="166" t="s">
        <v>160</v>
      </c>
      <c r="C66" s="167" t="s">
        <v>82</v>
      </c>
      <c r="D66" s="254">
        <v>331491.55999999994</v>
      </c>
      <c r="E66" s="195">
        <v>315385.38999999996</v>
      </c>
      <c r="F66" s="195">
        <v>308446.71000000014</v>
      </c>
      <c r="G66" s="91">
        <v>105.10682184739122</v>
      </c>
      <c r="H66" s="91">
        <v>107.47125816320096</v>
      </c>
      <c r="I66" s="196">
        <v>102.24955552289723</v>
      </c>
      <c r="J66" s="197">
        <v>1967294.5299999998</v>
      </c>
      <c r="K66" s="197">
        <v>1400614.13</v>
      </c>
      <c r="L66" s="195">
        <v>1550865.49</v>
      </c>
      <c r="M66" s="91">
        <v>140.45942332453836</v>
      </c>
      <c r="N66" s="91">
        <v>126.85139637738665</v>
      </c>
      <c r="O66" s="230">
        <v>90.31177358908154</v>
      </c>
    </row>
    <row r="67" spans="1:15" s="133" customFormat="1" ht="23.1" customHeight="1" x14ac:dyDescent="0.3">
      <c r="A67" s="264"/>
      <c r="B67" s="115" t="s">
        <v>56</v>
      </c>
      <c r="C67" s="139" t="s">
        <v>118</v>
      </c>
      <c r="D67" s="116">
        <v>49221301.26000005</v>
      </c>
      <c r="E67" s="117">
        <v>45621126.649999902</v>
      </c>
      <c r="F67" s="117">
        <v>46864463.490000024</v>
      </c>
      <c r="G67" s="141">
        <v>107.89146361425985</v>
      </c>
      <c r="H67" s="141">
        <v>105.02905100045139</v>
      </c>
      <c r="I67" s="140">
        <v>97.346951725446658</v>
      </c>
      <c r="J67" s="118">
        <v>344421485.37000006</v>
      </c>
      <c r="K67" s="118">
        <v>324501930.04999995</v>
      </c>
      <c r="L67" s="117">
        <v>323636842.26000005</v>
      </c>
      <c r="M67" s="141">
        <v>106.13850133863021</v>
      </c>
      <c r="N67" s="141">
        <v>106.4222116879086</v>
      </c>
      <c r="O67" s="218">
        <v>100.26730201171131</v>
      </c>
    </row>
    <row r="68" spans="1:15" s="133" customFormat="1" ht="35.1" customHeight="1" x14ac:dyDescent="0.3">
      <c r="A68" s="264"/>
      <c r="B68" s="143" t="s">
        <v>95</v>
      </c>
      <c r="C68" s="189" t="s">
        <v>122</v>
      </c>
      <c r="D68" s="250">
        <v>49221301.26000005</v>
      </c>
      <c r="E68" s="145">
        <v>45621126.649999902</v>
      </c>
      <c r="F68" s="145">
        <v>46864463.490000024</v>
      </c>
      <c r="G68" s="147">
        <v>107.89146361425985</v>
      </c>
      <c r="H68" s="147">
        <v>105.02905100045139</v>
      </c>
      <c r="I68" s="190">
        <v>97.346951725446658</v>
      </c>
      <c r="J68" s="137">
        <v>344421485.37000006</v>
      </c>
      <c r="K68" s="135">
        <v>324501930.04999995</v>
      </c>
      <c r="L68" s="145">
        <v>323636842.26000005</v>
      </c>
      <c r="M68" s="147">
        <v>106.13850133863021</v>
      </c>
      <c r="N68" s="147">
        <v>106.4222116879086</v>
      </c>
      <c r="O68" s="219">
        <v>100.26730201171131</v>
      </c>
    </row>
    <row r="69" spans="1:15" ht="23.1" customHeight="1" x14ac:dyDescent="0.3">
      <c r="A69" s="264"/>
      <c r="B69" s="2" t="s">
        <v>96</v>
      </c>
      <c r="C69" s="131" t="s">
        <v>17</v>
      </c>
      <c r="D69" s="255">
        <v>30562.97</v>
      </c>
      <c r="E69" s="129">
        <v>28673.5</v>
      </c>
      <c r="F69" s="129">
        <v>33683.410000000003</v>
      </c>
      <c r="G69" s="127">
        <v>106.58960364099255</v>
      </c>
      <c r="H69" s="127">
        <v>90.735973584622215</v>
      </c>
      <c r="I69" s="181">
        <v>85.126476208911143</v>
      </c>
      <c r="J69" s="125">
        <v>217411.22</v>
      </c>
      <c r="K69" s="125">
        <v>214756.11000000002</v>
      </c>
      <c r="L69" s="129">
        <v>220263.66</v>
      </c>
      <c r="M69" s="127">
        <v>101.23633735030867</v>
      </c>
      <c r="N69" s="127">
        <v>98.704988376203318</v>
      </c>
      <c r="O69" s="128">
        <v>97.499564839701662</v>
      </c>
    </row>
    <row r="70" spans="1:15" ht="31.35" customHeight="1" x14ac:dyDescent="0.3">
      <c r="A70" s="264"/>
      <c r="B70" s="2" t="s">
        <v>97</v>
      </c>
      <c r="C70" s="131" t="s">
        <v>18</v>
      </c>
      <c r="D70" s="255">
        <v>51309.100000000035</v>
      </c>
      <c r="E70" s="129">
        <v>48036.290000000037</v>
      </c>
      <c r="F70" s="129">
        <v>56488.780000000028</v>
      </c>
      <c r="G70" s="127">
        <v>106.81320310123866</v>
      </c>
      <c r="H70" s="127">
        <v>90.830603882753365</v>
      </c>
      <c r="I70" s="181">
        <v>85.036869268552124</v>
      </c>
      <c r="J70" s="125">
        <v>365029.92000000004</v>
      </c>
      <c r="K70" s="125">
        <v>358974</v>
      </c>
      <c r="L70" s="129">
        <v>369142.2</v>
      </c>
      <c r="M70" s="127">
        <v>101.68700797272227</v>
      </c>
      <c r="N70" s="127">
        <v>98.885990276917681</v>
      </c>
      <c r="O70" s="128">
        <v>97.245451752739186</v>
      </c>
    </row>
    <row r="71" spans="1:15" ht="29.1" customHeight="1" x14ac:dyDescent="0.3">
      <c r="A71" s="264"/>
      <c r="B71" s="2" t="s">
        <v>115</v>
      </c>
      <c r="C71" s="131" t="s">
        <v>19</v>
      </c>
      <c r="D71" s="255">
        <v>44602261.320000052</v>
      </c>
      <c r="E71" s="129">
        <v>41304673.919999897</v>
      </c>
      <c r="F71" s="129">
        <v>41791658.530000031</v>
      </c>
      <c r="G71" s="127">
        <v>107.98356962310613</v>
      </c>
      <c r="H71" s="127">
        <v>106.725272192733</v>
      </c>
      <c r="I71" s="181">
        <v>98.834732510913497</v>
      </c>
      <c r="J71" s="125">
        <v>311551677.12000006</v>
      </c>
      <c r="K71" s="125">
        <v>292093406.64999992</v>
      </c>
      <c r="L71" s="129">
        <v>290431195.06000006</v>
      </c>
      <c r="M71" s="127">
        <v>106.66166028640146</v>
      </c>
      <c r="N71" s="127">
        <v>107.27211209375658</v>
      </c>
      <c r="O71" s="128">
        <v>100.57232543138366</v>
      </c>
    </row>
    <row r="72" spans="1:15" ht="29.1" customHeight="1" x14ac:dyDescent="0.3">
      <c r="A72" s="134"/>
      <c r="B72" s="4" t="s">
        <v>116</v>
      </c>
      <c r="C72" s="131" t="s">
        <v>20</v>
      </c>
      <c r="D72" s="259">
        <v>4537167.8699999973</v>
      </c>
      <c r="E72" s="198">
        <v>4239742.9400000013</v>
      </c>
      <c r="F72" s="198">
        <v>4982632.7699999996</v>
      </c>
      <c r="G72" s="200">
        <v>107.01516422597064</v>
      </c>
      <c r="H72" s="200">
        <v>91.059648170699887</v>
      </c>
      <c r="I72" s="181">
        <v>85.090415764274795</v>
      </c>
      <c r="J72" s="199">
        <v>32287367.109999999</v>
      </c>
      <c r="K72" s="199">
        <v>31834793.289999999</v>
      </c>
      <c r="L72" s="198">
        <v>32616241.34</v>
      </c>
      <c r="M72" s="200">
        <v>101.42163266422767</v>
      </c>
      <c r="N72" s="200">
        <v>98.99168568636793</v>
      </c>
      <c r="O72" s="233">
        <v>97.604113724037092</v>
      </c>
    </row>
    <row r="73" spans="1:15" ht="23.1" customHeight="1" x14ac:dyDescent="0.3">
      <c r="B73" s="132" t="s">
        <v>83</v>
      </c>
      <c r="C73" s="139" t="s">
        <v>162</v>
      </c>
      <c r="D73" s="116">
        <v>28132292.759999994</v>
      </c>
      <c r="E73" s="117">
        <v>-25451896.679999996</v>
      </c>
      <c r="F73" s="224">
        <v>3773897.8299999796</v>
      </c>
      <c r="G73" s="201">
        <v>-110.5312233257109</v>
      </c>
      <c r="H73" s="201">
        <v>745.44394223836593</v>
      </c>
      <c r="I73" s="188">
        <v>-674.41933583030072</v>
      </c>
      <c r="J73" s="222">
        <v>52221340.750000022</v>
      </c>
      <c r="K73" s="118">
        <v>30912658.829999976</v>
      </c>
      <c r="L73" s="224">
        <v>162994244.94</v>
      </c>
      <c r="M73" s="201">
        <v>168.93189627325259</v>
      </c>
      <c r="N73" s="201">
        <v>32.038763558322735</v>
      </c>
      <c r="O73" s="142">
        <v>18.965490984899048</v>
      </c>
    </row>
    <row r="74" spans="1:15" ht="23.1" customHeight="1" x14ac:dyDescent="0.3">
      <c r="B74" s="202" t="s">
        <v>59</v>
      </c>
      <c r="C74" s="203" t="s">
        <v>163</v>
      </c>
      <c r="D74" s="206">
        <v>1672280403.76</v>
      </c>
      <c r="E74" s="204">
        <v>1505291552.599999</v>
      </c>
      <c r="F74" s="225">
        <v>1396908887.1399987</v>
      </c>
      <c r="G74" s="208">
        <v>111.09345567452173</v>
      </c>
      <c r="H74" s="208">
        <v>119.71291894232208</v>
      </c>
      <c r="I74" s="205">
        <v>107.75874979805596</v>
      </c>
      <c r="J74" s="207">
        <v>12174534603.830002</v>
      </c>
      <c r="K74" s="207">
        <v>10843594712.129999</v>
      </c>
      <c r="L74" s="225">
        <v>8891970955.0199986</v>
      </c>
      <c r="M74" s="208">
        <v>112.27397304153364</v>
      </c>
      <c r="N74" s="208">
        <v>136.91604106012986</v>
      </c>
      <c r="O74" s="234">
        <v>121.94815712941801</v>
      </c>
    </row>
    <row r="75" spans="1:15" ht="35.1" customHeight="1" x14ac:dyDescent="0.3">
      <c r="B75" s="130" t="s">
        <v>84</v>
      </c>
      <c r="C75" s="209" t="s">
        <v>164</v>
      </c>
      <c r="D75" s="260">
        <v>1634318.2699999998</v>
      </c>
      <c r="E75" s="210">
        <v>1371897.6899999997</v>
      </c>
      <c r="F75" s="226">
        <v>1200323.05</v>
      </c>
      <c r="G75" s="212">
        <v>119.12829082757624</v>
      </c>
      <c r="H75" s="212">
        <v>136.15653469288952</v>
      </c>
      <c r="I75" s="211">
        <v>114.29403859236058</v>
      </c>
      <c r="J75" s="221">
        <v>7046661.1899999985</v>
      </c>
      <c r="K75" s="221">
        <v>5416387.79</v>
      </c>
      <c r="L75" s="226">
        <v>3955022.99</v>
      </c>
      <c r="M75" s="212">
        <v>130.09890471671707</v>
      </c>
      <c r="N75" s="212">
        <v>178.16991728788909</v>
      </c>
      <c r="O75" s="235">
        <v>136.94959052564192</v>
      </c>
    </row>
    <row r="76" spans="1:15" ht="23.1" customHeight="1" x14ac:dyDescent="0.3">
      <c r="B76" s="213" t="s">
        <v>85</v>
      </c>
      <c r="C76" s="209" t="s">
        <v>165</v>
      </c>
      <c r="D76" s="260">
        <v>0</v>
      </c>
      <c r="E76" s="210">
        <v>0</v>
      </c>
      <c r="F76" s="226">
        <v>0</v>
      </c>
      <c r="G76" s="215" t="s">
        <v>168</v>
      </c>
      <c r="H76" s="215" t="s">
        <v>168</v>
      </c>
      <c r="I76" s="214" t="s">
        <v>168</v>
      </c>
      <c r="J76" s="221">
        <v>0</v>
      </c>
      <c r="K76" s="221">
        <v>0</v>
      </c>
      <c r="L76" s="226">
        <v>0</v>
      </c>
      <c r="M76" s="215" t="s">
        <v>168</v>
      </c>
      <c r="N76" s="215" t="s">
        <v>168</v>
      </c>
      <c r="O76" s="236" t="s">
        <v>168</v>
      </c>
    </row>
    <row r="77" spans="1:15" ht="23.1" customHeight="1" x14ac:dyDescent="0.3">
      <c r="B77" s="132" t="s">
        <v>86</v>
      </c>
      <c r="C77" s="139" t="s">
        <v>166</v>
      </c>
      <c r="D77" s="116">
        <v>1634318.2699999998</v>
      </c>
      <c r="E77" s="117">
        <v>1371897.6899999997</v>
      </c>
      <c r="F77" s="117">
        <v>1200323.05</v>
      </c>
      <c r="G77" s="141">
        <v>119.12829082757624</v>
      </c>
      <c r="H77" s="141">
        <v>136.15653469288952</v>
      </c>
      <c r="I77" s="188">
        <v>114.29403859236058</v>
      </c>
      <c r="J77" s="118">
        <v>7046661.1899999985</v>
      </c>
      <c r="K77" s="118">
        <v>5416387.79</v>
      </c>
      <c r="L77" s="117">
        <v>3955022.99</v>
      </c>
      <c r="M77" s="141">
        <v>130.09890471671707</v>
      </c>
      <c r="N77" s="141">
        <v>178.16991728788909</v>
      </c>
      <c r="O77" s="218">
        <v>136.94959052564192</v>
      </c>
    </row>
    <row r="78" spans="1:15" ht="32.85" customHeight="1" thickBot="1" x14ac:dyDescent="0.35">
      <c r="B78" s="240" t="s">
        <v>87</v>
      </c>
      <c r="C78" s="241" t="s">
        <v>167</v>
      </c>
      <c r="D78" s="246">
        <v>1673914722.03</v>
      </c>
      <c r="E78" s="242">
        <v>1506663450.289999</v>
      </c>
      <c r="F78" s="243">
        <v>1398109210.1899986</v>
      </c>
      <c r="G78" s="244">
        <v>111.10077182185636</v>
      </c>
      <c r="H78" s="244">
        <v>119.72703633091153</v>
      </c>
      <c r="I78" s="245">
        <v>107.76436055987702</v>
      </c>
      <c r="J78" s="247">
        <v>12181581265.020002</v>
      </c>
      <c r="K78" s="248">
        <v>10849011099.92</v>
      </c>
      <c r="L78" s="243">
        <v>8895925978.0099983</v>
      </c>
      <c r="M78" s="244">
        <v>112.28287216988679</v>
      </c>
      <c r="N78" s="244">
        <v>136.93438204332944</v>
      </c>
      <c r="O78" s="249">
        <v>121.9548265884616</v>
      </c>
    </row>
    <row r="79" spans="1:15" x14ac:dyDescent="0.3">
      <c r="A79" s="264"/>
      <c r="B79" s="264"/>
      <c r="C79" s="264"/>
      <c r="D79" s="264"/>
      <c r="E79" s="264"/>
      <c r="F79" s="264"/>
      <c r="G79" s="264"/>
      <c r="H79" s="264"/>
      <c r="I79" s="264"/>
      <c r="J79" s="264"/>
      <c r="K79" s="264"/>
      <c r="L79" s="264"/>
      <c r="M79" s="264"/>
      <c r="N79" s="264"/>
      <c r="O79" s="264"/>
    </row>
    <row r="80" spans="1:15" ht="22.35" customHeight="1" x14ac:dyDescent="0.3">
      <c r="B80" s="18" t="s">
        <v>172</v>
      </c>
      <c r="C80" s="113"/>
      <c r="D80" s="216"/>
      <c r="E80" s="216"/>
      <c r="F80" s="216"/>
      <c r="G80" s="216"/>
      <c r="H80" s="216"/>
      <c r="I80" s="123"/>
      <c r="J80" s="123"/>
      <c r="K80" s="123"/>
      <c r="L80" s="123"/>
      <c r="M80" s="123"/>
      <c r="N80" s="123"/>
      <c r="O80" s="123"/>
    </row>
    <row r="81" spans="12:12" x14ac:dyDescent="0.3">
      <c r="L81" s="263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546875" defaultRowHeight="11.4" x14ac:dyDescent="0.2"/>
  <cols>
    <col min="1" max="1" width="10.44140625" style="5" customWidth="1"/>
    <col min="2" max="2" width="0.44140625" style="5" customWidth="1"/>
    <col min="3" max="3" width="29.5546875" style="5" customWidth="1"/>
    <col min="4" max="5" width="22.5546875" style="5" customWidth="1"/>
    <col min="6" max="6" width="21" style="5" customWidth="1"/>
    <col min="7" max="8" width="21.5546875" style="5" customWidth="1"/>
    <col min="9" max="9" width="13.44140625" style="5" bestFit="1" customWidth="1"/>
    <col min="10" max="10" width="11.5546875" style="5" customWidth="1"/>
    <col min="11" max="12" width="8.5546875" style="5"/>
    <col min="13" max="13" width="10.5546875" style="5" bestFit="1" customWidth="1"/>
    <col min="14" max="16384" width="8.5546875" style="5"/>
  </cols>
  <sheetData>
    <row r="1" spans="1:9" ht="15" x14ac:dyDescent="0.25">
      <c r="A1" s="18"/>
      <c r="B1" s="18"/>
      <c r="C1" s="18"/>
      <c r="D1" s="19"/>
      <c r="E1" s="19"/>
      <c r="F1" s="20"/>
      <c r="G1" s="21"/>
      <c r="H1" s="19"/>
      <c r="I1" s="18"/>
    </row>
    <row r="2" spans="1:9" ht="69.75" customHeight="1" x14ac:dyDescent="0.2">
      <c r="B2" s="266"/>
      <c r="C2" s="22"/>
      <c r="D2" s="23" t="s">
        <v>158</v>
      </c>
      <c r="E2" s="23" t="s">
        <v>149</v>
      </c>
    </row>
    <row r="3" spans="1:9" ht="23.1" customHeight="1" x14ac:dyDescent="0.25">
      <c r="B3" s="266"/>
      <c r="C3" s="13"/>
      <c r="D3" s="13"/>
      <c r="E3" s="13"/>
      <c r="F3" s="15" t="s">
        <v>159</v>
      </c>
    </row>
    <row r="4" spans="1:9" ht="20.399999999999999" x14ac:dyDescent="0.35">
      <c r="B4" s="266"/>
      <c r="C4" s="14" t="s">
        <v>127</v>
      </c>
      <c r="D4" s="24" t="e">
        <f>D12+G12</f>
        <v>#REF!</v>
      </c>
      <c r="E4" s="24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66"/>
      <c r="C5" s="14" t="s">
        <v>88</v>
      </c>
      <c r="D5" s="24" t="e">
        <f t="shared" si="0"/>
        <v>#REF!</v>
      </c>
      <c r="E5" s="24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66"/>
      <c r="C6" s="14" t="s">
        <v>89</v>
      </c>
      <c r="D6" s="24" t="e">
        <f t="shared" si="0"/>
        <v>#REF!</v>
      </c>
      <c r="E6" s="24" t="e">
        <f t="shared" si="0"/>
        <v>#REF!</v>
      </c>
      <c r="F6" s="5" t="e">
        <f t="shared" si="1"/>
        <v>#REF!</v>
      </c>
    </row>
    <row r="7" spans="1:9" ht="20.399999999999999" x14ac:dyDescent="0.35">
      <c r="B7" s="266"/>
      <c r="C7" s="14" t="s">
        <v>128</v>
      </c>
      <c r="D7" s="24" t="e">
        <f t="shared" si="0"/>
        <v>#REF!</v>
      </c>
      <c r="E7" s="24" t="e">
        <f t="shared" si="0"/>
        <v>#REF!</v>
      </c>
      <c r="F7" s="5" t="e">
        <f t="shared" si="1"/>
        <v>#REF!</v>
      </c>
    </row>
    <row r="8" spans="1:9" ht="20.25" customHeight="1" x14ac:dyDescent="0.4">
      <c r="B8" s="266"/>
      <c r="C8" s="25" t="s">
        <v>139</v>
      </c>
      <c r="D8" s="26" t="e">
        <f>SUM(D4:D7)</f>
        <v>#REF!</v>
      </c>
      <c r="E8" s="26" t="e">
        <f>SUM(E4:E7)</f>
        <v>#REF!</v>
      </c>
      <c r="F8" s="5" t="e">
        <f t="shared" si="1"/>
        <v>#REF!</v>
      </c>
    </row>
    <row r="9" spans="1:9" ht="14.4" x14ac:dyDescent="0.2">
      <c r="G9" s="27"/>
    </row>
    <row r="10" spans="1:9" ht="15" thickBot="1" x14ac:dyDescent="0.25">
      <c r="G10" s="27"/>
    </row>
    <row r="11" spans="1:9" ht="31.2" x14ac:dyDescent="0.3">
      <c r="C11" s="29" t="s">
        <v>146</v>
      </c>
      <c r="D11" s="114" t="s">
        <v>169</v>
      </c>
      <c r="E11" s="114" t="s">
        <v>170</v>
      </c>
      <c r="F11" s="37" t="s">
        <v>147</v>
      </c>
      <c r="G11" s="114" t="s">
        <v>169</v>
      </c>
      <c r="H11" s="114" t="s">
        <v>170</v>
      </c>
    </row>
    <row r="12" spans="1:9" ht="17.399999999999999" x14ac:dyDescent="0.25">
      <c r="C12" s="14" t="s">
        <v>127</v>
      </c>
      <c r="D12" s="36" t="e">
        <f>#REF!</f>
        <v>#REF!</v>
      </c>
      <c r="E12" s="39" t="e">
        <f>#REF!</f>
        <v>#REF!</v>
      </c>
      <c r="F12" s="14" t="s">
        <v>127</v>
      </c>
      <c r="G12" s="30" t="e">
        <f>#REF!</f>
        <v>#REF!</v>
      </c>
      <c r="H12" s="31" t="e">
        <f>#REF!</f>
        <v>#REF!</v>
      </c>
    </row>
    <row r="13" spans="1:9" ht="17.399999999999999" x14ac:dyDescent="0.25">
      <c r="C13" s="14" t="s">
        <v>88</v>
      </c>
      <c r="D13" s="36" t="e">
        <f>#REF!</f>
        <v>#REF!</v>
      </c>
      <c r="E13" s="39" t="e">
        <f>#REF!</f>
        <v>#REF!</v>
      </c>
      <c r="F13" s="14" t="s">
        <v>88</v>
      </c>
      <c r="G13" s="30"/>
      <c r="H13" s="31"/>
    </row>
    <row r="14" spans="1:9" ht="17.399999999999999" x14ac:dyDescent="0.25">
      <c r="C14" s="14" t="s">
        <v>89</v>
      </c>
      <c r="D14" s="36" t="e">
        <f>#REF!</f>
        <v>#REF!</v>
      </c>
      <c r="E14" s="39" t="e">
        <f>#REF!</f>
        <v>#REF!</v>
      </c>
      <c r="F14" s="14" t="s">
        <v>89</v>
      </c>
      <c r="G14" s="30"/>
      <c r="H14" s="31"/>
    </row>
    <row r="15" spans="1:9" ht="17.399999999999999" x14ac:dyDescent="0.25">
      <c r="C15" s="14" t="s">
        <v>128</v>
      </c>
      <c r="D15" s="36" t="e">
        <f>#REF!</f>
        <v>#REF!</v>
      </c>
      <c r="E15" s="39" t="e">
        <f>#REF!</f>
        <v>#REF!</v>
      </c>
      <c r="F15" s="14" t="s">
        <v>128</v>
      </c>
      <c r="G15" s="30" t="e">
        <f>#REF!</f>
        <v>#REF!</v>
      </c>
      <c r="H15" s="31" t="e">
        <f>#REF!</f>
        <v>#REF!</v>
      </c>
    </row>
    <row r="16" spans="1:9" ht="15" thickBot="1" x14ac:dyDescent="0.3">
      <c r="C16" s="28" t="s">
        <v>138</v>
      </c>
      <c r="D16" s="35" t="e">
        <f>SUM(D12:D15)</f>
        <v>#REF!</v>
      </c>
      <c r="E16" s="35" t="e">
        <f>SUM(E12:E15)</f>
        <v>#REF!</v>
      </c>
      <c r="F16" s="38" t="s">
        <v>130</v>
      </c>
      <c r="G16" s="35" t="e">
        <f>SUM(G12:G15)</f>
        <v>#REF!</v>
      </c>
      <c r="H16" s="35" t="e">
        <f>SUM(H12:H15)</f>
        <v>#REF!</v>
      </c>
    </row>
    <row r="18" spans="3:3" ht="13.2" x14ac:dyDescent="0.25">
      <c r="C18" s="63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44140625" customWidth="1"/>
    <col min="5" max="5" width="17.5546875" customWidth="1"/>
  </cols>
  <sheetData>
    <row r="2" spans="2:5" x14ac:dyDescent="0.3">
      <c r="B2" s="41" t="s">
        <v>151</v>
      </c>
    </row>
    <row r="4" spans="2:5" ht="15" thickBot="1" x14ac:dyDescent="0.35">
      <c r="B4" s="267" t="s">
        <v>106</v>
      </c>
      <c r="C4" s="267"/>
      <c r="D4" s="267"/>
      <c r="E4" s="267"/>
    </row>
    <row r="5" spans="2:5" ht="27" x14ac:dyDescent="0.3">
      <c r="B5" s="51" t="s">
        <v>60</v>
      </c>
      <c r="C5" s="52" t="s">
        <v>132</v>
      </c>
      <c r="D5" s="60" t="s">
        <v>126</v>
      </c>
      <c r="E5" s="61" t="s">
        <v>150</v>
      </c>
    </row>
    <row r="6" spans="2:5" x14ac:dyDescent="0.3">
      <c r="B6" s="73">
        <v>1</v>
      </c>
      <c r="C6" s="71">
        <v>2</v>
      </c>
      <c r="D6" s="71">
        <v>3</v>
      </c>
      <c r="E6" s="72">
        <v>4</v>
      </c>
    </row>
    <row r="7" spans="2:5" x14ac:dyDescent="0.3">
      <c r="B7" s="53" t="s">
        <v>22</v>
      </c>
      <c r="C7" s="40" t="s">
        <v>137</v>
      </c>
      <c r="D7" s="70">
        <f>+E7/E$11*100</f>
        <v>4.0020455685777039</v>
      </c>
      <c r="E7" s="57">
        <f>FURS!D12</f>
        <v>132724980.40999994</v>
      </c>
    </row>
    <row r="8" spans="2:5" x14ac:dyDescent="0.3">
      <c r="B8" s="53" t="s">
        <v>31</v>
      </c>
      <c r="C8" s="40" t="s">
        <v>134</v>
      </c>
      <c r="D8" s="70">
        <f t="shared" ref="D8:D10" si="0">+E8/E$11*100</f>
        <v>21.094037681997964</v>
      </c>
      <c r="E8" s="57">
        <f>FURS!D24</f>
        <v>699568680.5999999</v>
      </c>
    </row>
    <row r="9" spans="2:5" x14ac:dyDescent="0.3">
      <c r="B9" s="53" t="s">
        <v>43</v>
      </c>
      <c r="C9" s="40" t="s">
        <v>135</v>
      </c>
      <c r="D9" s="70">
        <f t="shared" si="0"/>
        <v>19.982970210589908</v>
      </c>
      <c r="E9" s="57">
        <f>FURS!D39</f>
        <v>662720922.16000021</v>
      </c>
    </row>
    <row r="10" spans="2:5" x14ac:dyDescent="0.3">
      <c r="B10" s="53"/>
      <c r="C10" s="40" t="s">
        <v>136</v>
      </c>
      <c r="D10" s="70">
        <f t="shared" si="0"/>
        <v>54.920946538834414</v>
      </c>
      <c r="E10" s="57">
        <f>FURS!D29+FURS!D31+FURS!D54+FURS!D56+FURS!D57+FURS!D67+FURS!D74</f>
        <v>1821413931.5899999</v>
      </c>
    </row>
    <row r="11" spans="2:5" ht="15" thickBot="1" x14ac:dyDescent="0.35">
      <c r="B11" s="55"/>
      <c r="C11" s="54" t="s">
        <v>130</v>
      </c>
      <c r="D11" s="62">
        <f>SUM(D7:D10)</f>
        <v>99.999999999999986</v>
      </c>
      <c r="E11" s="58">
        <f>SUM(E7:E10)</f>
        <v>3316428514.7600002</v>
      </c>
    </row>
    <row r="33" spans="2:5" x14ac:dyDescent="0.3">
      <c r="B33" s="41" t="s">
        <v>152</v>
      </c>
    </row>
    <row r="35" spans="2:5" ht="15" thickBot="1" x14ac:dyDescent="0.35">
      <c r="B35" s="267" t="s">
        <v>106</v>
      </c>
      <c r="C35" s="267"/>
      <c r="D35" s="267"/>
      <c r="E35" s="267"/>
    </row>
    <row r="36" spans="2:5" ht="40.200000000000003" x14ac:dyDescent="0.3">
      <c r="B36" s="51" t="s">
        <v>60</v>
      </c>
      <c r="C36" s="52" t="s">
        <v>132</v>
      </c>
      <c r="D36" s="60" t="s">
        <v>126</v>
      </c>
      <c r="E36" s="61" t="s">
        <v>153</v>
      </c>
    </row>
    <row r="37" spans="2:5" x14ac:dyDescent="0.3">
      <c r="B37" s="73">
        <v>1</v>
      </c>
      <c r="C37" s="71">
        <v>2</v>
      </c>
      <c r="D37" s="71">
        <v>3</v>
      </c>
      <c r="E37" s="72">
        <v>4</v>
      </c>
    </row>
    <row r="38" spans="2:5" x14ac:dyDescent="0.3">
      <c r="B38" s="53" t="s">
        <v>22</v>
      </c>
      <c r="C38" s="40" t="s">
        <v>133</v>
      </c>
      <c r="D38" s="59">
        <f>+E38/E$42*100</f>
        <v>11.02496238311703</v>
      </c>
      <c r="E38" s="68">
        <f>FURS!J12</f>
        <v>2678718337.6100006</v>
      </c>
    </row>
    <row r="39" spans="2:5" x14ac:dyDescent="0.3">
      <c r="B39" s="53" t="s">
        <v>31</v>
      </c>
      <c r="C39" s="40" t="s">
        <v>134</v>
      </c>
      <c r="D39" s="59">
        <f t="shared" ref="D39:D41" si="1">+E39/E$42*100</f>
        <v>19.889189820673529</v>
      </c>
      <c r="E39" s="68">
        <f>FURS!J24</f>
        <v>4832446192.6899986</v>
      </c>
    </row>
    <row r="40" spans="2:5" x14ac:dyDescent="0.3">
      <c r="B40" s="53" t="s">
        <v>43</v>
      </c>
      <c r="C40" s="40" t="s">
        <v>135</v>
      </c>
      <c r="D40" s="59">
        <f t="shared" si="1"/>
        <v>15.901469146217096</v>
      </c>
      <c r="E40" s="68">
        <f>FURS!J39</f>
        <v>3863555767.0600009</v>
      </c>
    </row>
    <row r="41" spans="2:5" x14ac:dyDescent="0.3">
      <c r="B41" s="53"/>
      <c r="C41" s="40" t="s">
        <v>136</v>
      </c>
      <c r="D41" s="59">
        <f t="shared" si="1"/>
        <v>53.18437864999234</v>
      </c>
      <c r="E41" s="68">
        <f>FURS!J29+FURS!J31+FURS!J54+FURS!J56+FURS!J57+FURS!J67+FURS!J74</f>
        <v>12922127569.550001</v>
      </c>
    </row>
    <row r="42" spans="2:5" ht="15" thickBot="1" x14ac:dyDescent="0.35">
      <c r="B42" s="55"/>
      <c r="C42" s="54" t="s">
        <v>130</v>
      </c>
      <c r="D42" s="56">
        <f>SUM(D38:D41)</f>
        <v>100</v>
      </c>
      <c r="E42" s="69">
        <f>SUM(E38:E41)</f>
        <v>24296847866.910004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5546875" customWidth="1"/>
    <col min="7" max="8" width="14.5546875" customWidth="1"/>
    <col min="9" max="9" width="10.5546875" customWidth="1"/>
  </cols>
  <sheetData>
    <row r="2" spans="2:9" x14ac:dyDescent="0.3">
      <c r="B2" s="74" t="s">
        <v>140</v>
      </c>
    </row>
    <row r="4" spans="2:9" ht="50.25" customHeight="1" x14ac:dyDescent="0.3">
      <c r="B4" s="75"/>
      <c r="C4" s="76" t="s">
        <v>143</v>
      </c>
      <c r="D4" s="76" t="s">
        <v>154</v>
      </c>
      <c r="E4" s="76" t="s">
        <v>155</v>
      </c>
      <c r="F4" s="76" t="s">
        <v>148</v>
      </c>
      <c r="G4" s="76" t="s">
        <v>156</v>
      </c>
      <c r="H4" s="76" t="s">
        <v>157</v>
      </c>
      <c r="I4" s="76" t="s">
        <v>148</v>
      </c>
    </row>
    <row r="5" spans="2:9" x14ac:dyDescent="0.3">
      <c r="B5" s="77" t="s">
        <v>23</v>
      </c>
      <c r="C5" s="78" t="s">
        <v>61</v>
      </c>
      <c r="D5" s="65">
        <f>+D6+D9+D10+D11</f>
        <v>25431267.970000066</v>
      </c>
      <c r="E5" s="65">
        <f>+E6+E9+E10+E11</f>
        <v>57920938.799999677</v>
      </c>
      <c r="F5" s="66">
        <f t="shared" ref="F5:F11" si="0">D5/E5*100</f>
        <v>43.906864247856788</v>
      </c>
      <c r="G5" s="65">
        <f>+G6+G9+G10+G11</f>
        <v>1625348800.8500001</v>
      </c>
      <c r="H5" s="65">
        <f>+H6+H9+H10+H11</f>
        <v>1581478064.2199998</v>
      </c>
      <c r="I5" s="79">
        <f t="shared" ref="I5:I11" si="1">G5/H5*100</f>
        <v>102.77403383724059</v>
      </c>
    </row>
    <row r="6" spans="2:9" x14ac:dyDescent="0.3">
      <c r="B6" s="80" t="s">
        <v>24</v>
      </c>
      <c r="C6" s="81" t="s">
        <v>62</v>
      </c>
      <c r="D6" s="50">
        <f>+D7-D8</f>
        <v>-250120547.5</v>
      </c>
      <c r="E6" s="50">
        <f>+E7-E8</f>
        <v>-226534649.66999999</v>
      </c>
      <c r="F6" s="49">
        <f t="shared" si="0"/>
        <v>110.41160717106999</v>
      </c>
      <c r="G6" s="50">
        <f>+G7-G8</f>
        <v>-323382337.57999998</v>
      </c>
      <c r="H6" s="50">
        <f>+H7-H8</f>
        <v>-281187875.70999998</v>
      </c>
      <c r="I6" s="82">
        <f t="shared" si="1"/>
        <v>115.00578990593348</v>
      </c>
    </row>
    <row r="7" spans="2:9" x14ac:dyDescent="0.3">
      <c r="B7" s="102" t="s">
        <v>63</v>
      </c>
      <c r="C7" s="109" t="s">
        <v>0</v>
      </c>
      <c r="D7" s="48">
        <f>FURS!D15</f>
        <v>6193770.5700000376</v>
      </c>
      <c r="E7" s="48">
        <f>FURS!E15</f>
        <v>11256597.800000049</v>
      </c>
      <c r="F7" s="49">
        <f t="shared" si="0"/>
        <v>55.02346872515966</v>
      </c>
      <c r="G7" s="48">
        <f>FURS!J15</f>
        <v>40813253.330000043</v>
      </c>
      <c r="H7" s="48">
        <f>FURS!K15</f>
        <v>43609861.390000045</v>
      </c>
      <c r="I7" s="82">
        <f t="shared" si="1"/>
        <v>93.587211766187181</v>
      </c>
    </row>
    <row r="8" spans="2:9" x14ac:dyDescent="0.3">
      <c r="B8" s="102" t="s">
        <v>25</v>
      </c>
      <c r="C8" s="109" t="s">
        <v>1</v>
      </c>
      <c r="D8" s="48">
        <f>FURS!D16</f>
        <v>256314318.07000002</v>
      </c>
      <c r="E8" s="48">
        <f>FURS!E16</f>
        <v>237791247.47000003</v>
      </c>
      <c r="F8" s="49">
        <f t="shared" si="0"/>
        <v>107.78963515145227</v>
      </c>
      <c r="G8" s="48">
        <f>FURS!J16</f>
        <v>364195590.91000003</v>
      </c>
      <c r="H8" s="48">
        <f>FURS!K16</f>
        <v>324797737.10000002</v>
      </c>
      <c r="I8" s="82">
        <f t="shared" si="1"/>
        <v>112.1299656092955</v>
      </c>
    </row>
    <row r="9" spans="2:9" x14ac:dyDescent="0.3">
      <c r="B9" s="83" t="s">
        <v>26</v>
      </c>
      <c r="C9" s="84" t="s">
        <v>64</v>
      </c>
      <c r="D9" s="50">
        <f>FURS!D17</f>
        <v>241235335.95000005</v>
      </c>
      <c r="E9" s="50">
        <f>FURS!E17</f>
        <v>248050966.85999966</v>
      </c>
      <c r="F9" s="64">
        <f t="shared" si="0"/>
        <v>97.252326408448809</v>
      </c>
      <c r="G9" s="50">
        <f>FURS!J17</f>
        <v>1758471712.51</v>
      </c>
      <c r="H9" s="50">
        <f>FURS!K17</f>
        <v>1700650818.8</v>
      </c>
      <c r="I9" s="85">
        <f t="shared" si="1"/>
        <v>103.39992743194625</v>
      </c>
    </row>
    <row r="10" spans="2:9" ht="24" x14ac:dyDescent="0.3">
      <c r="B10" s="80" t="s">
        <v>27</v>
      </c>
      <c r="C10" s="86" t="s">
        <v>145</v>
      </c>
      <c r="D10" s="48">
        <f>FURS!D18</f>
        <v>34310128.700000018</v>
      </c>
      <c r="E10" s="48">
        <f>FURS!E18</f>
        <v>40660189.620000005</v>
      </c>
      <c r="F10" s="49">
        <f t="shared" si="0"/>
        <v>84.382608690844592</v>
      </c>
      <c r="G10" s="48">
        <f>FURS!J18</f>
        <v>190213302</v>
      </c>
      <c r="H10" s="48">
        <f>FURS!K18</f>
        <v>171879273.31999999</v>
      </c>
      <c r="I10" s="82">
        <f t="shared" si="1"/>
        <v>110.66680602370609</v>
      </c>
    </row>
    <row r="11" spans="2:9" x14ac:dyDescent="0.3">
      <c r="B11" s="80" t="s">
        <v>28</v>
      </c>
      <c r="C11" s="87" t="s">
        <v>2</v>
      </c>
      <c r="D11" s="48">
        <f>FURS!D19</f>
        <v>6350.82</v>
      </c>
      <c r="E11" s="48">
        <f>FURS!E19</f>
        <v>-4255568.01</v>
      </c>
      <c r="F11" s="49">
        <f t="shared" si="0"/>
        <v>-0.14923554235477957</v>
      </c>
      <c r="G11" s="48">
        <f>FURS!J19</f>
        <v>46123.92</v>
      </c>
      <c r="H11" s="48">
        <f>FURS!K19</f>
        <v>-9864152.1899999995</v>
      </c>
      <c r="I11" s="82">
        <f t="shared" si="1"/>
        <v>-0.46759132575792101</v>
      </c>
    </row>
    <row r="14" spans="2:9" x14ac:dyDescent="0.3">
      <c r="B14" s="74" t="s">
        <v>141</v>
      </c>
    </row>
    <row r="16" spans="2:9" ht="53.25" customHeight="1" x14ac:dyDescent="0.3">
      <c r="B16" s="75"/>
      <c r="C16" s="76" t="s">
        <v>143</v>
      </c>
      <c r="D16" s="76" t="s">
        <v>154</v>
      </c>
      <c r="E16" s="76" t="s">
        <v>155</v>
      </c>
      <c r="F16" s="76" t="s">
        <v>148</v>
      </c>
      <c r="G16" s="76" t="s">
        <v>156</v>
      </c>
      <c r="H16" s="76" t="s">
        <v>157</v>
      </c>
      <c r="I16" s="76" t="s">
        <v>148</v>
      </c>
    </row>
    <row r="17" spans="2:9" ht="21.75" customHeight="1" x14ac:dyDescent="0.3">
      <c r="B17" s="88" t="s">
        <v>29</v>
      </c>
      <c r="C17" s="89" t="s">
        <v>3</v>
      </c>
      <c r="D17" s="90">
        <f>FURS!D20</f>
        <v>102090909.99999988</v>
      </c>
      <c r="E17" s="90">
        <f>FURS!E20</f>
        <v>80701995.639999986</v>
      </c>
      <c r="F17" s="91">
        <f t="shared" ref="F17" si="2">D17/E17*100</f>
        <v>126.50357551926321</v>
      </c>
      <c r="G17" s="90">
        <f>FURS!J20</f>
        <v>1044446818.21</v>
      </c>
      <c r="H17" s="90">
        <f>FURS!K20</f>
        <v>707929707.89999998</v>
      </c>
      <c r="I17" s="93">
        <f>G17/H17*100</f>
        <v>147.53538473590029</v>
      </c>
    </row>
    <row r="20" spans="2:9" x14ac:dyDescent="0.3">
      <c r="B20" s="74" t="s">
        <v>142</v>
      </c>
    </row>
    <row r="22" spans="2:9" ht="54" customHeight="1" x14ac:dyDescent="0.3">
      <c r="B22" s="75"/>
      <c r="C22" s="76" t="s">
        <v>143</v>
      </c>
      <c r="D22" s="76" t="s">
        <v>154</v>
      </c>
      <c r="E22" s="76" t="s">
        <v>155</v>
      </c>
      <c r="F22" s="76" t="s">
        <v>148</v>
      </c>
      <c r="G22" s="76" t="s">
        <v>156</v>
      </c>
      <c r="H22" s="76" t="s">
        <v>157</v>
      </c>
      <c r="I22" s="76" t="s">
        <v>148</v>
      </c>
    </row>
    <row r="23" spans="2:9" ht="30" customHeight="1" x14ac:dyDescent="0.3">
      <c r="B23" s="77" t="s">
        <v>43</v>
      </c>
      <c r="C23" s="94" t="s">
        <v>129</v>
      </c>
      <c r="D23" s="67">
        <f>+D24+D33+D35+D37+D29+D30</f>
        <v>662720922.16000021</v>
      </c>
      <c r="E23" s="67">
        <f>+E24+E33+E35+E37+E29+E30</f>
        <v>625054170.08000016</v>
      </c>
      <c r="F23" s="95">
        <f t="shared" ref="F23:F37" si="3">D23/E23*100</f>
        <v>106.02615803285964</v>
      </c>
      <c r="G23" s="65">
        <f>+G24+G33+G35+G37+G29+G30</f>
        <v>3863555767.0600009</v>
      </c>
      <c r="H23" s="65">
        <f>+H24+H33+H35+H37+H29+H30</f>
        <v>3347986838.8199997</v>
      </c>
      <c r="I23" s="96">
        <f t="shared" ref="I23:I37" si="4">G23/H23*100</f>
        <v>115.39937141514314</v>
      </c>
    </row>
    <row r="24" spans="2:9" x14ac:dyDescent="0.3">
      <c r="B24" s="83" t="s">
        <v>44</v>
      </c>
      <c r="C24" s="84" t="s">
        <v>111</v>
      </c>
      <c r="D24" s="42">
        <f>D25+D28</f>
        <v>469810720.19000012</v>
      </c>
      <c r="E24" s="42">
        <f>E25+E28</f>
        <v>439489852.03000015</v>
      </c>
      <c r="F24" s="44">
        <f t="shared" si="3"/>
        <v>106.89910541049994</v>
      </c>
      <c r="G24" s="43">
        <f>G25+G28</f>
        <v>2749498923.3100009</v>
      </c>
      <c r="H24" s="43">
        <f>H25+H28</f>
        <v>2308815603.3200002</v>
      </c>
      <c r="I24" s="97">
        <f t="shared" si="4"/>
        <v>119.0869863906114</v>
      </c>
    </row>
    <row r="25" spans="2:9" ht="24.6" x14ac:dyDescent="0.3">
      <c r="B25" s="83" t="s">
        <v>45</v>
      </c>
      <c r="C25" s="98" t="s">
        <v>109</v>
      </c>
      <c r="D25" s="42">
        <f>D26-D27</f>
        <v>453546478.68000007</v>
      </c>
      <c r="E25" s="42">
        <f>E26-E27</f>
        <v>424331381.09000015</v>
      </c>
      <c r="F25" s="44">
        <f t="shared" si="3"/>
        <v>106.88497219200561</v>
      </c>
      <c r="G25" s="42">
        <f>G26-G27</f>
        <v>2619956450.6500006</v>
      </c>
      <c r="H25" s="42">
        <f>H26-H27</f>
        <v>2222772863.0600004</v>
      </c>
      <c r="I25" s="99">
        <f t="shared" si="4"/>
        <v>117.86883375223564</v>
      </c>
    </row>
    <row r="26" spans="2:9" x14ac:dyDescent="0.3">
      <c r="B26" s="102" t="s">
        <v>107</v>
      </c>
      <c r="C26" s="109" t="s">
        <v>104</v>
      </c>
      <c r="D26" s="45">
        <f>FURS!D42</f>
        <v>684477207.3499999</v>
      </c>
      <c r="E26" s="45">
        <f>FURS!E42</f>
        <v>609907937.98000002</v>
      </c>
      <c r="F26" s="46">
        <f t="shared" si="3"/>
        <v>112.22631560051038</v>
      </c>
      <c r="G26" s="45">
        <f>FURS!J42</f>
        <v>4254999828.9700003</v>
      </c>
      <c r="H26" s="45">
        <f>FURS!K42</f>
        <v>3469663161.6700001</v>
      </c>
      <c r="I26" s="110">
        <f t="shared" si="4"/>
        <v>122.63437776830204</v>
      </c>
    </row>
    <row r="27" spans="2:9" x14ac:dyDescent="0.3">
      <c r="B27" s="102" t="s">
        <v>108</v>
      </c>
      <c r="C27" s="109" t="s">
        <v>1</v>
      </c>
      <c r="D27" s="45">
        <f>FURS!D43</f>
        <v>230930728.66999984</v>
      </c>
      <c r="E27" s="45">
        <f>FURS!E43</f>
        <v>185576556.88999987</v>
      </c>
      <c r="F27" s="46">
        <f t="shared" si="3"/>
        <v>124.43960193036858</v>
      </c>
      <c r="G27" s="45">
        <f>FURS!J43</f>
        <v>1635043378.3199999</v>
      </c>
      <c r="H27" s="45">
        <f>FURS!K43</f>
        <v>1246890298.6099999</v>
      </c>
      <c r="I27" s="104">
        <f t="shared" si="4"/>
        <v>131.12968960803551</v>
      </c>
    </row>
    <row r="28" spans="2:9" x14ac:dyDescent="0.3">
      <c r="B28" s="100" t="s">
        <v>46</v>
      </c>
      <c r="C28" s="101" t="s">
        <v>105</v>
      </c>
      <c r="D28" s="42">
        <f>FURS!D44</f>
        <v>16264241.510000026</v>
      </c>
      <c r="E28" s="42">
        <f>FURS!E44</f>
        <v>15158470.940000018</v>
      </c>
      <c r="F28" s="44">
        <f t="shared" si="3"/>
        <v>107.29473687931221</v>
      </c>
      <c r="G28" s="42">
        <f>FURS!J44</f>
        <v>129542472.66000012</v>
      </c>
      <c r="H28" s="42">
        <f>FURS!K44</f>
        <v>86042740.259999961</v>
      </c>
      <c r="I28" s="97">
        <f t="shared" si="4"/>
        <v>150.5559588973511</v>
      </c>
    </row>
    <row r="29" spans="2:9" x14ac:dyDescent="0.3">
      <c r="B29" s="102" t="s">
        <v>47</v>
      </c>
      <c r="C29" s="103" t="s">
        <v>112</v>
      </c>
      <c r="D29" s="45">
        <f>FURS!D45</f>
        <v>8906168.7199999895</v>
      </c>
      <c r="E29" s="45">
        <f>FURS!E45</f>
        <v>10986072.17</v>
      </c>
      <c r="F29" s="46">
        <f t="shared" si="3"/>
        <v>81.067815523006786</v>
      </c>
      <c r="G29" s="45">
        <f>FURS!J45</f>
        <v>85923732.479999989</v>
      </c>
      <c r="H29" s="45">
        <f>FURS!K45</f>
        <v>72695816.599999994</v>
      </c>
      <c r="I29" s="104">
        <f t="shared" si="4"/>
        <v>118.19625461088773</v>
      </c>
    </row>
    <row r="30" spans="2:9" x14ac:dyDescent="0.3">
      <c r="B30" s="83" t="s">
        <v>48</v>
      </c>
      <c r="C30" s="105" t="s">
        <v>114</v>
      </c>
      <c r="D30" s="43">
        <f>D31-D32</f>
        <v>150800609.73000011</v>
      </c>
      <c r="E30" s="43">
        <f>E31-E32</f>
        <v>145434317.69</v>
      </c>
      <c r="F30" s="44">
        <f t="shared" si="3"/>
        <v>103.68983890819952</v>
      </c>
      <c r="G30" s="43">
        <f>G31-G32</f>
        <v>815473258.82000017</v>
      </c>
      <c r="H30" s="43">
        <f>H31-H32</f>
        <v>790937785.5</v>
      </c>
      <c r="I30" s="97">
        <f t="shared" si="4"/>
        <v>103.1020737369994</v>
      </c>
    </row>
    <row r="31" spans="2:9" x14ac:dyDescent="0.3">
      <c r="B31" s="102" t="s">
        <v>77</v>
      </c>
      <c r="C31" s="111" t="s">
        <v>104</v>
      </c>
      <c r="D31" s="47">
        <f>FURS!D47</f>
        <v>154868520.04000011</v>
      </c>
      <c r="E31" s="47">
        <f>FURS!E47</f>
        <v>155012128.91</v>
      </c>
      <c r="F31" s="46">
        <f t="shared" si="3"/>
        <v>99.907356365589123</v>
      </c>
      <c r="G31" s="47">
        <f>FURS!J47</f>
        <v>850946332.31000018</v>
      </c>
      <c r="H31" s="47">
        <f>FURS!K47</f>
        <v>856023104.17999995</v>
      </c>
      <c r="I31" s="104">
        <f t="shared" si="4"/>
        <v>99.4069351813976</v>
      </c>
    </row>
    <row r="32" spans="2:9" x14ac:dyDescent="0.3">
      <c r="B32" s="80" t="s">
        <v>113</v>
      </c>
      <c r="C32" s="111" t="s">
        <v>1</v>
      </c>
      <c r="D32" s="47">
        <f>FURS!D48</f>
        <v>4067910.3100000015</v>
      </c>
      <c r="E32" s="47">
        <f>FURS!E48</f>
        <v>9577811.2199999988</v>
      </c>
      <c r="F32" s="49">
        <f t="shared" si="3"/>
        <v>42.47223312885469</v>
      </c>
      <c r="G32" s="47">
        <f>FURS!J48</f>
        <v>35473073.490000002</v>
      </c>
      <c r="H32" s="47">
        <f>FURS!K48</f>
        <v>65085318.68</v>
      </c>
      <c r="I32" s="82">
        <f t="shared" si="4"/>
        <v>54.502419607727113</v>
      </c>
    </row>
    <row r="33" spans="2:9" x14ac:dyDescent="0.3">
      <c r="B33" s="80" t="s">
        <v>49</v>
      </c>
      <c r="C33" s="106" t="s">
        <v>74</v>
      </c>
      <c r="D33" s="47">
        <f>FURS!D49</f>
        <v>23672395.059999973</v>
      </c>
      <c r="E33" s="47">
        <f>FURS!E49</f>
        <v>22400900.159999982</v>
      </c>
      <c r="F33" s="46">
        <f t="shared" si="3"/>
        <v>105.67608842018959</v>
      </c>
      <c r="G33" s="47">
        <f>FURS!J49</f>
        <v>160235694.41999999</v>
      </c>
      <c r="H33" s="47">
        <f>FURS!K49</f>
        <v>130925511.20999999</v>
      </c>
      <c r="I33" s="104">
        <f t="shared" si="4"/>
        <v>122.38691523074327</v>
      </c>
    </row>
    <row r="34" spans="2:9" hidden="1" x14ac:dyDescent="0.3">
      <c r="B34" s="80" t="s">
        <v>110</v>
      </c>
      <c r="C34" s="106" t="s">
        <v>75</v>
      </c>
      <c r="D34" s="47">
        <f>FURS!D50</f>
        <v>23465805.579999998</v>
      </c>
      <c r="E34" s="47">
        <f>FURS!E50</f>
        <v>21617938.779999986</v>
      </c>
      <c r="F34" s="49">
        <f t="shared" si="3"/>
        <v>108.54783991575358</v>
      </c>
      <c r="G34" s="47">
        <f>FURS!J50</f>
        <v>157382547.46000001</v>
      </c>
      <c r="H34" s="47">
        <f>FURS!K50</f>
        <v>128688217.98999999</v>
      </c>
      <c r="I34" s="82">
        <f t="shared" si="4"/>
        <v>122.29755755280547</v>
      </c>
    </row>
    <row r="35" spans="2:9" x14ac:dyDescent="0.3">
      <c r="B35" s="80" t="s">
        <v>91</v>
      </c>
      <c r="C35" s="106" t="s">
        <v>76</v>
      </c>
      <c r="D35" s="47">
        <f>FURS!D51</f>
        <v>7775752.1700000009</v>
      </c>
      <c r="E35" s="47">
        <f>FURS!E51</f>
        <v>5717783.469999996</v>
      </c>
      <c r="F35" s="49">
        <f t="shared" si="3"/>
        <v>135.99242102814372</v>
      </c>
      <c r="G35" s="47">
        <f>FURS!J51</f>
        <v>41691616.75999999</v>
      </c>
      <c r="H35" s="47">
        <f>FURS!K51</f>
        <v>37331177.989999995</v>
      </c>
      <c r="I35" s="82">
        <f t="shared" si="4"/>
        <v>111.68042104422217</v>
      </c>
    </row>
    <row r="36" spans="2:9" hidden="1" x14ac:dyDescent="0.3">
      <c r="B36" s="80" t="s">
        <v>99</v>
      </c>
      <c r="C36" s="106" t="s">
        <v>78</v>
      </c>
      <c r="D36" s="47">
        <f>FURS!D52</f>
        <v>4115056.9300000053</v>
      </c>
      <c r="E36" s="47">
        <f>FURS!E52</f>
        <v>3484951.4999999986</v>
      </c>
      <c r="F36" s="49">
        <f t="shared" si="3"/>
        <v>118.0807517694294</v>
      </c>
      <c r="G36" s="47">
        <f>FURS!J52</f>
        <v>22309548.930000003</v>
      </c>
      <c r="H36" s="47">
        <f>FURS!K52</f>
        <v>20956546.259999998</v>
      </c>
      <c r="I36" s="82">
        <f t="shared" si="4"/>
        <v>106.45622925272995</v>
      </c>
    </row>
    <row r="37" spans="2:9" x14ac:dyDescent="0.3">
      <c r="B37" s="80" t="s">
        <v>100</v>
      </c>
      <c r="C37" s="106" t="s">
        <v>14</v>
      </c>
      <c r="D37" s="47">
        <f>FURS!D53</f>
        <v>1755276.2900000019</v>
      </c>
      <c r="E37" s="47">
        <f>FURS!E53</f>
        <v>1025244.5599999996</v>
      </c>
      <c r="F37" s="49">
        <f t="shared" si="3"/>
        <v>171.20561849165068</v>
      </c>
      <c r="G37" s="47">
        <f>FURS!J53</f>
        <v>10732541.270000001</v>
      </c>
      <c r="H37" s="47">
        <f>FURS!K53</f>
        <v>7280944.2000000011</v>
      </c>
      <c r="I37" s="82">
        <f t="shared" si="4"/>
        <v>147.40589922389461</v>
      </c>
    </row>
    <row r="39" spans="2:9" x14ac:dyDescent="0.3">
      <c r="B39" s="74" t="s">
        <v>144</v>
      </c>
    </row>
    <row r="41" spans="2:9" ht="52.5" customHeight="1" x14ac:dyDescent="0.3">
      <c r="B41" s="75"/>
      <c r="C41" s="76" t="s">
        <v>143</v>
      </c>
      <c r="D41" s="76" t="s">
        <v>154</v>
      </c>
      <c r="E41" s="76" t="s">
        <v>155</v>
      </c>
      <c r="F41" s="76" t="s">
        <v>148</v>
      </c>
      <c r="G41" s="76" t="s">
        <v>156</v>
      </c>
      <c r="H41" s="76" t="s">
        <v>157</v>
      </c>
      <c r="I41" s="76" t="s">
        <v>148</v>
      </c>
    </row>
    <row r="42" spans="2:9" ht="30" customHeight="1" x14ac:dyDescent="0.3">
      <c r="B42" s="77" t="s">
        <v>31</v>
      </c>
      <c r="C42" s="94" t="s">
        <v>65</v>
      </c>
      <c r="D42" s="67">
        <f>+D43+D44+D45+D46</f>
        <v>699568680.5999999</v>
      </c>
      <c r="E42" s="67">
        <f>+E43+E44+E45+E46</f>
        <v>660473755.48999929</v>
      </c>
      <c r="F42" s="95">
        <f t="shared" ref="F42:F46" si="5">D42/E42*100</f>
        <v>105.91922461491244</v>
      </c>
      <c r="G42" s="65">
        <f>+G43+G44+G45+G46</f>
        <v>4832446192.6899986</v>
      </c>
      <c r="H42" s="65">
        <f>+H43+H44+H45+H46</f>
        <v>4567929650.6800003</v>
      </c>
      <c r="I42" s="96">
        <f>G42/H42*100</f>
        <v>105.79073151817522</v>
      </c>
    </row>
    <row r="43" spans="2:9" x14ac:dyDescent="0.3">
      <c r="B43" s="83" t="s">
        <v>32</v>
      </c>
      <c r="C43" s="84" t="s">
        <v>5</v>
      </c>
      <c r="D43" s="48">
        <f>FURS!D25</f>
        <v>3977757.8999999985</v>
      </c>
      <c r="E43" s="48">
        <f>FURS!E25</f>
        <v>3770708.7399999984</v>
      </c>
      <c r="F43" s="49">
        <f t="shared" si="5"/>
        <v>105.4909878825592</v>
      </c>
      <c r="G43" s="48">
        <f>FURS!J25</f>
        <v>27496846.09</v>
      </c>
      <c r="H43" s="48">
        <f>FURS!K25</f>
        <v>26217573.760000002</v>
      </c>
      <c r="I43" s="82">
        <f>G43/H43*100</f>
        <v>104.87944590796489</v>
      </c>
    </row>
    <row r="44" spans="2:9" x14ac:dyDescent="0.3">
      <c r="B44" s="83" t="s">
        <v>33</v>
      </c>
      <c r="C44" s="84" t="s">
        <v>6</v>
      </c>
      <c r="D44" s="48">
        <f>FURS!D26</f>
        <v>3592724.0799999945</v>
      </c>
      <c r="E44" s="48">
        <f>FURS!E26</f>
        <v>3399983.049999997</v>
      </c>
      <c r="F44" s="49">
        <f t="shared" si="5"/>
        <v>105.66888208457385</v>
      </c>
      <c r="G44" s="48">
        <f>FURS!J26</f>
        <v>24924295.199999999</v>
      </c>
      <c r="H44" s="48">
        <f>FURS!K26</f>
        <v>23744078.100000001</v>
      </c>
      <c r="I44" s="82">
        <f>G44/H44*100</f>
        <v>104.97057453664624</v>
      </c>
    </row>
    <row r="45" spans="2:9" x14ac:dyDescent="0.3">
      <c r="B45" s="83" t="s">
        <v>34</v>
      </c>
      <c r="C45" s="83" t="s">
        <v>7</v>
      </c>
      <c r="D45" s="48">
        <f>FURS!D27</f>
        <v>444732060.03999996</v>
      </c>
      <c r="E45" s="48">
        <f>FURS!E27</f>
        <v>419921593.0199995</v>
      </c>
      <c r="F45" s="49">
        <f t="shared" si="5"/>
        <v>105.90835704388719</v>
      </c>
      <c r="G45" s="48">
        <f>FURS!J27</f>
        <v>3071128746.8399992</v>
      </c>
      <c r="H45" s="48">
        <f>FURS!K27</f>
        <v>2902343179.71</v>
      </c>
      <c r="I45" s="82">
        <f>G45/H45*100</f>
        <v>105.8154930922698</v>
      </c>
    </row>
    <row r="46" spans="2:9" x14ac:dyDescent="0.3">
      <c r="B46" s="83" t="s">
        <v>35</v>
      </c>
      <c r="C46" s="84" t="s">
        <v>8</v>
      </c>
      <c r="D46" s="48">
        <f>FURS!D28</f>
        <v>247266138.57999992</v>
      </c>
      <c r="E46" s="48">
        <f>FURS!E28</f>
        <v>233381470.67999983</v>
      </c>
      <c r="F46" s="49">
        <f t="shared" si="5"/>
        <v>105.94934459001588</v>
      </c>
      <c r="G46" s="48">
        <f>FURS!J28</f>
        <v>1708896304.5599999</v>
      </c>
      <c r="H46" s="48">
        <f>FURS!K28</f>
        <v>1615624819.1099997</v>
      </c>
      <c r="I46" s="82">
        <f>G46/H46*100</f>
        <v>105.77309065488241</v>
      </c>
    </row>
    <row r="49" spans="2:9" ht="52.8" x14ac:dyDescent="0.3">
      <c r="B49" s="75"/>
      <c r="C49" s="76" t="s">
        <v>143</v>
      </c>
      <c r="D49" s="76" t="s">
        <v>154</v>
      </c>
      <c r="E49" s="76" t="s">
        <v>155</v>
      </c>
      <c r="F49" s="76" t="s">
        <v>148</v>
      </c>
      <c r="G49" s="76" t="s">
        <v>156</v>
      </c>
      <c r="H49" s="76" t="s">
        <v>157</v>
      </c>
      <c r="I49" s="76" t="s">
        <v>148</v>
      </c>
    </row>
    <row r="50" spans="2:9" ht="49.5" customHeight="1" x14ac:dyDescent="0.3">
      <c r="B50" s="108" t="s">
        <v>95</v>
      </c>
      <c r="C50" s="107" t="s">
        <v>122</v>
      </c>
      <c r="D50" s="65">
        <f>SUM(D51:D54)</f>
        <v>49221301.26000005</v>
      </c>
      <c r="E50" s="65">
        <f>SUM(E51:E54)</f>
        <v>45621126.649999902</v>
      </c>
      <c r="F50" s="95">
        <f t="shared" ref="F50:F54" si="6">D50/E50*100</f>
        <v>107.89146361425985</v>
      </c>
      <c r="G50" s="65">
        <f>SUM(G51:G54)</f>
        <v>344421485.37000006</v>
      </c>
      <c r="H50" s="65">
        <f>SUM(H51:H54)</f>
        <v>324501930.04999995</v>
      </c>
      <c r="I50" s="96">
        <f>G50/H50*100</f>
        <v>106.13850133863021</v>
      </c>
    </row>
    <row r="51" spans="2:9" ht="16.5" customHeight="1" x14ac:dyDescent="0.3">
      <c r="B51" s="83" t="s">
        <v>96</v>
      </c>
      <c r="C51" s="112" t="s">
        <v>17</v>
      </c>
      <c r="D51" s="34">
        <f>FURS!D69</f>
        <v>30562.97</v>
      </c>
      <c r="E51" s="34">
        <f>FURS!E69</f>
        <v>28673.5</v>
      </c>
      <c r="F51" s="49">
        <f t="shared" si="6"/>
        <v>106.58960364099255</v>
      </c>
      <c r="G51" s="92">
        <f>FURS!J69</f>
        <v>217411.22</v>
      </c>
      <c r="H51" s="92">
        <f>FURS!K69</f>
        <v>214756.11000000002</v>
      </c>
      <c r="I51" s="82">
        <f>G51/H51*100</f>
        <v>101.23633735030867</v>
      </c>
    </row>
    <row r="52" spans="2:9" ht="14.25" customHeight="1" x14ac:dyDescent="0.3">
      <c r="B52" s="83" t="s">
        <v>97</v>
      </c>
      <c r="C52" s="112" t="s">
        <v>18</v>
      </c>
      <c r="D52" s="34">
        <f>FURS!D70</f>
        <v>51309.100000000035</v>
      </c>
      <c r="E52" s="34">
        <f>FURS!E70</f>
        <v>48036.290000000037</v>
      </c>
      <c r="F52" s="49">
        <f t="shared" si="6"/>
        <v>106.81320310123866</v>
      </c>
      <c r="G52" s="92">
        <f>FURS!J70</f>
        <v>365029.92000000004</v>
      </c>
      <c r="H52" s="92">
        <f>FURS!K70</f>
        <v>358974</v>
      </c>
      <c r="I52" s="82">
        <f>G52/H52*100</f>
        <v>101.68700797272227</v>
      </c>
    </row>
    <row r="53" spans="2:9" ht="21.75" customHeight="1" x14ac:dyDescent="0.3">
      <c r="B53" s="83" t="s">
        <v>115</v>
      </c>
      <c r="C53" s="112" t="s">
        <v>19</v>
      </c>
      <c r="D53" s="34">
        <f>FURS!D71</f>
        <v>44602261.320000052</v>
      </c>
      <c r="E53" s="34">
        <f>FURS!E71</f>
        <v>41304673.919999897</v>
      </c>
      <c r="F53" s="49">
        <f t="shared" si="6"/>
        <v>107.98356962310613</v>
      </c>
      <c r="G53" s="92">
        <f>FURS!J71</f>
        <v>311551677.12000006</v>
      </c>
      <c r="H53" s="92">
        <f>FURS!K71</f>
        <v>292093406.64999992</v>
      </c>
      <c r="I53" s="82">
        <f>G53/H53*100</f>
        <v>106.66166028640146</v>
      </c>
    </row>
    <row r="54" spans="2:9" ht="20.25" customHeight="1" x14ac:dyDescent="0.3">
      <c r="B54" s="83" t="s">
        <v>116</v>
      </c>
      <c r="C54" s="112" t="s">
        <v>20</v>
      </c>
      <c r="D54" s="34">
        <f>FURS!D72</f>
        <v>4537167.8699999973</v>
      </c>
      <c r="E54" s="34">
        <f>FURS!E72</f>
        <v>4239742.9400000013</v>
      </c>
      <c r="F54" s="49">
        <f t="shared" si="6"/>
        <v>107.01516422597064</v>
      </c>
      <c r="G54" s="92">
        <f>FURS!J72</f>
        <v>32287367.109999999</v>
      </c>
      <c r="H54" s="92">
        <f>FURS!K72</f>
        <v>31834793.289999999</v>
      </c>
      <c r="I54" s="82">
        <f>G54/H54*100</f>
        <v>101.42163266422767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julij</Mesec>
    <Leto xmlns="a1b54cee-d36d-4423-9882-848277f2f248">2022</Leto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2022-08-11T12:27:34Z</cp:lastPrinted>
  <dcterms:created xsi:type="dcterms:W3CDTF">2013-10-09T08:57:38Z</dcterms:created>
  <dcterms:modified xsi:type="dcterms:W3CDTF">2022-08-11T12:27:47Z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