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S57HNBA5\"/>
    </mc:Choice>
  </mc:AlternateContent>
  <xr:revisionPtr revIDLastSave="0" documentId="13_ncr:1_{D1075CCD-621A-44A7-8F55-F1887A9C86F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H9" i="24"/>
  <c r="E53" i="24"/>
  <c r="E51" i="24"/>
  <c r="E52" i="24"/>
  <c r="E54" i="24"/>
  <c r="F54" i="24" s="1"/>
  <c r="E37" i="24"/>
  <c r="E34" i="24"/>
  <c r="E33" i="24"/>
  <c r="F33" i="24" s="1"/>
  <c r="E27" i="24"/>
  <c r="E26" i="24"/>
  <c r="E44" i="24"/>
  <c r="E46" i="24"/>
  <c r="F46" i="24" s="1"/>
  <c r="E45" i="24"/>
  <c r="F45" i="24" s="1"/>
  <c r="E43" i="24"/>
  <c r="E11" i="24"/>
  <c r="F11" i="24" s="1"/>
  <c r="E8" i="24"/>
  <c r="F8" i="24" s="1"/>
  <c r="E9" i="24"/>
  <c r="E7" i="24"/>
  <c r="E17" i="24"/>
  <c r="F17" i="24" s="1"/>
  <c r="E10" i="24"/>
  <c r="G54" i="24"/>
  <c r="D52" i="24"/>
  <c r="G25" i="24"/>
  <c r="G24" i="24" s="1"/>
  <c r="I9" i="24" l="1"/>
  <c r="D6" i="24"/>
  <c r="I45" i="24"/>
  <c r="I8" i="24"/>
  <c r="F26" i="24"/>
  <c r="D50" i="24"/>
  <c r="F51" i="24"/>
  <c r="I10" i="24"/>
  <c r="I52" i="24"/>
  <c r="F34" i="24"/>
  <c r="G6" i="24"/>
  <c r="G5" i="24" s="1"/>
  <c r="I11" i="24"/>
  <c r="I7" i="24"/>
  <c r="I32" i="24"/>
  <c r="I46" i="24"/>
  <c r="I43" i="24"/>
  <c r="D42" i="24"/>
  <c r="G30" i="24"/>
  <c r="G23" i="24" s="1"/>
  <c r="G42" i="24"/>
  <c r="D25" i="24"/>
  <c r="F27" i="24"/>
  <c r="F53" i="24"/>
  <c r="I44" i="24"/>
  <c r="I26" i="24"/>
  <c r="I33" i="24"/>
  <c r="E6" i="24"/>
  <c r="E5" i="24" s="1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I24" i="24" s="1"/>
  <c r="H42" i="24"/>
  <c r="I42" i="24" s="1"/>
  <c r="F7" i="24"/>
  <c r="G50" i="24"/>
  <c r="F52" i="24"/>
  <c r="F50" i="24" l="1"/>
  <c r="F25" i="24"/>
  <c r="F42" i="24"/>
  <c r="I30" i="24"/>
  <c r="F6" i="24"/>
  <c r="F5" i="24"/>
  <c r="I5" i="24"/>
  <c r="I6" i="24"/>
  <c r="I50" i="24"/>
  <c r="I25" i="24"/>
  <c r="H23" i="24"/>
  <c r="I23" i="24" s="1"/>
  <c r="E35" i="24"/>
  <c r="E7" i="22" l="1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<sst xmlns="http://schemas.openxmlformats.org/spreadsheetml/2006/main" count="331" uniqueCount="189">
  <si>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</si>
  <si>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</si>
  <si>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</si>
  <si>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</si>
  <si>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</si>
  <si>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</si>
  <si>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</si>
  <si>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</si>
  <si>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</si>
  <si>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</si>
  <si>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</si>
  <si>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</si>
  <si>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</si>
  <si>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</si>
  <si>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</si>
  <si>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</si>
  <si>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</si>
  <si>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</si>
  <si>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</si>
  <si>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</si>
  <si>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</si>
  <si>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</si>
  <si>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</si>
  <si>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</si>
  <si>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</si>
  <si>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</si>
  <si>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</si>
  <si>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</si>
  <si>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</si>
  <si>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</si>
  <si>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</si>
  <si>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</si>
  <si>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</si>
  <si>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</si>
  <si>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</si>
  <si>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</si>
  <si>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</si>
  <si>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</si>
  <si>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</si>
  <si>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</si>
  <si>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</si>
  <si>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</si>
  <si>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</si>
  <si>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</si>
  <si>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</si>
  <si>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</si>
  <si>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</si>
  <si>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</si>
  <si>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</si>
  <si>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</si>
  <si>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</si>
  <si>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</si>
  <si>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</si>
  <si>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</si>
  <si>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</si>
  <si>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</si>
  <si>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</si>
  <si>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</si>
  <si>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</si>
  <si>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</si>
  <si>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</si>
  <si>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</si>
  <si>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</si>
  <si>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</si>
  <si>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</si>
  <si>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</si>
  <si>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</si>
  <si>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</si>
  <si>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</si>
  <si>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</si>
  <si>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</si>
  <si>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</si>
  <si>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</si>
  <si>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</si>
  <si>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</si>
  <si>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</si>
  <si>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</si>
  <si>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</si>
  <si>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</si>
  <si>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</si>
  <si>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</si>
  <si>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</si>
  <si>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</si>
  <si>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</si>
  <si>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</si>
  <si>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</si>
  <si>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</si>
  <si>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</si>
  <si>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</si>
  <si>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</si>
  <si>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</si>
  <si>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</si>
  <si>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</si>
  <si>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</si>
  <si>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</si>
  <si>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</si>
  <si>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</si>
  <si>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</si>
  <si>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</si>
  <si>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</si>
  <si>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</si>
  <si>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</si>
  <si>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</si>
  <si>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</si>
  <si>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</si>
  <si>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</si>
  <si>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</si>
  <si>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</si>
  <si>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</si>
  <si>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</si>
  <si>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</si>
  <si>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</si>
  <si>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</si>
  <si>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</si>
  <si>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</si>
  <si>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</si>
  <si>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</si>
  <si>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</si>
  <si>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</si>
  <si>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</si>
  <si>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</si>
  <si>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</si>
  <si>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</si>
  <si>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</si>
  <si>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</si>
  <si>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</si>
  <si>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</si>
  <si>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</si>
  <si>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</si>
  <si>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</si>
  <si>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</si>
  <si>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</si>
  <si>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</si>
  <si>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</si>
  <si>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</si>
  <si>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</si>
  <si>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</si>
  <si>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</si>
  <si>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</si>
  <si>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</si>
  <si>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</si>
  <si>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</si>
  <si>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</si>
  <si>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</si>
  <si>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</si>
  <si>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</si>
  <si>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</si>
  <si>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</si>
  <si>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</si>
  <si>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</si>
  <si>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</si>
  <si>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</si>
  <si>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</si>
  <si>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</si>
  <si>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</si>
  <si>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</si>
  <si>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</si>
  <si>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</si>
  <si>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</si>
  <si>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</si>
  <si>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</si>
  <si>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</si>
  <si>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</si>
  <si>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</si>
  <si>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</si>
  <si>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</si>
  <si>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</si>
  <si>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</si>
  <si>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</si>
  <si>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</si>
  <si>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</si>
  <si>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</si>
  <si>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</si>
  <si>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</si>
  <si>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</si>
  <si>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</si>
  <si>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</si>
  <si>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4=1/2</t>
  </si>
  <si>
    <t>5=1/3</t>
  </si>
  <si>
    <t>6=2/3</t>
  </si>
  <si>
    <t>Indeks 2022/2021</t>
  </si>
  <si>
    <t>Indeks 2022/2020</t>
  </si>
  <si>
    <t>REALIZACIJA JANUAR - MAREC 2022</t>
  </si>
  <si>
    <t>REALIZACIJA JANUAR - MAREC 2021</t>
  </si>
  <si>
    <t xml:space="preserve"> REALIZACIJA  MAREC 2022</t>
  </si>
  <si>
    <t xml:space="preserve"> REALIZACIJA  MAREC 2021</t>
  </si>
  <si>
    <t xml:space="preserve"> REALIZACIJA  MAREC 2020</t>
  </si>
  <si>
    <t>REALIZACIJA JANUAR - MAREC 2020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</si>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</sst>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5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6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6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6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7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6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6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6" fontId="28" fillId="0" borderId="33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6" xfId="0" applyNumberFormat="1" applyFont="1" applyFill="1" applyBorder="1" applyAlignment="1"/>
    <xf numFmtId="166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6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1" xfId="0" applyNumberFormat="1" applyFont="1" applyFill="1" applyBorder="1" applyAlignment="1"/>
    <xf numFmtId="166" fontId="47" fillId="41" borderId="22" xfId="0" applyNumberFormat="1" applyFont="1" applyFill="1" applyBorder="1" applyAlignment="1"/>
    <xf numFmtId="166" fontId="47" fillId="0" borderId="31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6" fontId="47" fillId="42" borderId="40" xfId="0" applyNumberFormat="1" applyFont="1" applyFill="1" applyBorder="1" applyAlignment="1"/>
    <xf numFmtId="166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6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  <xf numFmtId="166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>
      <alignment horizontal="right"/>
    </xf>
    <xf numFmtId="166" fontId="28" fillId="0" borderId="1" xfId="0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3" xfId="279" xr:uid="{00000000-0005-0000-0000-000090000000}"/>
    <cellStyle name="Navadno 10 3 2" xfId="555" xr:uid="{00000000-0005-0000-0000-000091000000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8" xfId="692" xr:uid="{00000000-0005-0000-0000-0000B5000000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7" xfId="234" xr:uid="{00000000-0005-0000-0000-000001010000}"/>
    <cellStyle name="Navadno 2 4 2 7 2" xfId="510" xr:uid="{00000000-0005-0000-0000-000002010000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3" xfId="235" xr:uid="{00000000-0005-0000-0000-00000E010000}"/>
    <cellStyle name="Navadno 2 4 4 3 2" xfId="511" xr:uid="{00000000-0005-0000-0000-00000F010000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3" xfId="236" xr:uid="{00000000-0005-0000-0000-00001A010000}"/>
    <cellStyle name="Navadno 2 4 5 3 2" xfId="512" xr:uid="{00000000-0005-0000-0000-00001B010000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3" xfId="237" xr:uid="{00000000-0005-0000-0000-000026010000}"/>
    <cellStyle name="Navadno 2 4 6 3 2" xfId="513" xr:uid="{00000000-0005-0000-0000-000027010000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3" xfId="238" xr:uid="{00000000-0005-0000-0000-000035010000}"/>
    <cellStyle name="Navadno 2 7 2 3 2" xfId="514" xr:uid="{00000000-0005-0000-0000-000036010000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3" xfId="239" xr:uid="{00000000-0005-0000-0000-000041010000}"/>
    <cellStyle name="Navadno 2 7 3 3 2" xfId="515" xr:uid="{00000000-0005-0000-0000-000042010000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3" xfId="240" xr:uid="{00000000-0005-0000-0000-00004D010000}"/>
    <cellStyle name="Navadno 2 7 4 3 2" xfId="516" xr:uid="{00000000-0005-0000-0000-00004E010000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3" xfId="241" xr:uid="{00000000-0005-0000-0000-000059010000}"/>
    <cellStyle name="Navadno 2 7 5 3 2" xfId="517" xr:uid="{00000000-0005-0000-0000-00005A010000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3" xfId="264" xr:uid="{00000000-0005-0000-0000-000069010000}"/>
    <cellStyle name="Navadno 3 10 3 2" xfId="540" xr:uid="{00000000-0005-0000-0000-00006A010000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2" xfId="232" xr:uid="{00000000-0005-0000-0000-000074010000}"/>
    <cellStyle name="Navadno 3 12 2" xfId="508" xr:uid="{00000000-0005-0000-0000-000075010000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3" xfId="242" xr:uid="{00000000-0005-0000-0000-000081010000}"/>
    <cellStyle name="Navadno 3 2 3 2" xfId="518" xr:uid="{00000000-0005-0000-0000-000082010000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3" xfId="243" xr:uid="{00000000-0005-0000-0000-00008D010000}"/>
    <cellStyle name="Navadno 3 3 3 2" xfId="519" xr:uid="{00000000-0005-0000-0000-00008E010000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3" xfId="259" xr:uid="{00000000-0005-0000-0000-000099010000}"/>
    <cellStyle name="Navadno 3 4 3 2" xfId="535" xr:uid="{00000000-0005-0000-0000-00009A010000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3" xfId="258" xr:uid="{00000000-0005-0000-0000-0000A5010000}"/>
    <cellStyle name="Navadno 3 5 3 2" xfId="534" xr:uid="{00000000-0005-0000-0000-0000A6010000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3" xfId="260" xr:uid="{00000000-0005-0000-0000-0000B1010000}"/>
    <cellStyle name="Navadno 3 6 3 2" xfId="536" xr:uid="{00000000-0005-0000-0000-0000B2010000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3" xfId="257" xr:uid="{00000000-0005-0000-0000-0000BD010000}"/>
    <cellStyle name="Navadno 3 7 3 2" xfId="533" xr:uid="{00000000-0005-0000-0000-0000BE010000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3" xfId="262" xr:uid="{00000000-0005-0000-0000-0000C9010000}"/>
    <cellStyle name="Navadno 3 8 3 2" xfId="538" xr:uid="{00000000-0005-0000-0000-0000CA010000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3" xfId="255" xr:uid="{00000000-0005-0000-0000-0000D5010000}"/>
    <cellStyle name="Navadno 3 9 3 2" xfId="531" xr:uid="{00000000-0005-0000-0000-0000D6010000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2" xfId="233" xr:uid="{00000000-0005-0000-0000-0000E2010000}"/>
    <cellStyle name="Navadno 4 12 2" xfId="509" xr:uid="{00000000-0005-0000-0000-0000E3010000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2" xfId="111" xr:uid="{00000000-0005-0000-0000-0000E7010000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3" xfId="244" xr:uid="{00000000-0005-0000-0000-0000EF010000}"/>
    <cellStyle name="Navadno 4 2 2 3 2" xfId="520" xr:uid="{00000000-0005-0000-0000-0000F0010000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3" xfId="261" xr:uid="{00000000-0005-0000-0000-0000FB010000}"/>
    <cellStyle name="Navadno 4 2 3 3 2" xfId="537" xr:uid="{00000000-0005-0000-0000-0000FC010000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3" xfId="256" xr:uid="{00000000-0005-0000-0000-000007020000}"/>
    <cellStyle name="Navadno 4 2 4 3 2" xfId="532" xr:uid="{00000000-0005-0000-0000-000008020000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3" xfId="263" xr:uid="{00000000-0005-0000-0000-000013020000}"/>
    <cellStyle name="Navadno 4 2 5 3 2" xfId="539" xr:uid="{00000000-0005-0000-0000-000014020000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3" xfId="254" xr:uid="{00000000-0005-0000-0000-00001F020000}"/>
    <cellStyle name="Navadno 4 2 6 3 2" xfId="530" xr:uid="{00000000-0005-0000-0000-000020020000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3" xfId="265" xr:uid="{00000000-0005-0000-0000-00002B020000}"/>
    <cellStyle name="Navadno 4 2 7 3 2" xfId="541" xr:uid="{00000000-0005-0000-0000-00002C020000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3" xfId="253" xr:uid="{00000000-0005-0000-0000-000037020000}"/>
    <cellStyle name="Navadno 4 2 8 3 2" xfId="529" xr:uid="{00000000-0005-0000-0000-000038020000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3" xfId="266" xr:uid="{00000000-0005-0000-0000-000043020000}"/>
    <cellStyle name="Navadno 4 2 9 3 2" xfId="542" xr:uid="{00000000-0005-0000-0000-000044020000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3" xfId="245" xr:uid="{00000000-0005-0000-0000-00004F020000}"/>
    <cellStyle name="Navadno 4 3 3 2" xfId="521" xr:uid="{00000000-0005-0000-0000-000050020000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4" xfId="144" xr:uid="{00000000-0005-0000-0000-000054020000}"/>
    <cellStyle name="Navadno 4 4 2" xfId="710" xr:uid="{00000000-0005-0000-0000-000055020000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3" xfId="247" xr:uid="{00000000-0005-0000-0000-000063020000}"/>
    <cellStyle name="Navadno 5 2 3 2" xfId="523" xr:uid="{00000000-0005-0000-0000-000064020000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3" xfId="248" xr:uid="{00000000-0005-0000-0000-00006F020000}"/>
    <cellStyle name="Navadno 5 3 3 2" xfId="524" xr:uid="{00000000-0005-0000-0000-000070020000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5" xfId="246" xr:uid="{00000000-0005-0000-0000-00007A020000}"/>
    <cellStyle name="Navadno 5 5 2" xfId="522" xr:uid="{00000000-0005-0000-0000-00007B020000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6" xfId="117" xr:uid="{00000000-0005-0000-0000-00007F020000}"/>
    <cellStyle name="Navadno 6 10" xfId="697" xr:uid="{00000000-0005-0000-0000-000080020000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7" xfId="249" xr:uid="{00000000-0005-0000-0000-00008B020000}"/>
    <cellStyle name="Navadno 6 7 2" xfId="525" xr:uid="{00000000-0005-0000-0000-00008C020000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3" xfId="250" xr:uid="{00000000-0005-0000-0000-000097020000}"/>
    <cellStyle name="Navadno 7 3 2" xfId="526" xr:uid="{00000000-0005-0000-0000-000098020000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3" xfId="251" xr:uid="{00000000-0005-0000-0000-0000A4020000}"/>
    <cellStyle name="Navadno 8 3 2" xfId="527" xr:uid="{00000000-0005-0000-0000-0000A5020000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3" xfId="252" xr:uid="{00000000-0005-0000-0000-0000B0020000}"/>
    <cellStyle name="Navadno 9 3 2" xfId="528" xr:uid="{00000000-0005-0000-0000-0000B1020000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2" xfId="54" xr:uid="{00000000-0005-0000-0000-0000BA020000}"/>
    <cellStyle name="normal 2 3" xfId="708" xr:uid="{00000000-0005-0000-0000-0000BB02000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3" xfId="281" xr:uid="{00000000-0005-0000-0000-0000C7020000}"/>
    <cellStyle name="Opomba 2 3 2" xfId="557" xr:uid="{00000000-0005-0000-0000-0000C8020000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2324936"/>
        <c:axId val="282327680"/>
      </c:barChart>
      <c:catAx>
        <c:axId val="282324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2327680"/>
        <c:crosses val="autoZero"/>
        <c:auto val="1"/>
        <c:lblAlgn val="ctr"/>
        <c:lblOffset val="100"/>
        <c:noMultiLvlLbl val="0"/>
      </c:catAx>
      <c:valAx>
        <c:axId val="282327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2324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11.562062403900809</c:v>
                </c:pt>
                <c:pt idx="1">
                  <c:v>21.630474094263253</c:v>
                </c:pt>
                <c:pt idx="2">
                  <c:v>13.928242727841535</c:v>
                </c:pt>
                <c:pt idx="3">
                  <c:v>52.879220773994405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10.785425016470359</c:v>
                </c:pt>
                <c:pt idx="1">
                  <c:v>20.801076812898835</c:v>
                </c:pt>
                <c:pt idx="2">
                  <c:v>15.41749946071784</c:v>
                </c:pt>
                <c:pt idx="3">
                  <c:v>52.995998709912975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84"/>
  <sheetViews>
    <sheetView tabSelected="1" topLeftCell="D64" zoomScaleNormal="100" workbookViewId="0">
      <selection activeCell="M59" sqref="M59"/>
    </sheetView>
  </sheetViews>
  <sheetFormatPr defaultColWidth="11.5546875" defaultRowHeight="14.4" x14ac:dyDescent="0.3"/>
  <cols>
    <col min="1" max="1" width="3.21875" style="126" customWidth="1"/>
    <col min="2" max="2" width="6.77734375" style="126" customWidth="1"/>
    <col min="3" max="3" width="57.21875" style="126" customWidth="1"/>
    <col min="4" max="5" width="18.21875" style="222" bestFit="1" customWidth="1"/>
    <col min="6" max="6" width="18.21875" style="222" customWidth="1"/>
    <col min="7" max="7" width="9.21875" style="222" customWidth="1"/>
    <col min="8" max="8" width="10.21875" style="222" customWidth="1"/>
    <col min="9" max="9" width="10" style="126" customWidth="1"/>
    <col min="10" max="11" width="18.21875" style="126" bestFit="1" customWidth="1"/>
    <col min="12" max="12" width="18.21875" style="126" customWidth="1"/>
    <col min="13" max="13" width="9.77734375" style="126" bestFit="1" customWidth="1"/>
    <col min="14" max="14" width="10" style="126" customWidth="1"/>
    <col min="15" max="15" width="10.21875" style="126" customWidth="1"/>
    <col min="16" max="16384" width="11.5546875" style="126"/>
  </cols>
  <sheetData>
    <row r="1" spans="1:15" ht="17.399999999999999" x14ac:dyDescent="0.3">
      <c r="B1" s="266" t="s">
        <v>188</v>
      </c>
      <c r="C1" s="266"/>
    </row>
    <row r="3" spans="1:15" x14ac:dyDescent="0.3">
      <c r="B3" s="6" t="s">
        <v>123</v>
      </c>
      <c r="C3" s="6"/>
      <c r="D3" s="142"/>
      <c r="E3" s="142"/>
      <c r="F3" s="142"/>
      <c r="G3" s="142"/>
      <c r="H3" s="142"/>
      <c r="I3" s="6"/>
      <c r="J3" s="115"/>
      <c r="K3" s="115"/>
      <c r="L3" s="115"/>
      <c r="M3" s="115"/>
      <c r="N3" s="115"/>
      <c r="O3" s="115"/>
    </row>
    <row r="4" spans="1:15" x14ac:dyDescent="0.3">
      <c r="B4" s="6" t="s">
        <v>124</v>
      </c>
      <c r="C4" s="6"/>
      <c r="D4" s="142"/>
      <c r="E4" s="267"/>
      <c r="F4" s="267"/>
      <c r="G4" s="142"/>
      <c r="H4" s="142"/>
      <c r="I4" s="6"/>
      <c r="J4" s="7"/>
      <c r="K4" s="267"/>
      <c r="L4" s="267"/>
      <c r="M4" s="115"/>
      <c r="N4" s="115"/>
      <c r="O4" s="115"/>
    </row>
    <row r="5" spans="1:15" x14ac:dyDescent="0.3">
      <c r="B5" s="6" t="s">
        <v>131</v>
      </c>
      <c r="C5" s="6"/>
      <c r="D5" s="142"/>
      <c r="E5" s="115"/>
      <c r="F5" s="115"/>
      <c r="G5" s="142"/>
      <c r="H5" s="142"/>
      <c r="I5" s="6"/>
      <c r="J5" s="115"/>
      <c r="K5" s="115"/>
      <c r="L5" s="115"/>
      <c r="M5" s="115"/>
      <c r="N5" s="115"/>
      <c r="O5" s="115"/>
    </row>
    <row r="6" spans="1:15" x14ac:dyDescent="0.3">
      <c r="B6" s="115"/>
      <c r="C6" s="6"/>
      <c r="D6" s="142"/>
      <c r="E6" s="142"/>
      <c r="F6" s="142"/>
      <c r="G6" s="142"/>
      <c r="H6" s="142"/>
      <c r="I6" s="6"/>
      <c r="J6" s="115"/>
      <c r="K6" s="115"/>
      <c r="L6" s="115"/>
      <c r="M6" s="115"/>
      <c r="N6" s="115"/>
      <c r="O6" s="115"/>
    </row>
    <row r="7" spans="1:15" x14ac:dyDescent="0.3">
      <c r="B7" s="11"/>
      <c r="C7" s="1"/>
      <c r="D7" s="142"/>
      <c r="E7" s="142"/>
      <c r="F7" s="142"/>
      <c r="G7" s="142"/>
      <c r="H7" s="142"/>
      <c r="I7" s="6"/>
      <c r="J7" s="115"/>
      <c r="K7" s="115"/>
      <c r="L7" s="115"/>
      <c r="M7" s="115"/>
      <c r="N7" s="115"/>
      <c r="O7" s="115"/>
    </row>
    <row r="8" spans="1:15" ht="15" thickBot="1" x14ac:dyDescent="0.35">
      <c r="A8" s="268"/>
      <c r="B8" s="269" t="s">
        <v>106</v>
      </c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</row>
    <row r="9" spans="1:15" ht="55.2" customHeight="1" x14ac:dyDescent="0.3">
      <c r="A9" s="268"/>
      <c r="B9" s="8"/>
      <c r="C9" s="18"/>
      <c r="D9" s="123" t="s">
        <v>184</v>
      </c>
      <c r="E9" s="123" t="s">
        <v>185</v>
      </c>
      <c r="F9" s="123" t="s">
        <v>186</v>
      </c>
      <c r="G9" s="232" t="s">
        <v>180</v>
      </c>
      <c r="H9" s="232" t="s">
        <v>181</v>
      </c>
      <c r="I9" s="244" t="s">
        <v>173</v>
      </c>
      <c r="J9" s="124" t="s">
        <v>182</v>
      </c>
      <c r="K9" s="124" t="s">
        <v>183</v>
      </c>
      <c r="L9" s="124" t="s">
        <v>187</v>
      </c>
      <c r="M9" s="232" t="s">
        <v>180</v>
      </c>
      <c r="N9" s="232" t="s">
        <v>181</v>
      </c>
      <c r="O9" s="242" t="s">
        <v>173</v>
      </c>
    </row>
    <row r="10" spans="1:15" s="137" customFormat="1" ht="19.2" customHeight="1" x14ac:dyDescent="0.25">
      <c r="A10" s="268"/>
      <c r="B10" s="9" t="s">
        <v>60</v>
      </c>
      <c r="C10" s="19" t="s">
        <v>125</v>
      </c>
      <c r="D10" s="13">
        <v>1</v>
      </c>
      <c r="E10" s="10">
        <v>2</v>
      </c>
      <c r="F10" s="10">
        <v>3</v>
      </c>
      <c r="G10" s="228" t="s">
        <v>177</v>
      </c>
      <c r="H10" s="228" t="s">
        <v>178</v>
      </c>
      <c r="I10" s="14" t="s">
        <v>179</v>
      </c>
      <c r="J10" s="10">
        <v>1</v>
      </c>
      <c r="K10" s="10">
        <v>2</v>
      </c>
      <c r="L10" s="10">
        <v>3</v>
      </c>
      <c r="M10" s="10" t="s">
        <v>177</v>
      </c>
      <c r="N10" s="10" t="s">
        <v>178</v>
      </c>
      <c r="O10" s="243" t="s">
        <v>179</v>
      </c>
    </row>
    <row r="11" spans="1:15" s="137" customFormat="1" ht="22.95" customHeight="1" x14ac:dyDescent="0.3">
      <c r="A11" s="268"/>
      <c r="B11" s="119" t="s">
        <v>21</v>
      </c>
      <c r="C11" s="143" t="s">
        <v>98</v>
      </c>
      <c r="D11" s="120">
        <v>1543004534.8599999</v>
      </c>
      <c r="E11" s="121">
        <v>1383832357.7300005</v>
      </c>
      <c r="F11" s="121">
        <v>1204903052.95</v>
      </c>
      <c r="G11" s="145">
        <v>111.50227310706198</v>
      </c>
      <c r="H11" s="145">
        <v>128.06047184312598</v>
      </c>
      <c r="I11" s="144">
        <v>114.85009971067153</v>
      </c>
      <c r="J11" s="121">
        <v>4728165461.5699997</v>
      </c>
      <c r="K11" s="121">
        <v>4136430670.2500005</v>
      </c>
      <c r="L11" s="121">
        <v>4090178052.3900003</v>
      </c>
      <c r="M11" s="145">
        <v>114.30544443971633</v>
      </c>
      <c r="N11" s="145">
        <v>115.59803512238804</v>
      </c>
      <c r="O11" s="223">
        <v>101.13082162359591</v>
      </c>
    </row>
    <row r="12" spans="1:15" s="137" customFormat="1" ht="31.95" customHeight="1" x14ac:dyDescent="0.3">
      <c r="A12" s="268"/>
      <c r="B12" s="147" t="s">
        <v>22</v>
      </c>
      <c r="C12" s="148" t="s">
        <v>119</v>
      </c>
      <c r="D12" s="255">
        <v>368872632.70999998</v>
      </c>
      <c r="E12" s="149">
        <v>319996423.14000028</v>
      </c>
      <c r="F12" s="149">
        <v>291253631.63000005</v>
      </c>
      <c r="G12" s="151">
        <v>115.27398621846972</v>
      </c>
      <c r="H12" s="151">
        <v>126.64996849845456</v>
      </c>
      <c r="I12" s="150">
        <v>109.86864656386987</v>
      </c>
      <c r="J12" s="139">
        <v>1060662342.9300001</v>
      </c>
      <c r="K12" s="139">
        <v>947664939.55000031</v>
      </c>
      <c r="L12" s="149">
        <v>885484476.8900001</v>
      </c>
      <c r="M12" s="151">
        <v>111.9237716479895</v>
      </c>
      <c r="N12" s="151">
        <v>119.78327916659364</v>
      </c>
      <c r="O12" s="224">
        <v>107.02219680670073</v>
      </c>
    </row>
    <row r="13" spans="1:15" s="137" customFormat="1" ht="22.95" customHeight="1" x14ac:dyDescent="0.25">
      <c r="A13" s="268"/>
      <c r="B13" s="2" t="s">
        <v>23</v>
      </c>
      <c r="C13" s="152" t="s">
        <v>61</v>
      </c>
      <c r="D13" s="256">
        <v>278289659.19</v>
      </c>
      <c r="E13" s="153">
        <v>244467638.91000026</v>
      </c>
      <c r="F13" s="153">
        <v>220426379.30000007</v>
      </c>
      <c r="G13" s="155">
        <v>113.83496827261099</v>
      </c>
      <c r="H13" s="155">
        <v>126.25061486458844</v>
      </c>
      <c r="I13" s="154">
        <v>110.9067071220546</v>
      </c>
      <c r="J13" s="128">
        <v>818713403.2700001</v>
      </c>
      <c r="K13" s="128">
        <v>745817363.61000025</v>
      </c>
      <c r="L13" s="153">
        <v>675377802.48000014</v>
      </c>
      <c r="M13" s="155">
        <v>109.773979960343</v>
      </c>
      <c r="N13" s="155">
        <v>121.22302513699279</v>
      </c>
      <c r="O13" s="225">
        <v>110.42965298405495</v>
      </c>
    </row>
    <row r="14" spans="1:15" s="137" customFormat="1" ht="19.95" customHeight="1" x14ac:dyDescent="0.25">
      <c r="A14" s="268"/>
      <c r="B14" s="156" t="s">
        <v>24</v>
      </c>
      <c r="C14" s="157" t="s">
        <v>62</v>
      </c>
      <c r="D14" s="257">
        <v>1765012.4500000004</v>
      </c>
      <c r="E14" s="158">
        <v>1738403.1100000003</v>
      </c>
      <c r="F14" s="158">
        <v>1039612.7600000002</v>
      </c>
      <c r="G14" s="161">
        <v>101.53067719718933</v>
      </c>
      <c r="H14" s="161">
        <v>169.77595099929323</v>
      </c>
      <c r="I14" s="159">
        <v>167.21640757852953</v>
      </c>
      <c r="J14" s="160">
        <v>3379379.8000000003</v>
      </c>
      <c r="K14" s="160">
        <v>4004728.6000000006</v>
      </c>
      <c r="L14" s="158">
        <v>3982670.84</v>
      </c>
      <c r="M14" s="161">
        <v>84.384739580105375</v>
      </c>
      <c r="N14" s="161">
        <v>84.852098899541502</v>
      </c>
      <c r="O14" s="233">
        <v>100.5538434102679</v>
      </c>
    </row>
    <row r="15" spans="1:15" s="137" customFormat="1" ht="19.95" customHeight="1" x14ac:dyDescent="0.25">
      <c r="A15" s="268"/>
      <c r="B15" s="162" t="s">
        <v>63</v>
      </c>
      <c r="C15" s="163" t="s">
        <v>0</v>
      </c>
      <c r="D15" s="258">
        <v>2001283.0200000005</v>
      </c>
      <c r="E15" s="164">
        <v>1925404.9400000004</v>
      </c>
      <c r="F15" s="164">
        <v>1394784.4900000002</v>
      </c>
      <c r="G15" s="168">
        <v>103.94088944219703</v>
      </c>
      <c r="H15" s="168">
        <v>143.48331475925718</v>
      </c>
      <c r="I15" s="165">
        <v>138.0431854386336</v>
      </c>
      <c r="J15" s="167">
        <v>5218705.32</v>
      </c>
      <c r="K15" s="167">
        <v>5580106.4700000007</v>
      </c>
      <c r="L15" s="164">
        <v>6045248.4199999999</v>
      </c>
      <c r="M15" s="168">
        <v>93.523400459418099</v>
      </c>
      <c r="N15" s="168">
        <v>86.327392315831418</v>
      </c>
      <c r="O15" s="234">
        <v>92.305660285834875</v>
      </c>
    </row>
    <row r="16" spans="1:15" s="137" customFormat="1" ht="19.95" customHeight="1" x14ac:dyDescent="0.25">
      <c r="A16" s="268"/>
      <c r="B16" s="162" t="s">
        <v>25</v>
      </c>
      <c r="C16" s="163" t="s">
        <v>1</v>
      </c>
      <c r="D16" s="258">
        <v>236270.57000000007</v>
      </c>
      <c r="E16" s="164">
        <v>187001.83000000007</v>
      </c>
      <c r="F16" s="164">
        <v>355171.73</v>
      </c>
      <c r="G16" s="168">
        <v>126.34666195512632</v>
      </c>
      <c r="H16" s="168">
        <v>66.522909917408143</v>
      </c>
      <c r="I16" s="165">
        <v>52.651102045762514</v>
      </c>
      <c r="J16" s="167">
        <v>1839325.52</v>
      </c>
      <c r="K16" s="167">
        <v>1575377.87</v>
      </c>
      <c r="L16" s="164">
        <v>2062577.58</v>
      </c>
      <c r="M16" s="168">
        <v>116.75456124059937</v>
      </c>
      <c r="N16" s="168">
        <v>89.176064834370976</v>
      </c>
      <c r="O16" s="234">
        <v>76.379084368792576</v>
      </c>
    </row>
    <row r="17" spans="1:15" s="137" customFormat="1" ht="19.95" customHeight="1" x14ac:dyDescent="0.25">
      <c r="A17" s="268"/>
      <c r="B17" s="156" t="s">
        <v>26</v>
      </c>
      <c r="C17" s="157" t="s">
        <v>64</v>
      </c>
      <c r="D17" s="257">
        <v>258072057.35000002</v>
      </c>
      <c r="E17" s="158">
        <v>229332289.36000025</v>
      </c>
      <c r="F17" s="158">
        <v>210842329.24000007</v>
      </c>
      <c r="G17" s="161">
        <v>112.53193262501505</v>
      </c>
      <c r="H17" s="161">
        <v>122.40049627617174</v>
      </c>
      <c r="I17" s="159">
        <v>108.76956737608093</v>
      </c>
      <c r="J17" s="160">
        <v>762327071.36000013</v>
      </c>
      <c r="K17" s="160">
        <v>699614904.27000022</v>
      </c>
      <c r="L17" s="158">
        <v>636792273.22000003</v>
      </c>
      <c r="M17" s="161">
        <v>108.96381233550703</v>
      </c>
      <c r="N17" s="161">
        <v>119.71361830526328</v>
      </c>
      <c r="O17" s="233">
        <v>109.86548262156694</v>
      </c>
    </row>
    <row r="18" spans="1:15" s="137" customFormat="1" ht="19.95" customHeight="1" x14ac:dyDescent="0.25">
      <c r="A18" s="268"/>
      <c r="B18" s="156" t="s">
        <v>27</v>
      </c>
      <c r="C18" s="157" t="s">
        <v>145</v>
      </c>
      <c r="D18" s="257">
        <v>18398372.879999995</v>
      </c>
      <c r="E18" s="158">
        <v>13935608.240000002</v>
      </c>
      <c r="F18" s="158">
        <v>8502139.1199999973</v>
      </c>
      <c r="G18" s="161">
        <v>132.02418267751185</v>
      </c>
      <c r="H18" s="161">
        <v>216.39698692674415</v>
      </c>
      <c r="I18" s="159">
        <v>163.90708318590777</v>
      </c>
      <c r="J18" s="160">
        <v>53227844.269999996</v>
      </c>
      <c r="K18" s="160">
        <v>42654795.270000003</v>
      </c>
      <c r="L18" s="158">
        <v>34218515.479999997</v>
      </c>
      <c r="M18" s="161">
        <v>124.78748035964959</v>
      </c>
      <c r="N18" s="161">
        <v>155.55275710634072</v>
      </c>
      <c r="O18" s="233">
        <v>124.65413730449772</v>
      </c>
    </row>
    <row r="19" spans="1:15" s="137" customFormat="1" ht="19.95" customHeight="1" x14ac:dyDescent="0.25">
      <c r="A19" s="268"/>
      <c r="B19" s="156" t="s">
        <v>28</v>
      </c>
      <c r="C19" s="157" t="s">
        <v>2</v>
      </c>
      <c r="D19" s="257">
        <v>54216.50999999998</v>
      </c>
      <c r="E19" s="158">
        <v>-538661.80000000005</v>
      </c>
      <c r="F19" s="158">
        <v>42298.179999999993</v>
      </c>
      <c r="G19" s="161">
        <v>-10.065037097488624</v>
      </c>
      <c r="H19" s="161">
        <v>128.17693338105798</v>
      </c>
      <c r="I19" s="159">
        <v>-1273.4869443555258</v>
      </c>
      <c r="J19" s="160">
        <v>-220892.16</v>
      </c>
      <c r="K19" s="160">
        <v>-457064.53</v>
      </c>
      <c r="L19" s="158">
        <v>384342.94</v>
      </c>
      <c r="M19" s="161">
        <v>48.328440625221994</v>
      </c>
      <c r="N19" s="161">
        <v>-57.472672712551976</v>
      </c>
      <c r="O19" s="233">
        <v>-118.92101621536226</v>
      </c>
    </row>
    <row r="20" spans="1:15" s="137" customFormat="1" ht="22.95" customHeight="1" x14ac:dyDescent="0.25">
      <c r="A20" s="268"/>
      <c r="B20" s="2" t="s">
        <v>29</v>
      </c>
      <c r="C20" s="152" t="s">
        <v>176</v>
      </c>
      <c r="D20" s="256">
        <v>90605289.180000007</v>
      </c>
      <c r="E20" s="153">
        <v>75524178.060000002</v>
      </c>
      <c r="F20" s="153">
        <v>73222603.87999998</v>
      </c>
      <c r="G20" s="155">
        <v>119.96858689149698</v>
      </c>
      <c r="H20" s="155">
        <v>123.7395071725221</v>
      </c>
      <c r="I20" s="154">
        <v>103.14325639630617</v>
      </c>
      <c r="J20" s="128">
        <v>246668172.66000003</v>
      </c>
      <c r="K20" s="128">
        <v>201942895.57000002</v>
      </c>
      <c r="L20" s="153">
        <v>212772616.76999998</v>
      </c>
      <c r="M20" s="155">
        <v>122.1474872704778</v>
      </c>
      <c r="N20" s="155">
        <v>115.93041266519741</v>
      </c>
      <c r="O20" s="225">
        <v>94.910190341031281</v>
      </c>
    </row>
    <row r="21" spans="1:15" s="137" customFormat="1" ht="22.95" customHeight="1" x14ac:dyDescent="0.25">
      <c r="A21" s="268"/>
      <c r="B21" s="162" t="s">
        <v>174</v>
      </c>
      <c r="C21" s="163" t="s">
        <v>104</v>
      </c>
      <c r="D21" s="258">
        <v>102308057.77000001</v>
      </c>
      <c r="E21" s="164">
        <v>86938472.100000009</v>
      </c>
      <c r="F21" s="164">
        <v>88425141.299999982</v>
      </c>
      <c r="G21" s="155">
        <v>117.67869310185404</v>
      </c>
      <c r="H21" s="155">
        <v>115.7001914454391</v>
      </c>
      <c r="I21" s="154">
        <v>98.318725672197516</v>
      </c>
      <c r="J21" s="167">
        <v>263142808.78000003</v>
      </c>
      <c r="K21" s="167">
        <v>218307969.27000001</v>
      </c>
      <c r="L21" s="164">
        <v>233458527.61999997</v>
      </c>
      <c r="M21" s="155">
        <v>120.53742685616254</v>
      </c>
      <c r="N21" s="155">
        <v>112.71501258172805</v>
      </c>
      <c r="O21" s="225">
        <v>93.510385547080759</v>
      </c>
    </row>
    <row r="22" spans="1:15" s="137" customFormat="1" ht="22.95" customHeight="1" x14ac:dyDescent="0.25">
      <c r="A22" s="268"/>
      <c r="B22" s="162" t="s">
        <v>175</v>
      </c>
      <c r="C22" s="163" t="s">
        <v>1</v>
      </c>
      <c r="D22" s="258">
        <v>11702768.59</v>
      </c>
      <c r="E22" s="164">
        <v>11414294.039999999</v>
      </c>
      <c r="F22" s="164">
        <v>15202537.420000002</v>
      </c>
      <c r="G22" s="155">
        <v>102.52730960836543</v>
      </c>
      <c r="H22" s="155">
        <v>76.979048080514431</v>
      </c>
      <c r="I22" s="154">
        <v>75.081505966127054</v>
      </c>
      <c r="J22" s="167">
        <v>16474636.119999999</v>
      </c>
      <c r="K22" s="167">
        <v>16365073.699999999</v>
      </c>
      <c r="L22" s="164">
        <v>20685910.850000001</v>
      </c>
      <c r="M22" s="155">
        <v>100.66948931614039</v>
      </c>
      <c r="N22" s="155">
        <v>79.641821138371569</v>
      </c>
      <c r="O22" s="225">
        <v>79.112173588430593</v>
      </c>
    </row>
    <row r="23" spans="1:15" s="137" customFormat="1" ht="22.95" customHeight="1" x14ac:dyDescent="0.25">
      <c r="A23" s="268"/>
      <c r="B23" s="2" t="s">
        <v>30</v>
      </c>
      <c r="C23" s="152" t="s">
        <v>4</v>
      </c>
      <c r="D23" s="256">
        <v>-22315.659999999218</v>
      </c>
      <c r="E23" s="153">
        <v>4606.1699999999837</v>
      </c>
      <c r="F23" s="153">
        <v>-2395351.5500000003</v>
      </c>
      <c r="G23" s="155">
        <v>-484.47321744528091</v>
      </c>
      <c r="H23" s="155">
        <v>0.93162358569034331</v>
      </c>
      <c r="I23" s="154">
        <v>-0.1922961996956139</v>
      </c>
      <c r="J23" s="128">
        <v>-4719233</v>
      </c>
      <c r="K23" s="128">
        <v>-95319.63</v>
      </c>
      <c r="L23" s="153">
        <v>-2665942.3600000003</v>
      </c>
      <c r="M23" s="155">
        <v>4950.9560622507661</v>
      </c>
      <c r="N23" s="155">
        <v>177.01931860222214</v>
      </c>
      <c r="O23" s="225">
        <v>3.5754572728271588</v>
      </c>
    </row>
    <row r="24" spans="1:15" s="137" customFormat="1" ht="34.950000000000003" customHeight="1" x14ac:dyDescent="0.3">
      <c r="A24" s="268"/>
      <c r="B24" s="147" t="s">
        <v>31</v>
      </c>
      <c r="C24" s="148" t="s">
        <v>65</v>
      </c>
      <c r="D24" s="255">
        <v>690092273.08999991</v>
      </c>
      <c r="E24" s="149">
        <v>643059605.63000035</v>
      </c>
      <c r="F24" s="149">
        <v>604286910.51999998</v>
      </c>
      <c r="G24" s="151">
        <v>107.31388926442082</v>
      </c>
      <c r="H24" s="151">
        <v>114.19944087423023</v>
      </c>
      <c r="I24" s="150">
        <v>106.41627254123969</v>
      </c>
      <c r="J24" s="139">
        <v>2045623499.6900001</v>
      </c>
      <c r="K24" s="139">
        <v>1912004729.1200004</v>
      </c>
      <c r="L24" s="149">
        <v>1816651928.2600002</v>
      </c>
      <c r="M24" s="151">
        <v>106.98841213805458</v>
      </c>
      <c r="N24" s="151">
        <v>112.60404196687861</v>
      </c>
      <c r="O24" s="224">
        <v>105.24882061206571</v>
      </c>
    </row>
    <row r="25" spans="1:15" s="137" customFormat="1" ht="22.95" customHeight="1" x14ac:dyDescent="0.25">
      <c r="A25" s="268"/>
      <c r="B25" s="2" t="s">
        <v>32</v>
      </c>
      <c r="C25" s="152" t="s">
        <v>5</v>
      </c>
      <c r="D25" s="256">
        <v>3922973.2799999993</v>
      </c>
      <c r="E25" s="153">
        <v>3697927.5800000019</v>
      </c>
      <c r="F25" s="153">
        <v>3458283.2200000016</v>
      </c>
      <c r="G25" s="155">
        <v>106.08572491297943</v>
      </c>
      <c r="H25" s="155">
        <v>113.43701572250053</v>
      </c>
      <c r="I25" s="154">
        <v>106.92957588360852</v>
      </c>
      <c r="J25" s="128">
        <v>11616427.33</v>
      </c>
      <c r="K25" s="128">
        <v>10979499.670000002</v>
      </c>
      <c r="L25" s="153">
        <v>10403551.300000001</v>
      </c>
      <c r="M25" s="155">
        <v>105.80106269997272</v>
      </c>
      <c r="N25" s="155">
        <v>111.65828854998772</v>
      </c>
      <c r="O25" s="225">
        <v>105.53607468634294</v>
      </c>
    </row>
    <row r="26" spans="1:15" s="137" customFormat="1" ht="22.95" customHeight="1" x14ac:dyDescent="0.25">
      <c r="A26" s="268"/>
      <c r="B26" s="2" t="s">
        <v>33</v>
      </c>
      <c r="C26" s="152" t="s">
        <v>6</v>
      </c>
      <c r="D26" s="256">
        <v>3567382.4099999983</v>
      </c>
      <c r="E26" s="153">
        <v>3356689.2199999969</v>
      </c>
      <c r="F26" s="153">
        <v>3120517.450000002</v>
      </c>
      <c r="G26" s="155">
        <v>106.27681552240935</v>
      </c>
      <c r="H26" s="155">
        <v>114.32021987250852</v>
      </c>
      <c r="I26" s="154">
        <v>107.56835280635893</v>
      </c>
      <c r="J26" s="128">
        <v>10548236.139999999</v>
      </c>
      <c r="K26" s="128">
        <v>9976271.839999998</v>
      </c>
      <c r="L26" s="153">
        <v>9393766.9300000016</v>
      </c>
      <c r="M26" s="155">
        <v>105.73324694007135</v>
      </c>
      <c r="N26" s="155">
        <v>112.2897365732279</v>
      </c>
      <c r="O26" s="225">
        <v>106.20097256341015</v>
      </c>
    </row>
    <row r="27" spans="1:15" s="137" customFormat="1" ht="22.95" customHeight="1" x14ac:dyDescent="0.25">
      <c r="A27" s="268"/>
      <c r="B27" s="2" t="s">
        <v>34</v>
      </c>
      <c r="C27" s="152" t="s">
        <v>7</v>
      </c>
      <c r="D27" s="256">
        <v>438454630.29999995</v>
      </c>
      <c r="E27" s="153">
        <v>408463958.66000032</v>
      </c>
      <c r="F27" s="153">
        <v>384061750.13000011</v>
      </c>
      <c r="G27" s="155">
        <v>107.34230548476944</v>
      </c>
      <c r="H27" s="155">
        <v>114.16253510056353</v>
      </c>
      <c r="I27" s="154">
        <v>106.3537200780188</v>
      </c>
      <c r="J27" s="128">
        <v>1300094256.25</v>
      </c>
      <c r="K27" s="128">
        <v>1214395676.7400005</v>
      </c>
      <c r="L27" s="153">
        <v>1155555241.0400002</v>
      </c>
      <c r="M27" s="155">
        <v>107.0568910241886</v>
      </c>
      <c r="N27" s="155">
        <v>112.50818741299764</v>
      </c>
      <c r="O27" s="225">
        <v>105.09196216764538</v>
      </c>
    </row>
    <row r="28" spans="1:15" s="137" customFormat="1" ht="22.95" customHeight="1" x14ac:dyDescent="0.25">
      <c r="A28" s="268"/>
      <c r="B28" s="2" t="s">
        <v>35</v>
      </c>
      <c r="C28" s="152" t="s">
        <v>8</v>
      </c>
      <c r="D28" s="256">
        <v>244147287.09999996</v>
      </c>
      <c r="E28" s="153">
        <v>227541030.16999996</v>
      </c>
      <c r="F28" s="153">
        <v>213646359.71999979</v>
      </c>
      <c r="G28" s="155">
        <v>107.29813735904825</v>
      </c>
      <c r="H28" s="155">
        <v>114.27636184392472</v>
      </c>
      <c r="I28" s="154">
        <v>106.50358399188744</v>
      </c>
      <c r="J28" s="128">
        <v>723364579.96999991</v>
      </c>
      <c r="K28" s="128">
        <v>676653280.87</v>
      </c>
      <c r="L28" s="153">
        <v>641299368.98999989</v>
      </c>
      <c r="M28" s="155">
        <v>106.9032842107765</v>
      </c>
      <c r="N28" s="155">
        <v>112.79670851840176</v>
      </c>
      <c r="O28" s="225">
        <v>105.51285617755713</v>
      </c>
    </row>
    <row r="29" spans="1:15" s="137" customFormat="1" ht="31.95" customHeight="1" x14ac:dyDescent="0.3">
      <c r="A29" s="268"/>
      <c r="B29" s="147" t="s">
        <v>36</v>
      </c>
      <c r="C29" s="148" t="s">
        <v>66</v>
      </c>
      <c r="D29" s="255">
        <v>1941481.4100000001</v>
      </c>
      <c r="E29" s="149">
        <v>1705855.1800000011</v>
      </c>
      <c r="F29" s="149">
        <v>1877325.4000000004</v>
      </c>
      <c r="G29" s="151">
        <v>113.81279212693769</v>
      </c>
      <c r="H29" s="151">
        <v>103.41741554234549</v>
      </c>
      <c r="I29" s="150">
        <v>90.866249399278402</v>
      </c>
      <c r="J29" s="139">
        <v>6040595.2400000002</v>
      </c>
      <c r="K29" s="139">
        <v>4951898.8800000008</v>
      </c>
      <c r="L29" s="149">
        <v>5872542.0300000003</v>
      </c>
      <c r="M29" s="151">
        <v>121.98543198038807</v>
      </c>
      <c r="N29" s="151">
        <v>102.8616774327284</v>
      </c>
      <c r="O29" s="224">
        <v>84.322919354227267</v>
      </c>
    </row>
    <row r="30" spans="1:15" s="137" customFormat="1" ht="22.95" customHeight="1" x14ac:dyDescent="0.25">
      <c r="A30" s="268"/>
      <c r="B30" s="2" t="s">
        <v>37</v>
      </c>
      <c r="C30" s="152" t="s">
        <v>9</v>
      </c>
      <c r="D30" s="256">
        <v>1941481.4100000001</v>
      </c>
      <c r="E30" s="153">
        <v>1705855.1800000011</v>
      </c>
      <c r="F30" s="153">
        <v>1877325.4000000004</v>
      </c>
      <c r="G30" s="155">
        <v>113.81279212693769</v>
      </c>
      <c r="H30" s="155">
        <v>103.41741554234549</v>
      </c>
      <c r="I30" s="154">
        <v>90.866249399278402</v>
      </c>
      <c r="J30" s="128">
        <v>6040595.2400000002</v>
      </c>
      <c r="K30" s="128">
        <v>4951898.8800000008</v>
      </c>
      <c r="L30" s="153">
        <v>5872542.0300000003</v>
      </c>
      <c r="M30" s="155">
        <v>121.98543198038807</v>
      </c>
      <c r="N30" s="155">
        <v>102.8616774327284</v>
      </c>
      <c r="O30" s="225">
        <v>84.322919354227267</v>
      </c>
    </row>
    <row r="31" spans="1:15" s="137" customFormat="1" ht="31.95" customHeight="1" x14ac:dyDescent="0.3">
      <c r="A31" s="268"/>
      <c r="B31" s="147" t="s">
        <v>38</v>
      </c>
      <c r="C31" s="169" t="s">
        <v>67</v>
      </c>
      <c r="D31" s="255">
        <v>11518771.520000001</v>
      </c>
      <c r="E31" s="149">
        <v>14894005.409999998</v>
      </c>
      <c r="F31" s="149">
        <v>13349782.000000002</v>
      </c>
      <c r="G31" s="151">
        <v>77.338306270965717</v>
      </c>
      <c r="H31" s="151">
        <v>86.284341721834863</v>
      </c>
      <c r="I31" s="150">
        <v>111.56740544527241</v>
      </c>
      <c r="J31" s="139">
        <v>32405999.549999997</v>
      </c>
      <c r="K31" s="139">
        <v>33502673.210000001</v>
      </c>
      <c r="L31" s="149">
        <v>31100401.940000005</v>
      </c>
      <c r="M31" s="151">
        <v>96.726608491430284</v>
      </c>
      <c r="N31" s="151">
        <v>104.1980087991107</v>
      </c>
      <c r="O31" s="224">
        <v>107.72424509057646</v>
      </c>
    </row>
    <row r="32" spans="1:15" s="137" customFormat="1" ht="22.95" customHeight="1" x14ac:dyDescent="0.25">
      <c r="A32" s="268"/>
      <c r="B32" s="2" t="s">
        <v>39</v>
      </c>
      <c r="C32" s="152" t="s">
        <v>10</v>
      </c>
      <c r="D32" s="256">
        <v>3958312.5700000003</v>
      </c>
      <c r="E32" s="153">
        <v>9554939.089999998</v>
      </c>
      <c r="F32" s="153">
        <v>8950529.3000000007</v>
      </c>
      <c r="G32" s="155">
        <v>41.426873920553703</v>
      </c>
      <c r="H32" s="155">
        <v>44.224340676701658</v>
      </c>
      <c r="I32" s="154">
        <v>106.75278265387051</v>
      </c>
      <c r="J32" s="128">
        <v>13996595.299999999</v>
      </c>
      <c r="K32" s="128">
        <v>19498557.539999999</v>
      </c>
      <c r="L32" s="153">
        <v>17595128.57</v>
      </c>
      <c r="M32" s="155">
        <v>71.782721728450483</v>
      </c>
      <c r="N32" s="155">
        <v>79.548127450824296</v>
      </c>
      <c r="O32" s="225">
        <v>110.81793157934281</v>
      </c>
    </row>
    <row r="33" spans="1:15" s="137" customFormat="1" ht="19.95" customHeight="1" x14ac:dyDescent="0.25">
      <c r="A33" s="268"/>
      <c r="B33" s="170" t="s">
        <v>68</v>
      </c>
      <c r="C33" s="171" t="s">
        <v>69</v>
      </c>
      <c r="D33" s="259">
        <v>-2481.6300000000006</v>
      </c>
      <c r="E33" s="172">
        <v>1341.63</v>
      </c>
      <c r="F33" s="172">
        <v>-20897.179999999997</v>
      </c>
      <c r="G33" s="93">
        <v>-184.97126629547643</v>
      </c>
      <c r="H33" s="93">
        <v>11.875430081953645</v>
      </c>
      <c r="I33" s="173">
        <v>-6.4201485559295568</v>
      </c>
      <c r="J33" s="92">
        <v>-2439.1000000000004</v>
      </c>
      <c r="K33" s="92">
        <v>5908.25</v>
      </c>
      <c r="L33" s="172">
        <v>-3935.87</v>
      </c>
      <c r="M33" s="93">
        <v>-41.282951804679904</v>
      </c>
      <c r="N33" s="93">
        <v>61.97105087312336</v>
      </c>
      <c r="O33" s="235">
        <v>-150.11293564065886</v>
      </c>
    </row>
    <row r="34" spans="1:15" s="137" customFormat="1" ht="22.95" customHeight="1" x14ac:dyDescent="0.25">
      <c r="A34" s="268"/>
      <c r="B34" s="2" t="s">
        <v>40</v>
      </c>
      <c r="C34" s="152" t="s">
        <v>11</v>
      </c>
      <c r="D34" s="256">
        <v>270092.70999999996</v>
      </c>
      <c r="E34" s="153">
        <v>16971.150000000001</v>
      </c>
      <c r="F34" s="153">
        <v>434662.98000000004</v>
      </c>
      <c r="G34" s="155">
        <v>1591.4814847550103</v>
      </c>
      <c r="H34" s="155">
        <v>62.13842043782978</v>
      </c>
      <c r="I34" s="154">
        <v>3.9044387907155103</v>
      </c>
      <c r="J34" s="128">
        <v>541110.12</v>
      </c>
      <c r="K34" s="128">
        <v>20102.29</v>
      </c>
      <c r="L34" s="153">
        <v>446662.42000000004</v>
      </c>
      <c r="M34" s="155">
        <v>2691.7834734251669</v>
      </c>
      <c r="N34" s="155">
        <v>121.14520849996737</v>
      </c>
      <c r="O34" s="225">
        <v>4.5005554754304153</v>
      </c>
    </row>
    <row r="35" spans="1:15" s="137" customFormat="1" ht="19.95" customHeight="1" x14ac:dyDescent="0.25">
      <c r="A35" s="268"/>
      <c r="B35" s="170" t="s">
        <v>70</v>
      </c>
      <c r="C35" s="171" t="s">
        <v>71</v>
      </c>
      <c r="D35" s="259">
        <v>107262.70999999999</v>
      </c>
      <c r="E35" s="172">
        <v>7548.0700000000015</v>
      </c>
      <c r="F35" s="172">
        <v>165134.57999999999</v>
      </c>
      <c r="G35" s="93">
        <v>1421.0614104002741</v>
      </c>
      <c r="H35" s="93">
        <v>64.954723595748391</v>
      </c>
      <c r="I35" s="173">
        <v>4.5708597193876672</v>
      </c>
      <c r="J35" s="92">
        <v>210849.8</v>
      </c>
      <c r="K35" s="92">
        <v>9099.7200000000012</v>
      </c>
      <c r="L35" s="172">
        <v>170808.81999999998</v>
      </c>
      <c r="M35" s="93">
        <v>2317.1020646789129</v>
      </c>
      <c r="N35" s="93">
        <v>123.4419861925163</v>
      </c>
      <c r="O35" s="235">
        <v>5.3274298130506388</v>
      </c>
    </row>
    <row r="36" spans="1:15" s="137" customFormat="1" ht="22.95" customHeight="1" x14ac:dyDescent="0.25">
      <c r="A36" s="268"/>
      <c r="B36" s="2" t="s">
        <v>41</v>
      </c>
      <c r="C36" s="174" t="s">
        <v>12</v>
      </c>
      <c r="D36" s="256">
        <v>1679813.7799999998</v>
      </c>
      <c r="E36" s="153">
        <v>951802.14000000013</v>
      </c>
      <c r="F36" s="153">
        <v>687309.55</v>
      </c>
      <c r="G36" s="155">
        <v>176.48770783389912</v>
      </c>
      <c r="H36" s="155">
        <v>244.40425424032006</v>
      </c>
      <c r="I36" s="154">
        <v>138.48230975402569</v>
      </c>
      <c r="J36" s="128">
        <v>3966581.86</v>
      </c>
      <c r="K36" s="128">
        <v>2405908.17</v>
      </c>
      <c r="L36" s="153">
        <v>2250926.21</v>
      </c>
      <c r="M36" s="155">
        <v>164.86838148938995</v>
      </c>
      <c r="N36" s="155">
        <v>176.2199863495303</v>
      </c>
      <c r="O36" s="225">
        <v>106.88525280444443</v>
      </c>
    </row>
    <row r="37" spans="1:15" s="137" customFormat="1" ht="22.95" customHeight="1" x14ac:dyDescent="0.25">
      <c r="A37" s="268"/>
      <c r="B37" s="2" t="s">
        <v>42</v>
      </c>
      <c r="C37" s="174" t="s">
        <v>13</v>
      </c>
      <c r="D37" s="256">
        <v>5610552.4600000009</v>
      </c>
      <c r="E37" s="153">
        <v>4370293.0299999993</v>
      </c>
      <c r="F37" s="153">
        <v>3277280.17</v>
      </c>
      <c r="G37" s="155">
        <v>128.37931968145401</v>
      </c>
      <c r="H37" s="155">
        <v>171.19538669164197</v>
      </c>
      <c r="I37" s="154">
        <v>133.3512181840712</v>
      </c>
      <c r="J37" s="128">
        <v>13901712.270000001</v>
      </c>
      <c r="K37" s="128">
        <v>11578105.209999999</v>
      </c>
      <c r="L37" s="153">
        <v>10807684.74</v>
      </c>
      <c r="M37" s="155">
        <v>120.06897517214739</v>
      </c>
      <c r="N37" s="155">
        <v>128.62803277883179</v>
      </c>
      <c r="O37" s="225">
        <v>107.12845062133076</v>
      </c>
    </row>
    <row r="38" spans="1:15" s="137" customFormat="1" ht="26.7" customHeight="1" x14ac:dyDescent="0.25">
      <c r="A38" s="268"/>
      <c r="B38" s="170" t="s">
        <v>72</v>
      </c>
      <c r="C38" s="175" t="s">
        <v>73</v>
      </c>
      <c r="D38" s="259">
        <v>3333.3699999999953</v>
      </c>
      <c r="E38" s="172">
        <v>17.549999999999955</v>
      </c>
      <c r="F38" s="172">
        <v>110.64999999999418</v>
      </c>
      <c r="G38" s="93">
        <v>18993.561253561274</v>
      </c>
      <c r="H38" s="93">
        <v>3012.535020334542</v>
      </c>
      <c r="I38" s="173">
        <v>15.860822413014802</v>
      </c>
      <c r="J38" s="92">
        <v>80197.14</v>
      </c>
      <c r="K38" s="92">
        <v>986.45999999999992</v>
      </c>
      <c r="L38" s="172">
        <v>39090.019999999997</v>
      </c>
      <c r="M38" s="93">
        <v>8129.7913752204859</v>
      </c>
      <c r="N38" s="93">
        <v>205.16014061901222</v>
      </c>
      <c r="O38" s="235">
        <v>2.5235597218932098</v>
      </c>
    </row>
    <row r="39" spans="1:15" s="137" customFormat="1" ht="34.950000000000003" customHeight="1" x14ac:dyDescent="0.3">
      <c r="A39" s="268"/>
      <c r="B39" s="147" t="s">
        <v>43</v>
      </c>
      <c r="C39" s="148" t="s">
        <v>129</v>
      </c>
      <c r="D39" s="255">
        <v>444362552.67999983</v>
      </c>
      <c r="E39" s="149">
        <v>392630943.00999993</v>
      </c>
      <c r="F39" s="149">
        <v>285229010.03000009</v>
      </c>
      <c r="G39" s="151">
        <v>113.17563238226039</v>
      </c>
      <c r="H39" s="151">
        <v>155.79149983140292</v>
      </c>
      <c r="I39" s="150">
        <v>137.65463161292865</v>
      </c>
      <c r="J39" s="139">
        <v>1516190699.5000002</v>
      </c>
      <c r="K39" s="139">
        <v>1210214341.76</v>
      </c>
      <c r="L39" s="149">
        <v>1327118026.7</v>
      </c>
      <c r="M39" s="151">
        <v>125.28282364386978</v>
      </c>
      <c r="N39" s="151">
        <v>114.24686192155393</v>
      </c>
      <c r="O39" s="224">
        <v>91.19116140478539</v>
      </c>
    </row>
    <row r="40" spans="1:15" s="137" customFormat="1" ht="22.95" customHeight="1" x14ac:dyDescent="0.25">
      <c r="A40" s="268"/>
      <c r="B40" s="2" t="s">
        <v>44</v>
      </c>
      <c r="C40" s="174" t="s">
        <v>111</v>
      </c>
      <c r="D40" s="260">
        <v>303044320.2899999</v>
      </c>
      <c r="E40" s="133">
        <v>256714892.44</v>
      </c>
      <c r="F40" s="133">
        <v>187055960.21000013</v>
      </c>
      <c r="G40" s="177">
        <v>118.04703553021496</v>
      </c>
      <c r="H40" s="177">
        <v>162.00730516674494</v>
      </c>
      <c r="I40" s="154">
        <v>137.23962184995153</v>
      </c>
      <c r="J40" s="129">
        <v>1067838388.99</v>
      </c>
      <c r="K40" s="129">
        <v>806338408.38</v>
      </c>
      <c r="L40" s="133">
        <v>891800625.60000014</v>
      </c>
      <c r="M40" s="177">
        <v>132.43054998897733</v>
      </c>
      <c r="N40" s="177">
        <v>119.73958734011454</v>
      </c>
      <c r="O40" s="132">
        <v>90.416891986086966</v>
      </c>
    </row>
    <row r="41" spans="1:15" s="137" customFormat="1" ht="19.95" customHeight="1" x14ac:dyDescent="0.25">
      <c r="A41" s="268"/>
      <c r="B41" s="156" t="s">
        <v>45</v>
      </c>
      <c r="C41" s="157" t="s">
        <v>109</v>
      </c>
      <c r="D41" s="257">
        <v>285003956.43999988</v>
      </c>
      <c r="E41" s="158">
        <v>245245674.81999999</v>
      </c>
      <c r="F41" s="158">
        <v>177749811.00000012</v>
      </c>
      <c r="G41" s="161">
        <v>116.21161378245743</v>
      </c>
      <c r="H41" s="161">
        <v>160.3399490759513</v>
      </c>
      <c r="I41" s="159">
        <v>137.97239695517868</v>
      </c>
      <c r="J41" s="160">
        <v>1022805720.42</v>
      </c>
      <c r="K41" s="160">
        <v>775204688.00999999</v>
      </c>
      <c r="L41" s="158">
        <v>863360729.6400001</v>
      </c>
      <c r="M41" s="161">
        <v>131.94008450150216</v>
      </c>
      <c r="N41" s="161">
        <v>118.4679457040494</v>
      </c>
      <c r="O41" s="233">
        <v>89.789199507978665</v>
      </c>
    </row>
    <row r="42" spans="1:15" s="137" customFormat="1" ht="19.95" customHeight="1" x14ac:dyDescent="0.25">
      <c r="A42" s="268"/>
      <c r="B42" s="162" t="s">
        <v>107</v>
      </c>
      <c r="C42" s="163" t="s">
        <v>104</v>
      </c>
      <c r="D42" s="261">
        <v>496402554.65999985</v>
      </c>
      <c r="E42" s="178">
        <v>426952537.73000002</v>
      </c>
      <c r="F42" s="178">
        <v>367280236.76000011</v>
      </c>
      <c r="G42" s="181">
        <v>116.26644902949828</v>
      </c>
      <c r="H42" s="181">
        <v>135.15634792633151</v>
      </c>
      <c r="I42" s="179">
        <v>116.24707648209041</v>
      </c>
      <c r="J42" s="180">
        <v>1682348649.3499999</v>
      </c>
      <c r="K42" s="180">
        <v>1293953026.9300001</v>
      </c>
      <c r="L42" s="178">
        <v>1373595339.9200001</v>
      </c>
      <c r="M42" s="181">
        <v>130.01620726074557</v>
      </c>
      <c r="N42" s="181">
        <v>122.4777487559023</v>
      </c>
      <c r="O42" s="236">
        <v>94.201908620726797</v>
      </c>
    </row>
    <row r="43" spans="1:15" s="137" customFormat="1" ht="19.95" customHeight="1" x14ac:dyDescent="0.25">
      <c r="A43" s="268"/>
      <c r="B43" s="162" t="s">
        <v>108</v>
      </c>
      <c r="C43" s="163" t="s">
        <v>1</v>
      </c>
      <c r="D43" s="261">
        <v>211398598.21999997</v>
      </c>
      <c r="E43" s="178">
        <v>181706862.91000003</v>
      </c>
      <c r="F43" s="178">
        <v>189530425.75999999</v>
      </c>
      <c r="G43" s="183">
        <v>116.34045893176106</v>
      </c>
      <c r="H43" s="183">
        <v>111.53808016433804</v>
      </c>
      <c r="I43" s="182">
        <v>95.872133553951471</v>
      </c>
      <c r="J43" s="180">
        <v>659542928.92999995</v>
      </c>
      <c r="K43" s="180">
        <v>518748338.92000002</v>
      </c>
      <c r="L43" s="178">
        <v>510234610.27999997</v>
      </c>
      <c r="M43" s="183">
        <v>127.14121269344689</v>
      </c>
      <c r="N43" s="183">
        <v>129.2626794893558</v>
      </c>
      <c r="O43" s="237">
        <v>101.66859097138237</v>
      </c>
    </row>
    <row r="44" spans="1:15" s="137" customFormat="1" ht="22.95" customHeight="1" x14ac:dyDescent="0.25">
      <c r="A44" s="268"/>
      <c r="B44" s="156" t="s">
        <v>46</v>
      </c>
      <c r="C44" s="157" t="s">
        <v>105</v>
      </c>
      <c r="D44" s="257">
        <v>18040363.850000028</v>
      </c>
      <c r="E44" s="158">
        <v>11469217.619999999</v>
      </c>
      <c r="F44" s="158">
        <v>9306149.2100000083</v>
      </c>
      <c r="G44" s="161">
        <v>157.29376185644327</v>
      </c>
      <c r="H44" s="161">
        <v>193.85422953045486</v>
      </c>
      <c r="I44" s="159">
        <v>123.24343142570339</v>
      </c>
      <c r="J44" s="160">
        <v>45032668.570000067</v>
      </c>
      <c r="K44" s="160">
        <v>31133720.369999997</v>
      </c>
      <c r="L44" s="158">
        <v>28439895.960000016</v>
      </c>
      <c r="M44" s="161">
        <v>144.64274758950074</v>
      </c>
      <c r="N44" s="161">
        <v>158.34329574671216</v>
      </c>
      <c r="O44" s="233">
        <v>109.47199108530066</v>
      </c>
    </row>
    <row r="45" spans="1:15" s="137" customFormat="1" ht="22.95" customHeight="1" x14ac:dyDescent="0.25">
      <c r="A45" s="268"/>
      <c r="B45" s="3" t="s">
        <v>47</v>
      </c>
      <c r="C45" s="34" t="s">
        <v>112</v>
      </c>
      <c r="D45" s="262">
        <v>17285316.990000006</v>
      </c>
      <c r="E45" s="184">
        <v>9984740.589999998</v>
      </c>
      <c r="F45" s="184">
        <v>11089431.759999998</v>
      </c>
      <c r="G45" s="131">
        <v>173.11733674194542</v>
      </c>
      <c r="H45" s="131">
        <v>155.87198121682667</v>
      </c>
      <c r="I45" s="185">
        <v>90.038342866361617</v>
      </c>
      <c r="J45" s="130">
        <v>35164886.540000007</v>
      </c>
      <c r="K45" s="130">
        <v>29532249.869999997</v>
      </c>
      <c r="L45" s="184">
        <v>35438980.499999993</v>
      </c>
      <c r="M45" s="131">
        <v>119.0728329023176</v>
      </c>
      <c r="N45" s="131">
        <v>99.226574929264729</v>
      </c>
      <c r="O45" s="132">
        <v>83.332673382068663</v>
      </c>
    </row>
    <row r="46" spans="1:15" s="137" customFormat="1" ht="22.95" customHeight="1" x14ac:dyDescent="0.25">
      <c r="A46" s="268"/>
      <c r="B46" s="2" t="s">
        <v>48</v>
      </c>
      <c r="C46" s="35" t="s">
        <v>114</v>
      </c>
      <c r="D46" s="260">
        <v>95737131.049999967</v>
      </c>
      <c r="E46" s="133">
        <v>103978802.00999999</v>
      </c>
      <c r="F46" s="133">
        <v>60153335.439999983</v>
      </c>
      <c r="G46" s="131">
        <v>92.073700792198593</v>
      </c>
      <c r="H46" s="131">
        <v>159.15514966828908</v>
      </c>
      <c r="I46" s="176">
        <v>172.8562535218247</v>
      </c>
      <c r="J46" s="129">
        <v>327009539.70999998</v>
      </c>
      <c r="K46" s="129">
        <v>308090125.74999994</v>
      </c>
      <c r="L46" s="133">
        <v>314047000.53999996</v>
      </c>
      <c r="M46" s="131">
        <v>106.14086995288912</v>
      </c>
      <c r="N46" s="131">
        <v>104.12757935841167</v>
      </c>
      <c r="O46" s="132">
        <v>98.10319003851103</v>
      </c>
    </row>
    <row r="47" spans="1:15" s="137" customFormat="1" ht="19.95" customHeight="1" x14ac:dyDescent="0.25">
      <c r="A47" s="268"/>
      <c r="B47" s="162" t="s">
        <v>77</v>
      </c>
      <c r="C47" s="186" t="s">
        <v>104</v>
      </c>
      <c r="D47" s="263">
        <v>102849435.63999997</v>
      </c>
      <c r="E47" s="187">
        <v>112450687.35999998</v>
      </c>
      <c r="F47" s="187">
        <v>69699266.729999989</v>
      </c>
      <c r="G47" s="183">
        <v>91.461811443390701</v>
      </c>
      <c r="H47" s="183">
        <v>147.56171831536855</v>
      </c>
      <c r="I47" s="182">
        <v>161.33697330792563</v>
      </c>
      <c r="J47" s="188">
        <v>339951531.83999997</v>
      </c>
      <c r="K47" s="166">
        <v>322351908.91999996</v>
      </c>
      <c r="L47" s="187">
        <v>330241461.39999998</v>
      </c>
      <c r="M47" s="183">
        <v>105.45975452075508</v>
      </c>
      <c r="N47" s="183">
        <v>102.94029417106982</v>
      </c>
      <c r="O47" s="237">
        <v>97.610974574012104</v>
      </c>
    </row>
    <row r="48" spans="1:15" s="137" customFormat="1" ht="19.95" customHeight="1" x14ac:dyDescent="0.25">
      <c r="A48" s="268"/>
      <c r="B48" s="162" t="s">
        <v>113</v>
      </c>
      <c r="C48" s="186" t="s">
        <v>1</v>
      </c>
      <c r="D48" s="258">
        <v>7112304.5899999999</v>
      </c>
      <c r="E48" s="164">
        <v>8471885.3499999978</v>
      </c>
      <c r="F48" s="164">
        <v>9545931.2900000047</v>
      </c>
      <c r="G48" s="168">
        <v>83.951851284200885</v>
      </c>
      <c r="H48" s="168">
        <v>74.506136425375374</v>
      </c>
      <c r="I48" s="165">
        <v>88.748652097201443</v>
      </c>
      <c r="J48" s="167">
        <v>12941992.130000001</v>
      </c>
      <c r="K48" s="189">
        <v>14261783.169999998</v>
      </c>
      <c r="L48" s="164">
        <v>16194460.860000005</v>
      </c>
      <c r="M48" s="168">
        <v>90.745960555786525</v>
      </c>
      <c r="N48" s="168">
        <v>79.916165421514364</v>
      </c>
      <c r="O48" s="234">
        <v>88.065810237785186</v>
      </c>
    </row>
    <row r="49" spans="1:15" s="137" customFormat="1" ht="22.95" customHeight="1" x14ac:dyDescent="0.25">
      <c r="A49" s="268"/>
      <c r="B49" s="2" t="s">
        <v>49</v>
      </c>
      <c r="C49" s="174" t="s">
        <v>74</v>
      </c>
      <c r="D49" s="260">
        <v>21677787.940000005</v>
      </c>
      <c r="E49" s="153">
        <v>16850148.669999994</v>
      </c>
      <c r="F49" s="153">
        <v>19344578.849999994</v>
      </c>
      <c r="G49" s="131">
        <v>128.65042537336859</v>
      </c>
      <c r="H49" s="131">
        <v>112.06130724319188</v>
      </c>
      <c r="I49" s="185">
        <v>87.105275336609353</v>
      </c>
      <c r="J49" s="128">
        <v>66937063.480000012</v>
      </c>
      <c r="K49" s="125">
        <v>50706622.890000001</v>
      </c>
      <c r="L49" s="153">
        <v>62302333.859999999</v>
      </c>
      <c r="M49" s="131">
        <v>132.00852209229038</v>
      </c>
      <c r="N49" s="131">
        <v>107.43909470617064</v>
      </c>
      <c r="O49" s="132">
        <v>81.387999049832061</v>
      </c>
    </row>
    <row r="50" spans="1:15" s="137" customFormat="1" ht="19.95" customHeight="1" x14ac:dyDescent="0.25">
      <c r="A50" s="268"/>
      <c r="B50" s="170" t="s">
        <v>110</v>
      </c>
      <c r="C50" s="171" t="s">
        <v>75</v>
      </c>
      <c r="D50" s="259">
        <v>21555499.600000001</v>
      </c>
      <c r="E50" s="172">
        <v>16731460.989999995</v>
      </c>
      <c r="F50" s="172">
        <v>19186412.020000003</v>
      </c>
      <c r="G50" s="93">
        <v>128.83214211169738</v>
      </c>
      <c r="H50" s="93">
        <v>112.34773639558273</v>
      </c>
      <c r="I50" s="173">
        <v>87.204741420954804</v>
      </c>
      <c r="J50" s="92">
        <v>64785022.240000002</v>
      </c>
      <c r="K50" s="190">
        <v>50337049.219999999</v>
      </c>
      <c r="L50" s="172">
        <v>61571020.730000004</v>
      </c>
      <c r="M50" s="93">
        <v>128.70246318343888</v>
      </c>
      <c r="N50" s="93">
        <v>105.21999062528778</v>
      </c>
      <c r="O50" s="235">
        <v>81.754449777171985</v>
      </c>
    </row>
    <row r="51" spans="1:15" s="137" customFormat="1" ht="22.95" customHeight="1" x14ac:dyDescent="0.25">
      <c r="A51" s="268"/>
      <c r="B51" s="2" t="s">
        <v>91</v>
      </c>
      <c r="C51" s="174" t="s">
        <v>76</v>
      </c>
      <c r="D51" s="256">
        <v>4871740.9599999981</v>
      </c>
      <c r="E51" s="153">
        <v>4406773.6500000004</v>
      </c>
      <c r="F51" s="153">
        <v>5049557.6099999994</v>
      </c>
      <c r="G51" s="155">
        <v>110.55119565762126</v>
      </c>
      <c r="H51" s="155">
        <v>96.478569733557279</v>
      </c>
      <c r="I51" s="154">
        <v>87.270489622159218</v>
      </c>
      <c r="J51" s="128">
        <v>15037646.139999997</v>
      </c>
      <c r="K51" s="128">
        <v>13338182.18</v>
      </c>
      <c r="L51" s="153">
        <v>14676871.790000001</v>
      </c>
      <c r="M51" s="155">
        <v>112.74134613746891</v>
      </c>
      <c r="N51" s="155">
        <v>102.45811474789748</v>
      </c>
      <c r="O51" s="225">
        <v>90.878917325474561</v>
      </c>
    </row>
    <row r="52" spans="1:15" s="137" customFormat="1" ht="19.95" customHeight="1" x14ac:dyDescent="0.25">
      <c r="A52" s="268"/>
      <c r="B52" s="170" t="s">
        <v>99</v>
      </c>
      <c r="C52" s="171" t="s">
        <v>78</v>
      </c>
      <c r="D52" s="259">
        <v>2911362.3699999987</v>
      </c>
      <c r="E52" s="172">
        <v>2510500.5100000012</v>
      </c>
      <c r="F52" s="172">
        <v>2805465.14</v>
      </c>
      <c r="G52" s="93">
        <v>115.96740802892715</v>
      </c>
      <c r="H52" s="93">
        <v>103.77467638040223</v>
      </c>
      <c r="I52" s="173">
        <v>89.486070391878087</v>
      </c>
      <c r="J52" s="92">
        <v>8948979.589999998</v>
      </c>
      <c r="K52" s="92">
        <v>7844233.4700000016</v>
      </c>
      <c r="L52" s="172">
        <v>8239155.96</v>
      </c>
      <c r="M52" s="93">
        <v>114.08354460923505</v>
      </c>
      <c r="N52" s="93">
        <v>108.61524691905453</v>
      </c>
      <c r="O52" s="235">
        <v>95.206760353641869</v>
      </c>
    </row>
    <row r="53" spans="1:15" s="137" customFormat="1" ht="22.95" customHeight="1" x14ac:dyDescent="0.25">
      <c r="A53" s="268"/>
      <c r="B53" s="2" t="s">
        <v>100</v>
      </c>
      <c r="C53" s="174" t="s">
        <v>14</v>
      </c>
      <c r="D53" s="256">
        <v>1746255.45</v>
      </c>
      <c r="E53" s="153">
        <v>695585.64999999991</v>
      </c>
      <c r="F53" s="153">
        <v>2536146.1599999992</v>
      </c>
      <c r="G53" s="155">
        <v>251.0482282088482</v>
      </c>
      <c r="H53" s="155">
        <v>68.854685015472469</v>
      </c>
      <c r="I53" s="154">
        <v>27.426875507837455</v>
      </c>
      <c r="J53" s="128">
        <v>4203174.6399999997</v>
      </c>
      <c r="K53" s="128">
        <v>2208752.6900000004</v>
      </c>
      <c r="L53" s="153">
        <v>8852214.4099999983</v>
      </c>
      <c r="M53" s="155">
        <v>190.2962997636462</v>
      </c>
      <c r="N53" s="155">
        <v>47.481618105090618</v>
      </c>
      <c r="O53" s="225">
        <v>24.951414275560921</v>
      </c>
    </row>
    <row r="54" spans="1:15" s="137" customFormat="1" ht="31.95" customHeight="1" x14ac:dyDescent="0.3">
      <c r="A54" s="268"/>
      <c r="B54" s="147" t="s">
        <v>50</v>
      </c>
      <c r="C54" s="148" t="s">
        <v>90</v>
      </c>
      <c r="D54" s="255">
        <v>26216823.449999992</v>
      </c>
      <c r="E54" s="149">
        <v>11545525.359999999</v>
      </c>
      <c r="F54" s="149">
        <v>8906393.3699999973</v>
      </c>
      <c r="G54" s="151">
        <v>227.07345601465113</v>
      </c>
      <c r="H54" s="151">
        <v>294.35959496588009</v>
      </c>
      <c r="I54" s="150">
        <v>129.63188218128303</v>
      </c>
      <c r="J54" s="139">
        <v>67240810.919999972</v>
      </c>
      <c r="K54" s="139">
        <v>28091992.370000005</v>
      </c>
      <c r="L54" s="149">
        <v>23950668.449999988</v>
      </c>
      <c r="M54" s="151">
        <v>239.35935206862641</v>
      </c>
      <c r="N54" s="151">
        <v>280.74711593279147</v>
      </c>
      <c r="O54" s="224">
        <v>117.29105777838956</v>
      </c>
    </row>
    <row r="55" spans="1:15" s="137" customFormat="1" ht="22.95" customHeight="1" x14ac:dyDescent="0.25">
      <c r="A55" s="268"/>
      <c r="B55" s="2" t="s">
        <v>102</v>
      </c>
      <c r="C55" s="35" t="s">
        <v>103</v>
      </c>
      <c r="D55" s="260">
        <v>26216823.449999992</v>
      </c>
      <c r="E55" s="133">
        <v>11545525.359999999</v>
      </c>
      <c r="F55" s="133">
        <v>8906393.3699999973</v>
      </c>
      <c r="G55" s="131">
        <v>227.07345601465113</v>
      </c>
      <c r="H55" s="131">
        <v>294.35959496588009</v>
      </c>
      <c r="I55" s="185">
        <v>129.63188218128303</v>
      </c>
      <c r="J55" s="129">
        <v>67240810.919999972</v>
      </c>
      <c r="K55" s="129">
        <v>28091992.370000005</v>
      </c>
      <c r="L55" s="133">
        <v>23950668.449999988</v>
      </c>
      <c r="M55" s="131">
        <v>239.35935206862641</v>
      </c>
      <c r="N55" s="131">
        <v>280.74711593279147</v>
      </c>
      <c r="O55" s="132">
        <v>117.29105777838956</v>
      </c>
    </row>
    <row r="56" spans="1:15" s="137" customFormat="1" ht="31.95" customHeight="1" x14ac:dyDescent="0.3">
      <c r="A56" s="268"/>
      <c r="B56" s="147" t="s">
        <v>52</v>
      </c>
      <c r="C56" s="191" t="s">
        <v>15</v>
      </c>
      <c r="D56" s="255">
        <v>0</v>
      </c>
      <c r="E56" s="149">
        <v>0</v>
      </c>
      <c r="F56" s="149">
        <v>0</v>
      </c>
      <c r="G56" s="272" t="s">
        <v>168</v>
      </c>
      <c r="H56" s="272" t="s">
        <v>168</v>
      </c>
      <c r="I56" s="273" t="s">
        <v>168</v>
      </c>
      <c r="J56" s="139">
        <v>1513.7400000000002</v>
      </c>
      <c r="K56" s="139">
        <v>95.36</v>
      </c>
      <c r="L56" s="149">
        <v>8.1199999999999992</v>
      </c>
      <c r="M56" s="151">
        <v>1587.395134228188</v>
      </c>
      <c r="N56" s="151">
        <v>18642.118226600989</v>
      </c>
      <c r="O56" s="224">
        <v>1174.3842364532022</v>
      </c>
    </row>
    <row r="57" spans="1:15" s="137" customFormat="1" ht="22.95" customHeight="1" x14ac:dyDescent="0.3">
      <c r="A57" s="268"/>
      <c r="B57" s="119" t="s">
        <v>51</v>
      </c>
      <c r="C57" s="143" t="s">
        <v>117</v>
      </c>
      <c r="D57" s="120">
        <v>8153072.1399999987</v>
      </c>
      <c r="E57" s="121">
        <v>3943071.82</v>
      </c>
      <c r="F57" s="121">
        <v>7254602.8299999991</v>
      </c>
      <c r="G57" s="145">
        <v>206.76955714187321</v>
      </c>
      <c r="H57" s="145">
        <v>112.38481735050408</v>
      </c>
      <c r="I57" s="192">
        <v>54.352690455970844</v>
      </c>
      <c r="J57" s="227">
        <v>23758231.330000002</v>
      </c>
      <c r="K57" s="122">
        <v>11356751.689999999</v>
      </c>
      <c r="L57" s="121">
        <v>24080667.43</v>
      </c>
      <c r="M57" s="145">
        <v>209.19917929455059</v>
      </c>
      <c r="N57" s="145">
        <v>98.661016764019166</v>
      </c>
      <c r="O57" s="223">
        <v>47.161282896385231</v>
      </c>
    </row>
    <row r="58" spans="1:15" s="137" customFormat="1" ht="33" customHeight="1" x14ac:dyDescent="0.3">
      <c r="A58" s="268"/>
      <c r="B58" s="147" t="s">
        <v>53</v>
      </c>
      <c r="C58" s="193" t="s">
        <v>101</v>
      </c>
      <c r="D58" s="255">
        <v>5438677.6499999985</v>
      </c>
      <c r="E58" s="149">
        <v>1645805.4</v>
      </c>
      <c r="F58" s="149">
        <v>5192742.9899999993</v>
      </c>
      <c r="G58" s="151">
        <v>330.45690881801693</v>
      </c>
      <c r="H58" s="151">
        <v>104.73612232443645</v>
      </c>
      <c r="I58" s="194">
        <v>31.694335790726285</v>
      </c>
      <c r="J58" s="139">
        <v>16543008.34</v>
      </c>
      <c r="K58" s="139">
        <v>5048235.6399999997</v>
      </c>
      <c r="L58" s="149">
        <v>16867183.390000001</v>
      </c>
      <c r="M58" s="151">
        <v>327.6988143921111</v>
      </c>
      <c r="N58" s="151">
        <v>98.078072417282229</v>
      </c>
      <c r="O58" s="224">
        <v>29.92933392182676</v>
      </c>
    </row>
    <row r="59" spans="1:15" s="137" customFormat="1" ht="22.95" customHeight="1" x14ac:dyDescent="0.25">
      <c r="A59" s="268"/>
      <c r="B59" s="2" t="s">
        <v>92</v>
      </c>
      <c r="C59" s="195" t="s">
        <v>79</v>
      </c>
      <c r="D59" s="256">
        <v>2855594.54</v>
      </c>
      <c r="E59" s="153">
        <v>0</v>
      </c>
      <c r="F59" s="153">
        <v>3050587.63</v>
      </c>
      <c r="G59" s="274" t="s">
        <v>168</v>
      </c>
      <c r="H59" s="155">
        <v>93.608015449797136</v>
      </c>
      <c r="I59" s="154">
        <v>0</v>
      </c>
      <c r="J59" s="128">
        <v>8532857.1500000004</v>
      </c>
      <c r="K59" s="128">
        <v>0</v>
      </c>
      <c r="L59" s="153">
        <v>10111363.26</v>
      </c>
      <c r="M59" s="274" t="s">
        <v>168</v>
      </c>
      <c r="N59" s="155">
        <v>84.388790419146716</v>
      </c>
      <c r="O59" s="225">
        <v>0</v>
      </c>
    </row>
    <row r="60" spans="1:15" s="137" customFormat="1" ht="28.95" customHeight="1" x14ac:dyDescent="0.25">
      <c r="A60" s="268"/>
      <c r="B60" s="2" t="s">
        <v>93</v>
      </c>
      <c r="C60" s="196" t="s">
        <v>120</v>
      </c>
      <c r="D60" s="256">
        <v>1988182.8299999991</v>
      </c>
      <c r="E60" s="153">
        <v>1247843.4500000002</v>
      </c>
      <c r="F60" s="153">
        <v>1673225.8499999996</v>
      </c>
      <c r="G60" s="131">
        <v>159.3295080404516</v>
      </c>
      <c r="H60" s="131">
        <v>118.82333935971641</v>
      </c>
      <c r="I60" s="185">
        <v>74.577108045515814</v>
      </c>
      <c r="J60" s="128">
        <v>6327266.1099999994</v>
      </c>
      <c r="K60" s="128">
        <v>3998574.08</v>
      </c>
      <c r="L60" s="153">
        <v>5370970.0499999998</v>
      </c>
      <c r="M60" s="131">
        <v>158.23806145414716</v>
      </c>
      <c r="N60" s="131">
        <v>117.80490397633105</v>
      </c>
      <c r="O60" s="132">
        <v>74.447893821340529</v>
      </c>
    </row>
    <row r="61" spans="1:15" s="137" customFormat="1" ht="25.95" customHeight="1" x14ac:dyDescent="0.25">
      <c r="A61" s="268"/>
      <c r="B61" s="2" t="s">
        <v>94</v>
      </c>
      <c r="C61" s="196" t="s">
        <v>80</v>
      </c>
      <c r="D61" s="256">
        <v>594900.2799999998</v>
      </c>
      <c r="E61" s="153">
        <v>397961.94999999984</v>
      </c>
      <c r="F61" s="153">
        <v>468929.51000000013</v>
      </c>
      <c r="G61" s="131">
        <v>149.48672354228842</v>
      </c>
      <c r="H61" s="131">
        <v>126.86347677287353</v>
      </c>
      <c r="I61" s="185">
        <v>84.866049483641945</v>
      </c>
      <c r="J61" s="128">
        <v>1682885.0799999998</v>
      </c>
      <c r="K61" s="128">
        <v>1049661.5599999998</v>
      </c>
      <c r="L61" s="153">
        <v>1384850.08</v>
      </c>
      <c r="M61" s="131">
        <v>160.32644655483051</v>
      </c>
      <c r="N61" s="131">
        <v>121.52110212536506</v>
      </c>
      <c r="O61" s="132">
        <v>75.796042846746261</v>
      </c>
    </row>
    <row r="62" spans="1:15" s="137" customFormat="1" ht="21" customHeight="1" x14ac:dyDescent="0.3">
      <c r="A62" s="268"/>
      <c r="B62" s="147" t="s">
        <v>54</v>
      </c>
      <c r="C62" s="191" t="s">
        <v>81</v>
      </c>
      <c r="D62" s="255">
        <v>9006.59</v>
      </c>
      <c r="E62" s="149">
        <v>1379.4299999999998</v>
      </c>
      <c r="F62" s="149">
        <v>1293.92</v>
      </c>
      <c r="G62" s="151">
        <v>652.92113409161766</v>
      </c>
      <c r="H62" s="151">
        <v>696.07008161246449</v>
      </c>
      <c r="I62" s="150">
        <v>106.60860022257943</v>
      </c>
      <c r="J62" s="139">
        <v>18336.009999999998</v>
      </c>
      <c r="K62" s="140">
        <v>3304.01</v>
      </c>
      <c r="L62" s="149">
        <v>7175.51</v>
      </c>
      <c r="M62" s="151">
        <v>554.96230338285898</v>
      </c>
      <c r="N62" s="151">
        <v>255.5359828081906</v>
      </c>
      <c r="O62" s="224">
        <v>46.04564692962591</v>
      </c>
    </row>
    <row r="63" spans="1:15" s="137" customFormat="1" ht="21" customHeight="1" x14ac:dyDescent="0.3">
      <c r="A63" s="268"/>
      <c r="B63" s="147" t="s">
        <v>55</v>
      </c>
      <c r="C63" s="191" t="s">
        <v>121</v>
      </c>
      <c r="D63" s="255">
        <v>2421312.04</v>
      </c>
      <c r="E63" s="149">
        <v>2198857.88</v>
      </c>
      <c r="F63" s="149">
        <v>1852791.5400000003</v>
      </c>
      <c r="G63" s="151">
        <v>110.11680482050983</v>
      </c>
      <c r="H63" s="151">
        <v>130.68453669644884</v>
      </c>
      <c r="I63" s="194">
        <v>118.67810449954881</v>
      </c>
      <c r="J63" s="139">
        <v>6503584.040000001</v>
      </c>
      <c r="K63" s="140">
        <v>5993614.6699999999</v>
      </c>
      <c r="L63" s="149">
        <v>6465667.1699999999</v>
      </c>
      <c r="M63" s="151">
        <v>108.50854447738465</v>
      </c>
      <c r="N63" s="151">
        <v>100.58643399053899</v>
      </c>
      <c r="O63" s="224">
        <v>92.69909063382859</v>
      </c>
    </row>
    <row r="64" spans="1:15" s="137" customFormat="1" ht="21" customHeight="1" x14ac:dyDescent="0.3">
      <c r="A64" s="268"/>
      <c r="B64" s="147" t="s">
        <v>57</v>
      </c>
      <c r="C64" s="191" t="s">
        <v>161</v>
      </c>
      <c r="D64" s="255">
        <v>284075.86</v>
      </c>
      <c r="E64" s="149">
        <v>97029.11</v>
      </c>
      <c r="F64" s="149">
        <v>207774.38</v>
      </c>
      <c r="G64" s="151">
        <v>292.77384900263439</v>
      </c>
      <c r="H64" s="151">
        <v>136.72323796610536</v>
      </c>
      <c r="I64" s="194">
        <v>46.699265809384201</v>
      </c>
      <c r="J64" s="139">
        <v>693302.94</v>
      </c>
      <c r="K64" s="139">
        <v>311597.37</v>
      </c>
      <c r="L64" s="149">
        <v>740641.3600000001</v>
      </c>
      <c r="M64" s="151">
        <v>222.49961223998778</v>
      </c>
      <c r="N64" s="151">
        <v>93.608455784861903</v>
      </c>
      <c r="O64" s="224">
        <v>42.071289402471386</v>
      </c>
    </row>
    <row r="65" spans="1:15" s="137" customFormat="1" ht="22.95" customHeight="1" x14ac:dyDescent="0.25">
      <c r="A65" s="268"/>
      <c r="B65" s="2" t="s">
        <v>58</v>
      </c>
      <c r="C65" s="152" t="s">
        <v>16</v>
      </c>
      <c r="D65" s="256">
        <v>284075.86</v>
      </c>
      <c r="E65" s="197">
        <v>97029.11</v>
      </c>
      <c r="F65" s="197">
        <v>207774.38</v>
      </c>
      <c r="G65" s="155">
        <v>292.77384900263439</v>
      </c>
      <c r="H65" s="155">
        <v>136.72323796610536</v>
      </c>
      <c r="I65" s="185">
        <v>46.699265809384201</v>
      </c>
      <c r="J65" s="198">
        <v>693302.94</v>
      </c>
      <c r="K65" s="198">
        <v>311597.37</v>
      </c>
      <c r="L65" s="197">
        <v>740641.3600000001</v>
      </c>
      <c r="M65" s="155">
        <v>222.49961223998778</v>
      </c>
      <c r="N65" s="155">
        <v>93.608455784861903</v>
      </c>
      <c r="O65" s="225">
        <v>42.071289402471386</v>
      </c>
    </row>
    <row r="66" spans="1:15" s="137" customFormat="1" ht="19.95" customHeight="1" x14ac:dyDescent="0.25">
      <c r="A66" s="268"/>
      <c r="B66" s="170" t="s">
        <v>160</v>
      </c>
      <c r="C66" s="171" t="s">
        <v>82</v>
      </c>
      <c r="D66" s="259">
        <v>284075.86</v>
      </c>
      <c r="E66" s="199">
        <v>97029.11</v>
      </c>
      <c r="F66" s="199">
        <v>207774.38</v>
      </c>
      <c r="G66" s="93">
        <v>292.77384900263439</v>
      </c>
      <c r="H66" s="93">
        <v>136.72323796610536</v>
      </c>
      <c r="I66" s="200">
        <v>46.699265809384201</v>
      </c>
      <c r="J66" s="201">
        <v>693302.94</v>
      </c>
      <c r="K66" s="201">
        <v>311597.37</v>
      </c>
      <c r="L66" s="199">
        <v>740641.3600000001</v>
      </c>
      <c r="M66" s="93">
        <v>222.49961223998778</v>
      </c>
      <c r="N66" s="93">
        <v>93.608455784861903</v>
      </c>
      <c r="O66" s="235">
        <v>42.071289402471386</v>
      </c>
    </row>
    <row r="67" spans="1:15" s="137" customFormat="1" ht="22.95" customHeight="1" x14ac:dyDescent="0.3">
      <c r="A67" s="268"/>
      <c r="B67" s="119" t="s">
        <v>56</v>
      </c>
      <c r="C67" s="143" t="s">
        <v>118</v>
      </c>
      <c r="D67" s="120">
        <v>49660016.500000015</v>
      </c>
      <c r="E67" s="121">
        <v>46710493.240000002</v>
      </c>
      <c r="F67" s="121">
        <v>45717354.949999958</v>
      </c>
      <c r="G67" s="145">
        <v>106.31447680255755</v>
      </c>
      <c r="H67" s="145">
        <v>108.62399312976889</v>
      </c>
      <c r="I67" s="144">
        <v>102.17234415920653</v>
      </c>
      <c r="J67" s="122">
        <v>147811783.13999999</v>
      </c>
      <c r="K67" s="122">
        <v>141242606.58000001</v>
      </c>
      <c r="L67" s="121">
        <v>136929466.16999999</v>
      </c>
      <c r="M67" s="145">
        <v>104.65098791297029</v>
      </c>
      <c r="N67" s="145">
        <v>107.94738873551837</v>
      </c>
      <c r="O67" s="223">
        <v>103.14989938297516</v>
      </c>
    </row>
    <row r="68" spans="1:15" s="137" customFormat="1" ht="34.950000000000003" customHeight="1" x14ac:dyDescent="0.3">
      <c r="A68" s="268"/>
      <c r="B68" s="147" t="s">
        <v>95</v>
      </c>
      <c r="C68" s="193" t="s">
        <v>122</v>
      </c>
      <c r="D68" s="255">
        <v>49660016.500000015</v>
      </c>
      <c r="E68" s="149">
        <v>46710493.240000002</v>
      </c>
      <c r="F68" s="149">
        <v>45717354.949999958</v>
      </c>
      <c r="G68" s="151">
        <v>106.31447680255755</v>
      </c>
      <c r="H68" s="151">
        <v>108.62399312976889</v>
      </c>
      <c r="I68" s="194">
        <v>102.17234415920653</v>
      </c>
      <c r="J68" s="141">
        <v>147811783.13999999</v>
      </c>
      <c r="K68" s="139">
        <v>141242606.58000001</v>
      </c>
      <c r="L68" s="149">
        <v>136929466.16999999</v>
      </c>
      <c r="M68" s="151">
        <v>104.65098791297029</v>
      </c>
      <c r="N68" s="151">
        <v>107.94738873551837</v>
      </c>
      <c r="O68" s="224">
        <v>103.14989938297516</v>
      </c>
    </row>
    <row r="69" spans="1:15" ht="22.95" customHeight="1" x14ac:dyDescent="0.3">
      <c r="A69" s="268"/>
      <c r="B69" s="2" t="s">
        <v>96</v>
      </c>
      <c r="C69" s="135" t="s">
        <v>17</v>
      </c>
      <c r="D69" s="260">
        <v>32614.479999999989</v>
      </c>
      <c r="E69" s="133">
        <v>32570.32</v>
      </c>
      <c r="F69" s="133">
        <v>30268.609999999993</v>
      </c>
      <c r="G69" s="131">
        <v>100.13558356196681</v>
      </c>
      <c r="H69" s="131">
        <v>107.7501741903576</v>
      </c>
      <c r="I69" s="185">
        <v>107.60428047406209</v>
      </c>
      <c r="J69" s="129">
        <v>95012.489999999991</v>
      </c>
      <c r="K69" s="129">
        <v>95083.06</v>
      </c>
      <c r="L69" s="133">
        <v>89498.76999999999</v>
      </c>
      <c r="M69" s="131">
        <v>99.925780680596503</v>
      </c>
      <c r="N69" s="131">
        <v>106.16066567171818</v>
      </c>
      <c r="O69" s="132">
        <v>106.2395159173696</v>
      </c>
    </row>
    <row r="70" spans="1:15" ht="31.2" customHeight="1" x14ac:dyDescent="0.3">
      <c r="A70" s="268"/>
      <c r="B70" s="2" t="s">
        <v>97</v>
      </c>
      <c r="C70" s="135" t="s">
        <v>18</v>
      </c>
      <c r="D70" s="260">
        <v>54752.94</v>
      </c>
      <c r="E70" s="133">
        <v>54030.489999999976</v>
      </c>
      <c r="F70" s="133">
        <v>50630.509999999995</v>
      </c>
      <c r="G70" s="131">
        <v>101.33711539539993</v>
      </c>
      <c r="H70" s="131">
        <v>108.14218541349871</v>
      </c>
      <c r="I70" s="185">
        <v>106.71527898889421</v>
      </c>
      <c r="J70" s="129">
        <v>159594.87</v>
      </c>
      <c r="K70" s="129">
        <v>158156.27999999997</v>
      </c>
      <c r="L70" s="133">
        <v>149864.18</v>
      </c>
      <c r="M70" s="131">
        <v>100.90960030167631</v>
      </c>
      <c r="N70" s="131">
        <v>106.49300586704575</v>
      </c>
      <c r="O70" s="132">
        <v>105.53307668316737</v>
      </c>
    </row>
    <row r="71" spans="1:15" ht="28.95" customHeight="1" x14ac:dyDescent="0.3">
      <c r="A71" s="268"/>
      <c r="B71" s="2" t="s">
        <v>115</v>
      </c>
      <c r="C71" s="135" t="s">
        <v>19</v>
      </c>
      <c r="D71" s="260">
        <v>44670947.580000013</v>
      </c>
      <c r="E71" s="133">
        <v>41836835.329999998</v>
      </c>
      <c r="F71" s="133">
        <v>41152274.529999956</v>
      </c>
      <c r="G71" s="131">
        <v>106.77420322939138</v>
      </c>
      <c r="H71" s="131">
        <v>108.55037319367354</v>
      </c>
      <c r="I71" s="185">
        <v>101.66348229306499</v>
      </c>
      <c r="J71" s="129">
        <v>133433575.34999999</v>
      </c>
      <c r="K71" s="129">
        <v>126869135.45</v>
      </c>
      <c r="L71" s="133">
        <v>123423675.92999999</v>
      </c>
      <c r="M71" s="131">
        <v>105.17418194481753</v>
      </c>
      <c r="N71" s="131">
        <v>108.11019388668764</v>
      </c>
      <c r="O71" s="132">
        <v>102.79157098023406</v>
      </c>
    </row>
    <row r="72" spans="1:15" ht="28.95" customHeight="1" x14ac:dyDescent="0.3">
      <c r="A72" s="138"/>
      <c r="B72" s="4" t="s">
        <v>116</v>
      </c>
      <c r="C72" s="135" t="s">
        <v>20</v>
      </c>
      <c r="D72" s="264">
        <v>4901701.5</v>
      </c>
      <c r="E72" s="202">
        <v>4787057.0999999996</v>
      </c>
      <c r="F72" s="202">
        <v>4484181.3000000007</v>
      </c>
      <c r="G72" s="204">
        <v>102.39488265138932</v>
      </c>
      <c r="H72" s="204">
        <v>109.31095716402008</v>
      </c>
      <c r="I72" s="185">
        <v>106.75431655718288</v>
      </c>
      <c r="J72" s="203">
        <v>14123600.43</v>
      </c>
      <c r="K72" s="203">
        <v>14120231.789999999</v>
      </c>
      <c r="L72" s="202">
        <v>13266427.290000001</v>
      </c>
      <c r="M72" s="204">
        <v>100.0238568321689</v>
      </c>
      <c r="N72" s="204">
        <v>106.46122065317556</v>
      </c>
      <c r="O72" s="238">
        <v>106.43582843621795</v>
      </c>
    </row>
    <row r="73" spans="1:15" ht="22.95" customHeight="1" x14ac:dyDescent="0.3">
      <c r="B73" s="136" t="s">
        <v>83</v>
      </c>
      <c r="C73" s="143" t="s">
        <v>162</v>
      </c>
      <c r="D73" s="120">
        <v>-11264707.34999999</v>
      </c>
      <c r="E73" s="121">
        <v>17299420.570000008</v>
      </c>
      <c r="F73" s="229">
        <v>-199891.76999999702</v>
      </c>
      <c r="G73" s="205">
        <v>-65.116096255471206</v>
      </c>
      <c r="H73" s="205">
        <v>5635.4032734815237</v>
      </c>
      <c r="I73" s="192">
        <v>-8654.3936101022391</v>
      </c>
      <c r="J73" s="227">
        <v>34748295.750000007</v>
      </c>
      <c r="K73" s="122">
        <v>49231059.349999994</v>
      </c>
      <c r="L73" s="229">
        <v>22565973.640000004</v>
      </c>
      <c r="M73" s="205">
        <v>70.5820597988006</v>
      </c>
      <c r="N73" s="205">
        <v>153.98536001303245</v>
      </c>
      <c r="O73" s="146">
        <v>218.16501310953399</v>
      </c>
    </row>
    <row r="74" spans="1:15" ht="22.95" customHeight="1" x14ac:dyDescent="0.3">
      <c r="B74" s="206" t="s">
        <v>59</v>
      </c>
      <c r="C74" s="207" t="s">
        <v>163</v>
      </c>
      <c r="D74" s="210">
        <v>1589552916.1500001</v>
      </c>
      <c r="E74" s="208">
        <v>1451785343.3600004</v>
      </c>
      <c r="F74" s="230">
        <v>1257675118.96</v>
      </c>
      <c r="G74" s="212">
        <v>109.48952773356642</v>
      </c>
      <c r="H74" s="212">
        <v>126.38819772982686</v>
      </c>
      <c r="I74" s="209">
        <v>115.43405140752998</v>
      </c>
      <c r="J74" s="211">
        <v>4934483771.79</v>
      </c>
      <c r="K74" s="211">
        <v>4338261087.8700008</v>
      </c>
      <c r="L74" s="230">
        <v>4273754159.6300001</v>
      </c>
      <c r="M74" s="212">
        <v>113.743356424238</v>
      </c>
      <c r="N74" s="212">
        <v>115.460168916623</v>
      </c>
      <c r="O74" s="239">
        <v>101.5093738626647</v>
      </c>
    </row>
    <row r="75" spans="1:15" ht="34.950000000000003" customHeight="1" x14ac:dyDescent="0.3">
      <c r="B75" s="134" t="s">
        <v>84</v>
      </c>
      <c r="C75" s="213" t="s">
        <v>164</v>
      </c>
      <c r="D75" s="265">
        <v>590884.06000000006</v>
      </c>
      <c r="E75" s="214">
        <v>441883.5</v>
      </c>
      <c r="F75" s="231">
        <v>511337.72000000003</v>
      </c>
      <c r="G75" s="216">
        <v>133.71942152173594</v>
      </c>
      <c r="H75" s="216">
        <v>115.55651712922723</v>
      </c>
      <c r="I75" s="215">
        <v>86.41715303146421</v>
      </c>
      <c r="J75" s="226">
        <v>2450206.5199999996</v>
      </c>
      <c r="K75" s="226">
        <v>1579345.9500000002</v>
      </c>
      <c r="L75" s="231">
        <v>1684408.43</v>
      </c>
      <c r="M75" s="216">
        <v>155.14058335350776</v>
      </c>
      <c r="N75" s="216">
        <v>145.46391934170026</v>
      </c>
      <c r="O75" s="240">
        <v>93.762648171975741</v>
      </c>
    </row>
    <row r="76" spans="1:15" ht="22.95" customHeight="1" x14ac:dyDescent="0.3">
      <c r="B76" s="217" t="s">
        <v>85</v>
      </c>
      <c r="C76" s="213" t="s">
        <v>165</v>
      </c>
      <c r="D76" s="265">
        <v>0</v>
      </c>
      <c r="E76" s="214">
        <v>0</v>
      </c>
      <c r="F76" s="231">
        <v>0</v>
      </c>
      <c r="G76" s="219" t="s">
        <v>168</v>
      </c>
      <c r="H76" s="219" t="s">
        <v>168</v>
      </c>
      <c r="I76" s="218" t="s">
        <v>168</v>
      </c>
      <c r="J76" s="226">
        <v>0</v>
      </c>
      <c r="K76" s="226">
        <v>0</v>
      </c>
      <c r="L76" s="231">
        <v>0</v>
      </c>
      <c r="M76" s="219" t="s">
        <v>168</v>
      </c>
      <c r="N76" s="219" t="s">
        <v>168</v>
      </c>
      <c r="O76" s="241" t="s">
        <v>168</v>
      </c>
    </row>
    <row r="77" spans="1:15" ht="22.95" customHeight="1" x14ac:dyDescent="0.3">
      <c r="B77" s="136" t="s">
        <v>86</v>
      </c>
      <c r="C77" s="143" t="s">
        <v>166</v>
      </c>
      <c r="D77" s="120">
        <v>590884.06000000006</v>
      </c>
      <c r="E77" s="121">
        <v>441883.5</v>
      </c>
      <c r="F77" s="121">
        <v>511337.72000000003</v>
      </c>
      <c r="G77" s="145">
        <v>133.71942152173594</v>
      </c>
      <c r="H77" s="145">
        <v>115.55651712922723</v>
      </c>
      <c r="I77" s="192">
        <v>86.41715303146421</v>
      </c>
      <c r="J77" s="122">
        <v>2450206.5199999996</v>
      </c>
      <c r="K77" s="122">
        <v>1579345.9500000002</v>
      </c>
      <c r="L77" s="121">
        <v>1684408.43</v>
      </c>
      <c r="M77" s="145">
        <v>155.14058335350776</v>
      </c>
      <c r="N77" s="145">
        <v>145.46391934170026</v>
      </c>
      <c r="O77" s="223">
        <v>93.762648171975741</v>
      </c>
    </row>
    <row r="78" spans="1:15" ht="32.700000000000003" customHeight="1" thickBot="1" x14ac:dyDescent="0.35">
      <c r="B78" s="245" t="s">
        <v>87</v>
      </c>
      <c r="C78" s="246" t="s">
        <v>167</v>
      </c>
      <c r="D78" s="251">
        <v>1590143800.21</v>
      </c>
      <c r="E78" s="247">
        <v>1452227226.8600004</v>
      </c>
      <c r="F78" s="248">
        <v>1258186456.6800001</v>
      </c>
      <c r="G78" s="249">
        <v>109.49690040230153</v>
      </c>
      <c r="H78" s="249">
        <v>126.38379564233604</v>
      </c>
      <c r="I78" s="250">
        <v>115.42225869224656</v>
      </c>
      <c r="J78" s="252">
        <v>4936933978.3100004</v>
      </c>
      <c r="K78" s="253">
        <v>4339840433.8200006</v>
      </c>
      <c r="L78" s="248">
        <v>4275438568.0599999</v>
      </c>
      <c r="M78" s="249">
        <v>113.75842161930427</v>
      </c>
      <c r="N78" s="249">
        <v>115.47198959170537</v>
      </c>
      <c r="O78" s="254">
        <v>101.50632185996355</v>
      </c>
    </row>
    <row r="79" spans="1:15" x14ac:dyDescent="0.3">
      <c r="A79" s="268"/>
      <c r="B79" s="268"/>
      <c r="C79" s="268"/>
      <c r="D79" s="268"/>
      <c r="E79" s="268"/>
      <c r="F79" s="268"/>
      <c r="G79" s="268"/>
      <c r="H79" s="268"/>
      <c r="I79" s="268"/>
      <c r="J79" s="268"/>
      <c r="K79" s="268"/>
      <c r="L79" s="268"/>
      <c r="M79" s="268"/>
      <c r="N79" s="268"/>
      <c r="O79" s="268"/>
    </row>
    <row r="80" spans="1:15" ht="22.2" customHeight="1" x14ac:dyDescent="0.3">
      <c r="B80" s="20" t="s">
        <v>172</v>
      </c>
      <c r="C80" s="115"/>
      <c r="D80" s="220"/>
      <c r="E80" s="220"/>
      <c r="F80" s="220"/>
      <c r="G80" s="220"/>
      <c r="H80" s="220"/>
      <c r="I80" s="127"/>
      <c r="J80" s="127"/>
      <c r="K80" s="127"/>
      <c r="L80" s="127"/>
      <c r="M80" s="127"/>
      <c r="N80" s="127"/>
      <c r="O80" s="127"/>
    </row>
    <row r="81" spans="2:12" x14ac:dyDescent="0.3">
      <c r="B81" s="116"/>
      <c r="D81" s="221"/>
      <c r="E81" s="221"/>
      <c r="F81" s="221"/>
      <c r="J81" s="221"/>
      <c r="K81" s="221"/>
      <c r="L81" s="221"/>
    </row>
    <row r="82" spans="2:12" x14ac:dyDescent="0.3">
      <c r="B82" s="115"/>
      <c r="C82" s="115"/>
      <c r="D82" s="221"/>
      <c r="E82" s="221"/>
      <c r="F82" s="221"/>
      <c r="J82" s="221"/>
      <c r="K82" s="221"/>
      <c r="L82" s="221"/>
    </row>
    <row r="83" spans="2:12" x14ac:dyDescent="0.3">
      <c r="B83" s="116"/>
    </row>
    <row r="84" spans="2:12" x14ac:dyDescent="0.3">
      <c r="B84" s="12"/>
      <c r="C84" s="12"/>
      <c r="J84" s="118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8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77734375" defaultRowHeight="11.4" x14ac:dyDescent="0.2"/>
  <cols>
    <col min="1" max="1" width="10.21875" style="5" customWidth="1"/>
    <col min="2" max="2" width="0.21875" style="5" customWidth="1"/>
    <col min="3" max="3" width="29.77734375" style="5" customWidth="1"/>
    <col min="4" max="5" width="22.77734375" style="5" customWidth="1"/>
    <col min="6" max="6" width="21" style="5" customWidth="1"/>
    <col min="7" max="7" width="21.5546875" style="5" customWidth="1"/>
    <col min="8" max="8" width="21.77734375" style="5" customWidth="1"/>
    <col min="9" max="9" width="13.44140625" style="5" bestFit="1" customWidth="1"/>
    <col min="10" max="10" width="11.5546875" style="5" customWidth="1"/>
    <col min="11" max="12" width="8.77734375" style="5"/>
    <col min="13" max="13" width="10.77734375" style="5" bestFit="1" customWidth="1"/>
    <col min="14" max="16384" width="8.77734375" style="5"/>
  </cols>
  <sheetData>
    <row r="1" spans="1:9" ht="15" x14ac:dyDescent="0.25">
      <c r="A1" s="20"/>
      <c r="B1" s="20"/>
      <c r="C1" s="20"/>
      <c r="D1" s="21"/>
      <c r="E1" s="21"/>
      <c r="F1" s="22"/>
      <c r="G1" s="23"/>
      <c r="H1" s="21"/>
      <c r="I1" s="20"/>
    </row>
    <row r="2" spans="1:9" ht="69.75" customHeight="1" x14ac:dyDescent="0.2">
      <c r="B2" s="270"/>
      <c r="C2" s="24"/>
      <c r="D2" s="25" t="s">
        <v>158</v>
      </c>
      <c r="E2" s="25" t="s">
        <v>149</v>
      </c>
    </row>
    <row r="3" spans="1:9" ht="22.95" customHeight="1" x14ac:dyDescent="0.25">
      <c r="B3" s="270"/>
      <c r="C3" s="15"/>
      <c r="D3" s="15"/>
      <c r="E3" s="15"/>
      <c r="F3" s="17" t="s">
        <v>159</v>
      </c>
    </row>
    <row r="4" spans="1:9" ht="20.399999999999999" x14ac:dyDescent="0.35">
      <c r="B4" s="270"/>
      <c r="C4" s="16" t="s">
        <v>127</v>
      </c>
      <c r="D4" s="26" t="e">
        <f>D12+G12</f>
        <v>#REF!</v>
      </c>
      <c r="E4" s="26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70"/>
      <c r="C5" s="16" t="s">
        <v>88</v>
      </c>
      <c r="D5" s="26" t="e">
        <f t="shared" si="0"/>
        <v>#REF!</v>
      </c>
      <c r="E5" s="26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70"/>
      <c r="C6" s="16" t="s">
        <v>89</v>
      </c>
      <c r="D6" s="26" t="e">
        <f t="shared" si="0"/>
        <v>#REF!</v>
      </c>
      <c r="E6" s="26" t="e">
        <f t="shared" si="0"/>
        <v>#REF!</v>
      </c>
      <c r="F6" s="5" t="e">
        <f t="shared" si="1"/>
        <v>#REF!</v>
      </c>
    </row>
    <row r="7" spans="1:9" ht="20.399999999999999" x14ac:dyDescent="0.35">
      <c r="B7" s="270"/>
      <c r="C7" s="16" t="s">
        <v>128</v>
      </c>
      <c r="D7" s="26" t="e">
        <f t="shared" si="0"/>
        <v>#REF!</v>
      </c>
      <c r="E7" s="26" t="e">
        <f t="shared" si="0"/>
        <v>#REF!</v>
      </c>
      <c r="F7" s="5" t="e">
        <f t="shared" si="1"/>
        <v>#REF!</v>
      </c>
    </row>
    <row r="8" spans="1:9" ht="20.25" customHeight="1" x14ac:dyDescent="0.4">
      <c r="B8" s="270"/>
      <c r="C8" s="27" t="s">
        <v>139</v>
      </c>
      <c r="D8" s="28" t="e">
        <f>SUM(D4:D7)</f>
        <v>#REF!</v>
      </c>
      <c r="E8" s="28" t="e">
        <f>SUM(E4:E7)</f>
        <v>#REF!</v>
      </c>
      <c r="F8" s="5" t="e">
        <f t="shared" si="1"/>
        <v>#REF!</v>
      </c>
    </row>
    <row r="9" spans="1:9" ht="14.4" x14ac:dyDescent="0.2">
      <c r="G9" s="29"/>
    </row>
    <row r="10" spans="1:9" ht="15" thickBot="1" x14ac:dyDescent="0.25">
      <c r="G10" s="29"/>
    </row>
    <row r="11" spans="1:9" ht="31.2" x14ac:dyDescent="0.3">
      <c r="C11" s="31" t="s">
        <v>146</v>
      </c>
      <c r="D11" s="117" t="s">
        <v>169</v>
      </c>
      <c r="E11" s="117" t="s">
        <v>170</v>
      </c>
      <c r="F11" s="39" t="s">
        <v>147</v>
      </c>
      <c r="G11" s="117" t="s">
        <v>169</v>
      </c>
      <c r="H11" s="117" t="s">
        <v>170</v>
      </c>
    </row>
    <row r="12" spans="1:9" ht="17.399999999999999" x14ac:dyDescent="0.25">
      <c r="C12" s="16" t="s">
        <v>127</v>
      </c>
      <c r="D12" s="38" t="e">
        <f>#REF!</f>
        <v>#REF!</v>
      </c>
      <c r="E12" s="41" t="e">
        <f>#REF!</f>
        <v>#REF!</v>
      </c>
      <c r="F12" s="16" t="s">
        <v>127</v>
      </c>
      <c r="G12" s="32" t="e">
        <f>#REF!</f>
        <v>#REF!</v>
      </c>
      <c r="H12" s="33" t="e">
        <f>#REF!</f>
        <v>#REF!</v>
      </c>
    </row>
    <row r="13" spans="1:9" ht="17.399999999999999" x14ac:dyDescent="0.25">
      <c r="C13" s="16" t="s">
        <v>88</v>
      </c>
      <c r="D13" s="38" t="e">
        <f>#REF!</f>
        <v>#REF!</v>
      </c>
      <c r="E13" s="41" t="e">
        <f>#REF!</f>
        <v>#REF!</v>
      </c>
      <c r="F13" s="16" t="s">
        <v>88</v>
      </c>
      <c r="G13" s="32"/>
      <c r="H13" s="33"/>
    </row>
    <row r="14" spans="1:9" ht="17.399999999999999" x14ac:dyDescent="0.25">
      <c r="C14" s="16" t="s">
        <v>89</v>
      </c>
      <c r="D14" s="38" t="e">
        <f>#REF!</f>
        <v>#REF!</v>
      </c>
      <c r="E14" s="41" t="e">
        <f>#REF!</f>
        <v>#REF!</v>
      </c>
      <c r="F14" s="16" t="s">
        <v>89</v>
      </c>
      <c r="G14" s="32"/>
      <c r="H14" s="33"/>
    </row>
    <row r="15" spans="1:9" ht="17.399999999999999" x14ac:dyDescent="0.25">
      <c r="C15" s="16" t="s">
        <v>128</v>
      </c>
      <c r="D15" s="38" t="e">
        <f>#REF!</f>
        <v>#REF!</v>
      </c>
      <c r="E15" s="41" t="e">
        <f>#REF!</f>
        <v>#REF!</v>
      </c>
      <c r="F15" s="16" t="s">
        <v>128</v>
      </c>
      <c r="G15" s="32" t="e">
        <f>#REF!</f>
        <v>#REF!</v>
      </c>
      <c r="H15" s="33" t="e">
        <f>#REF!</f>
        <v>#REF!</v>
      </c>
    </row>
    <row r="16" spans="1:9" ht="15" thickBot="1" x14ac:dyDescent="0.3">
      <c r="C16" s="30" t="s">
        <v>138</v>
      </c>
      <c r="D16" s="37" t="e">
        <f>SUM(D12:D15)</f>
        <v>#REF!</v>
      </c>
      <c r="E16" s="37" t="e">
        <f>SUM(E12:E15)</f>
        <v>#REF!</v>
      </c>
      <c r="F16" s="40" t="s">
        <v>130</v>
      </c>
      <c r="G16" s="37" t="e">
        <f>SUM(G12:G15)</f>
        <v>#REF!</v>
      </c>
      <c r="H16" s="37" t="e">
        <f>SUM(H12:H15)</f>
        <v>#REF!</v>
      </c>
    </row>
    <row r="18" spans="3:3" ht="13.2" x14ac:dyDescent="0.25">
      <c r="C18" s="65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21875" customWidth="1"/>
    <col min="5" max="5" width="17.77734375" customWidth="1"/>
  </cols>
  <sheetData>
    <row r="2" spans="2:5" x14ac:dyDescent="0.3">
      <c r="B2" s="43" t="s">
        <v>151</v>
      </c>
    </row>
    <row r="4" spans="2:5" ht="15" thickBot="1" x14ac:dyDescent="0.35">
      <c r="B4" s="271" t="s">
        <v>106</v>
      </c>
      <c r="C4" s="271"/>
      <c r="D4" s="271"/>
      <c r="E4" s="271"/>
    </row>
    <row r="5" spans="2:5" ht="27" x14ac:dyDescent="0.3">
      <c r="B5" s="53" t="s">
        <v>60</v>
      </c>
      <c r="C5" s="54" t="s">
        <v>132</v>
      </c>
      <c r="D5" s="62" t="s">
        <v>126</v>
      </c>
      <c r="E5" s="63" t="s">
        <v>150</v>
      </c>
    </row>
    <row r="6" spans="2:5" x14ac:dyDescent="0.3">
      <c r="B6" s="75">
        <v>1</v>
      </c>
      <c r="C6" s="73">
        <v>2</v>
      </c>
      <c r="D6" s="73">
        <v>3</v>
      </c>
      <c r="E6" s="74">
        <v>4</v>
      </c>
    </row>
    <row r="7" spans="2:5" x14ac:dyDescent="0.3">
      <c r="B7" s="55" t="s">
        <v>22</v>
      </c>
      <c r="C7" s="42" t="s">
        <v>137</v>
      </c>
      <c r="D7" s="72">
        <f>+E7/E$11*100</f>
        <v>11.562062403900809</v>
      </c>
      <c r="E7" s="59">
        <f>FURS!D12</f>
        <v>368872632.70999998</v>
      </c>
    </row>
    <row r="8" spans="2:5" x14ac:dyDescent="0.3">
      <c r="B8" s="55" t="s">
        <v>31</v>
      </c>
      <c r="C8" s="42" t="s">
        <v>134</v>
      </c>
      <c r="D8" s="72">
        <f t="shared" ref="D8:D10" si="0">+E8/E$11*100</f>
        <v>21.630474094263253</v>
      </c>
      <c r="E8" s="59">
        <f>FURS!D24</f>
        <v>690092273.08999991</v>
      </c>
    </row>
    <row r="9" spans="2:5" x14ac:dyDescent="0.3">
      <c r="B9" s="55" t="s">
        <v>43</v>
      </c>
      <c r="C9" s="42" t="s">
        <v>135</v>
      </c>
      <c r="D9" s="72">
        <f t="shared" si="0"/>
        <v>13.928242727841535</v>
      </c>
      <c r="E9" s="59">
        <f>FURS!D39</f>
        <v>444362552.67999983</v>
      </c>
    </row>
    <row r="10" spans="2:5" x14ac:dyDescent="0.3">
      <c r="B10" s="55"/>
      <c r="C10" s="42" t="s">
        <v>136</v>
      </c>
      <c r="D10" s="72">
        <f t="shared" si="0"/>
        <v>52.879220773994405</v>
      </c>
      <c r="E10" s="59">
        <f>FURS!D29+FURS!D31+FURS!D54+FURS!D56+FURS!D57+FURS!D67+FURS!D74</f>
        <v>1687043081.1700001</v>
      </c>
    </row>
    <row r="11" spans="2:5" ht="15" thickBot="1" x14ac:dyDescent="0.35">
      <c r="B11" s="57"/>
      <c r="C11" s="56" t="s">
        <v>130</v>
      </c>
      <c r="D11" s="64">
        <f>SUM(D7:D10)</f>
        <v>100</v>
      </c>
      <c r="E11" s="60">
        <f>SUM(E7:E10)</f>
        <v>3190370539.6499996</v>
      </c>
    </row>
    <row r="33" spans="2:5" x14ac:dyDescent="0.3">
      <c r="B33" s="43" t="s">
        <v>152</v>
      </c>
    </row>
    <row r="35" spans="2:5" ht="15" thickBot="1" x14ac:dyDescent="0.35">
      <c r="B35" s="271" t="s">
        <v>106</v>
      </c>
      <c r="C35" s="271"/>
      <c r="D35" s="271"/>
      <c r="E35" s="271"/>
    </row>
    <row r="36" spans="2:5" ht="40.200000000000003" x14ac:dyDescent="0.3">
      <c r="B36" s="53" t="s">
        <v>60</v>
      </c>
      <c r="C36" s="54" t="s">
        <v>132</v>
      </c>
      <c r="D36" s="62" t="s">
        <v>126</v>
      </c>
      <c r="E36" s="63" t="s">
        <v>153</v>
      </c>
    </row>
    <row r="37" spans="2:5" x14ac:dyDescent="0.3">
      <c r="B37" s="75">
        <v>1</v>
      </c>
      <c r="C37" s="73">
        <v>2</v>
      </c>
      <c r="D37" s="73">
        <v>3</v>
      </c>
      <c r="E37" s="74">
        <v>4</v>
      </c>
    </row>
    <row r="38" spans="2:5" x14ac:dyDescent="0.3">
      <c r="B38" s="55" t="s">
        <v>22</v>
      </c>
      <c r="C38" s="42" t="s">
        <v>133</v>
      </c>
      <c r="D38" s="61">
        <f>+E38/E$42*100</f>
        <v>10.785425016470359</v>
      </c>
      <c r="E38" s="70">
        <f>FURS!J12</f>
        <v>1060662342.9300001</v>
      </c>
    </row>
    <row r="39" spans="2:5" x14ac:dyDescent="0.3">
      <c r="B39" s="55" t="s">
        <v>31</v>
      </c>
      <c r="C39" s="42" t="s">
        <v>134</v>
      </c>
      <c r="D39" s="61">
        <f t="shared" ref="D39:D41" si="1">+E39/E$42*100</f>
        <v>20.801076812898835</v>
      </c>
      <c r="E39" s="70">
        <f>FURS!J24</f>
        <v>2045623499.6900001</v>
      </c>
    </row>
    <row r="40" spans="2:5" x14ac:dyDescent="0.3">
      <c r="B40" s="55" t="s">
        <v>43</v>
      </c>
      <c r="C40" s="42" t="s">
        <v>135</v>
      </c>
      <c r="D40" s="61">
        <f t="shared" si="1"/>
        <v>15.41749946071784</v>
      </c>
      <c r="E40" s="70">
        <f>FURS!J39</f>
        <v>1516190699.5000002</v>
      </c>
    </row>
    <row r="41" spans="2:5" x14ac:dyDescent="0.3">
      <c r="B41" s="55"/>
      <c r="C41" s="42" t="s">
        <v>136</v>
      </c>
      <c r="D41" s="61">
        <f t="shared" si="1"/>
        <v>52.995998709912975</v>
      </c>
      <c r="E41" s="70">
        <f>FURS!J29+FURS!J31+FURS!J54+FURS!J56+FURS!J57+FURS!J67+FURS!J74</f>
        <v>5211742705.71</v>
      </c>
    </row>
    <row r="42" spans="2:5" ht="15" thickBot="1" x14ac:dyDescent="0.35">
      <c r="B42" s="57"/>
      <c r="C42" s="56" t="s">
        <v>130</v>
      </c>
      <c r="D42" s="58">
        <f>SUM(D38:D41)</f>
        <v>100</v>
      </c>
      <c r="E42" s="71">
        <f>SUM(E38:E41)</f>
        <v>9834219247.8299999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21875" customWidth="1"/>
    <col min="4" max="5" width="14.21875" customWidth="1"/>
    <col min="6" max="6" width="10.77734375" customWidth="1"/>
    <col min="7" max="8" width="14.5546875" customWidth="1"/>
    <col min="9" max="9" width="10.77734375" customWidth="1"/>
  </cols>
  <sheetData>
    <row r="2" spans="2:9" x14ac:dyDescent="0.3">
      <c r="B2" s="76" t="s">
        <v>140</v>
      </c>
    </row>
    <row r="4" spans="2:9" ht="50.25" customHeight="1" x14ac:dyDescent="0.3">
      <c r="B4" s="77"/>
      <c r="C4" s="78" t="s">
        <v>143</v>
      </c>
      <c r="D4" s="78" t="s">
        <v>154</v>
      </c>
      <c r="E4" s="78" t="s">
        <v>155</v>
      </c>
      <c r="F4" s="78" t="s">
        <v>148</v>
      </c>
      <c r="G4" s="78" t="s">
        <v>156</v>
      </c>
      <c r="H4" s="78" t="s">
        <v>157</v>
      </c>
      <c r="I4" s="78" t="s">
        <v>148</v>
      </c>
    </row>
    <row r="5" spans="2:9" x14ac:dyDescent="0.3">
      <c r="B5" s="79" t="s">
        <v>23</v>
      </c>
      <c r="C5" s="80" t="s">
        <v>61</v>
      </c>
      <c r="D5" s="67">
        <f>+D6+D9+D10+D11</f>
        <v>278289659.19</v>
      </c>
      <c r="E5" s="67">
        <f>+E6+E9+E10+E11</f>
        <v>244467638.91000026</v>
      </c>
      <c r="F5" s="68">
        <f t="shared" ref="F5:F11" si="0">D5/E5*100</f>
        <v>113.83496827261099</v>
      </c>
      <c r="G5" s="67">
        <f>+G6+G9+G10+G11</f>
        <v>818713403.2700001</v>
      </c>
      <c r="H5" s="67">
        <f>+H6+H9+H10+H11</f>
        <v>745817363.61000025</v>
      </c>
      <c r="I5" s="81">
        <f t="shared" ref="I5:I11" si="1">G5/H5*100</f>
        <v>109.773979960343</v>
      </c>
    </row>
    <row r="6" spans="2:9" x14ac:dyDescent="0.3">
      <c r="B6" s="82" t="s">
        <v>24</v>
      </c>
      <c r="C6" s="83" t="s">
        <v>62</v>
      </c>
      <c r="D6" s="52">
        <f>+D7-D8</f>
        <v>1765012.4500000004</v>
      </c>
      <c r="E6" s="52">
        <f>+E7-E8</f>
        <v>1738403.1100000003</v>
      </c>
      <c r="F6" s="51">
        <f t="shared" si="0"/>
        <v>101.53067719718933</v>
      </c>
      <c r="G6" s="52">
        <f>+G7-G8</f>
        <v>3379379.8000000003</v>
      </c>
      <c r="H6" s="52">
        <f>+H7-H8</f>
        <v>4004728.6000000006</v>
      </c>
      <c r="I6" s="84">
        <f t="shared" si="1"/>
        <v>84.384739580105375</v>
      </c>
    </row>
    <row r="7" spans="2:9" x14ac:dyDescent="0.3">
      <c r="B7" s="104" t="s">
        <v>63</v>
      </c>
      <c r="C7" s="111" t="s">
        <v>0</v>
      </c>
      <c r="D7" s="50">
        <f>FURS!D15</f>
        <v>2001283.0200000005</v>
      </c>
      <c r="E7" s="50">
        <f>FURS!E15</f>
        <v>1925404.9400000004</v>
      </c>
      <c r="F7" s="51">
        <f t="shared" si="0"/>
        <v>103.94088944219703</v>
      </c>
      <c r="G7" s="50">
        <f>FURS!J15</f>
        <v>5218705.32</v>
      </c>
      <c r="H7" s="50">
        <f>FURS!K15</f>
        <v>5580106.4700000007</v>
      </c>
      <c r="I7" s="84">
        <f t="shared" si="1"/>
        <v>93.523400459418099</v>
      </c>
    </row>
    <row r="8" spans="2:9" x14ac:dyDescent="0.3">
      <c r="B8" s="104" t="s">
        <v>25</v>
      </c>
      <c r="C8" s="111" t="s">
        <v>1</v>
      </c>
      <c r="D8" s="50">
        <f>FURS!D16</f>
        <v>236270.57000000007</v>
      </c>
      <c r="E8" s="50">
        <f>FURS!E16</f>
        <v>187001.83000000007</v>
      </c>
      <c r="F8" s="51">
        <f t="shared" si="0"/>
        <v>126.34666195512632</v>
      </c>
      <c r="G8" s="50">
        <f>FURS!J16</f>
        <v>1839325.52</v>
      </c>
      <c r="H8" s="50">
        <f>FURS!K16</f>
        <v>1575377.87</v>
      </c>
      <c r="I8" s="84">
        <f t="shared" si="1"/>
        <v>116.75456124059937</v>
      </c>
    </row>
    <row r="9" spans="2:9" x14ac:dyDescent="0.3">
      <c r="B9" s="85" t="s">
        <v>26</v>
      </c>
      <c r="C9" s="86" t="s">
        <v>64</v>
      </c>
      <c r="D9" s="52">
        <f>FURS!D17</f>
        <v>258072057.35000002</v>
      </c>
      <c r="E9" s="52">
        <f>FURS!E17</f>
        <v>229332289.36000025</v>
      </c>
      <c r="F9" s="66">
        <f t="shared" si="0"/>
        <v>112.53193262501505</v>
      </c>
      <c r="G9" s="52">
        <f>FURS!J17</f>
        <v>762327071.36000013</v>
      </c>
      <c r="H9" s="52">
        <f>FURS!K17</f>
        <v>699614904.27000022</v>
      </c>
      <c r="I9" s="87">
        <f t="shared" si="1"/>
        <v>108.96381233550703</v>
      </c>
    </row>
    <row r="10" spans="2:9" ht="24" x14ac:dyDescent="0.3">
      <c r="B10" s="82" t="s">
        <v>27</v>
      </c>
      <c r="C10" s="88" t="s">
        <v>145</v>
      </c>
      <c r="D10" s="50">
        <f>FURS!D18</f>
        <v>18398372.879999995</v>
      </c>
      <c r="E10" s="50">
        <f>FURS!E18</f>
        <v>13935608.240000002</v>
      </c>
      <c r="F10" s="51">
        <f t="shared" si="0"/>
        <v>132.02418267751185</v>
      </c>
      <c r="G10" s="50">
        <f>FURS!J18</f>
        <v>53227844.269999996</v>
      </c>
      <c r="H10" s="50">
        <f>FURS!K18</f>
        <v>42654795.270000003</v>
      </c>
      <c r="I10" s="84">
        <f t="shared" si="1"/>
        <v>124.78748035964959</v>
      </c>
    </row>
    <row r="11" spans="2:9" x14ac:dyDescent="0.3">
      <c r="B11" s="82" t="s">
        <v>28</v>
      </c>
      <c r="C11" s="89" t="s">
        <v>2</v>
      </c>
      <c r="D11" s="50">
        <f>FURS!D19</f>
        <v>54216.50999999998</v>
      </c>
      <c r="E11" s="50">
        <f>FURS!E19</f>
        <v>-538661.80000000005</v>
      </c>
      <c r="F11" s="51">
        <f t="shared" si="0"/>
        <v>-10.065037097488624</v>
      </c>
      <c r="G11" s="50">
        <f>FURS!J19</f>
        <v>-220892.16</v>
      </c>
      <c r="H11" s="50">
        <f>FURS!K19</f>
        <v>-457064.53</v>
      </c>
      <c r="I11" s="84">
        <f t="shared" si="1"/>
        <v>48.328440625221994</v>
      </c>
    </row>
    <row r="14" spans="2:9" x14ac:dyDescent="0.3">
      <c r="B14" s="76" t="s">
        <v>141</v>
      </c>
    </row>
    <row r="16" spans="2:9" ht="53.25" customHeight="1" x14ac:dyDescent="0.3">
      <c r="B16" s="77"/>
      <c r="C16" s="78" t="s">
        <v>143</v>
      </c>
      <c r="D16" s="78" t="s">
        <v>154</v>
      </c>
      <c r="E16" s="78" t="s">
        <v>155</v>
      </c>
      <c r="F16" s="78" t="s">
        <v>148</v>
      </c>
      <c r="G16" s="78" t="s">
        <v>156</v>
      </c>
      <c r="H16" s="78" t="s">
        <v>157</v>
      </c>
      <c r="I16" s="78" t="s">
        <v>148</v>
      </c>
    </row>
    <row r="17" spans="2:9" ht="21.75" customHeight="1" x14ac:dyDescent="0.3">
      <c r="B17" s="90" t="s">
        <v>29</v>
      </c>
      <c r="C17" s="91" t="s">
        <v>3</v>
      </c>
      <c r="D17" s="92">
        <f>FURS!D20</f>
        <v>90605289.180000007</v>
      </c>
      <c r="E17" s="92">
        <f>FURS!E20</f>
        <v>75524178.060000002</v>
      </c>
      <c r="F17" s="93">
        <f t="shared" ref="F17" si="2">D17/E17*100</f>
        <v>119.96858689149698</v>
      </c>
      <c r="G17" s="92">
        <f>FURS!J20</f>
        <v>246668172.66000003</v>
      </c>
      <c r="H17" s="92">
        <f>FURS!K20</f>
        <v>201942895.57000002</v>
      </c>
      <c r="I17" s="95">
        <f>G17/H17*100</f>
        <v>122.1474872704778</v>
      </c>
    </row>
    <row r="20" spans="2:9" x14ac:dyDescent="0.3">
      <c r="B20" s="76" t="s">
        <v>142</v>
      </c>
    </row>
    <row r="22" spans="2:9" ht="54" customHeight="1" x14ac:dyDescent="0.3">
      <c r="B22" s="77"/>
      <c r="C22" s="78" t="s">
        <v>143</v>
      </c>
      <c r="D22" s="78" t="s">
        <v>154</v>
      </c>
      <c r="E22" s="78" t="s">
        <v>155</v>
      </c>
      <c r="F22" s="78" t="s">
        <v>148</v>
      </c>
      <c r="G22" s="78" t="s">
        <v>156</v>
      </c>
      <c r="H22" s="78" t="s">
        <v>157</v>
      </c>
      <c r="I22" s="78" t="s">
        <v>148</v>
      </c>
    </row>
    <row r="23" spans="2:9" ht="30" customHeight="1" x14ac:dyDescent="0.3">
      <c r="B23" s="79" t="s">
        <v>43</v>
      </c>
      <c r="C23" s="96" t="s">
        <v>129</v>
      </c>
      <c r="D23" s="69">
        <f>+D24+D33+D35+D37+D29+D30</f>
        <v>444362552.67999983</v>
      </c>
      <c r="E23" s="69">
        <f>+E24+E33+E35+E37+E29+E30</f>
        <v>392630943.00999993</v>
      </c>
      <c r="F23" s="97">
        <f t="shared" ref="F23:F37" si="3">D23/E23*100</f>
        <v>113.17563238226039</v>
      </c>
      <c r="G23" s="67">
        <f>+G24+G33+G35+G37+G29+G30</f>
        <v>1516190699.5000002</v>
      </c>
      <c r="H23" s="67">
        <f>+H24+H33+H35+H37+H29+H30</f>
        <v>1210214341.76</v>
      </c>
      <c r="I23" s="98">
        <f t="shared" ref="I23:I37" si="4">G23/H23*100</f>
        <v>125.28282364386978</v>
      </c>
    </row>
    <row r="24" spans="2:9" x14ac:dyDescent="0.3">
      <c r="B24" s="85" t="s">
        <v>44</v>
      </c>
      <c r="C24" s="86" t="s">
        <v>111</v>
      </c>
      <c r="D24" s="44">
        <f>D25+D28</f>
        <v>303044320.2899999</v>
      </c>
      <c r="E24" s="44">
        <f>E25+E28</f>
        <v>256714892.44</v>
      </c>
      <c r="F24" s="46">
        <f t="shared" si="3"/>
        <v>118.04703553021496</v>
      </c>
      <c r="G24" s="45">
        <f>G25+G28</f>
        <v>1067838388.99</v>
      </c>
      <c r="H24" s="45">
        <f>H25+H28</f>
        <v>806338408.38</v>
      </c>
      <c r="I24" s="99">
        <f t="shared" si="4"/>
        <v>132.43054998897733</v>
      </c>
    </row>
    <row r="25" spans="2:9" ht="24.6" x14ac:dyDescent="0.3">
      <c r="B25" s="85" t="s">
        <v>45</v>
      </c>
      <c r="C25" s="100" t="s">
        <v>109</v>
      </c>
      <c r="D25" s="44">
        <f>D26-D27</f>
        <v>285003956.43999988</v>
      </c>
      <c r="E25" s="44">
        <f>E26-E27</f>
        <v>245245674.81999999</v>
      </c>
      <c r="F25" s="46">
        <f t="shared" si="3"/>
        <v>116.21161378245743</v>
      </c>
      <c r="G25" s="44">
        <f>G26-G27</f>
        <v>1022805720.42</v>
      </c>
      <c r="H25" s="44">
        <f>H26-H27</f>
        <v>775204688.00999999</v>
      </c>
      <c r="I25" s="101">
        <f t="shared" si="4"/>
        <v>131.94008450150216</v>
      </c>
    </row>
    <row r="26" spans="2:9" x14ac:dyDescent="0.3">
      <c r="B26" s="104" t="s">
        <v>107</v>
      </c>
      <c r="C26" s="111" t="s">
        <v>104</v>
      </c>
      <c r="D26" s="47">
        <f>FURS!D42</f>
        <v>496402554.65999985</v>
      </c>
      <c r="E26" s="47">
        <f>FURS!E42</f>
        <v>426952537.73000002</v>
      </c>
      <c r="F26" s="48">
        <f t="shared" si="3"/>
        <v>116.26644902949828</v>
      </c>
      <c r="G26" s="47">
        <f>FURS!J42</f>
        <v>1682348649.3499999</v>
      </c>
      <c r="H26" s="47">
        <f>FURS!K42</f>
        <v>1293953026.9300001</v>
      </c>
      <c r="I26" s="112">
        <f t="shared" si="4"/>
        <v>130.01620726074557</v>
      </c>
    </row>
    <row r="27" spans="2:9" x14ac:dyDescent="0.3">
      <c r="B27" s="104" t="s">
        <v>108</v>
      </c>
      <c r="C27" s="111" t="s">
        <v>1</v>
      </c>
      <c r="D27" s="47">
        <f>FURS!D43</f>
        <v>211398598.21999997</v>
      </c>
      <c r="E27" s="47">
        <f>FURS!E43</f>
        <v>181706862.91000003</v>
      </c>
      <c r="F27" s="48">
        <f t="shared" si="3"/>
        <v>116.34045893176106</v>
      </c>
      <c r="G27" s="47">
        <f>FURS!J43</f>
        <v>659542928.92999995</v>
      </c>
      <c r="H27" s="47">
        <f>FURS!K43</f>
        <v>518748338.92000002</v>
      </c>
      <c r="I27" s="106">
        <f t="shared" si="4"/>
        <v>127.14121269344689</v>
      </c>
    </row>
    <row r="28" spans="2:9" x14ac:dyDescent="0.3">
      <c r="B28" s="102" t="s">
        <v>46</v>
      </c>
      <c r="C28" s="103" t="s">
        <v>105</v>
      </c>
      <c r="D28" s="44">
        <f>FURS!D44</f>
        <v>18040363.850000028</v>
      </c>
      <c r="E28" s="44">
        <f>FURS!E44</f>
        <v>11469217.619999999</v>
      </c>
      <c r="F28" s="46">
        <f t="shared" si="3"/>
        <v>157.29376185644327</v>
      </c>
      <c r="G28" s="44">
        <f>FURS!J44</f>
        <v>45032668.570000067</v>
      </c>
      <c r="H28" s="44">
        <f>FURS!K44</f>
        <v>31133720.369999997</v>
      </c>
      <c r="I28" s="99">
        <f t="shared" si="4"/>
        <v>144.64274758950074</v>
      </c>
    </row>
    <row r="29" spans="2:9" x14ac:dyDescent="0.3">
      <c r="B29" s="104" t="s">
        <v>47</v>
      </c>
      <c r="C29" s="105" t="s">
        <v>112</v>
      </c>
      <c r="D29" s="47">
        <f>FURS!D45</f>
        <v>17285316.990000006</v>
      </c>
      <c r="E29" s="47">
        <f>FURS!E45</f>
        <v>9984740.589999998</v>
      </c>
      <c r="F29" s="48">
        <f t="shared" si="3"/>
        <v>173.11733674194542</v>
      </c>
      <c r="G29" s="47">
        <f>FURS!J45</f>
        <v>35164886.540000007</v>
      </c>
      <c r="H29" s="47">
        <f>FURS!K45</f>
        <v>29532249.869999997</v>
      </c>
      <c r="I29" s="106">
        <f t="shared" si="4"/>
        <v>119.0728329023176</v>
      </c>
    </row>
    <row r="30" spans="2:9" x14ac:dyDescent="0.3">
      <c r="B30" s="85" t="s">
        <v>48</v>
      </c>
      <c r="C30" s="107" t="s">
        <v>114</v>
      </c>
      <c r="D30" s="45">
        <f>D31-D32</f>
        <v>95737131.049999967</v>
      </c>
      <c r="E30" s="45">
        <f>E31-E32</f>
        <v>103978802.00999999</v>
      </c>
      <c r="F30" s="46">
        <f t="shared" si="3"/>
        <v>92.073700792198593</v>
      </c>
      <c r="G30" s="45">
        <f>G31-G32</f>
        <v>327009539.70999998</v>
      </c>
      <c r="H30" s="45">
        <f>H31-H32</f>
        <v>308090125.74999994</v>
      </c>
      <c r="I30" s="99">
        <f t="shared" si="4"/>
        <v>106.14086995288912</v>
      </c>
    </row>
    <row r="31" spans="2:9" x14ac:dyDescent="0.3">
      <c r="B31" s="104" t="s">
        <v>77</v>
      </c>
      <c r="C31" s="113" t="s">
        <v>104</v>
      </c>
      <c r="D31" s="49">
        <f>FURS!D47</f>
        <v>102849435.63999997</v>
      </c>
      <c r="E31" s="49">
        <f>FURS!E47</f>
        <v>112450687.35999998</v>
      </c>
      <c r="F31" s="48">
        <f t="shared" si="3"/>
        <v>91.461811443390701</v>
      </c>
      <c r="G31" s="49">
        <f>FURS!J47</f>
        <v>339951531.83999997</v>
      </c>
      <c r="H31" s="49">
        <f>FURS!K47</f>
        <v>322351908.91999996</v>
      </c>
      <c r="I31" s="106">
        <f t="shared" si="4"/>
        <v>105.45975452075508</v>
      </c>
    </row>
    <row r="32" spans="2:9" x14ac:dyDescent="0.3">
      <c r="B32" s="82" t="s">
        <v>113</v>
      </c>
      <c r="C32" s="113" t="s">
        <v>1</v>
      </c>
      <c r="D32" s="49">
        <f>FURS!D48</f>
        <v>7112304.5899999999</v>
      </c>
      <c r="E32" s="49">
        <f>FURS!E48</f>
        <v>8471885.3499999978</v>
      </c>
      <c r="F32" s="51">
        <f t="shared" si="3"/>
        <v>83.951851284200885</v>
      </c>
      <c r="G32" s="49">
        <f>FURS!J48</f>
        <v>12941992.130000001</v>
      </c>
      <c r="H32" s="49">
        <f>FURS!K48</f>
        <v>14261783.169999998</v>
      </c>
      <c r="I32" s="84">
        <f t="shared" si="4"/>
        <v>90.745960555786525</v>
      </c>
    </row>
    <row r="33" spans="2:9" x14ac:dyDescent="0.3">
      <c r="B33" s="82" t="s">
        <v>49</v>
      </c>
      <c r="C33" s="108" t="s">
        <v>74</v>
      </c>
      <c r="D33" s="49">
        <f>FURS!D49</f>
        <v>21677787.940000005</v>
      </c>
      <c r="E33" s="49">
        <f>FURS!E49</f>
        <v>16850148.669999994</v>
      </c>
      <c r="F33" s="48">
        <f t="shared" si="3"/>
        <v>128.65042537336859</v>
      </c>
      <c r="G33" s="49">
        <f>FURS!J49</f>
        <v>66937063.480000012</v>
      </c>
      <c r="H33" s="49">
        <f>FURS!K49</f>
        <v>50706622.890000001</v>
      </c>
      <c r="I33" s="106">
        <f t="shared" si="4"/>
        <v>132.00852209229038</v>
      </c>
    </row>
    <row r="34" spans="2:9" hidden="1" x14ac:dyDescent="0.3">
      <c r="B34" s="82" t="s">
        <v>110</v>
      </c>
      <c r="C34" s="108" t="s">
        <v>75</v>
      </c>
      <c r="D34" s="49">
        <f>FURS!D50</f>
        <v>21555499.600000001</v>
      </c>
      <c r="E34" s="49">
        <f>FURS!E50</f>
        <v>16731460.989999995</v>
      </c>
      <c r="F34" s="51">
        <f t="shared" si="3"/>
        <v>128.83214211169738</v>
      </c>
      <c r="G34" s="49">
        <f>FURS!J50</f>
        <v>64785022.240000002</v>
      </c>
      <c r="H34" s="49">
        <f>FURS!K50</f>
        <v>50337049.219999999</v>
      </c>
      <c r="I34" s="84">
        <f t="shared" si="4"/>
        <v>128.70246318343888</v>
      </c>
    </row>
    <row r="35" spans="2:9" x14ac:dyDescent="0.3">
      <c r="B35" s="82" t="s">
        <v>91</v>
      </c>
      <c r="C35" s="108" t="s">
        <v>76</v>
      </c>
      <c r="D35" s="49">
        <f>FURS!D51</f>
        <v>4871740.9599999981</v>
      </c>
      <c r="E35" s="49">
        <f>FURS!E51</f>
        <v>4406773.6500000004</v>
      </c>
      <c r="F35" s="51">
        <f t="shared" si="3"/>
        <v>110.55119565762126</v>
      </c>
      <c r="G35" s="49">
        <f>FURS!J51</f>
        <v>15037646.139999997</v>
      </c>
      <c r="H35" s="49">
        <f>FURS!K51</f>
        <v>13338182.18</v>
      </c>
      <c r="I35" s="84">
        <f t="shared" si="4"/>
        <v>112.74134613746891</v>
      </c>
    </row>
    <row r="36" spans="2:9" hidden="1" x14ac:dyDescent="0.3">
      <c r="B36" s="82" t="s">
        <v>99</v>
      </c>
      <c r="C36" s="108" t="s">
        <v>78</v>
      </c>
      <c r="D36" s="49">
        <f>FURS!D52</f>
        <v>2911362.3699999987</v>
      </c>
      <c r="E36" s="49">
        <f>FURS!E52</f>
        <v>2510500.5100000012</v>
      </c>
      <c r="F36" s="51">
        <f t="shared" si="3"/>
        <v>115.96740802892715</v>
      </c>
      <c r="G36" s="49">
        <f>FURS!J52</f>
        <v>8948979.589999998</v>
      </c>
      <c r="H36" s="49">
        <f>FURS!K52</f>
        <v>7844233.4700000016</v>
      </c>
      <c r="I36" s="84">
        <f t="shared" si="4"/>
        <v>114.08354460923505</v>
      </c>
    </row>
    <row r="37" spans="2:9" x14ac:dyDescent="0.3">
      <c r="B37" s="82" t="s">
        <v>100</v>
      </c>
      <c r="C37" s="108" t="s">
        <v>14</v>
      </c>
      <c r="D37" s="49">
        <f>FURS!D53</f>
        <v>1746255.45</v>
      </c>
      <c r="E37" s="49">
        <f>FURS!E53</f>
        <v>695585.64999999991</v>
      </c>
      <c r="F37" s="51">
        <f t="shared" si="3"/>
        <v>251.0482282088482</v>
      </c>
      <c r="G37" s="49">
        <f>FURS!J53</f>
        <v>4203174.6399999997</v>
      </c>
      <c r="H37" s="49">
        <f>FURS!K53</f>
        <v>2208752.6900000004</v>
      </c>
      <c r="I37" s="84">
        <f t="shared" si="4"/>
        <v>190.2962997636462</v>
      </c>
    </row>
    <row r="39" spans="2:9" x14ac:dyDescent="0.3">
      <c r="B39" s="76" t="s">
        <v>144</v>
      </c>
    </row>
    <row r="41" spans="2:9" ht="52.5" customHeight="1" x14ac:dyDescent="0.3">
      <c r="B41" s="77"/>
      <c r="C41" s="78" t="s">
        <v>143</v>
      </c>
      <c r="D41" s="78" t="s">
        <v>154</v>
      </c>
      <c r="E41" s="78" t="s">
        <v>155</v>
      </c>
      <c r="F41" s="78" t="s">
        <v>148</v>
      </c>
      <c r="G41" s="78" t="s">
        <v>156</v>
      </c>
      <c r="H41" s="78" t="s">
        <v>157</v>
      </c>
      <c r="I41" s="78" t="s">
        <v>148</v>
      </c>
    </row>
    <row r="42" spans="2:9" ht="30" customHeight="1" x14ac:dyDescent="0.3">
      <c r="B42" s="79" t="s">
        <v>31</v>
      </c>
      <c r="C42" s="96" t="s">
        <v>65</v>
      </c>
      <c r="D42" s="69">
        <f>+D43+D44+D45+D46</f>
        <v>690092273.08999991</v>
      </c>
      <c r="E42" s="69">
        <f>+E43+E44+E45+E46</f>
        <v>643059605.63000035</v>
      </c>
      <c r="F42" s="97">
        <f t="shared" ref="F42:F46" si="5">D42/E42*100</f>
        <v>107.31388926442082</v>
      </c>
      <c r="G42" s="67">
        <f>+G43+G44+G45+G46</f>
        <v>2045623499.6900001</v>
      </c>
      <c r="H42" s="67">
        <f>+H43+H44+H45+H46</f>
        <v>1912004729.1200004</v>
      </c>
      <c r="I42" s="98">
        <f>G42/H42*100</f>
        <v>106.98841213805458</v>
      </c>
    </row>
    <row r="43" spans="2:9" x14ac:dyDescent="0.3">
      <c r="B43" s="85" t="s">
        <v>32</v>
      </c>
      <c r="C43" s="86" t="s">
        <v>5</v>
      </c>
      <c r="D43" s="50">
        <f>FURS!D25</f>
        <v>3922973.2799999993</v>
      </c>
      <c r="E43" s="50">
        <f>FURS!E25</f>
        <v>3697927.5800000019</v>
      </c>
      <c r="F43" s="51">
        <f t="shared" si="5"/>
        <v>106.08572491297943</v>
      </c>
      <c r="G43" s="50">
        <f>FURS!J25</f>
        <v>11616427.33</v>
      </c>
      <c r="H43" s="50">
        <f>FURS!K25</f>
        <v>10979499.670000002</v>
      </c>
      <c r="I43" s="84">
        <f>G43/H43*100</f>
        <v>105.80106269997272</v>
      </c>
    </row>
    <row r="44" spans="2:9" x14ac:dyDescent="0.3">
      <c r="B44" s="85" t="s">
        <v>33</v>
      </c>
      <c r="C44" s="86" t="s">
        <v>6</v>
      </c>
      <c r="D44" s="50">
        <f>FURS!D26</f>
        <v>3567382.4099999983</v>
      </c>
      <c r="E44" s="50">
        <f>FURS!E26</f>
        <v>3356689.2199999969</v>
      </c>
      <c r="F44" s="51">
        <f t="shared" si="5"/>
        <v>106.27681552240935</v>
      </c>
      <c r="G44" s="50">
        <f>FURS!J26</f>
        <v>10548236.139999999</v>
      </c>
      <c r="H44" s="50">
        <f>FURS!K26</f>
        <v>9976271.839999998</v>
      </c>
      <c r="I44" s="84">
        <f>G44/H44*100</f>
        <v>105.73324694007135</v>
      </c>
    </row>
    <row r="45" spans="2:9" x14ac:dyDescent="0.3">
      <c r="B45" s="85" t="s">
        <v>34</v>
      </c>
      <c r="C45" s="85" t="s">
        <v>7</v>
      </c>
      <c r="D45" s="50">
        <f>FURS!D27</f>
        <v>438454630.29999995</v>
      </c>
      <c r="E45" s="50">
        <f>FURS!E27</f>
        <v>408463958.66000032</v>
      </c>
      <c r="F45" s="51">
        <f t="shared" si="5"/>
        <v>107.34230548476944</v>
      </c>
      <c r="G45" s="50">
        <f>FURS!J27</f>
        <v>1300094256.25</v>
      </c>
      <c r="H45" s="50">
        <f>FURS!K27</f>
        <v>1214395676.7400005</v>
      </c>
      <c r="I45" s="84">
        <f>G45/H45*100</f>
        <v>107.0568910241886</v>
      </c>
    </row>
    <row r="46" spans="2:9" x14ac:dyDescent="0.3">
      <c r="B46" s="85" t="s">
        <v>35</v>
      </c>
      <c r="C46" s="86" t="s">
        <v>8</v>
      </c>
      <c r="D46" s="50">
        <f>FURS!D28</f>
        <v>244147287.09999996</v>
      </c>
      <c r="E46" s="50">
        <f>FURS!E28</f>
        <v>227541030.16999996</v>
      </c>
      <c r="F46" s="51">
        <f t="shared" si="5"/>
        <v>107.29813735904825</v>
      </c>
      <c r="G46" s="50">
        <f>FURS!J28</f>
        <v>723364579.96999991</v>
      </c>
      <c r="H46" s="50">
        <f>FURS!K28</f>
        <v>676653280.87</v>
      </c>
      <c r="I46" s="84">
        <f>G46/H46*100</f>
        <v>106.9032842107765</v>
      </c>
    </row>
    <row r="49" spans="2:9" ht="52.8" x14ac:dyDescent="0.3">
      <c r="B49" s="77"/>
      <c r="C49" s="78" t="s">
        <v>143</v>
      </c>
      <c r="D49" s="78" t="s">
        <v>154</v>
      </c>
      <c r="E49" s="78" t="s">
        <v>155</v>
      </c>
      <c r="F49" s="78" t="s">
        <v>148</v>
      </c>
      <c r="G49" s="78" t="s">
        <v>156</v>
      </c>
      <c r="H49" s="78" t="s">
        <v>157</v>
      </c>
      <c r="I49" s="78" t="s">
        <v>148</v>
      </c>
    </row>
    <row r="50" spans="2:9" ht="49.5" customHeight="1" x14ac:dyDescent="0.3">
      <c r="B50" s="110" t="s">
        <v>95</v>
      </c>
      <c r="C50" s="109" t="s">
        <v>122</v>
      </c>
      <c r="D50" s="67">
        <f>SUM(D51:D54)</f>
        <v>49660016.500000015</v>
      </c>
      <c r="E50" s="67">
        <f>SUM(E51:E54)</f>
        <v>46710493.240000002</v>
      </c>
      <c r="F50" s="97">
        <f t="shared" ref="F50:F54" si="6">D50/E50*100</f>
        <v>106.31447680255755</v>
      </c>
      <c r="G50" s="67">
        <f>SUM(G51:G54)</f>
        <v>147811783.13999999</v>
      </c>
      <c r="H50" s="67">
        <f>SUM(H51:H54)</f>
        <v>141242606.58000001</v>
      </c>
      <c r="I50" s="98">
        <f>G50/H50*100</f>
        <v>104.65098791297029</v>
      </c>
    </row>
    <row r="51" spans="2:9" ht="16.5" customHeight="1" x14ac:dyDescent="0.3">
      <c r="B51" s="85" t="s">
        <v>96</v>
      </c>
      <c r="C51" s="114" t="s">
        <v>17</v>
      </c>
      <c r="D51" s="36">
        <f>FURS!D69</f>
        <v>32614.479999999989</v>
      </c>
      <c r="E51" s="36">
        <f>FURS!E69</f>
        <v>32570.32</v>
      </c>
      <c r="F51" s="51">
        <f t="shared" si="6"/>
        <v>100.13558356196681</v>
      </c>
      <c r="G51" s="94">
        <f>FURS!J69</f>
        <v>95012.489999999991</v>
      </c>
      <c r="H51" s="94">
        <f>FURS!K69</f>
        <v>95083.06</v>
      </c>
      <c r="I51" s="84">
        <f>G51/H51*100</f>
        <v>99.925780680596503</v>
      </c>
    </row>
    <row r="52" spans="2:9" ht="14.25" customHeight="1" x14ac:dyDescent="0.3">
      <c r="B52" s="85" t="s">
        <v>97</v>
      </c>
      <c r="C52" s="114" t="s">
        <v>18</v>
      </c>
      <c r="D52" s="36">
        <f>FURS!D70</f>
        <v>54752.94</v>
      </c>
      <c r="E52" s="36">
        <f>FURS!E70</f>
        <v>54030.489999999976</v>
      </c>
      <c r="F52" s="51">
        <f t="shared" si="6"/>
        <v>101.33711539539993</v>
      </c>
      <c r="G52" s="94">
        <f>FURS!J70</f>
        <v>159594.87</v>
      </c>
      <c r="H52" s="94">
        <f>FURS!K70</f>
        <v>158156.27999999997</v>
      </c>
      <c r="I52" s="84">
        <f>G52/H52*100</f>
        <v>100.90960030167631</v>
      </c>
    </row>
    <row r="53" spans="2:9" ht="21.75" customHeight="1" x14ac:dyDescent="0.3">
      <c r="B53" s="85" t="s">
        <v>115</v>
      </c>
      <c r="C53" s="114" t="s">
        <v>19</v>
      </c>
      <c r="D53" s="36">
        <f>FURS!D71</f>
        <v>44670947.580000013</v>
      </c>
      <c r="E53" s="36">
        <f>FURS!E71</f>
        <v>41836835.329999998</v>
      </c>
      <c r="F53" s="51">
        <f t="shared" si="6"/>
        <v>106.77420322939138</v>
      </c>
      <c r="G53" s="94">
        <f>FURS!J71</f>
        <v>133433575.34999999</v>
      </c>
      <c r="H53" s="94">
        <f>FURS!K71</f>
        <v>126869135.45</v>
      </c>
      <c r="I53" s="84">
        <f>G53/H53*100</f>
        <v>105.17418194481753</v>
      </c>
    </row>
    <row r="54" spans="2:9" ht="20.25" customHeight="1" x14ac:dyDescent="0.3">
      <c r="B54" s="85" t="s">
        <v>116</v>
      </c>
      <c r="C54" s="114" t="s">
        <v>20</v>
      </c>
      <c r="D54" s="36">
        <f>FURS!D72</f>
        <v>4901701.5</v>
      </c>
      <c r="E54" s="36">
        <f>FURS!E72</f>
        <v>4787057.0999999996</v>
      </c>
      <c r="F54" s="51">
        <f t="shared" si="6"/>
        <v>102.39488265138932</v>
      </c>
      <c r="G54" s="94">
        <f>FURS!J72</f>
        <v>14123600.43</v>
      </c>
      <c r="H54" s="94">
        <f>FURS!K72</f>
        <v>14120231.789999999</v>
      </c>
      <c r="I54" s="84">
        <f>G54/H54*100</f>
        <v>100.0238568321689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marec</Mesec>
    <Leto xmlns="a1b54cee-d36d-4423-9882-848277f2f248">2022</Leto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schemas.microsoft.com/office/2006/documentManagement/types"/>
    <ds:schemaRef ds:uri="http://schemas.microsoft.com/office/2006/metadata/properties"/>
    <ds:schemaRef ds:uri="a1b54cee-d36d-4423-9882-848277f2f248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2022-04-14T08:14:01Z</cp:lastPrinted>
  <dcterms:created xsi:type="dcterms:W3CDTF">2013-10-09T08:57:38Z</dcterms:created>
  <dcterms:modified xsi:type="dcterms:W3CDTF">2022-04-14T11:53:59Z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JANUAR 2022_delovna.xlsx</vt:lpwstr>
  </property>
</Properties>
</file>