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4" windowWidth="12648" windowHeight="11712" activeTab="0"/>
  </bookViews>
  <sheets>
    <sheet name="popis del " sheetId="1" r:id="rId1"/>
    <sheet name="tabela kategorij zemljin" sheetId="2" r:id="rId2"/>
    <sheet name="Sheet13" sheetId="3" r:id="rId3"/>
    <sheet name="Sheet14" sheetId="4" r:id="rId4"/>
    <sheet name="Sheet15" sheetId="5" r:id="rId5"/>
    <sheet name="Sheet16" sheetId="6" r:id="rId6"/>
  </sheets>
  <definedNames/>
  <calcPr fullCalcOnLoad="1"/>
</workbook>
</file>

<file path=xl/sharedStrings.xml><?xml version="1.0" encoding="utf-8"?>
<sst xmlns="http://schemas.openxmlformats.org/spreadsheetml/2006/main" count="540" uniqueCount="168">
  <si>
    <t>m2</t>
  </si>
  <si>
    <t>m</t>
  </si>
  <si>
    <t>ur</t>
  </si>
  <si>
    <t>x</t>
  </si>
  <si>
    <t>=</t>
  </si>
  <si>
    <t>m3</t>
  </si>
  <si>
    <t>STROJNI IZKOP - ZA TEMELJE</t>
  </si>
  <si>
    <t>m3/m</t>
  </si>
  <si>
    <t>STROJNI ZASIP Z IZKOPANIM MATERIALOM</t>
  </si>
  <si>
    <t>+</t>
  </si>
  <si>
    <t>ZAKOLIČBA OBJEKTA, z zavarovanjem izven operativnega pasu</t>
  </si>
  <si>
    <t>KAMNITA ZLOŽBA V SUHO - dobava, strojna izdelava, premet</t>
  </si>
  <si>
    <t>ZATRAVITEV - ročno posejanje mešanih površin</t>
  </si>
  <si>
    <t>6.11</t>
  </si>
  <si>
    <t>1.22</t>
  </si>
  <si>
    <t>2.31</t>
  </si>
  <si>
    <t>kos</t>
  </si>
  <si>
    <t>STROJNI POSEK DREVES - fi 10-20 cm</t>
  </si>
  <si>
    <r>
      <t>PREČNI GRADBENI PROFILI - enostranski, dolžina 3</t>
    </r>
    <r>
      <rPr>
        <sz val="10"/>
        <rFont val="Helvetica"/>
        <family val="2"/>
      </rPr>
      <t xml:space="preserve"> m</t>
    </r>
  </si>
  <si>
    <t>2.8</t>
  </si>
  <si>
    <t>2.91</t>
  </si>
  <si>
    <t>1.11</t>
  </si>
  <si>
    <t>1.12</t>
  </si>
  <si>
    <t>1.3</t>
  </si>
  <si>
    <t>1.41</t>
  </si>
  <si>
    <t>kos /</t>
  </si>
  <si>
    <t xml:space="preserve">m </t>
  </si>
  <si>
    <t>ŠT. PROGRAMA:</t>
  </si>
  <si>
    <t>5.13</t>
  </si>
  <si>
    <t>SKUPAJ</t>
  </si>
  <si>
    <t>VSE SKUPAJ</t>
  </si>
  <si>
    <t>€</t>
  </si>
  <si>
    <t>7.1</t>
  </si>
  <si>
    <t>7.2</t>
  </si>
  <si>
    <t>7.3</t>
  </si>
  <si>
    <t>PROJEKTANTSKI NADZOR</t>
  </si>
  <si>
    <t>ROČNO SEKANJE ŠIBJA + odlaganje v kupe, odvoz na deponijo, fi do 10 cm</t>
  </si>
  <si>
    <t>+ odžagovanje vej, razrez, odvoz na deponijo</t>
  </si>
  <si>
    <t>4.12</t>
  </si>
  <si>
    <t>OPAŽ RAVNIH ZIDOV - ENOSTRANSKI</t>
  </si>
  <si>
    <t>montaža, demontaža, čiščenje</t>
  </si>
  <si>
    <t>1.51</t>
  </si>
  <si>
    <t>2.51</t>
  </si>
  <si>
    <t>2.71</t>
  </si>
  <si>
    <t>kg</t>
  </si>
  <si>
    <t>3.23</t>
  </si>
  <si>
    <t xml:space="preserve">ARMATURNE MREŽE, dobava - </t>
  </si>
  <si>
    <t>Q335</t>
  </si>
  <si>
    <t>- vgrajevanje v armiranobetonske stene</t>
  </si>
  <si>
    <t>kg/kos</t>
  </si>
  <si>
    <t>4.11</t>
  </si>
  <si>
    <t>OPAŽ RAVNIH ZIDOV - DVOSTRANSKI</t>
  </si>
  <si>
    <t>5.11</t>
  </si>
  <si>
    <t>5.12</t>
  </si>
  <si>
    <t>5.14</t>
  </si>
  <si>
    <t>KAMNITA ZLOŽBA V BETONU - dobava, strojna naprava, premet</t>
  </si>
  <si>
    <t>5.2</t>
  </si>
  <si>
    <t>ČIŠČENJE STIKOV IN FUGIRANJE s cementno malto</t>
  </si>
  <si>
    <t>5.65</t>
  </si>
  <si>
    <t xml:space="preserve">LESENI TRAMI - dobava, vgrajevanje  - </t>
  </si>
  <si>
    <t>5.71</t>
  </si>
  <si>
    <t xml:space="preserve">ŽELEZNI PILOTI, dobava, vgradnja  - </t>
  </si>
  <si>
    <t>8.</t>
  </si>
  <si>
    <t>68 / 2013</t>
  </si>
  <si>
    <t>prag</t>
  </si>
  <si>
    <t>ribja steza</t>
  </si>
  <si>
    <t>KB zid</t>
  </si>
  <si>
    <t>obstoječ prag</t>
  </si>
  <si>
    <t>3.24</t>
  </si>
  <si>
    <t>Q503</t>
  </si>
  <si>
    <t>m2/m</t>
  </si>
  <si>
    <t>KB zid ob desnem robu preliv praga</t>
  </si>
  <si>
    <t>L = 4,0m</t>
  </si>
  <si>
    <t>L = 3,0m</t>
  </si>
  <si>
    <t>na humuzirani površini, z dodatkom umetnega gnojila + nega</t>
  </si>
  <si>
    <t>ŠT. PREDRAČUNA:</t>
  </si>
  <si>
    <t>dopolnitev zavarovanja podslapja - po potrebi</t>
  </si>
  <si>
    <t>DDV 22%</t>
  </si>
  <si>
    <t>KB zid - dolvodno od pragu</t>
  </si>
  <si>
    <t>KB zid - gorvodno od pragu</t>
  </si>
  <si>
    <t>10 cm x 10 cm, L=8,0m</t>
  </si>
  <si>
    <t>5.72</t>
  </si>
  <si>
    <t>5.73</t>
  </si>
  <si>
    <t xml:space="preserve">JEKLENI "L" profili, dobava, vgradnja  - </t>
  </si>
  <si>
    <t>10 cm x 15 cm, L = 1,20m</t>
  </si>
  <si>
    <t>5.31</t>
  </si>
  <si>
    <t>BETONSKE CEVI  -  fi</t>
  </si>
  <si>
    <t>5.32</t>
  </si>
  <si>
    <t>100 cm, L=1,0m</t>
  </si>
  <si>
    <t>dobava, razkladanje, raznos, vgradnja</t>
  </si>
  <si>
    <t>100 cm, L=0,50m</t>
  </si>
  <si>
    <t>ribja steza - regulacija dotoka</t>
  </si>
  <si>
    <t xml:space="preserve">PREDIZMERE IN PREDRAČUN </t>
  </si>
  <si>
    <t>m1</t>
  </si>
  <si>
    <t>prag                 79 m</t>
  </si>
  <si>
    <t xml:space="preserve">ribja steza         44 m                </t>
  </si>
  <si>
    <t>RUŠENJE LESENE KAŠTE - DVOSTRANSKE, odvoz materiala na  radalji 20km, trajno deponiranje ruševin</t>
  </si>
  <si>
    <t>2.81</t>
  </si>
  <si>
    <t>kpl</t>
  </si>
  <si>
    <t>preusmeritev vode ob levo brežino</t>
  </si>
  <si>
    <t>preusmeritev vode ob desno brežino</t>
  </si>
  <si>
    <t>dopolnitev in popravila DB zavarovanja</t>
  </si>
  <si>
    <t>zasip izkopa gorvodno od pragu - ustreznost materiala določi geomehanik</t>
  </si>
  <si>
    <t>Dodatna in nepredvidena dela 10%</t>
  </si>
  <si>
    <t xml:space="preserve">SKUPAJ: </t>
  </si>
  <si>
    <t xml:space="preserve">STROJNI IZKOP ODVODNEGA JARKA  / IZDELAVA PREUSMERITVENEGA NASIPA </t>
  </si>
  <si>
    <t xml:space="preserve">NAKLADANJE IN ODVOZ VIŠKOV IZKOPNEGA MATERIALA  </t>
  </si>
  <si>
    <t>GEOMEHANSKI NADZOR</t>
  </si>
  <si>
    <t>KAMNEN V BETONU C25/30 -dobava, ročna obdelava kamna, ročno zidanje</t>
  </si>
  <si>
    <t xml:space="preserve">DOBAVA IN VGRADNJA USTREZNEGA VODONEPROPUSTNEGA  MATERIALA Z UTRJEVANJEM </t>
  </si>
  <si>
    <t>SAVA - Sanacija pragu pri Majdičevem logu v Kranju</t>
  </si>
  <si>
    <t>IZDELAVA DOVOZNIH POTI  DO MESTA GRADNJE  - dostop za mehanizacijo in dostave materiala</t>
  </si>
  <si>
    <t>TABELA KATEGORIJ ZEMLJIN Z OPISI</t>
  </si>
  <si>
    <t>kategorija</t>
  </si>
  <si>
    <t>Naziv kategorije</t>
  </si>
  <si>
    <t>Opis materiala</t>
  </si>
  <si>
    <t>Zrnavost materiala</t>
  </si>
  <si>
    <t>Način izkopa</t>
  </si>
  <si>
    <t>Ocena uporabnosti</t>
  </si>
  <si>
    <t>Plodna zemlja</t>
  </si>
  <si>
    <t>Nahaja se na površini terena, humus, ruša s primesmi gramoza, peska, melja in ali gline</t>
  </si>
  <si>
    <t>-</t>
  </si>
  <si>
    <t>Buldozer, bager</t>
  </si>
  <si>
    <t>Primerna samo za ozelenitve,</t>
  </si>
  <si>
    <t>Slabo nosilna zemljina</t>
  </si>
  <si>
    <t>Je v lahkognetni do židki konsistenci (Ic&lt;0,5), lahko vsebuje organske snovi</t>
  </si>
  <si>
    <r>
      <t xml:space="preserve">&gt;15m% </t>
    </r>
    <r>
      <rPr>
        <sz val="10"/>
        <rFont val="Symbol"/>
        <family val="1"/>
      </rPr>
      <t>f</t>
    </r>
    <r>
      <rPr>
        <sz val="10"/>
        <rFont val="Arial Narrow"/>
        <family val="2"/>
      </rPr>
      <t>&lt; 0,063 mm</t>
    </r>
  </si>
  <si>
    <t>V naravnem stanju ni uporabna</t>
  </si>
  <si>
    <t>Vezljiva in nevezljiva zrnata zemljina</t>
  </si>
  <si>
    <t>Srednje gnetna do trda konsistenca zemljine ali zbito stanje peska, gramoza, grušča, jalovine</t>
  </si>
  <si>
    <r>
      <t xml:space="preserve">&lt;15m% </t>
    </r>
    <r>
      <rPr>
        <sz val="10"/>
        <rFont val="Symbol"/>
        <family val="1"/>
      </rPr>
      <t>f</t>
    </r>
    <r>
      <rPr>
        <sz val="10"/>
        <rFont val="Arial Narrow"/>
        <family val="2"/>
      </rPr>
      <t>&gt;0,063mm</t>
    </r>
  </si>
  <si>
    <r>
      <t xml:space="preserve">&lt;30m% </t>
    </r>
    <r>
      <rPr>
        <sz val="10"/>
        <rFont val="Symbol"/>
        <family val="1"/>
      </rPr>
      <t>f</t>
    </r>
    <r>
      <rPr>
        <sz val="10"/>
        <rFont val="Arial Narrow"/>
        <family val="2"/>
      </rPr>
      <t>&gt;63 mm</t>
    </r>
  </si>
  <si>
    <t>Buldozer z rijačem občasno</t>
  </si>
  <si>
    <t xml:space="preserve">V naravnem stanju in </t>
  </si>
  <si>
    <t>Mehka kamnina</t>
  </si>
  <si>
    <t>Lapor, fliš, skriljavec, tif, komglomerat, breča, ter razpokani, drobljivi in prepereli peščenjak, dolomit in apnenec</t>
  </si>
  <si>
    <r>
      <t xml:space="preserve">&gt;30m% </t>
    </r>
    <r>
      <rPr>
        <sz val="10"/>
        <rFont val="Symbol"/>
        <family val="1"/>
      </rPr>
      <t>f</t>
    </r>
    <r>
      <rPr>
        <sz val="10"/>
        <rFont val="Arial Narrow"/>
        <family val="2"/>
      </rPr>
      <t>&gt;63 mm</t>
    </r>
  </si>
  <si>
    <r>
      <t>f</t>
    </r>
    <r>
      <rPr>
        <sz val="10"/>
        <rFont val="Arial Narrow"/>
        <family val="2"/>
      </rPr>
      <t>&lt; 300 mm</t>
    </r>
  </si>
  <si>
    <t>Buldozer z rijačem, bager s konico, rezkanje, miniranje (občasno)</t>
  </si>
  <si>
    <t>Praviloma dobro nosilna</t>
  </si>
  <si>
    <t>in stabilna, ustrezne zrnavosti</t>
  </si>
  <si>
    <t xml:space="preserve">je primerna za nasipe in </t>
  </si>
  <si>
    <t>posteljico</t>
  </si>
  <si>
    <t>Trda kamnina sedimentnega porekla</t>
  </si>
  <si>
    <r>
      <t xml:space="preserve">Apnenec, kompaktni dolomit ali material z nad 50 m% kosov </t>
    </r>
    <r>
      <rPr>
        <sz val="10"/>
        <rFont val="Symbol"/>
        <family val="1"/>
      </rPr>
      <t>f</t>
    </r>
    <r>
      <rPr>
        <sz val="10"/>
        <rFont val="Arial Narrow"/>
        <family val="2"/>
      </rPr>
      <t>&gt;600 mm, ki jih je treba minirati</t>
    </r>
  </si>
  <si>
    <t>Raščena hribina</t>
  </si>
  <si>
    <r>
      <t>f</t>
    </r>
    <r>
      <rPr>
        <sz val="10"/>
        <rFont val="Arial Narrow"/>
        <family val="2"/>
      </rPr>
      <t>&gt; 600 mm</t>
    </r>
  </si>
  <si>
    <t>Miniranje, rezkanje (izjemoma)</t>
  </si>
  <si>
    <t xml:space="preserve">Ustrezne zrnavosti je zelo </t>
  </si>
  <si>
    <t xml:space="preserve">dobro nosilna in stabilna </t>
  </si>
  <si>
    <t xml:space="preserve">ter primerna za nasipe in </t>
  </si>
  <si>
    <t>ali predelavo</t>
  </si>
  <si>
    <t>PRI IZDELAVI PREDRAČUNA UPOŠTEVATI SPODAJ PRIKAZANO TABELO KATEGORIJ ZEMLJIN</t>
  </si>
  <si>
    <t>in odstranitev po končanih delih, vzpostavitev prvotnega stanja  (humuziranje)</t>
  </si>
  <si>
    <t>Obračun po dejanskih stroških RD +5 %mps</t>
  </si>
  <si>
    <t>IZDELAVA DOKUMENTACIJE - geoodetski posnetek, DOZ, PID</t>
  </si>
  <si>
    <t>kamen / beton…… 60/40</t>
  </si>
  <si>
    <t>lomljenec apnenec, kosi premera nad 80cm =60%</t>
  </si>
  <si>
    <t>lomljenec apnenec, kosi premera nad 60cm = 60%,    kamen/ beton….. 70/30</t>
  </si>
  <si>
    <t xml:space="preserve">ODLOV RIB </t>
  </si>
  <si>
    <t>V ponudbenem predračunu upoštevan znesek 1000,00 eur</t>
  </si>
  <si>
    <t>eur</t>
  </si>
  <si>
    <t>Območje vgradnje vodonepropustnega materiala</t>
  </si>
  <si>
    <t>STROJNO PLANIRANJE  - mešane površine</t>
  </si>
  <si>
    <t xml:space="preserve">KAMEN V BETONU C25/30  -dobava,  strojno zidanje </t>
  </si>
  <si>
    <t xml:space="preserve">6 m3/m1 x 71 m1 </t>
  </si>
  <si>
    <t>zasip / planiranje po končanih delih; izkopni material III. kat. * (glej zavihek "tabela kategorij zemljin") v mokrem</t>
  </si>
  <si>
    <t xml:space="preserve">izkopni material III. do IV. kat. * (glej zavihek "tabela kategorij zemljin") v mokrem z odmetom v zadrževalnik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</si>
</sst>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S_I_T_-;\-* #,##0\ _S_I_T_-;_-* &quot;-&quot;??\ _S_I_T_-;_-@_-"/>
    <numFmt numFmtId="167" formatCode="#,##0.0"/>
    <numFmt numFmtId="168" formatCode="#.00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Helvetica"/>
      <family val="2"/>
    </font>
    <font>
      <sz val="10"/>
      <color indexed="10"/>
      <name val="Helvetica"/>
      <family val="2"/>
    </font>
    <font>
      <sz val="10"/>
      <name val="Helvetica"/>
      <family val="2"/>
    </font>
    <font>
      <b/>
      <sz val="10"/>
      <color indexed="8"/>
      <name val="Helvetica"/>
      <family val="2"/>
    </font>
    <font>
      <b/>
      <sz val="10"/>
      <name val="Helvetica"/>
      <family val="2"/>
    </font>
    <font>
      <sz val="10"/>
      <color indexed="8"/>
      <name val="Helvetica"/>
      <family val="2"/>
    </font>
    <font>
      <sz val="10"/>
      <color indexed="45"/>
      <name val="Helvetica"/>
      <family val="2"/>
    </font>
    <font>
      <sz val="8"/>
      <name val="Helvetic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6" fillId="0" borderId="15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 locked="0"/>
    </xf>
    <xf numFmtId="4" fontId="6" fillId="33" borderId="0" xfId="0" applyNumberFormat="1" applyFont="1" applyFill="1" applyAlignment="1" applyProtection="1">
      <alignment/>
      <protection locked="0"/>
    </xf>
    <xf numFmtId="4" fontId="6" fillId="33" borderId="15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" fontId="6" fillId="0" borderId="17" xfId="0" applyNumberFormat="1" applyFont="1" applyBorder="1" applyAlignment="1" applyProtection="1">
      <alignment vertical="center"/>
      <protection locked="0"/>
    </xf>
    <xf numFmtId="4" fontId="8" fillId="0" borderId="16" xfId="0" applyNumberFormat="1" applyFont="1" applyBorder="1" applyAlignment="1" applyProtection="1">
      <alignment vertical="center"/>
      <protection locked="0"/>
    </xf>
    <xf numFmtId="4" fontId="6" fillId="33" borderId="0" xfId="57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 horizontal="center"/>
      <protection/>
    </xf>
    <xf numFmtId="4" fontId="6" fillId="0" borderId="0" xfId="0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6" fillId="0" borderId="0" xfId="57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4" fontId="6" fillId="0" borderId="0" xfId="57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" fontId="8" fillId="0" borderId="0" xfId="57" applyNumberFormat="1" applyFont="1" applyFill="1" applyAlignment="1" applyProtection="1">
      <alignment/>
      <protection/>
    </xf>
    <xf numFmtId="4" fontId="6" fillId="0" borderId="0" xfId="57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/>
      <protection/>
    </xf>
    <xf numFmtId="4" fontId="7" fillId="0" borderId="17" xfId="57" applyNumberFormat="1" applyFont="1" applyFill="1" applyBorder="1" applyAlignment="1" applyProtection="1">
      <alignment horizontal="left"/>
      <protection/>
    </xf>
    <xf numFmtId="4" fontId="6" fillId="0" borderId="17" xfId="57" applyNumberFormat="1" applyFont="1" applyBorder="1" applyAlignment="1" applyProtection="1">
      <alignment horizontal="centerContinuous"/>
      <protection/>
    </xf>
    <xf numFmtId="4" fontId="6" fillId="0" borderId="0" xfId="57" applyNumberFormat="1" applyFont="1" applyAlignment="1" applyProtection="1">
      <alignment horizontal="centerContinuous"/>
      <protection/>
    </xf>
    <xf numFmtId="1" fontId="6" fillId="0" borderId="0" xfId="0" applyNumberFormat="1" applyFont="1" applyAlignment="1" applyProtection="1">
      <alignment horizontal="centerContinuous"/>
      <protection/>
    </xf>
    <xf numFmtId="4" fontId="6" fillId="0" borderId="0" xfId="0" applyNumberFormat="1" applyFont="1" applyAlignment="1" applyProtection="1">
      <alignment horizontal="centerContinuous"/>
      <protection/>
    </xf>
    <xf numFmtId="49" fontId="4" fillId="33" borderId="0" xfId="0" applyNumberFormat="1" applyFont="1" applyFill="1" applyAlignment="1" applyProtection="1">
      <alignment/>
      <protection/>
    </xf>
    <xf numFmtId="4" fontId="6" fillId="33" borderId="0" xfId="57" applyNumberFormat="1" applyFont="1" applyFill="1" applyAlignment="1" applyProtection="1">
      <alignment/>
      <protection/>
    </xf>
    <xf numFmtId="1" fontId="6" fillId="33" borderId="0" xfId="0" applyNumberFormat="1" applyFont="1" applyFill="1" applyAlignment="1" applyProtection="1">
      <alignment/>
      <protection/>
    </xf>
    <xf numFmtId="4" fontId="6" fillId="33" borderId="0" xfId="0" applyNumberFormat="1" applyFont="1" applyFill="1" applyAlignment="1" applyProtection="1">
      <alignment/>
      <protection/>
    </xf>
    <xf numFmtId="4" fontId="6" fillId="33" borderId="0" xfId="0" applyNumberFormat="1" applyFont="1" applyFill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/>
      <protection/>
    </xf>
    <xf numFmtId="4" fontId="6" fillId="33" borderId="15" xfId="57" applyNumberFormat="1" applyFont="1" applyFill="1" applyBorder="1" applyAlignment="1" applyProtection="1">
      <alignment/>
      <protection/>
    </xf>
    <xf numFmtId="1" fontId="6" fillId="33" borderId="15" xfId="0" applyNumberFormat="1" applyFont="1" applyFill="1" applyBorder="1" applyAlignment="1" applyProtection="1">
      <alignment/>
      <protection/>
    </xf>
    <xf numFmtId="4" fontId="6" fillId="33" borderId="15" xfId="0" applyNumberFormat="1" applyFont="1" applyFill="1" applyBorder="1" applyAlignment="1" applyProtection="1">
      <alignment/>
      <protection/>
    </xf>
    <xf numFmtId="4" fontId="8" fillId="33" borderId="15" xfId="57" applyNumberFormat="1" applyFont="1" applyFill="1" applyBorder="1" applyAlignment="1" applyProtection="1">
      <alignment/>
      <protection/>
    </xf>
    <xf numFmtId="4" fontId="6" fillId="33" borderId="15" xfId="0" applyNumberFormat="1" applyFont="1" applyFill="1" applyBorder="1" applyAlignment="1" applyProtection="1">
      <alignment horizontal="center"/>
      <protection/>
    </xf>
    <xf numFmtId="44" fontId="6" fillId="0" borderId="15" xfId="0" applyNumberFormat="1" applyFont="1" applyBorder="1" applyAlignment="1" applyProtection="1">
      <alignment/>
      <protection/>
    </xf>
    <xf numFmtId="4" fontId="6" fillId="0" borderId="15" xfId="0" applyNumberFormat="1" applyFont="1" applyBorder="1" applyAlignment="1" applyProtection="1" quotePrefix="1">
      <alignment/>
      <protection/>
    </xf>
    <xf numFmtId="4" fontId="6" fillId="33" borderId="0" xfId="57" applyNumberFormat="1" applyFont="1" applyFill="1" applyAlignment="1" applyProtection="1" quotePrefix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5" fillId="33" borderId="0" xfId="57" applyNumberFormat="1" applyFont="1" applyFill="1" applyAlignment="1" applyProtection="1">
      <alignment/>
      <protection/>
    </xf>
    <xf numFmtId="3" fontId="6" fillId="33" borderId="0" xfId="57" applyNumberFormat="1" applyFont="1" applyFill="1" applyAlignment="1" applyProtection="1">
      <alignment/>
      <protection/>
    </xf>
    <xf numFmtId="4" fontId="6" fillId="33" borderId="0" xfId="57" applyNumberFormat="1" applyFont="1" applyFill="1" applyAlignment="1" applyProtection="1">
      <alignment horizontal="center"/>
      <protection/>
    </xf>
    <xf numFmtId="3" fontId="6" fillId="33" borderId="0" xfId="57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 quotePrefix="1">
      <alignment/>
      <protection/>
    </xf>
    <xf numFmtId="4" fontId="6" fillId="33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4" fontId="6" fillId="33" borderId="0" xfId="57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4" fontId="8" fillId="33" borderId="0" xfId="57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 quotePrefix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33" borderId="0" xfId="57" applyNumberFormat="1" applyFont="1" applyFill="1" applyAlignment="1" applyProtection="1">
      <alignment horizontal="left"/>
      <protection/>
    </xf>
    <xf numFmtId="4" fontId="6" fillId="33" borderId="0" xfId="57" applyNumberFormat="1" applyFont="1" applyFill="1" applyBorder="1" applyAlignment="1" applyProtection="1">
      <alignment horizontal="centerContinuous"/>
      <protection/>
    </xf>
    <xf numFmtId="167" fontId="6" fillId="33" borderId="0" xfId="57" applyNumberFormat="1" applyFont="1" applyFill="1" applyBorder="1" applyAlignment="1" applyProtection="1">
      <alignment/>
      <protection/>
    </xf>
    <xf numFmtId="167" fontId="6" fillId="33" borderId="0" xfId="57" applyNumberFormat="1" applyFont="1" applyFill="1" applyAlignment="1" applyProtection="1">
      <alignment/>
      <protection/>
    </xf>
    <xf numFmtId="4" fontId="6" fillId="33" borderId="0" xfId="0" applyNumberFormat="1" applyFont="1" applyFill="1" applyAlignment="1" applyProtection="1" quotePrefix="1">
      <alignment/>
      <protection/>
    </xf>
    <xf numFmtId="4" fontId="6" fillId="33" borderId="15" xfId="57" applyNumberFormat="1" applyFont="1" applyFill="1" applyBorder="1" applyAlignment="1" applyProtection="1">
      <alignment horizontal="center"/>
      <protection/>
    </xf>
    <xf numFmtId="3" fontId="6" fillId="33" borderId="0" xfId="57" applyNumberFormat="1" applyFont="1" applyFill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left"/>
      <protection/>
    </xf>
    <xf numFmtId="44" fontId="6" fillId="33" borderId="0" xfId="0" applyNumberFormat="1" applyFont="1" applyFill="1" applyAlignment="1" applyProtection="1">
      <alignment/>
      <protection/>
    </xf>
    <xf numFmtId="3" fontId="6" fillId="33" borderId="0" xfId="57" applyNumberFormat="1" applyFont="1" applyFill="1" applyBorder="1" applyAlignment="1" applyProtection="1">
      <alignment horizontal="center"/>
      <protection/>
    </xf>
    <xf numFmtId="4" fontId="9" fillId="33" borderId="0" xfId="57" applyNumberFormat="1" applyFont="1" applyFill="1" applyAlignment="1" applyProtection="1">
      <alignment/>
      <protection/>
    </xf>
    <xf numFmtId="4" fontId="10" fillId="33" borderId="0" xfId="57" applyNumberFormat="1" applyFont="1" applyFill="1" applyAlignment="1" applyProtection="1">
      <alignment/>
      <protection/>
    </xf>
    <xf numFmtId="4" fontId="10" fillId="33" borderId="0" xfId="57" applyNumberFormat="1" applyFont="1" applyFill="1" applyBorder="1" applyAlignment="1" applyProtection="1" quotePrefix="1">
      <alignment horizontal="center"/>
      <protection/>
    </xf>
    <xf numFmtId="4" fontId="9" fillId="33" borderId="0" xfId="57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" fontId="6" fillId="33" borderId="0" xfId="57" applyNumberFormat="1" applyFont="1" applyFill="1" applyAlignment="1" applyProtection="1">
      <alignment horizontal="left"/>
      <protection/>
    </xf>
    <xf numFmtId="3" fontId="6" fillId="33" borderId="0" xfId="57" applyNumberFormat="1" applyFont="1" applyFill="1" applyAlignment="1" applyProtection="1">
      <alignment/>
      <protection/>
    </xf>
    <xf numFmtId="4" fontId="4" fillId="33" borderId="0" xfId="57" applyNumberFormat="1" applyFont="1" applyFill="1" applyAlignment="1" applyProtection="1">
      <alignment/>
      <protection/>
    </xf>
    <xf numFmtId="167" fontId="6" fillId="33" borderId="0" xfId="0" applyNumberFormat="1" applyFont="1" applyFill="1" applyAlignment="1" applyProtection="1">
      <alignment/>
      <protection/>
    </xf>
    <xf numFmtId="167" fontId="6" fillId="33" borderId="17" xfId="0" applyNumberFormat="1" applyFont="1" applyFill="1" applyBorder="1" applyAlignment="1" applyProtection="1">
      <alignment/>
      <protection/>
    </xf>
    <xf numFmtId="167" fontId="8" fillId="33" borderId="15" xfId="57" applyNumberFormat="1" applyFont="1" applyFill="1" applyBorder="1" applyAlignment="1" applyProtection="1">
      <alignment/>
      <protection/>
    </xf>
    <xf numFmtId="167" fontId="6" fillId="33" borderId="0" xfId="0" applyNumberFormat="1" applyFont="1" applyFill="1" applyBorder="1" applyAlignment="1" applyProtection="1">
      <alignment/>
      <protection/>
    </xf>
    <xf numFmtId="168" fontId="6" fillId="33" borderId="0" xfId="57" applyNumberFormat="1" applyFont="1" applyFill="1" applyAlignment="1" applyProtection="1">
      <alignment/>
      <protection/>
    </xf>
    <xf numFmtId="1" fontId="11" fillId="33" borderId="0" xfId="0" applyNumberFormat="1" applyFont="1" applyFill="1" applyAlignment="1" applyProtection="1">
      <alignment/>
      <protection/>
    </xf>
    <xf numFmtId="4" fontId="6" fillId="33" borderId="0" xfId="57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/>
      <protection/>
    </xf>
    <xf numFmtId="4" fontId="6" fillId="0" borderId="0" xfId="57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center"/>
      <protection/>
    </xf>
    <xf numFmtId="44" fontId="6" fillId="0" borderId="16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4" fontId="6" fillId="0" borderId="0" xfId="57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4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horizontal="center" vertical="center"/>
      <protection/>
    </xf>
    <xf numFmtId="44" fontId="6" fillId="0" borderId="17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/>
    </xf>
    <xf numFmtId="44" fontId="8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4" fontId="8" fillId="0" borderId="0" xfId="57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4" fontId="6" fillId="34" borderId="18" xfId="57" applyNumberFormat="1" applyFont="1" applyFill="1" applyBorder="1" applyAlignment="1" applyProtection="1">
      <alignment horizontal="center"/>
      <protection/>
    </xf>
    <xf numFmtId="4" fontId="6" fillId="34" borderId="19" xfId="57" applyNumberFormat="1" applyFont="1" applyFill="1" applyBorder="1" applyAlignment="1" applyProtection="1">
      <alignment horizontal="center"/>
      <protection/>
    </xf>
    <xf numFmtId="4" fontId="6" fillId="34" borderId="20" xfId="57" applyNumberFormat="1" applyFont="1" applyFill="1" applyBorder="1" applyAlignment="1" applyProtection="1">
      <alignment horizontal="center"/>
      <protection/>
    </xf>
    <xf numFmtId="4" fontId="8" fillId="34" borderId="18" xfId="57" applyNumberFormat="1" applyFont="1" applyFill="1" applyBorder="1" applyAlignment="1" applyProtection="1">
      <alignment horizontal="center"/>
      <protection/>
    </xf>
    <xf numFmtId="4" fontId="8" fillId="34" borderId="19" xfId="57" applyNumberFormat="1" applyFont="1" applyFill="1" applyBorder="1" applyAlignment="1" applyProtection="1">
      <alignment horizontal="center"/>
      <protection/>
    </xf>
    <xf numFmtId="4" fontId="8" fillId="34" borderId="20" xfId="57" applyNumberFormat="1" applyFont="1" applyFill="1" applyBorder="1" applyAlignment="1" applyProtection="1">
      <alignment horizontal="center"/>
      <protection/>
    </xf>
    <xf numFmtId="4" fontId="6" fillId="33" borderId="0" xfId="57" applyNumberFormat="1" applyFont="1" applyFill="1" applyAlignment="1" applyProtection="1">
      <alignment horizontal="center"/>
      <protection/>
    </xf>
    <xf numFmtId="4" fontId="6" fillId="33" borderId="0" xfId="57" applyNumberFormat="1" applyFont="1" applyFill="1" applyAlignment="1" applyProtection="1">
      <alignment horizontal="left"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DFF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U238"/>
  <sheetViews>
    <sheetView showGridLines="0" tabSelected="1" zoomScalePageLayoutView="120" workbookViewId="0" topLeftCell="A1">
      <selection activeCell="Q11" sqref="Q11"/>
    </sheetView>
  </sheetViews>
  <sheetFormatPr defaultColWidth="9.125" defaultRowHeight="12.75"/>
  <cols>
    <col min="1" max="1" width="5.00390625" style="27" customWidth="1"/>
    <col min="2" max="2" width="6.50390625" style="31" customWidth="1"/>
    <col min="3" max="3" width="3.125" style="31" customWidth="1"/>
    <col min="4" max="4" width="2.00390625" style="31" customWidth="1"/>
    <col min="5" max="5" width="7.125" style="31" customWidth="1"/>
    <col min="6" max="6" width="3.125" style="31" customWidth="1"/>
    <col min="7" max="7" width="2.125" style="31" customWidth="1"/>
    <col min="8" max="8" width="7.00390625" style="31" customWidth="1"/>
    <col min="9" max="9" width="5.50390625" style="31" customWidth="1"/>
    <col min="10" max="10" width="2.00390625" style="31" customWidth="1"/>
    <col min="11" max="11" width="2.50390625" style="31" customWidth="1"/>
    <col min="12" max="12" width="2.125" style="31" customWidth="1"/>
    <col min="13" max="13" width="8.00390625" style="31" customWidth="1"/>
    <col min="14" max="14" width="3.875" style="31" customWidth="1"/>
    <col min="15" max="15" width="1.00390625" style="31" customWidth="1"/>
    <col min="16" max="16" width="2.375" style="31" customWidth="1"/>
    <col min="17" max="17" width="11.00390625" style="26" customWidth="1"/>
    <col min="18" max="18" width="3.00390625" style="30" customWidth="1"/>
    <col min="19" max="19" width="2.50390625" style="31" customWidth="1"/>
    <col min="20" max="20" width="12.625" style="31" customWidth="1"/>
    <col min="21" max="21" width="3.00390625" style="31" customWidth="1"/>
    <col min="22" max="16384" width="9.125" style="31" customWidth="1"/>
  </cols>
  <sheetData>
    <row r="1" spans="1:21" ht="12.75">
      <c r="A1" s="121"/>
      <c r="B1" s="122" t="s">
        <v>110</v>
      </c>
      <c r="C1" s="122"/>
      <c r="D1" s="122"/>
      <c r="E1" s="122"/>
      <c r="F1" s="122"/>
      <c r="G1" s="122"/>
      <c r="H1" s="122"/>
      <c r="I1" s="122"/>
      <c r="J1" s="122"/>
      <c r="K1" s="123"/>
      <c r="L1" s="124"/>
      <c r="M1" s="125"/>
      <c r="N1" s="126"/>
      <c r="O1" s="125"/>
      <c r="P1" s="125"/>
      <c r="Q1" s="16"/>
      <c r="S1" s="29"/>
      <c r="T1" s="29"/>
      <c r="U1" s="29"/>
    </row>
    <row r="2" spans="2:21" ht="12.75">
      <c r="B2" s="32"/>
      <c r="C2" s="32"/>
      <c r="D2" s="32"/>
      <c r="E2" s="32"/>
      <c r="F2" s="32"/>
      <c r="G2" s="32"/>
      <c r="H2" s="32"/>
      <c r="I2" s="32"/>
      <c r="J2" s="32"/>
      <c r="K2" s="33"/>
      <c r="L2" s="29"/>
      <c r="M2" s="29"/>
      <c r="N2" s="28"/>
      <c r="O2" s="29"/>
      <c r="P2" s="29"/>
      <c r="Q2" s="16"/>
      <c r="S2" s="29"/>
      <c r="T2" s="29"/>
      <c r="U2" s="29"/>
    </row>
    <row r="3" spans="2:21" ht="12.75">
      <c r="B3" s="34" t="s">
        <v>27</v>
      </c>
      <c r="C3" s="35"/>
      <c r="D3" s="35"/>
      <c r="E3" s="35"/>
      <c r="F3" s="127" t="s">
        <v>63</v>
      </c>
      <c r="G3" s="128"/>
      <c r="H3" s="129"/>
      <c r="I3" s="32"/>
      <c r="J3" s="32"/>
      <c r="K3" s="33"/>
      <c r="L3" s="29"/>
      <c r="M3" s="29"/>
      <c r="N3" s="28"/>
      <c r="O3" s="29"/>
      <c r="P3" s="29"/>
      <c r="Q3" s="16"/>
      <c r="S3" s="29"/>
      <c r="T3" s="29"/>
      <c r="U3" s="29"/>
    </row>
    <row r="4" spans="2:21" ht="12.75">
      <c r="B4" s="36" t="s">
        <v>75</v>
      </c>
      <c r="C4" s="35"/>
      <c r="D4" s="35"/>
      <c r="E4" s="35"/>
      <c r="F4" s="130"/>
      <c r="G4" s="131"/>
      <c r="H4" s="132"/>
      <c r="I4" s="32"/>
      <c r="J4" s="32"/>
      <c r="K4" s="33"/>
      <c r="L4" s="29"/>
      <c r="M4" s="29"/>
      <c r="N4" s="28"/>
      <c r="O4" s="29"/>
      <c r="P4" s="29"/>
      <c r="Q4" s="16"/>
      <c r="S4" s="29"/>
      <c r="T4" s="29"/>
      <c r="U4" s="29"/>
    </row>
    <row r="5" spans="2:21" ht="12.75">
      <c r="B5" s="32"/>
      <c r="C5" s="37"/>
      <c r="D5" s="37"/>
      <c r="E5" s="32"/>
      <c r="F5" s="37"/>
      <c r="G5" s="37"/>
      <c r="H5" s="32"/>
      <c r="I5" s="37"/>
      <c r="J5" s="37"/>
      <c r="K5" s="38"/>
      <c r="L5" s="28"/>
      <c r="M5" s="32"/>
      <c r="N5" s="39"/>
      <c r="O5" s="29"/>
      <c r="P5" s="29"/>
      <c r="Q5" s="16"/>
      <c r="S5" s="29"/>
      <c r="T5" s="29"/>
      <c r="U5" s="29"/>
    </row>
    <row r="6" spans="2:21" ht="12.75">
      <c r="B6" s="40" t="s">
        <v>92</v>
      </c>
      <c r="C6" s="41"/>
      <c r="D6" s="41"/>
      <c r="E6" s="41"/>
      <c r="F6" s="41"/>
      <c r="G6" s="41"/>
      <c r="H6" s="41"/>
      <c r="I6" s="42"/>
      <c r="J6" s="42"/>
      <c r="K6" s="43"/>
      <c r="L6" s="44"/>
      <c r="M6" s="44"/>
      <c r="N6" s="28"/>
      <c r="O6" s="29"/>
      <c r="P6" s="29"/>
      <c r="Q6" s="16"/>
      <c r="S6" s="29"/>
      <c r="T6" s="29"/>
      <c r="U6" s="29"/>
    </row>
    <row r="7" spans="2:21" ht="12.75">
      <c r="B7" s="32"/>
      <c r="C7" s="32"/>
      <c r="D7" s="32"/>
      <c r="E7" s="32"/>
      <c r="F7" s="32"/>
      <c r="G7" s="32"/>
      <c r="H7" s="32"/>
      <c r="I7" s="32"/>
      <c r="J7" s="32"/>
      <c r="K7" s="33"/>
      <c r="L7" s="29"/>
      <c r="M7" s="29"/>
      <c r="N7" s="28"/>
      <c r="O7" s="29"/>
      <c r="P7" s="29"/>
      <c r="Q7" s="16"/>
      <c r="S7" s="29"/>
      <c r="T7" s="29"/>
      <c r="U7" s="29"/>
    </row>
    <row r="8" spans="1:21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48"/>
      <c r="M8" s="48"/>
      <c r="N8" s="49"/>
      <c r="O8" s="48"/>
      <c r="P8" s="48"/>
      <c r="Q8" s="17"/>
      <c r="S8" s="29"/>
      <c r="T8" s="29"/>
      <c r="U8" s="29"/>
    </row>
    <row r="9" spans="1:21" ht="12.75">
      <c r="A9" s="45" t="s">
        <v>21</v>
      </c>
      <c r="B9" s="46" t="s">
        <v>36</v>
      </c>
      <c r="C9" s="46"/>
      <c r="D9" s="46"/>
      <c r="E9" s="46"/>
      <c r="F9" s="46"/>
      <c r="G9" s="46"/>
      <c r="H9" s="46"/>
      <c r="I9" s="46"/>
      <c r="J9" s="46"/>
      <c r="K9" s="47"/>
      <c r="L9" s="48"/>
      <c r="M9" s="48"/>
      <c r="N9" s="49"/>
      <c r="O9" s="48"/>
      <c r="P9" s="48"/>
      <c r="Q9" s="17"/>
      <c r="S9" s="29"/>
      <c r="T9" s="29"/>
      <c r="U9" s="29"/>
    </row>
    <row r="10" spans="1:21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8"/>
      <c r="M10" s="48"/>
      <c r="N10" s="49"/>
      <c r="O10" s="48"/>
      <c r="P10" s="48"/>
      <c r="Q10" s="17"/>
      <c r="S10" s="29"/>
      <c r="T10" s="29"/>
      <c r="U10" s="29"/>
    </row>
    <row r="11" spans="1:21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3"/>
      <c r="M11" s="54">
        <v>150</v>
      </c>
      <c r="N11" s="55" t="s">
        <v>0</v>
      </c>
      <c r="O11" s="53"/>
      <c r="P11" s="53" t="s">
        <v>3</v>
      </c>
      <c r="Q11" s="18"/>
      <c r="R11" s="56" t="s">
        <v>31</v>
      </c>
      <c r="S11" s="57" t="s">
        <v>4</v>
      </c>
      <c r="T11" s="15">
        <f>M11*Q11</f>
        <v>0</v>
      </c>
      <c r="U11" s="15" t="s">
        <v>31</v>
      </c>
    </row>
    <row r="12" spans="1:21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48"/>
      <c r="M12" s="48"/>
      <c r="N12" s="49"/>
      <c r="O12" s="48"/>
      <c r="P12" s="48"/>
      <c r="Q12" s="17"/>
      <c r="S12" s="29"/>
      <c r="T12" s="29"/>
      <c r="U12" s="29"/>
    </row>
    <row r="13" spans="1:21" ht="12.75">
      <c r="A13" s="45" t="s">
        <v>22</v>
      </c>
      <c r="B13" s="46" t="s">
        <v>17</v>
      </c>
      <c r="C13" s="46"/>
      <c r="D13" s="46"/>
      <c r="E13" s="46"/>
      <c r="F13" s="46"/>
      <c r="G13" s="46"/>
      <c r="H13" s="46"/>
      <c r="I13" s="46"/>
      <c r="J13" s="46"/>
      <c r="K13" s="47"/>
      <c r="L13" s="48"/>
      <c r="M13" s="48"/>
      <c r="N13" s="49"/>
      <c r="O13" s="48"/>
      <c r="P13" s="48"/>
      <c r="Q13" s="17"/>
      <c r="S13" s="29"/>
      <c r="T13" s="29"/>
      <c r="U13" s="29"/>
    </row>
    <row r="14" spans="1:21" ht="12.75">
      <c r="A14" s="45"/>
      <c r="B14" s="58" t="s">
        <v>37</v>
      </c>
      <c r="C14" s="46"/>
      <c r="D14" s="46"/>
      <c r="E14" s="46"/>
      <c r="F14" s="46"/>
      <c r="G14" s="46"/>
      <c r="H14" s="46"/>
      <c r="I14" s="46"/>
      <c r="J14" s="46"/>
      <c r="K14" s="47"/>
      <c r="L14" s="48"/>
      <c r="M14" s="48"/>
      <c r="N14" s="49"/>
      <c r="O14" s="48"/>
      <c r="P14" s="48"/>
      <c r="Q14" s="17"/>
      <c r="S14" s="29"/>
      <c r="T14" s="29"/>
      <c r="U14" s="29"/>
    </row>
    <row r="15" spans="1:21" ht="12.75">
      <c r="A15" s="45"/>
      <c r="B15" s="58"/>
      <c r="C15" s="46"/>
      <c r="D15" s="46"/>
      <c r="E15" s="46"/>
      <c r="F15" s="46"/>
      <c r="G15" s="46"/>
      <c r="H15" s="46"/>
      <c r="I15" s="46"/>
      <c r="J15" s="46"/>
      <c r="K15" s="47"/>
      <c r="L15" s="48"/>
      <c r="M15" s="48"/>
      <c r="N15" s="49"/>
      <c r="O15" s="48"/>
      <c r="P15" s="48"/>
      <c r="Q15" s="17"/>
      <c r="S15" s="29"/>
      <c r="T15" s="29"/>
      <c r="U15" s="29"/>
    </row>
    <row r="16" spans="1:21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53"/>
      <c r="M16" s="59">
        <v>5</v>
      </c>
      <c r="N16" s="55" t="s">
        <v>16</v>
      </c>
      <c r="O16" s="53"/>
      <c r="P16" s="53" t="s">
        <v>3</v>
      </c>
      <c r="Q16" s="18"/>
      <c r="R16" s="56" t="s">
        <v>31</v>
      </c>
      <c r="S16" s="57" t="s">
        <v>4</v>
      </c>
      <c r="T16" s="15">
        <f>M16*Q16</f>
        <v>0</v>
      </c>
      <c r="U16" s="15" t="s">
        <v>31</v>
      </c>
    </row>
    <row r="17" spans="1:21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48"/>
      <c r="M17" s="48"/>
      <c r="N17" s="49"/>
      <c r="O17" s="48"/>
      <c r="P17" s="48"/>
      <c r="Q17" s="17"/>
      <c r="S17" s="29"/>
      <c r="T17" s="29"/>
      <c r="U17" s="29"/>
    </row>
    <row r="18" spans="1:21" ht="12.75">
      <c r="A18" s="45" t="s">
        <v>14</v>
      </c>
      <c r="B18" s="46" t="s">
        <v>10</v>
      </c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48"/>
      <c r="N18" s="49"/>
      <c r="O18" s="48"/>
      <c r="P18" s="48"/>
      <c r="Q18" s="17"/>
      <c r="S18" s="29"/>
      <c r="T18" s="29"/>
      <c r="U18" s="29"/>
    </row>
    <row r="19" spans="1:21" ht="12.75">
      <c r="A19" s="45"/>
      <c r="B19" s="46" t="s">
        <v>94</v>
      </c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48"/>
      <c r="N19" s="49"/>
      <c r="O19" s="48"/>
      <c r="P19" s="48"/>
      <c r="Q19" s="17"/>
      <c r="S19" s="29"/>
      <c r="T19" s="29"/>
      <c r="U19" s="29"/>
    </row>
    <row r="20" spans="1:21" ht="12.75">
      <c r="A20" s="50"/>
      <c r="B20" s="51" t="s">
        <v>95</v>
      </c>
      <c r="C20" s="51"/>
      <c r="D20" s="51"/>
      <c r="E20" s="51"/>
      <c r="F20" s="51"/>
      <c r="G20" s="51"/>
      <c r="H20" s="51"/>
      <c r="I20" s="51"/>
      <c r="J20" s="51"/>
      <c r="K20" s="52"/>
      <c r="L20" s="53"/>
      <c r="M20" s="54">
        <v>123</v>
      </c>
      <c r="N20" s="55" t="s">
        <v>93</v>
      </c>
      <c r="O20" s="53"/>
      <c r="P20" s="53" t="s">
        <v>3</v>
      </c>
      <c r="Q20" s="18"/>
      <c r="R20" s="56" t="s">
        <v>31</v>
      </c>
      <c r="S20" s="57" t="s">
        <v>4</v>
      </c>
      <c r="T20" s="15">
        <f>M20*Q20</f>
        <v>0</v>
      </c>
      <c r="U20" s="15" t="s">
        <v>31</v>
      </c>
    </row>
    <row r="21" spans="1:21" ht="12.7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9"/>
      <c r="O21" s="48"/>
      <c r="P21" s="48"/>
      <c r="Q21" s="17"/>
      <c r="S21" s="29"/>
      <c r="T21" s="29"/>
      <c r="U21" s="29"/>
    </row>
    <row r="22" spans="1:21" ht="12.75">
      <c r="A22" s="45" t="s">
        <v>23</v>
      </c>
      <c r="B22" s="46" t="s">
        <v>18</v>
      </c>
      <c r="C22" s="46"/>
      <c r="D22" s="46"/>
      <c r="E22" s="46"/>
      <c r="F22" s="46"/>
      <c r="G22" s="46"/>
      <c r="H22" s="60"/>
      <c r="I22" s="46"/>
      <c r="J22" s="46"/>
      <c r="K22" s="47"/>
      <c r="L22" s="48"/>
      <c r="M22" s="48"/>
      <c r="N22" s="49"/>
      <c r="O22" s="48"/>
      <c r="P22" s="48"/>
      <c r="Q22" s="17"/>
      <c r="S22" s="29"/>
      <c r="T22" s="29"/>
      <c r="U22" s="29"/>
    </row>
    <row r="23" spans="1:21" ht="12.75">
      <c r="A23" s="45"/>
      <c r="B23" s="46" t="s">
        <v>64</v>
      </c>
      <c r="C23" s="46"/>
      <c r="D23" s="46"/>
      <c r="E23" s="46"/>
      <c r="F23" s="46"/>
      <c r="G23" s="46"/>
      <c r="H23" s="46"/>
      <c r="I23" s="46"/>
      <c r="J23" s="46"/>
      <c r="K23" s="47"/>
      <c r="L23" s="48"/>
      <c r="M23" s="48"/>
      <c r="N23" s="49"/>
      <c r="O23" s="48"/>
      <c r="P23" s="48"/>
      <c r="Q23" s="17"/>
      <c r="S23" s="29"/>
      <c r="T23" s="29"/>
      <c r="U23" s="29"/>
    </row>
    <row r="24" spans="1:21" ht="12.75">
      <c r="A24" s="45"/>
      <c r="B24" s="61">
        <v>70</v>
      </c>
      <c r="C24" s="62" t="s">
        <v>1</v>
      </c>
      <c r="D24" s="62" t="s">
        <v>3</v>
      </c>
      <c r="E24" s="61">
        <v>2</v>
      </c>
      <c r="F24" s="133" t="s">
        <v>25</v>
      </c>
      <c r="G24" s="133"/>
      <c r="H24" s="63">
        <v>20</v>
      </c>
      <c r="I24" s="63" t="s">
        <v>26</v>
      </c>
      <c r="J24" s="64" t="s">
        <v>9</v>
      </c>
      <c r="K24" s="63">
        <v>1</v>
      </c>
      <c r="L24" s="48" t="s">
        <v>4</v>
      </c>
      <c r="M24" s="48">
        <f>+B24/H24*E24+K24</f>
        <v>8</v>
      </c>
      <c r="N24" s="49" t="s">
        <v>16</v>
      </c>
      <c r="O24" s="48"/>
      <c r="P24" s="48"/>
      <c r="Q24" s="17"/>
      <c r="S24" s="29"/>
      <c r="T24" s="29"/>
      <c r="U24" s="29"/>
    </row>
    <row r="25" spans="1:21" ht="12.75">
      <c r="A25" s="45"/>
      <c r="B25" s="61" t="s">
        <v>66</v>
      </c>
      <c r="C25" s="62"/>
      <c r="D25" s="62"/>
      <c r="E25" s="61"/>
      <c r="F25" s="62"/>
      <c r="G25" s="62"/>
      <c r="H25" s="63"/>
      <c r="I25" s="63"/>
      <c r="J25" s="64"/>
      <c r="K25" s="63"/>
      <c r="L25" s="48"/>
      <c r="M25" s="65">
        <v>6</v>
      </c>
      <c r="N25" s="66" t="s">
        <v>16</v>
      </c>
      <c r="O25" s="48"/>
      <c r="P25" s="48"/>
      <c r="Q25" s="17"/>
      <c r="S25" s="29"/>
      <c r="T25" s="29"/>
      <c r="U25" s="29"/>
    </row>
    <row r="26" spans="1:21" ht="12.75">
      <c r="A26" s="45"/>
      <c r="B26" s="61"/>
      <c r="C26" s="62"/>
      <c r="D26" s="62"/>
      <c r="E26" s="61"/>
      <c r="F26" s="62"/>
      <c r="G26" s="62"/>
      <c r="H26" s="63"/>
      <c r="I26" s="63"/>
      <c r="J26" s="64"/>
      <c r="K26" s="63"/>
      <c r="L26" s="48"/>
      <c r="M26" s="48">
        <f>SUM(M24:M25)</f>
        <v>14</v>
      </c>
      <c r="N26" s="49" t="s">
        <v>16</v>
      </c>
      <c r="O26" s="48"/>
      <c r="P26" s="48"/>
      <c r="Q26" s="17"/>
      <c r="S26" s="29"/>
      <c r="T26" s="29"/>
      <c r="U26" s="29"/>
    </row>
    <row r="27" spans="1:21" ht="12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2"/>
      <c r="L27" s="53"/>
      <c r="M27" s="54">
        <f>M26</f>
        <v>14</v>
      </c>
      <c r="N27" s="55" t="s">
        <v>16</v>
      </c>
      <c r="O27" s="53"/>
      <c r="P27" s="53" t="s">
        <v>3</v>
      </c>
      <c r="Q27" s="18"/>
      <c r="R27" s="56" t="s">
        <v>31</v>
      </c>
      <c r="S27" s="57" t="s">
        <v>4</v>
      </c>
      <c r="T27" s="15">
        <f>M27*Q27</f>
        <v>0</v>
      </c>
      <c r="U27" s="15" t="s">
        <v>31</v>
      </c>
    </row>
    <row r="28" spans="1:21" ht="12.7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48"/>
      <c r="M28" s="48"/>
      <c r="N28" s="49"/>
      <c r="O28" s="48"/>
      <c r="P28" s="48"/>
      <c r="Q28" s="17"/>
      <c r="S28" s="29"/>
      <c r="T28" s="29"/>
      <c r="U28" s="29"/>
    </row>
    <row r="29" spans="1:21" ht="12.75">
      <c r="A29" s="45" t="s">
        <v>24</v>
      </c>
      <c r="B29" s="46" t="s">
        <v>111</v>
      </c>
      <c r="C29" s="46"/>
      <c r="D29" s="46"/>
      <c r="E29" s="46"/>
      <c r="F29" s="46"/>
      <c r="G29" s="46"/>
      <c r="H29" s="46"/>
      <c r="I29" s="46"/>
      <c r="J29" s="46"/>
      <c r="K29" s="47"/>
      <c r="L29" s="48"/>
      <c r="M29" s="48"/>
      <c r="N29" s="49"/>
      <c r="O29" s="48"/>
      <c r="P29" s="48"/>
      <c r="Q29" s="17"/>
      <c r="S29" s="29"/>
      <c r="T29" s="29"/>
      <c r="U29" s="29"/>
    </row>
    <row r="30" spans="1:21" ht="12.75">
      <c r="A30" s="45"/>
      <c r="B30" s="46" t="s">
        <v>153</v>
      </c>
      <c r="C30" s="46"/>
      <c r="D30" s="46"/>
      <c r="E30" s="46"/>
      <c r="F30" s="46"/>
      <c r="G30" s="46"/>
      <c r="H30" s="46"/>
      <c r="I30" s="46"/>
      <c r="J30" s="46"/>
      <c r="K30" s="47"/>
      <c r="L30" s="48"/>
      <c r="M30" s="48"/>
      <c r="N30" s="49"/>
      <c r="O30" s="48"/>
      <c r="P30" s="48"/>
      <c r="Q30" s="17"/>
      <c r="S30" s="29"/>
      <c r="T30" s="29"/>
      <c r="U30" s="29"/>
    </row>
    <row r="31" spans="1:21" ht="12.7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3"/>
      <c r="M31" s="54">
        <v>1</v>
      </c>
      <c r="N31" s="55" t="s">
        <v>98</v>
      </c>
      <c r="O31" s="53"/>
      <c r="P31" s="53" t="s">
        <v>3</v>
      </c>
      <c r="Q31" s="18"/>
      <c r="R31" s="56" t="s">
        <v>31</v>
      </c>
      <c r="S31" s="57" t="s">
        <v>4</v>
      </c>
      <c r="T31" s="15">
        <f>M31*Q31</f>
        <v>0</v>
      </c>
      <c r="U31" s="15" t="s">
        <v>31</v>
      </c>
    </row>
    <row r="32" spans="1:21" ht="12.7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70"/>
      <c r="M32" s="71"/>
      <c r="N32" s="72"/>
      <c r="O32" s="70"/>
      <c r="P32" s="70"/>
      <c r="Q32" s="19"/>
      <c r="R32" s="73"/>
      <c r="S32" s="74"/>
      <c r="T32" s="75"/>
      <c r="U32" s="75"/>
    </row>
    <row r="33" spans="1:21" ht="12.75">
      <c r="A33" s="45" t="s">
        <v>41</v>
      </c>
      <c r="B33" s="46" t="s">
        <v>105</v>
      </c>
      <c r="C33" s="46"/>
      <c r="D33" s="46"/>
      <c r="E33" s="46"/>
      <c r="F33" s="46"/>
      <c r="G33" s="46"/>
      <c r="H33" s="46"/>
      <c r="I33" s="46"/>
      <c r="J33" s="46"/>
      <c r="K33" s="47"/>
      <c r="L33" s="48"/>
      <c r="M33" s="48"/>
      <c r="N33" s="49"/>
      <c r="O33" s="48"/>
      <c r="P33" s="48"/>
      <c r="Q33" s="17"/>
      <c r="S33" s="29"/>
      <c r="T33" s="29"/>
      <c r="U33" s="29"/>
    </row>
    <row r="34" spans="1:21" ht="12.75">
      <c r="A34" s="45"/>
      <c r="B34" s="76" t="s">
        <v>166</v>
      </c>
      <c r="C34" s="77"/>
      <c r="D34" s="77"/>
      <c r="E34" s="77"/>
      <c r="F34" s="77"/>
      <c r="G34" s="46"/>
      <c r="H34" s="60"/>
      <c r="I34" s="46"/>
      <c r="J34" s="46"/>
      <c r="K34" s="47"/>
      <c r="L34" s="48"/>
      <c r="M34" s="48"/>
      <c r="N34" s="49"/>
      <c r="O34" s="48"/>
      <c r="P34" s="48"/>
      <c r="Q34" s="17"/>
      <c r="S34" s="29"/>
      <c r="T34" s="29"/>
      <c r="U34" s="29"/>
    </row>
    <row r="35" spans="1:21" ht="12.75">
      <c r="A35" s="45"/>
      <c r="B35" s="76"/>
      <c r="C35" s="68"/>
      <c r="D35" s="68"/>
      <c r="E35" s="68"/>
      <c r="F35" s="68"/>
      <c r="G35" s="46"/>
      <c r="H35" s="46"/>
      <c r="I35" s="46"/>
      <c r="J35" s="46"/>
      <c r="K35" s="47"/>
      <c r="L35" s="48"/>
      <c r="M35" s="48"/>
      <c r="N35" s="49"/>
      <c r="O35" s="48"/>
      <c r="P35" s="48"/>
      <c r="Q35" s="17"/>
      <c r="S35" s="29"/>
      <c r="T35" s="29"/>
      <c r="U35" s="29"/>
    </row>
    <row r="36" spans="1:21" ht="12.75">
      <c r="A36" s="45"/>
      <c r="B36" s="76" t="s">
        <v>99</v>
      </c>
      <c r="C36" s="68"/>
      <c r="D36" s="68"/>
      <c r="E36" s="68"/>
      <c r="F36" s="68"/>
      <c r="G36" s="46"/>
      <c r="H36" s="46"/>
      <c r="I36" s="46"/>
      <c r="J36" s="46"/>
      <c r="K36" s="47"/>
      <c r="L36" s="48"/>
      <c r="M36" s="48"/>
      <c r="N36" s="49"/>
      <c r="O36" s="48"/>
      <c r="P36" s="48"/>
      <c r="Q36" s="17"/>
      <c r="S36" s="29"/>
      <c r="T36" s="29"/>
      <c r="U36" s="29"/>
    </row>
    <row r="37" spans="1:21" ht="12.75">
      <c r="A37" s="45"/>
      <c r="B37" s="76"/>
      <c r="C37" s="68"/>
      <c r="D37" s="68"/>
      <c r="E37" s="78">
        <v>150</v>
      </c>
      <c r="F37" s="68" t="s">
        <v>1</v>
      </c>
      <c r="G37" s="46" t="s">
        <v>3</v>
      </c>
      <c r="H37" s="79">
        <v>5</v>
      </c>
      <c r="I37" s="46" t="s">
        <v>7</v>
      </c>
      <c r="J37" s="46"/>
      <c r="K37" s="47"/>
      <c r="L37" s="48" t="s">
        <v>4</v>
      </c>
      <c r="M37" s="48">
        <f>E37*H37</f>
        <v>750</v>
      </c>
      <c r="N37" s="49" t="s">
        <v>5</v>
      </c>
      <c r="O37" s="48"/>
      <c r="P37" s="48"/>
      <c r="Q37" s="17"/>
      <c r="S37" s="29"/>
      <c r="T37" s="29"/>
      <c r="U37" s="29"/>
    </row>
    <row r="38" spans="1:21" ht="12.75">
      <c r="A38" s="45"/>
      <c r="B38" s="76" t="s">
        <v>100</v>
      </c>
      <c r="C38" s="68"/>
      <c r="D38" s="68"/>
      <c r="E38" s="78"/>
      <c r="F38" s="68"/>
      <c r="G38" s="46"/>
      <c r="H38" s="79"/>
      <c r="I38" s="46"/>
      <c r="J38" s="46"/>
      <c r="K38" s="47"/>
      <c r="L38" s="48"/>
      <c r="M38" s="48"/>
      <c r="N38" s="49"/>
      <c r="O38" s="48"/>
      <c r="P38" s="48"/>
      <c r="Q38" s="17"/>
      <c r="S38" s="29"/>
      <c r="T38" s="29"/>
      <c r="U38" s="29"/>
    </row>
    <row r="39" spans="1:21" ht="12.75">
      <c r="A39" s="45"/>
      <c r="B39" s="76"/>
      <c r="C39" s="68"/>
      <c r="D39" s="68"/>
      <c r="E39" s="78">
        <v>150</v>
      </c>
      <c r="F39" s="68" t="s">
        <v>1</v>
      </c>
      <c r="G39" s="46" t="s">
        <v>3</v>
      </c>
      <c r="H39" s="79">
        <v>5</v>
      </c>
      <c r="I39" s="46" t="s">
        <v>7</v>
      </c>
      <c r="J39" s="46"/>
      <c r="K39" s="47"/>
      <c r="L39" s="48" t="s">
        <v>4</v>
      </c>
      <c r="M39" s="65">
        <f>E39*H39</f>
        <v>750</v>
      </c>
      <c r="N39" s="66" t="s">
        <v>5</v>
      </c>
      <c r="O39" s="48"/>
      <c r="P39" s="48"/>
      <c r="Q39" s="17"/>
      <c r="S39" s="29"/>
      <c r="T39" s="29"/>
      <c r="U39" s="29"/>
    </row>
    <row r="40" spans="1:21" ht="12.75">
      <c r="A40" s="45"/>
      <c r="B40" s="76"/>
      <c r="C40" s="68"/>
      <c r="D40" s="68"/>
      <c r="E40" s="78"/>
      <c r="F40" s="68"/>
      <c r="G40" s="46"/>
      <c r="H40" s="79"/>
      <c r="I40" s="46"/>
      <c r="J40" s="46"/>
      <c r="K40" s="47"/>
      <c r="L40" s="48"/>
      <c r="M40" s="48">
        <f>SUM(M37:M39)</f>
        <v>1500</v>
      </c>
      <c r="N40" s="49" t="s">
        <v>5</v>
      </c>
      <c r="O40" s="48"/>
      <c r="P40" s="48"/>
      <c r="Q40" s="17"/>
      <c r="S40" s="29"/>
      <c r="T40" s="29"/>
      <c r="U40" s="29"/>
    </row>
    <row r="41" spans="1:21" ht="12.7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2"/>
      <c r="L41" s="53"/>
      <c r="M41" s="54">
        <f>M40</f>
        <v>1500</v>
      </c>
      <c r="N41" s="55" t="s">
        <v>5</v>
      </c>
      <c r="O41" s="53"/>
      <c r="P41" s="53" t="s">
        <v>3</v>
      </c>
      <c r="Q41" s="18"/>
      <c r="R41" s="56" t="s">
        <v>31</v>
      </c>
      <c r="S41" s="57" t="s">
        <v>4</v>
      </c>
      <c r="T41" s="15">
        <f>M41*Q41</f>
        <v>0</v>
      </c>
      <c r="U41" s="15" t="s">
        <v>31</v>
      </c>
    </row>
    <row r="42" spans="1:21" ht="12.7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8"/>
      <c r="M42" s="48"/>
      <c r="N42" s="49"/>
      <c r="O42" s="48"/>
      <c r="P42" s="48"/>
      <c r="Q42" s="17"/>
      <c r="S42" s="29"/>
      <c r="T42" s="29"/>
      <c r="U42" s="29"/>
    </row>
    <row r="43" spans="1:21" ht="12.75">
      <c r="A43" s="45" t="s">
        <v>15</v>
      </c>
      <c r="B43" s="46" t="s">
        <v>6</v>
      </c>
      <c r="C43" s="46"/>
      <c r="D43" s="46"/>
      <c r="E43" s="46"/>
      <c r="F43" s="46"/>
      <c r="G43" s="46"/>
      <c r="H43" s="46"/>
      <c r="I43" s="46"/>
      <c r="J43" s="46"/>
      <c r="K43" s="47"/>
      <c r="L43" s="48"/>
      <c r="M43" s="48"/>
      <c r="N43" s="49"/>
      <c r="O43" s="48"/>
      <c r="P43" s="48"/>
      <c r="Q43" s="17"/>
      <c r="S43" s="29"/>
      <c r="T43" s="29"/>
      <c r="U43" s="29"/>
    </row>
    <row r="44" spans="1:21" ht="12.75">
      <c r="A44" s="45"/>
      <c r="B44" s="76" t="s">
        <v>167</v>
      </c>
      <c r="C44" s="77"/>
      <c r="D44" s="77"/>
      <c r="E44" s="77"/>
      <c r="F44" s="77"/>
      <c r="G44" s="46"/>
      <c r="H44" s="60"/>
      <c r="I44" s="46"/>
      <c r="J44" s="46"/>
      <c r="K44" s="47"/>
      <c r="L44" s="48"/>
      <c r="M44" s="48"/>
      <c r="N44" s="49"/>
      <c r="O44" s="48"/>
      <c r="P44" s="48"/>
      <c r="Q44" s="17"/>
      <c r="S44" s="29"/>
      <c r="T44" s="29"/>
      <c r="U44" s="29"/>
    </row>
    <row r="45" spans="1:21" ht="12.75">
      <c r="A45" s="45"/>
      <c r="B45" s="76"/>
      <c r="C45" s="77"/>
      <c r="D45" s="77"/>
      <c r="E45" s="77"/>
      <c r="F45" s="77"/>
      <c r="G45" s="46"/>
      <c r="H45" s="60"/>
      <c r="I45" s="46"/>
      <c r="J45" s="46"/>
      <c r="K45" s="47"/>
      <c r="L45" s="48"/>
      <c r="M45" s="48"/>
      <c r="N45" s="49"/>
      <c r="O45" s="48"/>
      <c r="P45" s="48"/>
      <c r="Q45" s="17"/>
      <c r="S45" s="29"/>
      <c r="T45" s="29"/>
      <c r="U45" s="29"/>
    </row>
    <row r="46" spans="1:21" ht="12.75">
      <c r="A46" s="45"/>
      <c r="B46" s="76" t="s">
        <v>64</v>
      </c>
      <c r="C46" s="68"/>
      <c r="D46" s="68"/>
      <c r="E46" s="68"/>
      <c r="F46" s="68"/>
      <c r="G46" s="46"/>
      <c r="H46" s="46"/>
      <c r="I46" s="46"/>
      <c r="J46" s="46"/>
      <c r="K46" s="47"/>
      <c r="L46" s="48"/>
      <c r="M46" s="48"/>
      <c r="N46" s="49"/>
      <c r="O46" s="48"/>
      <c r="P46" s="48"/>
      <c r="Q46" s="17"/>
      <c r="S46" s="29"/>
      <c r="T46" s="29"/>
      <c r="U46" s="29"/>
    </row>
    <row r="47" spans="1:21" ht="12.75">
      <c r="A47" s="45"/>
      <c r="B47" s="76"/>
      <c r="C47" s="68"/>
      <c r="D47" s="68"/>
      <c r="E47" s="68">
        <v>71</v>
      </c>
      <c r="F47" s="68" t="s">
        <v>1</v>
      </c>
      <c r="G47" s="46" t="s">
        <v>3</v>
      </c>
      <c r="H47" s="46">
        <v>5.2</v>
      </c>
      <c r="I47" s="46" t="s">
        <v>7</v>
      </c>
      <c r="J47" s="46"/>
      <c r="K47" s="47"/>
      <c r="L47" s="80" t="s">
        <v>4</v>
      </c>
      <c r="M47" s="48">
        <f>E47*H47</f>
        <v>369.2</v>
      </c>
      <c r="N47" s="49" t="s">
        <v>5</v>
      </c>
      <c r="O47" s="48"/>
      <c r="P47" s="48"/>
      <c r="Q47" s="17"/>
      <c r="S47" s="29"/>
      <c r="T47" s="29"/>
      <c r="U47" s="29"/>
    </row>
    <row r="48" spans="1:21" ht="12.75">
      <c r="A48" s="45"/>
      <c r="B48" s="76" t="s">
        <v>65</v>
      </c>
      <c r="C48" s="68"/>
      <c r="D48" s="68"/>
      <c r="E48" s="68"/>
      <c r="F48" s="68"/>
      <c r="G48" s="46"/>
      <c r="H48" s="46"/>
      <c r="I48" s="46"/>
      <c r="J48" s="46"/>
      <c r="K48" s="47"/>
      <c r="L48" s="80"/>
      <c r="M48" s="48"/>
      <c r="N48" s="49"/>
      <c r="O48" s="48"/>
      <c r="P48" s="48"/>
      <c r="Q48" s="17"/>
      <c r="S48" s="29"/>
      <c r="T48" s="29"/>
      <c r="U48" s="29"/>
    </row>
    <row r="49" spans="1:21" ht="12.75">
      <c r="A49" s="45"/>
      <c r="B49" s="76"/>
      <c r="C49" s="68"/>
      <c r="D49" s="68"/>
      <c r="E49" s="68">
        <v>50</v>
      </c>
      <c r="F49" s="68" t="s">
        <v>1</v>
      </c>
      <c r="G49" s="46" t="s">
        <v>3</v>
      </c>
      <c r="H49" s="46">
        <v>20</v>
      </c>
      <c r="I49" s="46" t="s">
        <v>7</v>
      </c>
      <c r="J49" s="46"/>
      <c r="K49" s="47"/>
      <c r="L49" s="80" t="s">
        <v>4</v>
      </c>
      <c r="M49" s="48">
        <f>E49*H49</f>
        <v>1000</v>
      </c>
      <c r="N49" s="49" t="s">
        <v>5</v>
      </c>
      <c r="O49" s="48"/>
      <c r="P49" s="48"/>
      <c r="Q49" s="17"/>
      <c r="S49" s="29"/>
      <c r="T49" s="29"/>
      <c r="U49" s="29"/>
    </row>
    <row r="50" spans="1:21" ht="12.75">
      <c r="A50" s="45"/>
      <c r="B50" s="76"/>
      <c r="C50" s="68"/>
      <c r="D50" s="68"/>
      <c r="E50" s="68">
        <v>6</v>
      </c>
      <c r="F50" s="68" t="s">
        <v>1</v>
      </c>
      <c r="G50" s="46" t="s">
        <v>3</v>
      </c>
      <c r="H50" s="46">
        <v>6</v>
      </c>
      <c r="I50" s="46" t="s">
        <v>7</v>
      </c>
      <c r="J50" s="46"/>
      <c r="K50" s="47"/>
      <c r="L50" s="80" t="s">
        <v>4</v>
      </c>
      <c r="M50" s="48">
        <f>-E50*H50</f>
        <v>-36</v>
      </c>
      <c r="N50" s="49" t="s">
        <v>5</v>
      </c>
      <c r="O50" s="48"/>
      <c r="P50" s="48"/>
      <c r="Q50" s="17"/>
      <c r="S50" s="29"/>
      <c r="T50" s="29"/>
      <c r="U50" s="29"/>
    </row>
    <row r="51" spans="1:21" ht="12.75">
      <c r="A51" s="45"/>
      <c r="B51" s="76" t="s">
        <v>78</v>
      </c>
      <c r="C51" s="68"/>
      <c r="D51" s="68"/>
      <c r="E51" s="68"/>
      <c r="F51" s="68"/>
      <c r="G51" s="46"/>
      <c r="H51" s="46"/>
      <c r="I51" s="46"/>
      <c r="J51" s="46"/>
      <c r="K51" s="47"/>
      <c r="L51" s="80"/>
      <c r="M51" s="48"/>
      <c r="N51" s="49"/>
      <c r="O51" s="48"/>
      <c r="P51" s="48"/>
      <c r="Q51" s="17"/>
      <c r="S51" s="29"/>
      <c r="T51" s="29"/>
      <c r="U51" s="29"/>
    </row>
    <row r="52" spans="1:21" ht="12.75">
      <c r="A52" s="45"/>
      <c r="B52" s="76"/>
      <c r="C52" s="68"/>
      <c r="D52" s="68"/>
      <c r="E52" s="68">
        <v>15</v>
      </c>
      <c r="F52" s="68" t="s">
        <v>1</v>
      </c>
      <c r="G52" s="46" t="s">
        <v>3</v>
      </c>
      <c r="H52" s="46">
        <v>4.2</v>
      </c>
      <c r="I52" s="46" t="s">
        <v>7</v>
      </c>
      <c r="J52" s="46"/>
      <c r="K52" s="47"/>
      <c r="L52" s="80" t="s">
        <v>4</v>
      </c>
      <c r="M52" s="70">
        <f>E52*H52</f>
        <v>63</v>
      </c>
      <c r="N52" s="72" t="s">
        <v>5</v>
      </c>
      <c r="O52" s="48"/>
      <c r="P52" s="48"/>
      <c r="Q52" s="17"/>
      <c r="S52" s="29"/>
      <c r="T52" s="29"/>
      <c r="U52" s="29"/>
    </row>
    <row r="53" spans="1:21" ht="12.75">
      <c r="A53" s="45"/>
      <c r="B53" s="76" t="s">
        <v>79</v>
      </c>
      <c r="C53" s="68"/>
      <c r="D53" s="68"/>
      <c r="E53" s="68"/>
      <c r="F53" s="68"/>
      <c r="G53" s="46"/>
      <c r="H53" s="46"/>
      <c r="I53" s="46"/>
      <c r="J53" s="46"/>
      <c r="K53" s="47"/>
      <c r="L53" s="80"/>
      <c r="M53" s="48"/>
      <c r="N53" s="49"/>
      <c r="O53" s="48"/>
      <c r="P53" s="48"/>
      <c r="Q53" s="17"/>
      <c r="S53" s="29"/>
      <c r="T53" s="29"/>
      <c r="U53" s="29"/>
    </row>
    <row r="54" spans="1:21" ht="12.75">
      <c r="A54" s="45"/>
      <c r="B54" s="76"/>
      <c r="C54" s="68"/>
      <c r="D54" s="68"/>
      <c r="E54" s="68">
        <v>23</v>
      </c>
      <c r="F54" s="68" t="s">
        <v>1</v>
      </c>
      <c r="G54" s="46" t="s">
        <v>3</v>
      </c>
      <c r="H54" s="46">
        <v>4.2</v>
      </c>
      <c r="I54" s="46" t="s">
        <v>7</v>
      </c>
      <c r="J54" s="46"/>
      <c r="K54" s="47"/>
      <c r="L54" s="80" t="s">
        <v>4</v>
      </c>
      <c r="M54" s="48">
        <f>E54*H54</f>
        <v>96.60000000000001</v>
      </c>
      <c r="N54" s="49" t="s">
        <v>5</v>
      </c>
      <c r="O54" s="48"/>
      <c r="P54" s="48"/>
      <c r="Q54" s="17"/>
      <c r="S54" s="29"/>
      <c r="T54" s="29"/>
      <c r="U54" s="29"/>
    </row>
    <row r="55" spans="1:21" ht="12.75">
      <c r="A55" s="45"/>
      <c r="B55" s="76"/>
      <c r="C55" s="68"/>
      <c r="D55" s="68"/>
      <c r="E55" s="68">
        <v>2</v>
      </c>
      <c r="F55" s="68" t="s">
        <v>1</v>
      </c>
      <c r="G55" s="46" t="s">
        <v>3</v>
      </c>
      <c r="H55" s="46">
        <v>4.2</v>
      </c>
      <c r="I55" s="46" t="s">
        <v>7</v>
      </c>
      <c r="J55" s="46"/>
      <c r="K55" s="47"/>
      <c r="L55" s="80" t="s">
        <v>4</v>
      </c>
      <c r="M55" s="70">
        <f>E55*H55</f>
        <v>8.4</v>
      </c>
      <c r="N55" s="72" t="s">
        <v>5</v>
      </c>
      <c r="O55" s="48"/>
      <c r="P55" s="48"/>
      <c r="Q55" s="17"/>
      <c r="S55" s="29"/>
      <c r="T55" s="29"/>
      <c r="U55" s="29"/>
    </row>
    <row r="56" spans="1:21" ht="12.75">
      <c r="A56" s="45"/>
      <c r="B56" s="91" t="s">
        <v>162</v>
      </c>
      <c r="C56" s="68"/>
      <c r="D56" s="68"/>
      <c r="E56" s="68"/>
      <c r="F56" s="68"/>
      <c r="G56" s="46"/>
      <c r="H56" s="46"/>
      <c r="I56" s="46"/>
      <c r="J56" s="46"/>
      <c r="K56" s="47"/>
      <c r="L56" s="80"/>
      <c r="M56" s="65">
        <v>426</v>
      </c>
      <c r="N56" s="66" t="s">
        <v>5</v>
      </c>
      <c r="O56" s="48"/>
      <c r="P56" s="48"/>
      <c r="Q56" s="17"/>
      <c r="S56" s="29"/>
      <c r="T56" s="29"/>
      <c r="U56" s="29"/>
    </row>
    <row r="57" spans="1:21" ht="12.75">
      <c r="A57" s="45"/>
      <c r="B57" s="76"/>
      <c r="C57" s="68"/>
      <c r="D57" s="68"/>
      <c r="E57" s="68"/>
      <c r="F57" s="68"/>
      <c r="G57" s="46"/>
      <c r="H57" s="46"/>
      <c r="I57" s="46"/>
      <c r="J57" s="46"/>
      <c r="K57" s="47"/>
      <c r="L57" s="80"/>
      <c r="M57" s="48">
        <f>SUM(M47:M56)</f>
        <v>1927.2</v>
      </c>
      <c r="N57" s="49" t="s">
        <v>5</v>
      </c>
      <c r="O57" s="48"/>
      <c r="P57" s="48"/>
      <c r="Q57" s="17"/>
      <c r="S57" s="29"/>
      <c r="T57" s="29"/>
      <c r="U57" s="29"/>
    </row>
    <row r="58" spans="1:21" ht="12.7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2"/>
      <c r="L58" s="53"/>
      <c r="M58" s="54">
        <f>ROUND(M57,-1)</f>
        <v>1930</v>
      </c>
      <c r="N58" s="81" t="s">
        <v>5</v>
      </c>
      <c r="O58" s="53"/>
      <c r="P58" s="53" t="s">
        <v>3</v>
      </c>
      <c r="Q58" s="18"/>
      <c r="R58" s="56" t="s">
        <v>31</v>
      </c>
      <c r="S58" s="57" t="s">
        <v>4</v>
      </c>
      <c r="T58" s="15">
        <f>M58*Q58</f>
        <v>0</v>
      </c>
      <c r="U58" s="15" t="s">
        <v>31</v>
      </c>
    </row>
    <row r="59" spans="1:21" ht="12.75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48"/>
      <c r="M59" s="48"/>
      <c r="N59" s="49"/>
      <c r="O59" s="48"/>
      <c r="P59" s="48"/>
      <c r="Q59" s="17"/>
      <c r="S59" s="29"/>
      <c r="T59" s="29"/>
      <c r="U59" s="29"/>
    </row>
    <row r="60" spans="1:21" ht="12.75">
      <c r="A60" s="45" t="s">
        <v>42</v>
      </c>
      <c r="B60" s="46" t="s">
        <v>96</v>
      </c>
      <c r="C60" s="46"/>
      <c r="D60" s="46"/>
      <c r="E60" s="46"/>
      <c r="F60" s="46"/>
      <c r="G60" s="46"/>
      <c r="H60" s="46"/>
      <c r="I60" s="46"/>
      <c r="J60" s="46"/>
      <c r="K60" s="47"/>
      <c r="L60" s="48"/>
      <c r="M60" s="48"/>
      <c r="N60" s="49"/>
      <c r="O60" s="48"/>
      <c r="P60" s="48"/>
      <c r="Q60" s="17"/>
      <c r="S60" s="29"/>
      <c r="T60" s="29"/>
      <c r="U60" s="29"/>
    </row>
    <row r="61" spans="1:21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48"/>
      <c r="M61" s="48"/>
      <c r="N61" s="49"/>
      <c r="O61" s="48"/>
      <c r="P61" s="48"/>
      <c r="Q61" s="17"/>
      <c r="S61" s="29"/>
      <c r="T61" s="29"/>
      <c r="U61" s="29"/>
    </row>
    <row r="62" spans="1:21" ht="12.75">
      <c r="A62" s="45"/>
      <c r="B62" s="46" t="s">
        <v>67</v>
      </c>
      <c r="C62" s="46"/>
      <c r="D62" s="46"/>
      <c r="E62" s="46"/>
      <c r="F62" s="46"/>
      <c r="G62" s="46"/>
      <c r="H62" s="46"/>
      <c r="I62" s="46"/>
      <c r="J62" s="46"/>
      <c r="K62" s="47"/>
      <c r="L62" s="48"/>
      <c r="M62" s="48"/>
      <c r="N62" s="49"/>
      <c r="O62" s="48"/>
      <c r="P62" s="48"/>
      <c r="Q62" s="17"/>
      <c r="S62" s="29"/>
      <c r="T62" s="29"/>
      <c r="U62" s="29"/>
    </row>
    <row r="63" spans="1:21" ht="12.75">
      <c r="A63" s="45"/>
      <c r="B63" s="46"/>
      <c r="C63" s="46"/>
      <c r="D63" s="46"/>
      <c r="E63" s="46">
        <v>80</v>
      </c>
      <c r="F63" s="46" t="s">
        <v>1</v>
      </c>
      <c r="G63" s="46" t="s">
        <v>3</v>
      </c>
      <c r="H63" s="46">
        <v>6</v>
      </c>
      <c r="I63" s="46" t="s">
        <v>7</v>
      </c>
      <c r="J63" s="46"/>
      <c r="K63" s="47"/>
      <c r="L63" s="80" t="s">
        <v>4</v>
      </c>
      <c r="M63" s="48">
        <f>E63*H63</f>
        <v>480</v>
      </c>
      <c r="N63" s="49" t="s">
        <v>5</v>
      </c>
      <c r="O63" s="48"/>
      <c r="P63" s="48"/>
      <c r="Q63" s="17"/>
      <c r="S63" s="29"/>
      <c r="T63" s="29"/>
      <c r="U63" s="29"/>
    </row>
    <row r="64" spans="1:21" ht="12.7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3"/>
      <c r="M64" s="54">
        <f>M63</f>
        <v>480</v>
      </c>
      <c r="N64" s="55" t="s">
        <v>5</v>
      </c>
      <c r="O64" s="53"/>
      <c r="P64" s="53" t="s">
        <v>3</v>
      </c>
      <c r="Q64" s="18"/>
      <c r="R64" s="56" t="s">
        <v>31</v>
      </c>
      <c r="S64" s="57" t="s">
        <v>4</v>
      </c>
      <c r="T64" s="15">
        <f>M64*Q64</f>
        <v>0</v>
      </c>
      <c r="U64" s="15" t="s">
        <v>31</v>
      </c>
    </row>
    <row r="65" spans="1:21" ht="12.7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48"/>
      <c r="M65" s="48"/>
      <c r="N65" s="49"/>
      <c r="O65" s="48"/>
      <c r="P65" s="48"/>
      <c r="Q65" s="17"/>
      <c r="S65" s="29"/>
      <c r="T65" s="29"/>
      <c r="U65" s="29"/>
    </row>
    <row r="66" spans="1:21" ht="12.75">
      <c r="A66" s="45" t="s">
        <v>43</v>
      </c>
      <c r="B66" s="46" t="s">
        <v>8</v>
      </c>
      <c r="C66" s="46"/>
      <c r="D66" s="46"/>
      <c r="E66" s="46"/>
      <c r="F66" s="46"/>
      <c r="G66" s="46"/>
      <c r="H66" s="46"/>
      <c r="I66" s="46"/>
      <c r="J66" s="46"/>
      <c r="K66" s="47"/>
      <c r="L66" s="48"/>
      <c r="M66" s="48"/>
      <c r="N66" s="49"/>
      <c r="O66" s="48"/>
      <c r="P66" s="48"/>
      <c r="Q66" s="17"/>
      <c r="S66" s="29"/>
      <c r="T66" s="29"/>
      <c r="U66" s="29"/>
    </row>
    <row r="67" spans="1:21" ht="12.7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8"/>
      <c r="M67" s="48"/>
      <c r="N67" s="49"/>
      <c r="O67" s="48"/>
      <c r="P67" s="48"/>
      <c r="Q67" s="17"/>
      <c r="S67" s="29"/>
      <c r="T67" s="29"/>
      <c r="U67" s="29"/>
    </row>
    <row r="68" spans="1:21" ht="12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2"/>
      <c r="L68" s="53"/>
      <c r="M68" s="54">
        <v>800</v>
      </c>
      <c r="N68" s="81" t="s">
        <v>5</v>
      </c>
      <c r="O68" s="53"/>
      <c r="P68" s="53" t="s">
        <v>3</v>
      </c>
      <c r="Q68" s="18"/>
      <c r="R68" s="56" t="s">
        <v>31</v>
      </c>
      <c r="S68" s="57" t="s">
        <v>4</v>
      </c>
      <c r="T68" s="15">
        <f>M68*Q68</f>
        <v>0</v>
      </c>
      <c r="U68" s="15" t="s">
        <v>31</v>
      </c>
    </row>
    <row r="69" spans="1:21" ht="12.75">
      <c r="A69" s="45"/>
      <c r="B69" s="58"/>
      <c r="C69" s="46"/>
      <c r="D69" s="46"/>
      <c r="E69" s="46"/>
      <c r="F69" s="46"/>
      <c r="G69" s="46"/>
      <c r="H69" s="46"/>
      <c r="I69" s="46"/>
      <c r="J69" s="46"/>
      <c r="K69" s="47"/>
      <c r="L69" s="48"/>
      <c r="M69" s="48"/>
      <c r="N69" s="49"/>
      <c r="O69" s="48"/>
      <c r="P69" s="48"/>
      <c r="Q69" s="17"/>
      <c r="S69" s="29"/>
      <c r="T69" s="29"/>
      <c r="U69" s="29"/>
    </row>
    <row r="70" spans="1:21" ht="12.75">
      <c r="A70" s="45" t="s">
        <v>19</v>
      </c>
      <c r="B70" s="46" t="s">
        <v>109</v>
      </c>
      <c r="C70" s="46"/>
      <c r="D70" s="46"/>
      <c r="E70" s="46"/>
      <c r="F70" s="46"/>
      <c r="G70" s="46"/>
      <c r="H70" s="46"/>
      <c r="I70" s="82"/>
      <c r="J70" s="46"/>
      <c r="K70" s="47"/>
      <c r="L70" s="48"/>
      <c r="M70" s="48"/>
      <c r="N70" s="83"/>
      <c r="O70" s="48"/>
      <c r="P70" s="48"/>
      <c r="Q70" s="17"/>
      <c r="R70" s="84"/>
      <c r="S70" s="48"/>
      <c r="T70" s="48"/>
      <c r="U70" s="48"/>
    </row>
    <row r="71" spans="1:21" ht="12.75">
      <c r="A71" s="45"/>
      <c r="B71" s="46" t="s">
        <v>102</v>
      </c>
      <c r="C71" s="46"/>
      <c r="D71" s="68"/>
      <c r="E71" s="85"/>
      <c r="F71" s="46"/>
      <c r="G71" s="46"/>
      <c r="H71" s="46"/>
      <c r="I71" s="46"/>
      <c r="J71" s="46"/>
      <c r="K71" s="47"/>
      <c r="L71" s="48"/>
      <c r="M71" s="48"/>
      <c r="N71" s="49"/>
      <c r="O71" s="48"/>
      <c r="P71" s="48"/>
      <c r="Q71" s="17"/>
      <c r="S71" s="29"/>
      <c r="T71" s="29"/>
      <c r="U71" s="29"/>
    </row>
    <row r="72" spans="1:21" ht="12.75">
      <c r="A72" s="45"/>
      <c r="B72" s="51" t="s">
        <v>165</v>
      </c>
      <c r="C72" s="46"/>
      <c r="D72" s="68"/>
      <c r="E72" s="85"/>
      <c r="F72" s="46"/>
      <c r="G72" s="46"/>
      <c r="H72" s="46"/>
      <c r="I72" s="46"/>
      <c r="J72" s="46"/>
      <c r="K72" s="47"/>
      <c r="L72" s="48"/>
      <c r="M72" s="48"/>
      <c r="N72" s="49"/>
      <c r="O72" s="48"/>
      <c r="P72" s="48"/>
      <c r="Q72" s="17"/>
      <c r="S72" s="29"/>
      <c r="T72" s="29"/>
      <c r="U72" s="29"/>
    </row>
    <row r="73" spans="1:21" ht="12.7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  <c r="L73" s="53"/>
      <c r="M73" s="54">
        <v>426</v>
      </c>
      <c r="N73" s="81" t="s">
        <v>5</v>
      </c>
      <c r="O73" s="53"/>
      <c r="P73" s="53" t="s">
        <v>3</v>
      </c>
      <c r="Q73" s="18"/>
      <c r="R73" s="56" t="s">
        <v>31</v>
      </c>
      <c r="S73" s="57" t="s">
        <v>4</v>
      </c>
      <c r="T73" s="15">
        <f>M73*Q73</f>
        <v>0</v>
      </c>
      <c r="U73" s="15" t="s">
        <v>31</v>
      </c>
    </row>
    <row r="74" spans="1:21" ht="12.75">
      <c r="A74" s="45"/>
      <c r="B74" s="58"/>
      <c r="C74" s="46"/>
      <c r="D74" s="46"/>
      <c r="E74" s="46"/>
      <c r="F74" s="46"/>
      <c r="G74" s="46"/>
      <c r="H74" s="46"/>
      <c r="I74" s="46"/>
      <c r="J74" s="46"/>
      <c r="K74" s="47"/>
      <c r="L74" s="48"/>
      <c r="M74" s="48"/>
      <c r="N74" s="49"/>
      <c r="O74" s="48"/>
      <c r="P74" s="48"/>
      <c r="Q74" s="17"/>
      <c r="S74" s="29"/>
      <c r="T74" s="29"/>
      <c r="U74" s="29"/>
    </row>
    <row r="75" spans="1:21" ht="12.75">
      <c r="A75" s="45" t="s">
        <v>97</v>
      </c>
      <c r="B75" s="46" t="s">
        <v>106</v>
      </c>
      <c r="C75" s="46"/>
      <c r="D75" s="46"/>
      <c r="E75" s="46"/>
      <c r="F75" s="46"/>
      <c r="G75" s="46"/>
      <c r="H75" s="46"/>
      <c r="I75" s="82"/>
      <c r="J75" s="46"/>
      <c r="K75" s="47"/>
      <c r="L75" s="48"/>
      <c r="M75" s="48"/>
      <c r="N75" s="83"/>
      <c r="O75" s="48"/>
      <c r="P75" s="48"/>
      <c r="Q75" s="17"/>
      <c r="R75" s="84"/>
      <c r="S75" s="48"/>
      <c r="T75" s="48"/>
      <c r="U75" s="48"/>
    </row>
    <row r="76" spans="1:21" ht="12.75">
      <c r="A76" s="45"/>
      <c r="B76" s="46"/>
      <c r="C76" s="46"/>
      <c r="D76" s="68"/>
      <c r="E76" s="85"/>
      <c r="F76" s="46"/>
      <c r="G76" s="46"/>
      <c r="H76" s="46"/>
      <c r="I76" s="46"/>
      <c r="J76" s="46"/>
      <c r="K76" s="47"/>
      <c r="L76" s="48"/>
      <c r="M76" s="48"/>
      <c r="N76" s="49"/>
      <c r="O76" s="48"/>
      <c r="P76" s="48"/>
      <c r="Q76" s="17"/>
      <c r="S76" s="29"/>
      <c r="T76" s="29"/>
      <c r="U76" s="29"/>
    </row>
    <row r="77" spans="1:21" ht="12.7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2"/>
      <c r="L77" s="53"/>
      <c r="M77" s="54">
        <v>800</v>
      </c>
      <c r="N77" s="81" t="s">
        <v>5</v>
      </c>
      <c r="O77" s="53"/>
      <c r="P77" s="53" t="s">
        <v>3</v>
      </c>
      <c r="Q77" s="18"/>
      <c r="R77" s="56" t="s">
        <v>31</v>
      </c>
      <c r="S77" s="57" t="s">
        <v>4</v>
      </c>
      <c r="T77" s="15">
        <f>M77*Q77</f>
        <v>0</v>
      </c>
      <c r="U77" s="15" t="s">
        <v>31</v>
      </c>
    </row>
    <row r="78" spans="1:21" ht="12.7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7"/>
      <c r="L78" s="48"/>
      <c r="M78" s="48"/>
      <c r="N78" s="49"/>
      <c r="O78" s="48"/>
      <c r="P78" s="48"/>
      <c r="Q78" s="17"/>
      <c r="S78" s="29"/>
      <c r="T78" s="29"/>
      <c r="U78" s="29"/>
    </row>
    <row r="79" spans="1:21" ht="12.75">
      <c r="A79" s="45" t="s">
        <v>20</v>
      </c>
      <c r="B79" s="86" t="s">
        <v>163</v>
      </c>
      <c r="C79" s="46"/>
      <c r="D79" s="46"/>
      <c r="E79" s="46"/>
      <c r="F79" s="46"/>
      <c r="G79" s="87"/>
      <c r="H79" s="88"/>
      <c r="I79" s="46"/>
      <c r="J79" s="87"/>
      <c r="K79" s="88"/>
      <c r="L79" s="87"/>
      <c r="M79" s="48"/>
      <c r="N79" s="48"/>
      <c r="O79" s="48"/>
      <c r="P79" s="48"/>
      <c r="Q79" s="17"/>
      <c r="S79" s="29"/>
      <c r="T79" s="29"/>
      <c r="U79" s="29"/>
    </row>
    <row r="80" spans="1:21" ht="12.75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7"/>
      <c r="L80" s="48"/>
      <c r="M80" s="48"/>
      <c r="N80" s="49"/>
      <c r="O80" s="48"/>
      <c r="P80" s="48"/>
      <c r="Q80" s="17"/>
      <c r="S80" s="29"/>
      <c r="T80" s="29"/>
      <c r="U80" s="29"/>
    </row>
    <row r="81" spans="1:21" ht="12.7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2"/>
      <c r="L81" s="53"/>
      <c r="M81" s="54">
        <v>500</v>
      </c>
      <c r="N81" s="81" t="s">
        <v>0</v>
      </c>
      <c r="O81" s="53"/>
      <c r="P81" s="53" t="s">
        <v>3</v>
      </c>
      <c r="Q81" s="18"/>
      <c r="R81" s="56" t="s">
        <v>31</v>
      </c>
      <c r="S81" s="57" t="s">
        <v>4</v>
      </c>
      <c r="T81" s="15">
        <f>M81*Q81</f>
        <v>0</v>
      </c>
      <c r="U81" s="15" t="s">
        <v>31</v>
      </c>
    </row>
    <row r="82" spans="1:21" ht="12.75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7"/>
      <c r="L82" s="48"/>
      <c r="M82" s="48"/>
      <c r="N82" s="49"/>
      <c r="O82" s="48"/>
      <c r="P82" s="48"/>
      <c r="Q82" s="17"/>
      <c r="S82" s="29"/>
      <c r="T82" s="29"/>
      <c r="U82" s="29"/>
    </row>
    <row r="83" spans="1:21" ht="12.75">
      <c r="A83" s="45" t="s">
        <v>45</v>
      </c>
      <c r="B83" s="46" t="s">
        <v>46</v>
      </c>
      <c r="C83" s="46"/>
      <c r="D83" s="46"/>
      <c r="E83" s="89"/>
      <c r="F83" s="90"/>
      <c r="G83" s="90"/>
      <c r="H83" s="90"/>
      <c r="I83" s="134" t="s">
        <v>47</v>
      </c>
      <c r="J83" s="134"/>
      <c r="K83" s="47"/>
      <c r="L83" s="48"/>
      <c r="M83" s="90"/>
      <c r="N83" s="90"/>
      <c r="O83" s="48"/>
      <c r="P83" s="48"/>
      <c r="Q83" s="17"/>
      <c r="S83" s="29"/>
      <c r="T83" s="29"/>
      <c r="U83" s="29"/>
    </row>
    <row r="84" spans="1:21" ht="12.75">
      <c r="A84" s="45"/>
      <c r="B84" s="58" t="s">
        <v>48</v>
      </c>
      <c r="C84" s="46"/>
      <c r="D84" s="46"/>
      <c r="E84" s="46"/>
      <c r="F84" s="46"/>
      <c r="G84" s="46"/>
      <c r="H84" s="46"/>
      <c r="I84" s="46"/>
      <c r="J84" s="46"/>
      <c r="K84" s="47"/>
      <c r="L84" s="48"/>
      <c r="M84" s="48"/>
      <c r="N84" s="49"/>
      <c r="O84" s="48"/>
      <c r="P84" s="48"/>
      <c r="Q84" s="17"/>
      <c r="S84" s="29"/>
      <c r="T84" s="29"/>
      <c r="U84" s="29"/>
    </row>
    <row r="85" spans="1:21" ht="12.75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7"/>
      <c r="L85" s="48"/>
      <c r="M85" s="48"/>
      <c r="N85" s="49"/>
      <c r="O85" s="48"/>
      <c r="P85" s="48"/>
      <c r="Q85" s="17"/>
      <c r="S85" s="29"/>
      <c r="T85" s="29"/>
      <c r="U85" s="29"/>
    </row>
    <row r="86" spans="1:21" ht="12.75">
      <c r="A86" s="45"/>
      <c r="B86" s="46" t="s">
        <v>64</v>
      </c>
      <c r="C86" s="46"/>
      <c r="D86" s="46"/>
      <c r="E86" s="46"/>
      <c r="F86" s="46"/>
      <c r="G86" s="46"/>
      <c r="H86" s="46"/>
      <c r="I86" s="46"/>
      <c r="J86" s="46"/>
      <c r="K86" s="47"/>
      <c r="L86" s="48"/>
      <c r="M86" s="48"/>
      <c r="N86" s="49"/>
      <c r="O86" s="48"/>
      <c r="P86" s="48"/>
      <c r="Q86" s="17"/>
      <c r="S86" s="29"/>
      <c r="T86" s="29"/>
      <c r="U86" s="29"/>
    </row>
    <row r="87" spans="1:21" ht="12.75">
      <c r="A87" s="45"/>
      <c r="B87" s="46"/>
      <c r="C87" s="46"/>
      <c r="D87" s="46"/>
      <c r="E87" s="92">
        <v>52</v>
      </c>
      <c r="F87" s="93" t="s">
        <v>16</v>
      </c>
      <c r="G87" s="46" t="s">
        <v>3</v>
      </c>
      <c r="H87" s="79">
        <v>70.3</v>
      </c>
      <c r="I87" s="46" t="s">
        <v>49</v>
      </c>
      <c r="J87" s="46"/>
      <c r="K87" s="47"/>
      <c r="L87" s="48" t="s">
        <v>4</v>
      </c>
      <c r="M87" s="94">
        <f>+E87*H87</f>
        <v>3655.6</v>
      </c>
      <c r="N87" s="49" t="s">
        <v>44</v>
      </c>
      <c r="O87" s="48"/>
      <c r="P87" s="48"/>
      <c r="Q87" s="17"/>
      <c r="S87" s="29"/>
      <c r="T87" s="29"/>
      <c r="U87" s="29"/>
    </row>
    <row r="88" spans="1:21" ht="12.75">
      <c r="A88" s="45"/>
      <c r="B88" s="46" t="s">
        <v>65</v>
      </c>
      <c r="C88" s="46"/>
      <c r="D88" s="46"/>
      <c r="E88" s="92"/>
      <c r="F88" s="93"/>
      <c r="G88" s="46"/>
      <c r="H88" s="79"/>
      <c r="I88" s="46"/>
      <c r="J88" s="46"/>
      <c r="K88" s="47"/>
      <c r="L88" s="48"/>
      <c r="M88" s="94"/>
      <c r="N88" s="49"/>
      <c r="O88" s="48"/>
      <c r="P88" s="48"/>
      <c r="Q88" s="17"/>
      <c r="S88" s="29"/>
      <c r="T88" s="29"/>
      <c r="U88" s="29"/>
    </row>
    <row r="89" spans="1:21" ht="12.75">
      <c r="A89" s="45"/>
      <c r="B89" s="46"/>
      <c r="C89" s="46"/>
      <c r="D89" s="46"/>
      <c r="E89" s="92">
        <v>16</v>
      </c>
      <c r="F89" s="93" t="s">
        <v>16</v>
      </c>
      <c r="G89" s="46" t="s">
        <v>3</v>
      </c>
      <c r="H89" s="79">
        <v>70.3</v>
      </c>
      <c r="I89" s="46" t="s">
        <v>49</v>
      </c>
      <c r="J89" s="46"/>
      <c r="K89" s="47"/>
      <c r="L89" s="48" t="s">
        <v>4</v>
      </c>
      <c r="M89" s="95">
        <f>+E89*H89</f>
        <v>1124.8</v>
      </c>
      <c r="N89" s="66" t="s">
        <v>44</v>
      </c>
      <c r="O89" s="48"/>
      <c r="P89" s="48"/>
      <c r="Q89" s="17"/>
      <c r="S89" s="29"/>
      <c r="T89" s="29"/>
      <c r="U89" s="29"/>
    </row>
    <row r="90" spans="1:21" ht="12.75">
      <c r="A90" s="45"/>
      <c r="B90" s="46"/>
      <c r="C90" s="46"/>
      <c r="D90" s="46"/>
      <c r="E90" s="92"/>
      <c r="F90" s="93"/>
      <c r="G90" s="46"/>
      <c r="H90" s="79"/>
      <c r="I90" s="46"/>
      <c r="J90" s="46"/>
      <c r="K90" s="47"/>
      <c r="L90" s="48"/>
      <c r="M90" s="94">
        <f>SUM(M87:M89)</f>
        <v>4780.4</v>
      </c>
      <c r="N90" s="49" t="s">
        <v>44</v>
      </c>
      <c r="O90" s="48"/>
      <c r="P90" s="48"/>
      <c r="Q90" s="17"/>
      <c r="S90" s="29"/>
      <c r="T90" s="29"/>
      <c r="U90" s="29"/>
    </row>
    <row r="91" spans="1:21" ht="12.7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2"/>
      <c r="L91" s="53"/>
      <c r="M91" s="96">
        <f>M90</f>
        <v>4780.4</v>
      </c>
      <c r="N91" s="81" t="s">
        <v>44</v>
      </c>
      <c r="O91" s="53"/>
      <c r="P91" s="53" t="s">
        <v>3</v>
      </c>
      <c r="Q91" s="18"/>
      <c r="R91" s="56" t="s">
        <v>31</v>
      </c>
      <c r="S91" s="57" t="s">
        <v>4</v>
      </c>
      <c r="T91" s="15">
        <f>M91*Q91</f>
        <v>0</v>
      </c>
      <c r="U91" s="15" t="s">
        <v>31</v>
      </c>
    </row>
    <row r="92" spans="1:21" ht="12.75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48"/>
      <c r="M92" s="48"/>
      <c r="N92" s="49"/>
      <c r="O92" s="48"/>
      <c r="P92" s="48"/>
      <c r="Q92" s="17"/>
      <c r="S92" s="29"/>
      <c r="T92" s="29"/>
      <c r="U92" s="29"/>
    </row>
    <row r="93" spans="1:21" ht="12.75">
      <c r="A93" s="45" t="s">
        <v>68</v>
      </c>
      <c r="B93" s="46" t="s">
        <v>46</v>
      </c>
      <c r="C93" s="46"/>
      <c r="D93" s="46"/>
      <c r="E93" s="89"/>
      <c r="F93" s="90"/>
      <c r="G93" s="90"/>
      <c r="H93" s="90"/>
      <c r="I93" s="134" t="s">
        <v>69</v>
      </c>
      <c r="J93" s="134"/>
      <c r="K93" s="47"/>
      <c r="L93" s="48"/>
      <c r="M93" s="90"/>
      <c r="N93" s="90"/>
      <c r="O93" s="48"/>
      <c r="P93" s="48"/>
      <c r="Q93" s="17"/>
      <c r="S93" s="29"/>
      <c r="T93" s="29"/>
      <c r="U93" s="29"/>
    </row>
    <row r="94" spans="1:21" ht="12.75">
      <c r="A94" s="45"/>
      <c r="B94" s="58" t="s">
        <v>48</v>
      </c>
      <c r="C94" s="46"/>
      <c r="D94" s="46"/>
      <c r="E94" s="46"/>
      <c r="F94" s="46"/>
      <c r="G94" s="46"/>
      <c r="H94" s="46"/>
      <c r="I94" s="46"/>
      <c r="J94" s="46"/>
      <c r="K94" s="47"/>
      <c r="L94" s="48"/>
      <c r="M94" s="48"/>
      <c r="N94" s="49"/>
      <c r="O94" s="48"/>
      <c r="P94" s="48"/>
      <c r="Q94" s="17"/>
      <c r="S94" s="29"/>
      <c r="T94" s="29"/>
      <c r="U94" s="29"/>
    </row>
    <row r="95" spans="1:21" ht="12.75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7"/>
      <c r="L95" s="48"/>
      <c r="M95" s="48"/>
      <c r="N95" s="49"/>
      <c r="O95" s="48"/>
      <c r="P95" s="48"/>
      <c r="Q95" s="17"/>
      <c r="S95" s="29"/>
      <c r="T95" s="29"/>
      <c r="U95" s="29"/>
    </row>
    <row r="96" spans="1:21" ht="12.75">
      <c r="A96" s="45"/>
      <c r="B96" s="46" t="s">
        <v>71</v>
      </c>
      <c r="C96" s="46"/>
      <c r="D96" s="46"/>
      <c r="E96" s="46"/>
      <c r="F96" s="46"/>
      <c r="G96" s="46"/>
      <c r="H96" s="46"/>
      <c r="I96" s="46"/>
      <c r="J96" s="46"/>
      <c r="K96" s="47"/>
      <c r="L96" s="48"/>
      <c r="M96" s="48"/>
      <c r="N96" s="49"/>
      <c r="O96" s="48"/>
      <c r="P96" s="48"/>
      <c r="Q96" s="17"/>
      <c r="S96" s="29"/>
      <c r="T96" s="29"/>
      <c r="U96" s="29"/>
    </row>
    <row r="97" spans="1:21" ht="12.75">
      <c r="A97" s="45"/>
      <c r="B97" s="46"/>
      <c r="C97" s="46"/>
      <c r="D97" s="46"/>
      <c r="E97" s="92">
        <v>1</v>
      </c>
      <c r="F97" s="93" t="s">
        <v>16</v>
      </c>
      <c r="G97" s="46" t="s">
        <v>3</v>
      </c>
      <c r="H97" s="79">
        <v>104.3</v>
      </c>
      <c r="I97" s="46" t="s">
        <v>49</v>
      </c>
      <c r="J97" s="46"/>
      <c r="K97" s="47"/>
      <c r="L97" s="48" t="s">
        <v>4</v>
      </c>
      <c r="M97" s="94">
        <f>+E97*H97</f>
        <v>104.3</v>
      </c>
      <c r="N97" s="49" t="s">
        <v>44</v>
      </c>
      <c r="O97" s="48"/>
      <c r="P97" s="48"/>
      <c r="Q97" s="17"/>
      <c r="S97" s="29"/>
      <c r="T97" s="29"/>
      <c r="U97" s="29"/>
    </row>
    <row r="98" spans="1:21" ht="12.75">
      <c r="A98" s="45"/>
      <c r="B98" s="76" t="s">
        <v>78</v>
      </c>
      <c r="C98" s="46"/>
      <c r="D98" s="46"/>
      <c r="E98" s="46"/>
      <c r="F98" s="46"/>
      <c r="G98" s="46"/>
      <c r="H98" s="46"/>
      <c r="I98" s="46"/>
      <c r="J98" s="46"/>
      <c r="K98" s="47"/>
      <c r="L98" s="48"/>
      <c r="M98" s="48"/>
      <c r="N98" s="49"/>
      <c r="O98" s="48"/>
      <c r="P98" s="48"/>
      <c r="Q98" s="17"/>
      <c r="S98" s="29"/>
      <c r="T98" s="29"/>
      <c r="U98" s="29"/>
    </row>
    <row r="99" spans="1:21" ht="12.75">
      <c r="A99" s="45"/>
      <c r="B99" s="46"/>
      <c r="C99" s="46"/>
      <c r="D99" s="46"/>
      <c r="E99" s="92">
        <v>6</v>
      </c>
      <c r="F99" s="93" t="s">
        <v>16</v>
      </c>
      <c r="G99" s="46" t="s">
        <v>3</v>
      </c>
      <c r="H99" s="79">
        <v>104.3</v>
      </c>
      <c r="I99" s="46" t="s">
        <v>49</v>
      </c>
      <c r="J99" s="46"/>
      <c r="K99" s="47"/>
      <c r="L99" s="48" t="s">
        <v>4</v>
      </c>
      <c r="M99" s="97">
        <f>+E99*H99</f>
        <v>625.8</v>
      </c>
      <c r="N99" s="72" t="s">
        <v>44</v>
      </c>
      <c r="O99" s="48"/>
      <c r="P99" s="48"/>
      <c r="Q99" s="17"/>
      <c r="S99" s="29"/>
      <c r="T99" s="29"/>
      <c r="U99" s="29"/>
    </row>
    <row r="100" spans="1:21" ht="12.75">
      <c r="A100" s="45"/>
      <c r="B100" s="76" t="s">
        <v>79</v>
      </c>
      <c r="C100" s="46"/>
      <c r="D100" s="46"/>
      <c r="E100" s="46"/>
      <c r="F100" s="46"/>
      <c r="G100" s="46"/>
      <c r="H100" s="46"/>
      <c r="I100" s="46"/>
      <c r="J100" s="46"/>
      <c r="K100" s="47"/>
      <c r="L100" s="48"/>
      <c r="M100" s="48"/>
      <c r="N100" s="49"/>
      <c r="O100" s="48"/>
      <c r="P100" s="48"/>
      <c r="Q100" s="17"/>
      <c r="S100" s="29"/>
      <c r="T100" s="29"/>
      <c r="U100" s="29"/>
    </row>
    <row r="101" spans="1:21" ht="12.75">
      <c r="A101" s="45"/>
      <c r="B101" s="46"/>
      <c r="C101" s="46"/>
      <c r="D101" s="46"/>
      <c r="E101" s="92">
        <v>8</v>
      </c>
      <c r="F101" s="93" t="s">
        <v>16</v>
      </c>
      <c r="G101" s="46" t="s">
        <v>3</v>
      </c>
      <c r="H101" s="79">
        <v>104.3</v>
      </c>
      <c r="I101" s="46" t="s">
        <v>49</v>
      </c>
      <c r="J101" s="46"/>
      <c r="K101" s="47"/>
      <c r="L101" s="48" t="s">
        <v>4</v>
      </c>
      <c r="M101" s="95">
        <f>+E101*H101</f>
        <v>834.4</v>
      </c>
      <c r="N101" s="66" t="s">
        <v>44</v>
      </c>
      <c r="O101" s="48"/>
      <c r="P101" s="48"/>
      <c r="Q101" s="17"/>
      <c r="S101" s="29"/>
      <c r="T101" s="29"/>
      <c r="U101" s="29"/>
    </row>
    <row r="102" spans="1:21" ht="12.75">
      <c r="A102" s="45"/>
      <c r="B102" s="46"/>
      <c r="C102" s="46"/>
      <c r="D102" s="46"/>
      <c r="E102" s="92"/>
      <c r="F102" s="93"/>
      <c r="G102" s="46"/>
      <c r="H102" s="79"/>
      <c r="I102" s="46"/>
      <c r="J102" s="46"/>
      <c r="K102" s="47"/>
      <c r="L102" s="48"/>
      <c r="M102" s="94">
        <f>SUM(M97:M101)</f>
        <v>1564.5</v>
      </c>
      <c r="N102" s="49" t="s">
        <v>44</v>
      </c>
      <c r="O102" s="48"/>
      <c r="P102" s="48"/>
      <c r="Q102" s="17"/>
      <c r="S102" s="29"/>
      <c r="T102" s="29"/>
      <c r="U102" s="29"/>
    </row>
    <row r="103" spans="1:21" ht="12.75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2"/>
      <c r="L103" s="53"/>
      <c r="M103" s="96">
        <f>M102</f>
        <v>1564.5</v>
      </c>
      <c r="N103" s="81" t="s">
        <v>44</v>
      </c>
      <c r="O103" s="53"/>
      <c r="P103" s="53" t="s">
        <v>3</v>
      </c>
      <c r="Q103" s="18"/>
      <c r="R103" s="56" t="s">
        <v>31</v>
      </c>
      <c r="S103" s="57" t="s">
        <v>4</v>
      </c>
      <c r="T103" s="15">
        <f>M103*Q103</f>
        <v>0</v>
      </c>
      <c r="U103" s="15" t="s">
        <v>31</v>
      </c>
    </row>
    <row r="104" spans="1:21" ht="12.75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48"/>
      <c r="M104" s="48"/>
      <c r="N104" s="49"/>
      <c r="O104" s="48"/>
      <c r="P104" s="48"/>
      <c r="Q104" s="17"/>
      <c r="S104" s="29"/>
      <c r="T104" s="29"/>
      <c r="U104" s="29"/>
    </row>
    <row r="105" spans="1:21" ht="12.75">
      <c r="A105" s="45" t="s">
        <v>50</v>
      </c>
      <c r="B105" s="46" t="s">
        <v>51</v>
      </c>
      <c r="C105" s="46"/>
      <c r="D105" s="46"/>
      <c r="E105" s="46"/>
      <c r="F105" s="46"/>
      <c r="G105" s="46"/>
      <c r="H105" s="46"/>
      <c r="I105" s="46"/>
      <c r="J105" s="46"/>
      <c r="K105" s="47"/>
      <c r="L105" s="48"/>
      <c r="M105" s="48"/>
      <c r="N105" s="49"/>
      <c r="O105" s="48"/>
      <c r="P105" s="48"/>
      <c r="Q105" s="17"/>
      <c r="S105" s="29"/>
      <c r="T105" s="29"/>
      <c r="U105" s="29"/>
    </row>
    <row r="106" spans="1:21" ht="12.75">
      <c r="A106" s="45"/>
      <c r="B106" s="46" t="s">
        <v>40</v>
      </c>
      <c r="C106" s="46"/>
      <c r="D106" s="46"/>
      <c r="E106" s="46"/>
      <c r="F106" s="46"/>
      <c r="G106" s="46"/>
      <c r="H106" s="46"/>
      <c r="I106" s="46"/>
      <c r="J106" s="46"/>
      <c r="K106" s="47"/>
      <c r="L106" s="48"/>
      <c r="M106" s="48"/>
      <c r="N106" s="49"/>
      <c r="O106" s="48"/>
      <c r="P106" s="48"/>
      <c r="Q106" s="17"/>
      <c r="S106" s="29"/>
      <c r="T106" s="29"/>
      <c r="U106" s="29"/>
    </row>
    <row r="107" spans="1:21" ht="12.75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7"/>
      <c r="L107" s="48"/>
      <c r="M107" s="48"/>
      <c r="N107" s="49"/>
      <c r="O107" s="48"/>
      <c r="P107" s="48"/>
      <c r="Q107" s="17"/>
      <c r="S107" s="29"/>
      <c r="T107" s="29"/>
      <c r="U107" s="29"/>
    </row>
    <row r="108" spans="1:21" ht="12.75">
      <c r="A108" s="45"/>
      <c r="B108" s="46" t="s">
        <v>65</v>
      </c>
      <c r="C108" s="46"/>
      <c r="D108" s="46"/>
      <c r="E108" s="46"/>
      <c r="F108" s="46"/>
      <c r="G108" s="46"/>
      <c r="H108" s="46"/>
      <c r="I108" s="46"/>
      <c r="J108" s="46"/>
      <c r="K108" s="47"/>
      <c r="L108" s="48"/>
      <c r="M108" s="48"/>
      <c r="N108" s="49"/>
      <c r="O108" s="48"/>
      <c r="P108" s="48"/>
      <c r="Q108" s="17"/>
      <c r="S108" s="29"/>
      <c r="T108" s="29"/>
      <c r="U108" s="29"/>
    </row>
    <row r="109" spans="1:21" ht="12.75">
      <c r="A109" s="45"/>
      <c r="B109" s="46"/>
      <c r="C109" s="46"/>
      <c r="D109" s="46"/>
      <c r="E109" s="46">
        <v>8</v>
      </c>
      <c r="F109" s="46" t="s">
        <v>1</v>
      </c>
      <c r="G109" s="46" t="s">
        <v>3</v>
      </c>
      <c r="H109" s="98">
        <v>1.2</v>
      </c>
      <c r="I109" s="46" t="s">
        <v>70</v>
      </c>
      <c r="J109" s="46" t="s">
        <v>3</v>
      </c>
      <c r="K109" s="99">
        <v>16</v>
      </c>
      <c r="L109" s="80" t="s">
        <v>4</v>
      </c>
      <c r="M109" s="48">
        <f>E109*H109*K109</f>
        <v>153.6</v>
      </c>
      <c r="N109" s="49" t="s">
        <v>0</v>
      </c>
      <c r="O109" s="48"/>
      <c r="P109" s="48"/>
      <c r="Q109" s="17"/>
      <c r="S109" s="29"/>
      <c r="T109" s="29"/>
      <c r="U109" s="29"/>
    </row>
    <row r="110" spans="1:21" ht="12.7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3"/>
      <c r="M110" s="54">
        <f>M109</f>
        <v>153.6</v>
      </c>
      <c r="N110" s="55" t="s">
        <v>0</v>
      </c>
      <c r="O110" s="53"/>
      <c r="P110" s="53" t="s">
        <v>3</v>
      </c>
      <c r="Q110" s="18"/>
      <c r="R110" s="56" t="s">
        <v>31</v>
      </c>
      <c r="S110" s="57" t="s">
        <v>4</v>
      </c>
      <c r="T110" s="15">
        <f>M110*Q110</f>
        <v>0</v>
      </c>
      <c r="U110" s="15" t="s">
        <v>31</v>
      </c>
    </row>
    <row r="111" spans="1:21" ht="12.75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7"/>
      <c r="L111" s="48"/>
      <c r="M111" s="48"/>
      <c r="N111" s="49"/>
      <c r="O111" s="48"/>
      <c r="P111" s="48"/>
      <c r="Q111" s="17"/>
      <c r="S111" s="29"/>
      <c r="T111" s="29"/>
      <c r="U111" s="29"/>
    </row>
    <row r="112" spans="1:21" ht="12.75">
      <c r="A112" s="45" t="s">
        <v>38</v>
      </c>
      <c r="B112" s="46" t="s">
        <v>39</v>
      </c>
      <c r="C112" s="46"/>
      <c r="D112" s="46"/>
      <c r="E112" s="46"/>
      <c r="F112" s="46"/>
      <c r="G112" s="46"/>
      <c r="H112" s="46"/>
      <c r="I112" s="46"/>
      <c r="J112" s="46"/>
      <c r="K112" s="47"/>
      <c r="L112" s="48"/>
      <c r="M112" s="48"/>
      <c r="N112" s="49"/>
      <c r="O112" s="48"/>
      <c r="P112" s="48"/>
      <c r="Q112" s="17"/>
      <c r="S112" s="29"/>
      <c r="T112" s="29"/>
      <c r="U112" s="29"/>
    </row>
    <row r="113" spans="1:21" ht="12.75">
      <c r="A113" s="45"/>
      <c r="B113" s="46" t="s">
        <v>40</v>
      </c>
      <c r="C113" s="46"/>
      <c r="D113" s="46"/>
      <c r="E113" s="46"/>
      <c r="F113" s="46"/>
      <c r="G113" s="46"/>
      <c r="H113" s="46"/>
      <c r="I113" s="46"/>
      <c r="J113" s="46"/>
      <c r="K113" s="47"/>
      <c r="L113" s="48"/>
      <c r="M113" s="48"/>
      <c r="N113" s="49"/>
      <c r="O113" s="48"/>
      <c r="P113" s="48"/>
      <c r="Q113" s="17"/>
      <c r="S113" s="29"/>
      <c r="T113" s="29"/>
      <c r="U113" s="29"/>
    </row>
    <row r="114" spans="1:21" ht="12.75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7"/>
      <c r="L114" s="48"/>
      <c r="M114" s="48"/>
      <c r="N114" s="49"/>
      <c r="O114" s="48"/>
      <c r="P114" s="48"/>
      <c r="Q114" s="17"/>
      <c r="S114" s="29"/>
      <c r="T114" s="29"/>
      <c r="U114" s="29"/>
    </row>
    <row r="115" spans="1:21" ht="12.75">
      <c r="A115" s="45"/>
      <c r="B115" s="46" t="s">
        <v>64</v>
      </c>
      <c r="C115" s="46"/>
      <c r="D115" s="46"/>
      <c r="E115" s="46"/>
      <c r="F115" s="46"/>
      <c r="G115" s="46"/>
      <c r="H115" s="46"/>
      <c r="I115" s="46"/>
      <c r="J115" s="46"/>
      <c r="K115" s="47"/>
      <c r="L115" s="48"/>
      <c r="M115" s="48"/>
      <c r="N115" s="49"/>
      <c r="O115" s="48"/>
      <c r="P115" s="48"/>
      <c r="Q115" s="17"/>
      <c r="S115" s="29"/>
      <c r="T115" s="29"/>
      <c r="U115" s="29"/>
    </row>
    <row r="116" spans="1:21" ht="12.75">
      <c r="A116" s="45"/>
      <c r="B116" s="46"/>
      <c r="C116" s="46"/>
      <c r="D116" s="46"/>
      <c r="E116" s="46">
        <v>71</v>
      </c>
      <c r="F116" s="46" t="s">
        <v>1</v>
      </c>
      <c r="G116" s="46" t="s">
        <v>3</v>
      </c>
      <c r="H116" s="46">
        <v>6.8</v>
      </c>
      <c r="I116" s="46" t="s">
        <v>70</v>
      </c>
      <c r="J116" s="46"/>
      <c r="K116" s="47"/>
      <c r="L116" s="80" t="s">
        <v>4</v>
      </c>
      <c r="M116" s="48">
        <f>E116*H116</f>
        <v>482.8</v>
      </c>
      <c r="N116" s="49" t="s">
        <v>0</v>
      </c>
      <c r="O116" s="48"/>
      <c r="P116" s="48"/>
      <c r="Q116" s="17"/>
      <c r="S116" s="29"/>
      <c r="T116" s="29"/>
      <c r="U116" s="29"/>
    </row>
    <row r="117" spans="1:21" ht="12.75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7"/>
      <c r="L117" s="80"/>
      <c r="M117" s="70">
        <v>31</v>
      </c>
      <c r="N117" s="72" t="s">
        <v>0</v>
      </c>
      <c r="O117" s="48"/>
      <c r="P117" s="48"/>
      <c r="Q117" s="17"/>
      <c r="S117" s="29"/>
      <c r="T117" s="29"/>
      <c r="U117" s="29"/>
    </row>
    <row r="118" spans="1:21" ht="12.75">
      <c r="A118" s="45"/>
      <c r="B118" s="76" t="s">
        <v>79</v>
      </c>
      <c r="C118" s="46"/>
      <c r="D118" s="46"/>
      <c r="E118" s="46"/>
      <c r="F118" s="46"/>
      <c r="G118" s="46"/>
      <c r="H118" s="46"/>
      <c r="I118" s="46"/>
      <c r="J118" s="46"/>
      <c r="K118" s="47"/>
      <c r="L118" s="80"/>
      <c r="M118" s="70"/>
      <c r="N118" s="72"/>
      <c r="O118" s="48"/>
      <c r="P118" s="48"/>
      <c r="Q118" s="17"/>
      <c r="S118" s="29"/>
      <c r="T118" s="29"/>
      <c r="U118" s="29"/>
    </row>
    <row r="119" spans="1:21" ht="12.75">
      <c r="A119" s="45"/>
      <c r="B119" s="46"/>
      <c r="C119" s="46"/>
      <c r="D119" s="46"/>
      <c r="E119" s="46">
        <v>23</v>
      </c>
      <c r="F119" s="46" t="s">
        <v>1</v>
      </c>
      <c r="G119" s="46" t="s">
        <v>3</v>
      </c>
      <c r="H119" s="46">
        <v>3</v>
      </c>
      <c r="I119" s="46" t="s">
        <v>70</v>
      </c>
      <c r="J119" s="46"/>
      <c r="K119" s="47"/>
      <c r="L119" s="80" t="s">
        <v>4</v>
      </c>
      <c r="M119" s="70">
        <f>E119*H119</f>
        <v>69</v>
      </c>
      <c r="N119" s="72" t="s">
        <v>0</v>
      </c>
      <c r="O119" s="48"/>
      <c r="P119" s="48"/>
      <c r="Q119" s="17"/>
      <c r="S119" s="29"/>
      <c r="T119" s="29"/>
      <c r="U119" s="29"/>
    </row>
    <row r="120" spans="1:21" ht="12.75">
      <c r="A120" s="45"/>
      <c r="B120" s="46"/>
      <c r="C120" s="46"/>
      <c r="D120" s="46"/>
      <c r="E120" s="46">
        <v>2</v>
      </c>
      <c r="F120" s="46" t="s">
        <v>1</v>
      </c>
      <c r="G120" s="46" t="s">
        <v>3</v>
      </c>
      <c r="H120" s="46">
        <v>2.5</v>
      </c>
      <c r="I120" s="46" t="s">
        <v>70</v>
      </c>
      <c r="J120" s="46"/>
      <c r="K120" s="47"/>
      <c r="L120" s="80" t="s">
        <v>4</v>
      </c>
      <c r="M120" s="70">
        <f>E120*H120</f>
        <v>5</v>
      </c>
      <c r="N120" s="72" t="s">
        <v>0</v>
      </c>
      <c r="O120" s="48"/>
      <c r="P120" s="48"/>
      <c r="Q120" s="17"/>
      <c r="S120" s="29"/>
      <c r="T120" s="29"/>
      <c r="U120" s="29"/>
    </row>
    <row r="121" spans="1:21" ht="12.75">
      <c r="A121" s="45"/>
      <c r="B121" s="76" t="s">
        <v>78</v>
      </c>
      <c r="C121" s="46"/>
      <c r="D121" s="46"/>
      <c r="E121" s="46"/>
      <c r="F121" s="46"/>
      <c r="G121" s="46"/>
      <c r="H121" s="46"/>
      <c r="I121" s="46"/>
      <c r="J121" s="46"/>
      <c r="K121" s="47"/>
      <c r="L121" s="80"/>
      <c r="M121" s="70"/>
      <c r="N121" s="72"/>
      <c r="O121" s="48"/>
      <c r="P121" s="48"/>
      <c r="Q121" s="17"/>
      <c r="S121" s="29"/>
      <c r="T121" s="29"/>
      <c r="U121" s="29"/>
    </row>
    <row r="122" spans="1:21" ht="12.75">
      <c r="A122" s="45"/>
      <c r="B122" s="46"/>
      <c r="C122" s="46"/>
      <c r="D122" s="46"/>
      <c r="E122" s="46">
        <v>15</v>
      </c>
      <c r="F122" s="46" t="s">
        <v>1</v>
      </c>
      <c r="G122" s="46" t="s">
        <v>3</v>
      </c>
      <c r="H122" s="46">
        <v>3.5</v>
      </c>
      <c r="I122" s="46" t="s">
        <v>70</v>
      </c>
      <c r="J122" s="46"/>
      <c r="K122" s="47"/>
      <c r="L122" s="80" t="s">
        <v>4</v>
      </c>
      <c r="M122" s="65">
        <f>E122*H122</f>
        <v>52.5</v>
      </c>
      <c r="N122" s="66" t="s">
        <v>0</v>
      </c>
      <c r="O122" s="48"/>
      <c r="P122" s="48"/>
      <c r="Q122" s="17"/>
      <c r="S122" s="29"/>
      <c r="T122" s="29"/>
      <c r="U122" s="29"/>
    </row>
    <row r="123" spans="1:21" ht="12.75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7"/>
      <c r="L123" s="80"/>
      <c r="M123" s="48">
        <f>SUM(M116:M122)</f>
        <v>640.3</v>
      </c>
      <c r="N123" s="49" t="s">
        <v>0</v>
      </c>
      <c r="O123" s="48"/>
      <c r="P123" s="48"/>
      <c r="Q123" s="17"/>
      <c r="S123" s="29"/>
      <c r="T123" s="29"/>
      <c r="U123" s="29"/>
    </row>
    <row r="124" spans="1:21" ht="12.7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2"/>
      <c r="L124" s="53"/>
      <c r="M124" s="54">
        <f>ROUND(M123,0)</f>
        <v>640</v>
      </c>
      <c r="N124" s="81" t="s">
        <v>0</v>
      </c>
      <c r="O124" s="53"/>
      <c r="P124" s="53" t="s">
        <v>3</v>
      </c>
      <c r="Q124" s="18"/>
      <c r="R124" s="56" t="s">
        <v>31</v>
      </c>
      <c r="S124" s="57" t="s">
        <v>4</v>
      </c>
      <c r="T124" s="15">
        <f>M124*Q124</f>
        <v>0</v>
      </c>
      <c r="U124" s="15" t="s">
        <v>31</v>
      </c>
    </row>
    <row r="125" spans="1:21" ht="12.75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7"/>
      <c r="L125" s="48"/>
      <c r="M125" s="48"/>
      <c r="N125" s="49"/>
      <c r="O125" s="48"/>
      <c r="P125" s="48"/>
      <c r="Q125" s="17"/>
      <c r="S125" s="29"/>
      <c r="T125" s="29"/>
      <c r="U125" s="29"/>
    </row>
    <row r="126" spans="1:21" ht="12.75">
      <c r="A126" s="45" t="s">
        <v>52</v>
      </c>
      <c r="B126" s="46" t="s">
        <v>108</v>
      </c>
      <c r="C126" s="46"/>
      <c r="D126" s="46"/>
      <c r="E126" s="46"/>
      <c r="F126" s="46"/>
      <c r="G126" s="46"/>
      <c r="H126" s="46"/>
      <c r="I126" s="46"/>
      <c r="J126" s="46"/>
      <c r="K126" s="47"/>
      <c r="L126" s="48"/>
      <c r="M126" s="48"/>
      <c r="N126" s="49"/>
      <c r="O126" s="48"/>
      <c r="P126" s="48"/>
      <c r="Q126" s="17"/>
      <c r="S126" s="29"/>
      <c r="T126" s="29"/>
      <c r="U126" s="29"/>
    </row>
    <row r="127" spans="1:21" ht="12.75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7"/>
      <c r="L127" s="48"/>
      <c r="M127" s="48"/>
      <c r="N127" s="49"/>
      <c r="O127" s="48"/>
      <c r="P127" s="48"/>
      <c r="Q127" s="17"/>
      <c r="S127" s="29"/>
      <c r="T127" s="29"/>
      <c r="U127" s="29"/>
    </row>
    <row r="128" spans="1:21" ht="12.75">
      <c r="A128" s="45"/>
      <c r="B128" s="46" t="s">
        <v>71</v>
      </c>
      <c r="C128" s="46"/>
      <c r="D128" s="46"/>
      <c r="E128" s="46"/>
      <c r="F128" s="46"/>
      <c r="G128" s="46"/>
      <c r="H128" s="46"/>
      <c r="I128" s="46"/>
      <c r="J128" s="46"/>
      <c r="K128" s="47"/>
      <c r="L128" s="48"/>
      <c r="M128" s="48"/>
      <c r="N128" s="49"/>
      <c r="O128" s="48"/>
      <c r="P128" s="48"/>
      <c r="Q128" s="17"/>
      <c r="S128" s="29"/>
      <c r="T128" s="29"/>
      <c r="U128" s="29"/>
    </row>
    <row r="129" spans="1:21" ht="12.75">
      <c r="A129" s="45"/>
      <c r="B129" s="46"/>
      <c r="C129" s="46"/>
      <c r="D129" s="46"/>
      <c r="E129" s="46">
        <v>0.4</v>
      </c>
      <c r="F129" s="46" t="s">
        <v>1</v>
      </c>
      <c r="G129" s="46" t="s">
        <v>3</v>
      </c>
      <c r="H129" s="46">
        <v>3.4</v>
      </c>
      <c r="I129" s="46" t="s">
        <v>7</v>
      </c>
      <c r="J129" s="46"/>
      <c r="K129" s="47"/>
      <c r="L129" s="80" t="s">
        <v>4</v>
      </c>
      <c r="M129" s="48">
        <f>E129*H129</f>
        <v>1.36</v>
      </c>
      <c r="N129" s="49" t="s">
        <v>5</v>
      </c>
      <c r="O129" s="48"/>
      <c r="P129" s="48"/>
      <c r="Q129" s="17"/>
      <c r="S129" s="29"/>
      <c r="T129" s="29"/>
      <c r="U129" s="29"/>
    </row>
    <row r="130" spans="1:21" ht="12.7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2"/>
      <c r="L130" s="53"/>
      <c r="M130" s="54">
        <f>ROUND(M129,1)</f>
        <v>1.4</v>
      </c>
      <c r="N130" s="55" t="s">
        <v>5</v>
      </c>
      <c r="O130" s="53"/>
      <c r="P130" s="53" t="s">
        <v>3</v>
      </c>
      <c r="Q130" s="18"/>
      <c r="R130" s="56" t="s">
        <v>31</v>
      </c>
      <c r="S130" s="57" t="s">
        <v>4</v>
      </c>
      <c r="T130" s="15">
        <f>M130*Q130</f>
        <v>0</v>
      </c>
      <c r="U130" s="15" t="s">
        <v>31</v>
      </c>
    </row>
    <row r="131" spans="1:21" ht="12.75">
      <c r="A131" s="45"/>
      <c r="B131" s="68"/>
      <c r="C131" s="68"/>
      <c r="D131" s="68"/>
      <c r="E131" s="68"/>
      <c r="F131" s="68"/>
      <c r="G131" s="68"/>
      <c r="H131" s="68"/>
      <c r="I131" s="68"/>
      <c r="J131" s="68"/>
      <c r="K131" s="69"/>
      <c r="L131" s="70"/>
      <c r="M131" s="71"/>
      <c r="N131" s="72"/>
      <c r="O131" s="48"/>
      <c r="P131" s="48"/>
      <c r="Q131" s="17"/>
      <c r="S131" s="29"/>
      <c r="T131" s="29"/>
      <c r="U131" s="29"/>
    </row>
    <row r="132" spans="1:21" ht="12.75">
      <c r="A132" s="45" t="s">
        <v>53</v>
      </c>
      <c r="B132" s="46" t="s">
        <v>164</v>
      </c>
      <c r="C132" s="46"/>
      <c r="D132" s="46"/>
      <c r="E132" s="46"/>
      <c r="F132" s="46"/>
      <c r="G132" s="46"/>
      <c r="H132" s="46"/>
      <c r="I132" s="46"/>
      <c r="J132" s="46"/>
      <c r="K132" s="47"/>
      <c r="L132" s="48"/>
      <c r="M132" s="48"/>
      <c r="N132" s="49"/>
      <c r="O132" s="48"/>
      <c r="P132" s="48"/>
      <c r="Q132" s="17"/>
      <c r="S132" s="29"/>
      <c r="T132" s="29"/>
      <c r="U132" s="29"/>
    </row>
    <row r="133" spans="1:21" ht="12.75">
      <c r="A133" s="45"/>
      <c r="B133" s="46" t="s">
        <v>156</v>
      </c>
      <c r="C133" s="46"/>
      <c r="D133" s="46"/>
      <c r="E133" s="46"/>
      <c r="F133" s="46"/>
      <c r="G133" s="46"/>
      <c r="H133" s="46"/>
      <c r="I133" s="46"/>
      <c r="J133" s="46"/>
      <c r="K133" s="47"/>
      <c r="L133" s="48"/>
      <c r="M133" s="48"/>
      <c r="N133" s="49"/>
      <c r="O133" s="48"/>
      <c r="P133" s="48"/>
      <c r="Q133" s="17"/>
      <c r="S133" s="29"/>
      <c r="T133" s="29"/>
      <c r="U133" s="29"/>
    </row>
    <row r="134" spans="1:21" ht="12.75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7"/>
      <c r="L134" s="48"/>
      <c r="M134" s="48"/>
      <c r="N134" s="49"/>
      <c r="O134" s="48"/>
      <c r="P134" s="48"/>
      <c r="Q134" s="17"/>
      <c r="S134" s="29"/>
      <c r="T134" s="29"/>
      <c r="U134" s="29"/>
    </row>
    <row r="135" spans="1:21" ht="12.75">
      <c r="A135" s="45"/>
      <c r="B135" s="46" t="s">
        <v>64</v>
      </c>
      <c r="C135" s="46"/>
      <c r="D135" s="46"/>
      <c r="E135" s="46">
        <v>71</v>
      </c>
      <c r="F135" s="46" t="s">
        <v>1</v>
      </c>
      <c r="G135" s="46" t="s">
        <v>3</v>
      </c>
      <c r="H135" s="46">
        <v>17.65</v>
      </c>
      <c r="I135" s="46" t="s">
        <v>7</v>
      </c>
      <c r="J135" s="46"/>
      <c r="K135" s="47"/>
      <c r="L135" s="80" t="s">
        <v>4</v>
      </c>
      <c r="M135" s="48">
        <f>E135*H135</f>
        <v>1253.1499999999999</v>
      </c>
      <c r="N135" s="49" t="s">
        <v>5</v>
      </c>
      <c r="O135" s="48"/>
      <c r="P135" s="48"/>
      <c r="Q135" s="17"/>
      <c r="S135" s="29"/>
      <c r="T135" s="29"/>
      <c r="U135" s="29"/>
    </row>
    <row r="136" spans="1:21" ht="12.75">
      <c r="A136" s="45"/>
      <c r="B136" s="46"/>
      <c r="C136" s="46"/>
      <c r="D136" s="46"/>
      <c r="E136" s="46">
        <v>1</v>
      </c>
      <c r="F136" s="46" t="s">
        <v>1</v>
      </c>
      <c r="G136" s="46" t="s">
        <v>3</v>
      </c>
      <c r="H136" s="46">
        <v>3.4</v>
      </c>
      <c r="I136" s="46" t="s">
        <v>7</v>
      </c>
      <c r="J136" s="46"/>
      <c r="K136" s="47"/>
      <c r="L136" s="80" t="s">
        <v>4</v>
      </c>
      <c r="M136" s="48">
        <f>E136*H136</f>
        <v>3.4</v>
      </c>
      <c r="N136" s="49" t="s">
        <v>5</v>
      </c>
      <c r="O136" s="48"/>
      <c r="P136" s="48"/>
      <c r="Q136" s="17"/>
      <c r="S136" s="29"/>
      <c r="T136" s="29"/>
      <c r="U136" s="29"/>
    </row>
    <row r="137" spans="1:21" ht="12.75">
      <c r="A137" s="45"/>
      <c r="B137" s="46"/>
      <c r="C137" s="46"/>
      <c r="D137" s="46"/>
      <c r="E137" s="46">
        <v>1.5</v>
      </c>
      <c r="F137" s="46" t="s">
        <v>1</v>
      </c>
      <c r="G137" s="46" t="s">
        <v>3</v>
      </c>
      <c r="H137" s="46">
        <v>0.95</v>
      </c>
      <c r="I137" s="46" t="s">
        <v>7</v>
      </c>
      <c r="J137" s="46" t="s">
        <v>3</v>
      </c>
      <c r="K137" s="99">
        <v>21</v>
      </c>
      <c r="L137" s="80" t="s">
        <v>4</v>
      </c>
      <c r="M137" s="48">
        <f>-E137*H137*K137</f>
        <v>-29.924999999999997</v>
      </c>
      <c r="N137" s="49" t="s">
        <v>5</v>
      </c>
      <c r="O137" s="48"/>
      <c r="P137" s="48"/>
      <c r="Q137" s="17"/>
      <c r="S137" s="29"/>
      <c r="T137" s="29"/>
      <c r="U137" s="29"/>
    </row>
    <row r="138" spans="1:21" ht="12.75">
      <c r="A138" s="45"/>
      <c r="B138" s="46"/>
      <c r="C138" s="46"/>
      <c r="D138" s="46"/>
      <c r="E138" s="46">
        <v>10</v>
      </c>
      <c r="F138" s="46" t="s">
        <v>1</v>
      </c>
      <c r="G138" s="46" t="s">
        <v>3</v>
      </c>
      <c r="H138" s="46">
        <v>0.15</v>
      </c>
      <c r="I138" s="46" t="s">
        <v>7</v>
      </c>
      <c r="J138" s="46"/>
      <c r="K138" s="99"/>
      <c r="L138" s="80" t="s">
        <v>4</v>
      </c>
      <c r="M138" s="48">
        <f>-E138*H138</f>
        <v>-1.5</v>
      </c>
      <c r="N138" s="49" t="s">
        <v>5</v>
      </c>
      <c r="O138" s="48"/>
      <c r="P138" s="48"/>
      <c r="Q138" s="17"/>
      <c r="S138" s="29"/>
      <c r="T138" s="29"/>
      <c r="U138" s="29"/>
    </row>
    <row r="139" spans="1:21" ht="12.75">
      <c r="A139" s="45"/>
      <c r="B139" s="46" t="s">
        <v>65</v>
      </c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8"/>
      <c r="N139" s="49"/>
      <c r="O139" s="48"/>
      <c r="P139" s="48"/>
      <c r="Q139" s="17"/>
      <c r="S139" s="29"/>
      <c r="T139" s="29"/>
      <c r="U139" s="29"/>
    </row>
    <row r="140" spans="1:21" ht="12.75">
      <c r="A140" s="45"/>
      <c r="B140" s="46"/>
      <c r="C140" s="46"/>
      <c r="D140" s="46"/>
      <c r="E140" s="46">
        <v>8</v>
      </c>
      <c r="F140" s="46" t="s">
        <v>1</v>
      </c>
      <c r="G140" s="46" t="s">
        <v>3</v>
      </c>
      <c r="H140" s="46">
        <v>1.8</v>
      </c>
      <c r="I140" s="46" t="s">
        <v>7</v>
      </c>
      <c r="J140" s="46" t="s">
        <v>3</v>
      </c>
      <c r="K140" s="99">
        <v>16</v>
      </c>
      <c r="L140" s="80" t="s">
        <v>4</v>
      </c>
      <c r="M140" s="48">
        <f>E140*H140*K140</f>
        <v>230.4</v>
      </c>
      <c r="N140" s="49" t="s">
        <v>5</v>
      </c>
      <c r="O140" s="48"/>
      <c r="P140" s="48"/>
      <c r="Q140" s="17"/>
      <c r="S140" s="29"/>
      <c r="T140" s="29"/>
      <c r="U140" s="29"/>
    </row>
    <row r="141" spans="1:21" ht="12.75">
      <c r="A141" s="45"/>
      <c r="B141" s="76" t="s">
        <v>79</v>
      </c>
      <c r="C141" s="46"/>
      <c r="D141" s="46"/>
      <c r="E141" s="46"/>
      <c r="F141" s="46"/>
      <c r="G141" s="46"/>
      <c r="H141" s="46"/>
      <c r="I141" s="46"/>
      <c r="J141" s="46"/>
      <c r="K141" s="47"/>
      <c r="L141" s="80"/>
      <c r="M141" s="70"/>
      <c r="N141" s="72"/>
      <c r="O141" s="48"/>
      <c r="P141" s="48"/>
      <c r="Q141" s="17"/>
      <c r="S141" s="29"/>
      <c r="T141" s="29"/>
      <c r="U141" s="29"/>
    </row>
    <row r="142" spans="1:21" ht="12.75">
      <c r="A142" s="45"/>
      <c r="B142" s="46"/>
      <c r="C142" s="46"/>
      <c r="D142" s="46"/>
      <c r="E142" s="46">
        <v>23</v>
      </c>
      <c r="F142" s="46" t="s">
        <v>1</v>
      </c>
      <c r="G142" s="46" t="s">
        <v>3</v>
      </c>
      <c r="H142" s="46">
        <v>3.5</v>
      </c>
      <c r="I142" s="46" t="s">
        <v>70</v>
      </c>
      <c r="J142" s="46"/>
      <c r="K142" s="47"/>
      <c r="L142" s="80" t="s">
        <v>4</v>
      </c>
      <c r="M142" s="70">
        <f>E142*H142</f>
        <v>80.5</v>
      </c>
      <c r="N142" s="72" t="s">
        <v>0</v>
      </c>
      <c r="O142" s="48"/>
      <c r="P142" s="48"/>
      <c r="Q142" s="17"/>
      <c r="S142" s="29"/>
      <c r="T142" s="29"/>
      <c r="U142" s="29"/>
    </row>
    <row r="143" spans="1:21" ht="12.75">
      <c r="A143" s="45"/>
      <c r="B143" s="46"/>
      <c r="C143" s="46"/>
      <c r="D143" s="46"/>
      <c r="E143" s="46">
        <v>2</v>
      </c>
      <c r="F143" s="46" t="s">
        <v>1</v>
      </c>
      <c r="G143" s="46" t="s">
        <v>3</v>
      </c>
      <c r="H143" s="46">
        <v>2.75</v>
      </c>
      <c r="I143" s="46" t="s">
        <v>70</v>
      </c>
      <c r="J143" s="46"/>
      <c r="K143" s="47"/>
      <c r="L143" s="80" t="s">
        <v>4</v>
      </c>
      <c r="M143" s="70">
        <f>E143*H143</f>
        <v>5.5</v>
      </c>
      <c r="N143" s="72" t="s">
        <v>0</v>
      </c>
      <c r="O143" s="48"/>
      <c r="P143" s="48"/>
      <c r="Q143" s="17"/>
      <c r="S143" s="29"/>
      <c r="T143" s="29"/>
      <c r="U143" s="29"/>
    </row>
    <row r="144" spans="1:21" ht="12.75">
      <c r="A144" s="45"/>
      <c r="B144" s="76" t="s">
        <v>78</v>
      </c>
      <c r="C144" s="46"/>
      <c r="D144" s="46"/>
      <c r="E144" s="46"/>
      <c r="F144" s="46"/>
      <c r="G144" s="46"/>
      <c r="H144" s="46"/>
      <c r="I144" s="46"/>
      <c r="J144" s="46"/>
      <c r="K144" s="47"/>
      <c r="L144" s="80"/>
      <c r="M144" s="48"/>
      <c r="N144" s="49"/>
      <c r="O144" s="48"/>
      <c r="P144" s="48"/>
      <c r="Q144" s="17"/>
      <c r="S144" s="29"/>
      <c r="T144" s="29"/>
      <c r="U144" s="29"/>
    </row>
    <row r="145" spans="1:21" ht="12.75">
      <c r="A145" s="45"/>
      <c r="B145" s="46"/>
      <c r="C145" s="46"/>
      <c r="D145" s="46"/>
      <c r="E145" s="46">
        <v>15</v>
      </c>
      <c r="F145" s="46" t="s">
        <v>1</v>
      </c>
      <c r="G145" s="46" t="s">
        <v>3</v>
      </c>
      <c r="H145" s="46">
        <v>4.55</v>
      </c>
      <c r="I145" s="46" t="s">
        <v>7</v>
      </c>
      <c r="J145" s="46"/>
      <c r="K145" s="47"/>
      <c r="L145" s="80" t="s">
        <v>4</v>
      </c>
      <c r="M145" s="65">
        <f>E145*H145</f>
        <v>68.25</v>
      </c>
      <c r="N145" s="66" t="s">
        <v>5</v>
      </c>
      <c r="O145" s="48"/>
      <c r="P145" s="48"/>
      <c r="Q145" s="17"/>
      <c r="S145" s="29"/>
      <c r="T145" s="29"/>
      <c r="U145" s="29"/>
    </row>
    <row r="146" spans="1:21" ht="12.75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7"/>
      <c r="L146" s="80"/>
      <c r="M146" s="48">
        <f>SUM(M135:M145)</f>
        <v>1609.775</v>
      </c>
      <c r="N146" s="49" t="s">
        <v>5</v>
      </c>
      <c r="O146" s="48"/>
      <c r="P146" s="48"/>
      <c r="Q146" s="17"/>
      <c r="S146" s="29"/>
      <c r="T146" s="29"/>
      <c r="U146" s="29"/>
    </row>
    <row r="147" spans="1:21" ht="12.75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2"/>
      <c r="L147" s="53"/>
      <c r="M147" s="54">
        <f>ROUND(M146,0)</f>
        <v>1610</v>
      </c>
      <c r="N147" s="55" t="s">
        <v>5</v>
      </c>
      <c r="O147" s="53"/>
      <c r="P147" s="53" t="s">
        <v>3</v>
      </c>
      <c r="Q147" s="18"/>
      <c r="R147" s="56" t="s">
        <v>31</v>
      </c>
      <c r="S147" s="57" t="s">
        <v>4</v>
      </c>
      <c r="T147" s="15">
        <f>M147*Q147</f>
        <v>0</v>
      </c>
      <c r="U147" s="15" t="s">
        <v>31</v>
      </c>
    </row>
    <row r="148" spans="1:21" ht="12.75">
      <c r="A148" s="45"/>
      <c r="B148" s="68"/>
      <c r="C148" s="68"/>
      <c r="D148" s="68"/>
      <c r="E148" s="68"/>
      <c r="F148" s="68"/>
      <c r="G148" s="68"/>
      <c r="H148" s="68"/>
      <c r="I148" s="68"/>
      <c r="J148" s="68"/>
      <c r="K148" s="69"/>
      <c r="L148" s="70"/>
      <c r="M148" s="71"/>
      <c r="N148" s="72"/>
      <c r="O148" s="48"/>
      <c r="P148" s="48"/>
      <c r="Q148" s="17"/>
      <c r="S148" s="29"/>
      <c r="T148" s="29"/>
      <c r="U148" s="29"/>
    </row>
    <row r="149" spans="1:21" ht="12.75">
      <c r="A149" s="45" t="s">
        <v>28</v>
      </c>
      <c r="B149" s="46" t="s">
        <v>11</v>
      </c>
      <c r="C149" s="46"/>
      <c r="D149" s="46"/>
      <c r="E149" s="46"/>
      <c r="F149" s="46"/>
      <c r="G149" s="46"/>
      <c r="H149" s="46"/>
      <c r="I149" s="46"/>
      <c r="J149" s="46"/>
      <c r="K149" s="47"/>
      <c r="L149" s="48"/>
      <c r="M149" s="48"/>
      <c r="N149" s="49"/>
      <c r="O149" s="48"/>
      <c r="P149" s="48"/>
      <c r="Q149" s="17"/>
      <c r="S149" s="29"/>
      <c r="T149" s="29"/>
      <c r="U149" s="29"/>
    </row>
    <row r="150" spans="1:21" ht="12.75">
      <c r="A150" s="45"/>
      <c r="B150" s="46" t="s">
        <v>157</v>
      </c>
      <c r="C150" s="46"/>
      <c r="D150" s="46"/>
      <c r="E150" s="46"/>
      <c r="F150" s="90"/>
      <c r="G150" s="46"/>
      <c r="H150" s="90"/>
      <c r="I150" s="46"/>
      <c r="J150" s="46"/>
      <c r="K150" s="47"/>
      <c r="L150" s="48"/>
      <c r="M150" s="90"/>
      <c r="N150" s="49"/>
      <c r="O150" s="48"/>
      <c r="P150" s="48"/>
      <c r="Q150" s="17"/>
      <c r="S150" s="29"/>
      <c r="T150" s="29"/>
      <c r="U150" s="29"/>
    </row>
    <row r="151" spans="1:21" ht="12.75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7"/>
      <c r="L151" s="48"/>
      <c r="M151" s="48"/>
      <c r="N151" s="49"/>
      <c r="O151" s="48"/>
      <c r="P151" s="48"/>
      <c r="Q151" s="17"/>
      <c r="S151" s="29"/>
      <c r="T151" s="29"/>
      <c r="U151" s="29"/>
    </row>
    <row r="152" spans="1:21" ht="12.75">
      <c r="A152" s="45"/>
      <c r="B152" s="46" t="s">
        <v>65</v>
      </c>
      <c r="C152" s="46"/>
      <c r="D152" s="46"/>
      <c r="E152" s="46"/>
      <c r="F152" s="46"/>
      <c r="G152" s="46"/>
      <c r="H152" s="46"/>
      <c r="I152" s="46"/>
      <c r="J152" s="46"/>
      <c r="K152" s="47"/>
      <c r="L152" s="48"/>
      <c r="M152" s="48"/>
      <c r="N152" s="49"/>
      <c r="O152" s="48"/>
      <c r="P152" s="48"/>
      <c r="Q152" s="17"/>
      <c r="S152" s="29"/>
      <c r="T152" s="29"/>
      <c r="U152" s="29"/>
    </row>
    <row r="153" spans="1:21" ht="12.75">
      <c r="A153" s="45"/>
      <c r="B153" s="46"/>
      <c r="C153" s="46"/>
      <c r="D153" s="46"/>
      <c r="E153" s="46">
        <v>8</v>
      </c>
      <c r="F153" s="46" t="s">
        <v>1</v>
      </c>
      <c r="G153" s="46" t="s">
        <v>3</v>
      </c>
      <c r="H153" s="46">
        <v>1.6</v>
      </c>
      <c r="I153" s="46" t="s">
        <v>7</v>
      </c>
      <c r="J153" s="46" t="s">
        <v>3</v>
      </c>
      <c r="K153" s="99">
        <v>17</v>
      </c>
      <c r="L153" s="80" t="s">
        <v>4</v>
      </c>
      <c r="M153" s="48">
        <f>E153*H153*K153</f>
        <v>217.60000000000002</v>
      </c>
      <c r="N153" s="49" t="s">
        <v>5</v>
      </c>
      <c r="O153" s="48"/>
      <c r="P153" s="48"/>
      <c r="Q153" s="17"/>
      <c r="S153" s="29"/>
      <c r="T153" s="29"/>
      <c r="U153" s="29"/>
    </row>
    <row r="154" spans="1:21" ht="12.75">
      <c r="A154" s="45"/>
      <c r="B154" s="46" t="s">
        <v>76</v>
      </c>
      <c r="C154" s="46"/>
      <c r="D154" s="46"/>
      <c r="E154" s="46"/>
      <c r="F154" s="46"/>
      <c r="G154" s="46"/>
      <c r="H154" s="46"/>
      <c r="I154" s="46"/>
      <c r="J154" s="46"/>
      <c r="K154" s="47"/>
      <c r="L154" s="80"/>
      <c r="M154" s="48"/>
      <c r="N154" s="49"/>
      <c r="O154" s="48"/>
      <c r="P154" s="48"/>
      <c r="Q154" s="17"/>
      <c r="S154" s="29"/>
      <c r="T154" s="29"/>
      <c r="U154" s="29"/>
    </row>
    <row r="155" spans="1:21" ht="12.75">
      <c r="A155" s="45"/>
      <c r="B155" s="46"/>
      <c r="C155" s="46"/>
      <c r="D155" s="46"/>
      <c r="E155" s="46">
        <v>70</v>
      </c>
      <c r="F155" s="46" t="s">
        <v>1</v>
      </c>
      <c r="G155" s="46" t="s">
        <v>3</v>
      </c>
      <c r="H155" s="46">
        <v>2</v>
      </c>
      <c r="I155" s="46" t="s">
        <v>7</v>
      </c>
      <c r="J155" s="46"/>
      <c r="K155" s="47"/>
      <c r="L155" s="80" t="s">
        <v>4</v>
      </c>
      <c r="M155" s="65">
        <f>E155*H155</f>
        <v>140</v>
      </c>
      <c r="N155" s="66" t="s">
        <v>5</v>
      </c>
      <c r="O155" s="48"/>
      <c r="P155" s="48"/>
      <c r="Q155" s="17"/>
      <c r="S155" s="29"/>
      <c r="T155" s="29"/>
      <c r="U155" s="29"/>
    </row>
    <row r="156" spans="1:21" ht="12.75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7"/>
      <c r="L156" s="80"/>
      <c r="M156" s="70">
        <f>SUM(M153:M155)</f>
        <v>357.6</v>
      </c>
      <c r="N156" s="72" t="s">
        <v>5</v>
      </c>
      <c r="O156" s="48"/>
      <c r="P156" s="48"/>
      <c r="Q156" s="17"/>
      <c r="S156" s="29"/>
      <c r="T156" s="29"/>
      <c r="U156" s="29"/>
    </row>
    <row r="157" spans="1:21" ht="12.75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2"/>
      <c r="L157" s="53"/>
      <c r="M157" s="54">
        <f>ROUND(M156,0)</f>
        <v>358</v>
      </c>
      <c r="N157" s="81" t="s">
        <v>5</v>
      </c>
      <c r="O157" s="53"/>
      <c r="P157" s="53" t="s">
        <v>3</v>
      </c>
      <c r="Q157" s="18"/>
      <c r="R157" s="56" t="s">
        <v>31</v>
      </c>
      <c r="S157" s="57" t="s">
        <v>4</v>
      </c>
      <c r="T157" s="15">
        <f>M157*Q157</f>
        <v>0</v>
      </c>
      <c r="U157" s="15" t="s">
        <v>31</v>
      </c>
    </row>
    <row r="158" spans="1:21" ht="12.75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7"/>
      <c r="L158" s="48"/>
      <c r="M158" s="48"/>
      <c r="N158" s="49"/>
      <c r="O158" s="48"/>
      <c r="P158" s="48"/>
      <c r="Q158" s="17"/>
      <c r="S158" s="29"/>
      <c r="T158" s="29"/>
      <c r="U158" s="29"/>
    </row>
    <row r="159" spans="1:21" ht="12.75">
      <c r="A159" s="45" t="s">
        <v>54</v>
      </c>
      <c r="B159" s="46" t="s">
        <v>55</v>
      </c>
      <c r="C159" s="46"/>
      <c r="D159" s="46"/>
      <c r="E159" s="46"/>
      <c r="F159" s="46"/>
      <c r="G159" s="46"/>
      <c r="H159" s="46"/>
      <c r="I159" s="46"/>
      <c r="J159" s="46"/>
      <c r="K159" s="47"/>
      <c r="L159" s="48"/>
      <c r="M159" s="48"/>
      <c r="N159" s="49"/>
      <c r="O159" s="48"/>
      <c r="P159" s="48"/>
      <c r="Q159" s="17"/>
      <c r="S159" s="29"/>
      <c r="T159" s="29"/>
      <c r="U159" s="29"/>
    </row>
    <row r="160" spans="1:21" ht="12.75">
      <c r="A160" s="45"/>
      <c r="B160" s="46" t="s">
        <v>158</v>
      </c>
      <c r="C160" s="46"/>
      <c r="D160" s="46"/>
      <c r="E160" s="46"/>
      <c r="F160" s="90"/>
      <c r="G160" s="46"/>
      <c r="H160" s="46"/>
      <c r="I160" s="46"/>
      <c r="J160" s="46"/>
      <c r="K160" s="47"/>
      <c r="L160" s="48"/>
      <c r="M160" s="48"/>
      <c r="N160" s="49"/>
      <c r="O160" s="48"/>
      <c r="P160" s="48"/>
      <c r="Q160" s="17"/>
      <c r="S160" s="29"/>
      <c r="T160" s="29"/>
      <c r="U160" s="29"/>
    </row>
    <row r="161" spans="1:21" ht="12.75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7"/>
      <c r="L161" s="48"/>
      <c r="M161" s="48"/>
      <c r="N161" s="49"/>
      <c r="O161" s="48"/>
      <c r="P161" s="48"/>
      <c r="Q161" s="17"/>
      <c r="S161" s="29"/>
      <c r="T161" s="29"/>
      <c r="U161" s="29"/>
    </row>
    <row r="162" spans="1:21" ht="12.75">
      <c r="A162" s="45"/>
      <c r="B162" s="46" t="s">
        <v>101</v>
      </c>
      <c r="C162" s="46"/>
      <c r="D162" s="46"/>
      <c r="E162" s="46"/>
      <c r="F162" s="46"/>
      <c r="G162" s="46"/>
      <c r="H162" s="46"/>
      <c r="I162" s="46"/>
      <c r="J162" s="46"/>
      <c r="K162" s="47"/>
      <c r="L162" s="48"/>
      <c r="M162" s="48"/>
      <c r="N162" s="49"/>
      <c r="O162" s="48"/>
      <c r="P162" s="48"/>
      <c r="Q162" s="17"/>
      <c r="S162" s="29"/>
      <c r="T162" s="29"/>
      <c r="U162" s="29"/>
    </row>
    <row r="163" spans="1:21" ht="12.75">
      <c r="A163" s="45"/>
      <c r="B163" s="46"/>
      <c r="C163" s="46"/>
      <c r="D163" s="46"/>
      <c r="E163" s="46">
        <v>50</v>
      </c>
      <c r="F163" s="46" t="s">
        <v>1</v>
      </c>
      <c r="G163" s="46" t="s">
        <v>3</v>
      </c>
      <c r="H163" s="46">
        <v>6</v>
      </c>
      <c r="I163" s="46" t="s">
        <v>7</v>
      </c>
      <c r="J163" s="46"/>
      <c r="K163" s="47"/>
      <c r="L163" s="80" t="s">
        <v>4</v>
      </c>
      <c r="M163" s="48">
        <f>E163*H163</f>
        <v>300</v>
      </c>
      <c r="N163" s="49" t="s">
        <v>5</v>
      </c>
      <c r="O163" s="48"/>
      <c r="P163" s="48"/>
      <c r="Q163" s="17"/>
      <c r="S163" s="29"/>
      <c r="T163" s="29"/>
      <c r="U163" s="29"/>
    </row>
    <row r="164" spans="1:21" ht="12.75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2"/>
      <c r="L164" s="53"/>
      <c r="M164" s="54">
        <f>M163</f>
        <v>300</v>
      </c>
      <c r="N164" s="81" t="s">
        <v>5</v>
      </c>
      <c r="O164" s="53"/>
      <c r="P164" s="53" t="s">
        <v>3</v>
      </c>
      <c r="Q164" s="18"/>
      <c r="R164" s="56" t="s">
        <v>31</v>
      </c>
      <c r="S164" s="57" t="s">
        <v>4</v>
      </c>
      <c r="T164" s="15">
        <f>M164*Q164</f>
        <v>0</v>
      </c>
      <c r="U164" s="15" t="s">
        <v>31</v>
      </c>
    </row>
    <row r="165" spans="1:21" ht="12.75">
      <c r="A165" s="45"/>
      <c r="B165" s="68"/>
      <c r="C165" s="68"/>
      <c r="D165" s="68"/>
      <c r="E165" s="68"/>
      <c r="F165" s="68"/>
      <c r="G165" s="68"/>
      <c r="H165" s="68"/>
      <c r="I165" s="68"/>
      <c r="J165" s="68"/>
      <c r="K165" s="69"/>
      <c r="L165" s="70"/>
      <c r="M165" s="71"/>
      <c r="N165" s="100"/>
      <c r="O165" s="48"/>
      <c r="P165" s="48"/>
      <c r="Q165" s="17"/>
      <c r="S165" s="29"/>
      <c r="T165" s="29"/>
      <c r="U165" s="29"/>
    </row>
    <row r="166" spans="1:21" ht="12.75">
      <c r="A166" s="45" t="s">
        <v>56</v>
      </c>
      <c r="B166" s="46" t="s">
        <v>57</v>
      </c>
      <c r="C166" s="46"/>
      <c r="D166" s="46"/>
      <c r="E166" s="46"/>
      <c r="F166" s="46"/>
      <c r="G166" s="46"/>
      <c r="H166" s="46"/>
      <c r="I166" s="46"/>
      <c r="J166" s="46"/>
      <c r="K166" s="47"/>
      <c r="L166" s="48"/>
      <c r="M166" s="48"/>
      <c r="N166" s="49"/>
      <c r="O166" s="48"/>
      <c r="P166" s="48"/>
      <c r="Q166" s="17"/>
      <c r="S166" s="29"/>
      <c r="T166" s="29"/>
      <c r="U166" s="29"/>
    </row>
    <row r="167" spans="1:21" ht="12.75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7"/>
      <c r="L167" s="48"/>
      <c r="M167" s="48"/>
      <c r="N167" s="49"/>
      <c r="O167" s="48"/>
      <c r="P167" s="48"/>
      <c r="Q167" s="17"/>
      <c r="S167" s="29"/>
      <c r="T167" s="29"/>
      <c r="U167" s="29"/>
    </row>
    <row r="168" spans="1:21" ht="12.75">
      <c r="A168" s="45"/>
      <c r="B168" s="46" t="s">
        <v>64</v>
      </c>
      <c r="C168" s="46"/>
      <c r="D168" s="46"/>
      <c r="E168" s="46"/>
      <c r="F168" s="46"/>
      <c r="G168" s="46"/>
      <c r="H168" s="46"/>
      <c r="I168" s="46"/>
      <c r="J168" s="46"/>
      <c r="K168" s="47"/>
      <c r="L168" s="48"/>
      <c r="M168" s="48"/>
      <c r="N168" s="49"/>
      <c r="O168" s="48"/>
      <c r="P168" s="48"/>
      <c r="Q168" s="17"/>
      <c r="S168" s="29"/>
      <c r="T168" s="29"/>
      <c r="U168" s="29"/>
    </row>
    <row r="169" spans="1:21" ht="12.75">
      <c r="A169" s="45"/>
      <c r="B169" s="46"/>
      <c r="C169" s="46"/>
      <c r="D169" s="46"/>
      <c r="E169" s="46">
        <v>70</v>
      </c>
      <c r="F169" s="46" t="s">
        <v>1</v>
      </c>
      <c r="G169" s="46" t="s">
        <v>3</v>
      </c>
      <c r="H169" s="46">
        <v>2.5</v>
      </c>
      <c r="I169" s="46" t="s">
        <v>70</v>
      </c>
      <c r="J169" s="46"/>
      <c r="K169" s="47"/>
      <c r="L169" s="80" t="s">
        <v>4</v>
      </c>
      <c r="M169" s="48">
        <f>E169*H169</f>
        <v>175</v>
      </c>
      <c r="N169" s="49" t="s">
        <v>0</v>
      </c>
      <c r="O169" s="48"/>
      <c r="P169" s="48"/>
      <c r="Q169" s="17"/>
      <c r="S169" s="29"/>
      <c r="T169" s="29"/>
      <c r="U169" s="29"/>
    </row>
    <row r="170" spans="1:21" ht="12.75">
      <c r="A170" s="45"/>
      <c r="B170" s="46" t="s">
        <v>71</v>
      </c>
      <c r="C170" s="46"/>
      <c r="D170" s="46"/>
      <c r="E170" s="46"/>
      <c r="F170" s="46"/>
      <c r="G170" s="46"/>
      <c r="H170" s="46"/>
      <c r="I170" s="46"/>
      <c r="J170" s="46"/>
      <c r="K170" s="47"/>
      <c r="L170" s="48"/>
      <c r="M170" s="48">
        <v>15</v>
      </c>
      <c r="N170" s="49" t="s">
        <v>0</v>
      </c>
      <c r="O170" s="48"/>
      <c r="P170" s="48"/>
      <c r="Q170" s="17"/>
      <c r="S170" s="29"/>
      <c r="T170" s="29"/>
      <c r="U170" s="29"/>
    </row>
    <row r="171" spans="1:21" ht="12.75">
      <c r="A171" s="45"/>
      <c r="B171" s="76" t="s">
        <v>79</v>
      </c>
      <c r="C171" s="46"/>
      <c r="D171" s="46"/>
      <c r="E171" s="46"/>
      <c r="F171" s="46"/>
      <c r="G171" s="46"/>
      <c r="H171" s="46"/>
      <c r="I171" s="46"/>
      <c r="J171" s="46"/>
      <c r="K171" s="47"/>
      <c r="L171" s="80"/>
      <c r="M171" s="70"/>
      <c r="N171" s="72"/>
      <c r="O171" s="48"/>
      <c r="P171" s="48"/>
      <c r="Q171" s="17"/>
      <c r="S171" s="29"/>
      <c r="T171" s="29"/>
      <c r="U171" s="29"/>
    </row>
    <row r="172" spans="1:21" ht="12.75">
      <c r="A172" s="45"/>
      <c r="B172" s="46"/>
      <c r="C172" s="46"/>
      <c r="D172" s="46"/>
      <c r="E172" s="46">
        <v>23</v>
      </c>
      <c r="F172" s="46" t="s">
        <v>1</v>
      </c>
      <c r="G172" s="46" t="s">
        <v>3</v>
      </c>
      <c r="H172" s="46">
        <v>2.5</v>
      </c>
      <c r="I172" s="46" t="s">
        <v>70</v>
      </c>
      <c r="J172" s="46"/>
      <c r="K172" s="47"/>
      <c r="L172" s="80" t="s">
        <v>4</v>
      </c>
      <c r="M172" s="70">
        <f>E172*H172</f>
        <v>57.5</v>
      </c>
      <c r="N172" s="72" t="s">
        <v>0</v>
      </c>
      <c r="O172" s="48"/>
      <c r="P172" s="48"/>
      <c r="Q172" s="17"/>
      <c r="S172" s="29"/>
      <c r="T172" s="29"/>
      <c r="U172" s="29"/>
    </row>
    <row r="173" spans="1:21" ht="12.75">
      <c r="A173" s="45"/>
      <c r="B173" s="46"/>
      <c r="C173" s="46"/>
      <c r="D173" s="46"/>
      <c r="E173" s="46">
        <v>2</v>
      </c>
      <c r="F173" s="46" t="s">
        <v>1</v>
      </c>
      <c r="G173" s="46" t="s">
        <v>3</v>
      </c>
      <c r="H173" s="46">
        <v>2</v>
      </c>
      <c r="I173" s="46" t="s">
        <v>70</v>
      </c>
      <c r="J173" s="46"/>
      <c r="K173" s="47"/>
      <c r="L173" s="80" t="s">
        <v>4</v>
      </c>
      <c r="M173" s="70">
        <f>E173*H173</f>
        <v>4</v>
      </c>
      <c r="N173" s="72" t="s">
        <v>0</v>
      </c>
      <c r="O173" s="48"/>
      <c r="P173" s="48"/>
      <c r="Q173" s="17"/>
      <c r="S173" s="29"/>
      <c r="T173" s="29"/>
      <c r="U173" s="29"/>
    </row>
    <row r="174" spans="1:21" ht="12.75">
      <c r="A174" s="45"/>
      <c r="B174" s="46" t="s">
        <v>66</v>
      </c>
      <c r="C174" s="46"/>
      <c r="D174" s="46"/>
      <c r="E174" s="46"/>
      <c r="F174" s="46"/>
      <c r="G174" s="46"/>
      <c r="H174" s="46"/>
      <c r="I174" s="46"/>
      <c r="J174" s="46"/>
      <c r="K174" s="47"/>
      <c r="L174" s="48"/>
      <c r="M174" s="48"/>
      <c r="N174" s="49"/>
      <c r="O174" s="48"/>
      <c r="P174" s="48"/>
      <c r="Q174" s="17"/>
      <c r="S174" s="29"/>
      <c r="T174" s="29"/>
      <c r="U174" s="29"/>
    </row>
    <row r="175" spans="1:21" ht="12.75">
      <c r="A175" s="45"/>
      <c r="B175" s="46"/>
      <c r="C175" s="46"/>
      <c r="D175" s="46"/>
      <c r="E175" s="46">
        <v>15</v>
      </c>
      <c r="F175" s="46" t="s">
        <v>1</v>
      </c>
      <c r="G175" s="46" t="s">
        <v>3</v>
      </c>
      <c r="H175" s="46">
        <v>3</v>
      </c>
      <c r="I175" s="46" t="s">
        <v>70</v>
      </c>
      <c r="J175" s="46"/>
      <c r="K175" s="47"/>
      <c r="L175" s="80" t="s">
        <v>4</v>
      </c>
      <c r="M175" s="65">
        <f>E175*H175</f>
        <v>45</v>
      </c>
      <c r="N175" s="66" t="s">
        <v>0</v>
      </c>
      <c r="O175" s="48"/>
      <c r="P175" s="48"/>
      <c r="Q175" s="17"/>
      <c r="S175" s="29"/>
      <c r="T175" s="29"/>
      <c r="U175" s="29"/>
    </row>
    <row r="176" spans="1:21" ht="12.75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7"/>
      <c r="L176" s="48"/>
      <c r="M176" s="48">
        <f>SUM(M169:M175)</f>
        <v>296.5</v>
      </c>
      <c r="N176" s="49" t="s">
        <v>0</v>
      </c>
      <c r="O176" s="48"/>
      <c r="P176" s="48"/>
      <c r="Q176" s="17"/>
      <c r="S176" s="29"/>
      <c r="T176" s="29"/>
      <c r="U176" s="29"/>
    </row>
    <row r="177" spans="1:21" ht="12.75">
      <c r="A177" s="50"/>
      <c r="B177" s="51"/>
      <c r="C177" s="51"/>
      <c r="D177" s="51"/>
      <c r="E177" s="51"/>
      <c r="F177" s="51"/>
      <c r="G177" s="51"/>
      <c r="H177" s="51"/>
      <c r="I177" s="51"/>
      <c r="J177" s="51"/>
      <c r="K177" s="52"/>
      <c r="L177" s="53"/>
      <c r="M177" s="54">
        <f>ROUND(M176,0)</f>
        <v>297</v>
      </c>
      <c r="N177" s="55" t="s">
        <v>0</v>
      </c>
      <c r="O177" s="53"/>
      <c r="P177" s="53" t="s">
        <v>3</v>
      </c>
      <c r="Q177" s="18"/>
      <c r="R177" s="56" t="s">
        <v>31</v>
      </c>
      <c r="S177" s="57" t="s">
        <v>4</v>
      </c>
      <c r="T177" s="15">
        <f>M177*Q177</f>
        <v>0</v>
      </c>
      <c r="U177" s="15" t="s">
        <v>31</v>
      </c>
    </row>
    <row r="178" spans="1:21" ht="12.75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9"/>
      <c r="L178" s="70"/>
      <c r="M178" s="71"/>
      <c r="N178" s="72"/>
      <c r="O178" s="70"/>
      <c r="P178" s="70"/>
      <c r="Q178" s="19"/>
      <c r="R178" s="73"/>
      <c r="S178" s="74"/>
      <c r="T178" s="75"/>
      <c r="U178" s="75"/>
    </row>
    <row r="179" spans="1:21" ht="12.75">
      <c r="A179" s="45" t="s">
        <v>85</v>
      </c>
      <c r="B179" s="46" t="s">
        <v>86</v>
      </c>
      <c r="C179" s="46"/>
      <c r="D179" s="90"/>
      <c r="E179" s="90"/>
      <c r="F179" s="46"/>
      <c r="G179" s="89" t="s">
        <v>88</v>
      </c>
      <c r="H179" s="90"/>
      <c r="I179" s="46"/>
      <c r="J179" s="46"/>
      <c r="K179" s="47"/>
      <c r="L179" s="48"/>
      <c r="M179" s="48"/>
      <c r="N179" s="49"/>
      <c r="O179" s="48"/>
      <c r="P179" s="48"/>
      <c r="Q179" s="17"/>
      <c r="S179" s="29"/>
      <c r="T179" s="29"/>
      <c r="U179" s="29"/>
    </row>
    <row r="180" spans="1:21" ht="12.75">
      <c r="A180" s="45"/>
      <c r="B180" s="46" t="s">
        <v>89</v>
      </c>
      <c r="C180" s="46"/>
      <c r="D180" s="46"/>
      <c r="E180" s="46"/>
      <c r="F180" s="46"/>
      <c r="G180" s="46"/>
      <c r="H180" s="46"/>
      <c r="I180" s="46"/>
      <c r="J180" s="46"/>
      <c r="K180" s="47"/>
      <c r="L180" s="48"/>
      <c r="M180" s="48"/>
      <c r="N180" s="49"/>
      <c r="O180" s="48"/>
      <c r="P180" s="48"/>
      <c r="Q180" s="17"/>
      <c r="S180" s="29"/>
      <c r="T180" s="29"/>
      <c r="U180" s="29"/>
    </row>
    <row r="181" spans="1:21" ht="12.75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7"/>
      <c r="L181" s="48"/>
      <c r="M181" s="48"/>
      <c r="N181" s="49"/>
      <c r="O181" s="48"/>
      <c r="P181" s="48"/>
      <c r="Q181" s="17"/>
      <c r="S181" s="29"/>
      <c r="T181" s="29"/>
      <c r="U181" s="29"/>
    </row>
    <row r="182" spans="1:21" ht="12.75">
      <c r="A182" s="50"/>
      <c r="B182" s="51"/>
      <c r="C182" s="51"/>
      <c r="D182" s="51"/>
      <c r="E182" s="51"/>
      <c r="F182" s="51"/>
      <c r="G182" s="51"/>
      <c r="H182" s="51"/>
      <c r="I182" s="51"/>
      <c r="J182" s="51"/>
      <c r="K182" s="52"/>
      <c r="L182" s="53"/>
      <c r="M182" s="54">
        <v>21</v>
      </c>
      <c r="N182" s="81" t="s">
        <v>16</v>
      </c>
      <c r="O182" s="53"/>
      <c r="P182" s="53" t="s">
        <v>3</v>
      </c>
      <c r="Q182" s="18"/>
      <c r="R182" s="56" t="s">
        <v>31</v>
      </c>
      <c r="S182" s="57" t="s">
        <v>4</v>
      </c>
      <c r="T182" s="15">
        <f>M182*Q182</f>
        <v>0</v>
      </c>
      <c r="U182" s="15" t="s">
        <v>31</v>
      </c>
    </row>
    <row r="183" spans="1:21" ht="12.75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7"/>
      <c r="L183" s="48"/>
      <c r="M183" s="48"/>
      <c r="N183" s="49"/>
      <c r="O183" s="48"/>
      <c r="P183" s="48"/>
      <c r="Q183" s="17"/>
      <c r="S183" s="29"/>
      <c r="T183" s="29"/>
      <c r="U183" s="29"/>
    </row>
    <row r="184" spans="1:21" ht="12.75">
      <c r="A184" s="45" t="s">
        <v>87</v>
      </c>
      <c r="B184" s="46" t="s">
        <v>86</v>
      </c>
      <c r="C184" s="46"/>
      <c r="D184" s="90"/>
      <c r="E184" s="90"/>
      <c r="F184" s="46"/>
      <c r="G184" s="89" t="s">
        <v>90</v>
      </c>
      <c r="H184" s="90"/>
      <c r="I184" s="46"/>
      <c r="J184" s="46"/>
      <c r="K184" s="47"/>
      <c r="L184" s="48"/>
      <c r="M184" s="48"/>
      <c r="N184" s="49"/>
      <c r="O184" s="48"/>
      <c r="P184" s="48"/>
      <c r="Q184" s="17"/>
      <c r="S184" s="29"/>
      <c r="T184" s="29"/>
      <c r="U184" s="29"/>
    </row>
    <row r="185" spans="1:21" ht="12.75">
      <c r="A185" s="45"/>
      <c r="B185" s="46" t="s">
        <v>89</v>
      </c>
      <c r="C185" s="46"/>
      <c r="D185" s="46"/>
      <c r="E185" s="46"/>
      <c r="F185" s="46"/>
      <c r="G185" s="46"/>
      <c r="H185" s="46"/>
      <c r="I185" s="46"/>
      <c r="J185" s="46"/>
      <c r="K185" s="47"/>
      <c r="L185" s="48"/>
      <c r="M185" s="48"/>
      <c r="N185" s="49"/>
      <c r="O185" s="48"/>
      <c r="P185" s="48"/>
      <c r="Q185" s="17"/>
      <c r="S185" s="29"/>
      <c r="T185" s="29"/>
      <c r="U185" s="29"/>
    </row>
    <row r="186" spans="1:21" ht="12.75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7"/>
      <c r="L186" s="48"/>
      <c r="M186" s="48"/>
      <c r="N186" s="49"/>
      <c r="O186" s="48"/>
      <c r="P186" s="48"/>
      <c r="Q186" s="17"/>
      <c r="S186" s="29"/>
      <c r="T186" s="29"/>
      <c r="U186" s="29"/>
    </row>
    <row r="187" spans="1:21" ht="12.75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2"/>
      <c r="L187" s="53"/>
      <c r="M187" s="54">
        <v>21</v>
      </c>
      <c r="N187" s="81" t="s">
        <v>16</v>
      </c>
      <c r="O187" s="53"/>
      <c r="P187" s="53" t="s">
        <v>3</v>
      </c>
      <c r="Q187" s="18"/>
      <c r="R187" s="56" t="s">
        <v>31</v>
      </c>
      <c r="S187" s="57" t="s">
        <v>4</v>
      </c>
      <c r="T187" s="15">
        <f>M187*Q187</f>
        <v>0</v>
      </c>
      <c r="U187" s="15" t="s">
        <v>31</v>
      </c>
    </row>
    <row r="188" spans="1:21" ht="12.75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/>
      <c r="M188" s="48"/>
      <c r="N188" s="49"/>
      <c r="O188" s="48"/>
      <c r="P188" s="48"/>
      <c r="Q188" s="17"/>
      <c r="S188" s="29"/>
      <c r="T188" s="29"/>
      <c r="U188" s="29"/>
    </row>
    <row r="189" spans="1:21" ht="12.75">
      <c r="A189" s="45" t="s">
        <v>58</v>
      </c>
      <c r="B189" s="46" t="s">
        <v>59</v>
      </c>
      <c r="C189" s="46"/>
      <c r="D189" s="46"/>
      <c r="E189" s="46"/>
      <c r="F189" s="46"/>
      <c r="G189" s="90"/>
      <c r="H189" s="90"/>
      <c r="I189" s="90"/>
      <c r="J189" s="46" t="s">
        <v>80</v>
      </c>
      <c r="K189" s="46"/>
      <c r="L189" s="46"/>
      <c r="M189" s="46"/>
      <c r="N189" s="47"/>
      <c r="O189" s="48"/>
      <c r="P189" s="48"/>
      <c r="Q189" s="20"/>
      <c r="S189" s="29"/>
      <c r="T189" s="29"/>
      <c r="U189" s="29"/>
    </row>
    <row r="190" spans="1:21" ht="12.75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7"/>
      <c r="L190" s="48"/>
      <c r="M190" s="48"/>
      <c r="N190" s="49"/>
      <c r="O190" s="48"/>
      <c r="P190" s="48"/>
      <c r="Q190" s="17"/>
      <c r="S190" s="29"/>
      <c r="T190" s="29"/>
      <c r="U190" s="29"/>
    </row>
    <row r="191" spans="1:21" ht="12.75">
      <c r="A191" s="45"/>
      <c r="B191" s="46" t="s">
        <v>91</v>
      </c>
      <c r="C191" s="46"/>
      <c r="D191" s="46"/>
      <c r="E191" s="46"/>
      <c r="F191" s="46"/>
      <c r="G191" s="46"/>
      <c r="H191" s="46"/>
      <c r="I191" s="46"/>
      <c r="J191" s="46"/>
      <c r="K191" s="47"/>
      <c r="L191" s="48"/>
      <c r="M191" s="48"/>
      <c r="N191" s="49"/>
      <c r="O191" s="48"/>
      <c r="P191" s="48"/>
      <c r="Q191" s="17"/>
      <c r="S191" s="29"/>
      <c r="T191" s="29"/>
      <c r="U191" s="29"/>
    </row>
    <row r="192" spans="1:21" ht="12.75">
      <c r="A192" s="50"/>
      <c r="B192" s="51"/>
      <c r="C192" s="51"/>
      <c r="D192" s="51"/>
      <c r="E192" s="51"/>
      <c r="F192" s="51"/>
      <c r="G192" s="51"/>
      <c r="H192" s="51"/>
      <c r="I192" s="51"/>
      <c r="J192" s="51"/>
      <c r="K192" s="52"/>
      <c r="L192" s="53"/>
      <c r="M192" s="54">
        <v>0.6</v>
      </c>
      <c r="N192" s="81" t="s">
        <v>5</v>
      </c>
      <c r="O192" s="53"/>
      <c r="P192" s="53" t="s">
        <v>3</v>
      </c>
      <c r="Q192" s="18"/>
      <c r="R192" s="56" t="s">
        <v>31</v>
      </c>
      <c r="S192" s="57" t="s">
        <v>4</v>
      </c>
      <c r="T192" s="15">
        <f>M192*Q192</f>
        <v>0</v>
      </c>
      <c r="U192" s="15" t="s">
        <v>31</v>
      </c>
    </row>
    <row r="193" spans="1:21" ht="12.75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7"/>
      <c r="L193" s="48"/>
      <c r="M193" s="48"/>
      <c r="N193" s="49"/>
      <c r="O193" s="48"/>
      <c r="P193" s="48"/>
      <c r="Q193" s="17"/>
      <c r="S193" s="29"/>
      <c r="T193" s="29"/>
      <c r="U193" s="29"/>
    </row>
    <row r="194" spans="1:21" ht="12.75">
      <c r="A194" s="45" t="s">
        <v>60</v>
      </c>
      <c r="B194" s="46" t="s">
        <v>61</v>
      </c>
      <c r="C194" s="46"/>
      <c r="D194" s="46"/>
      <c r="E194" s="46"/>
      <c r="F194" s="90"/>
      <c r="G194" s="90"/>
      <c r="H194" s="90"/>
      <c r="I194" s="90"/>
      <c r="J194" s="46" t="s">
        <v>72</v>
      </c>
      <c r="K194" s="46"/>
      <c r="L194" s="46"/>
      <c r="M194" s="48"/>
      <c r="N194" s="49"/>
      <c r="O194" s="48"/>
      <c r="P194" s="48"/>
      <c r="Q194" s="17"/>
      <c r="S194" s="29"/>
      <c r="T194" s="29"/>
      <c r="U194" s="29"/>
    </row>
    <row r="195" spans="1:21" ht="12.75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7"/>
      <c r="L195" s="48"/>
      <c r="M195" s="48"/>
      <c r="N195" s="49"/>
      <c r="O195" s="48"/>
      <c r="P195" s="48"/>
      <c r="Q195" s="17"/>
      <c r="S195" s="29"/>
      <c r="T195" s="29"/>
      <c r="U195" s="29"/>
    </row>
    <row r="196" spans="1:21" ht="12.75">
      <c r="A196" s="45"/>
      <c r="B196" s="46" t="s">
        <v>64</v>
      </c>
      <c r="C196" s="46"/>
      <c r="D196" s="46"/>
      <c r="E196" s="46"/>
      <c r="F196" s="46"/>
      <c r="G196" s="46"/>
      <c r="H196" s="46"/>
      <c r="I196" s="46"/>
      <c r="J196" s="46"/>
      <c r="K196" s="47"/>
      <c r="L196" s="48"/>
      <c r="M196" s="48"/>
      <c r="N196" s="49"/>
      <c r="O196" s="48"/>
      <c r="P196" s="48"/>
      <c r="Q196" s="17"/>
      <c r="S196" s="29"/>
      <c r="T196" s="29"/>
      <c r="U196" s="29"/>
    </row>
    <row r="197" spans="1:21" ht="12.75">
      <c r="A197" s="50"/>
      <c r="B197" s="51"/>
      <c r="C197" s="51"/>
      <c r="D197" s="51"/>
      <c r="E197" s="51"/>
      <c r="F197" s="51"/>
      <c r="G197" s="51"/>
      <c r="H197" s="51"/>
      <c r="I197" s="51"/>
      <c r="J197" s="51"/>
      <c r="K197" s="52"/>
      <c r="L197" s="53"/>
      <c r="M197" s="54">
        <v>48</v>
      </c>
      <c r="N197" s="55" t="s">
        <v>16</v>
      </c>
      <c r="O197" s="53"/>
      <c r="P197" s="53" t="s">
        <v>3</v>
      </c>
      <c r="Q197" s="18"/>
      <c r="R197" s="56" t="s">
        <v>31</v>
      </c>
      <c r="S197" s="57" t="s">
        <v>4</v>
      </c>
      <c r="T197" s="15">
        <f>M197*Q197</f>
        <v>0</v>
      </c>
      <c r="U197" s="15" t="s">
        <v>31</v>
      </c>
    </row>
    <row r="198" spans="1:21" ht="12.75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7"/>
      <c r="L198" s="48"/>
      <c r="M198" s="48"/>
      <c r="N198" s="49"/>
      <c r="O198" s="48"/>
      <c r="P198" s="48"/>
      <c r="Q198" s="17"/>
      <c r="S198" s="29"/>
      <c r="T198" s="29"/>
      <c r="U198" s="29"/>
    </row>
    <row r="199" spans="1:21" ht="12.75">
      <c r="A199" s="45" t="s">
        <v>81</v>
      </c>
      <c r="B199" s="46" t="s">
        <v>61</v>
      </c>
      <c r="C199" s="46"/>
      <c r="D199" s="46"/>
      <c r="E199" s="46"/>
      <c r="F199" s="90"/>
      <c r="G199" s="90"/>
      <c r="H199" s="90"/>
      <c r="I199" s="90"/>
      <c r="J199" s="46" t="s">
        <v>73</v>
      </c>
      <c r="K199" s="46"/>
      <c r="L199" s="46"/>
      <c r="M199" s="48"/>
      <c r="N199" s="49"/>
      <c r="O199" s="48"/>
      <c r="P199" s="48"/>
      <c r="Q199" s="17"/>
      <c r="S199" s="29"/>
      <c r="T199" s="29"/>
      <c r="U199" s="29"/>
    </row>
    <row r="200" spans="1:21" ht="12.75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7"/>
      <c r="L200" s="48"/>
      <c r="M200" s="48"/>
      <c r="N200" s="49"/>
      <c r="O200" s="48"/>
      <c r="P200" s="48"/>
      <c r="Q200" s="17"/>
      <c r="S200" s="29"/>
      <c r="T200" s="29"/>
      <c r="U200" s="29"/>
    </row>
    <row r="201" spans="1:21" ht="12.75">
      <c r="A201" s="45"/>
      <c r="B201" s="46" t="s">
        <v>65</v>
      </c>
      <c r="C201" s="46"/>
      <c r="D201" s="46"/>
      <c r="E201" s="46"/>
      <c r="F201" s="46"/>
      <c r="G201" s="46"/>
      <c r="H201" s="46"/>
      <c r="I201" s="46"/>
      <c r="J201" s="46"/>
      <c r="K201" s="47"/>
      <c r="L201" s="48"/>
      <c r="M201" s="48"/>
      <c r="N201" s="49"/>
      <c r="O201" s="48"/>
      <c r="P201" s="48"/>
      <c r="Q201" s="17"/>
      <c r="S201" s="29"/>
      <c r="T201" s="29"/>
      <c r="U201" s="29"/>
    </row>
    <row r="202" spans="1:21" ht="12.75">
      <c r="A202" s="50"/>
      <c r="B202" s="51"/>
      <c r="C202" s="51"/>
      <c r="D202" s="51"/>
      <c r="E202" s="51"/>
      <c r="F202" s="51"/>
      <c r="G202" s="51"/>
      <c r="H202" s="51"/>
      <c r="I202" s="51"/>
      <c r="J202" s="51"/>
      <c r="K202" s="52"/>
      <c r="L202" s="53"/>
      <c r="M202" s="54">
        <v>36</v>
      </c>
      <c r="N202" s="55" t="s">
        <v>16</v>
      </c>
      <c r="O202" s="53"/>
      <c r="P202" s="53" t="s">
        <v>3</v>
      </c>
      <c r="Q202" s="18"/>
      <c r="R202" s="56" t="s">
        <v>31</v>
      </c>
      <c r="S202" s="57" t="s">
        <v>4</v>
      </c>
      <c r="T202" s="15">
        <f>M202*Q202</f>
        <v>0</v>
      </c>
      <c r="U202" s="15" t="s">
        <v>31</v>
      </c>
    </row>
    <row r="203" spans="1:21" ht="12.75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7"/>
      <c r="L203" s="48"/>
      <c r="M203" s="48"/>
      <c r="N203" s="49"/>
      <c r="O203" s="48"/>
      <c r="P203" s="48"/>
      <c r="Q203" s="17"/>
      <c r="S203" s="29"/>
      <c r="T203" s="29"/>
      <c r="U203" s="29"/>
    </row>
    <row r="204" spans="1:21" ht="12.75">
      <c r="A204" s="45" t="s">
        <v>82</v>
      </c>
      <c r="B204" s="46" t="s">
        <v>83</v>
      </c>
      <c r="C204" s="46"/>
      <c r="D204" s="46"/>
      <c r="E204" s="46"/>
      <c r="F204" s="90"/>
      <c r="G204" s="90"/>
      <c r="H204" s="90"/>
      <c r="I204" s="90"/>
      <c r="J204" s="46" t="s">
        <v>84</v>
      </c>
      <c r="K204" s="46"/>
      <c r="L204" s="46"/>
      <c r="M204" s="48"/>
      <c r="N204" s="49"/>
      <c r="O204" s="48"/>
      <c r="P204" s="48"/>
      <c r="Q204" s="17"/>
      <c r="S204" s="29"/>
      <c r="T204" s="29"/>
      <c r="U204" s="29"/>
    </row>
    <row r="205" spans="1:21" ht="12.75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7"/>
      <c r="L205" s="48"/>
      <c r="M205" s="48"/>
      <c r="N205" s="49"/>
      <c r="O205" s="48"/>
      <c r="P205" s="48"/>
      <c r="Q205" s="17"/>
      <c r="S205" s="29"/>
      <c r="T205" s="29"/>
      <c r="U205" s="29"/>
    </row>
    <row r="206" spans="1:21" ht="12.75">
      <c r="A206" s="45"/>
      <c r="B206" s="46" t="s">
        <v>91</v>
      </c>
      <c r="C206" s="46"/>
      <c r="D206" s="46"/>
      <c r="E206" s="46"/>
      <c r="F206" s="46"/>
      <c r="G206" s="46"/>
      <c r="H206" s="46"/>
      <c r="I206" s="46"/>
      <c r="J206" s="46"/>
      <c r="K206" s="47"/>
      <c r="L206" s="48"/>
      <c r="M206" s="48"/>
      <c r="N206" s="49"/>
      <c r="O206" s="48"/>
      <c r="P206" s="48"/>
      <c r="Q206" s="17"/>
      <c r="S206" s="29"/>
      <c r="T206" s="29"/>
      <c r="U206" s="29"/>
    </row>
    <row r="207" spans="1:21" ht="12.75">
      <c r="A207" s="50"/>
      <c r="B207" s="51"/>
      <c r="C207" s="51"/>
      <c r="D207" s="51"/>
      <c r="E207" s="51"/>
      <c r="F207" s="51"/>
      <c r="G207" s="51"/>
      <c r="H207" s="51"/>
      <c r="I207" s="51"/>
      <c r="J207" s="51"/>
      <c r="K207" s="52"/>
      <c r="L207" s="53"/>
      <c r="M207" s="54">
        <v>4</v>
      </c>
      <c r="N207" s="55" t="s">
        <v>16</v>
      </c>
      <c r="O207" s="53"/>
      <c r="P207" s="53" t="s">
        <v>3</v>
      </c>
      <c r="Q207" s="18"/>
      <c r="R207" s="56" t="s">
        <v>31</v>
      </c>
      <c r="S207" s="57" t="s">
        <v>4</v>
      </c>
      <c r="T207" s="15">
        <f>M207*Q207</f>
        <v>0</v>
      </c>
      <c r="U207" s="15" t="s">
        <v>31</v>
      </c>
    </row>
    <row r="208" spans="1:21" ht="12.75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9"/>
      <c r="L208" s="70"/>
      <c r="M208" s="71"/>
      <c r="N208" s="72"/>
      <c r="O208" s="70"/>
      <c r="P208" s="70"/>
      <c r="Q208" s="19"/>
      <c r="R208" s="73"/>
      <c r="S208" s="74"/>
      <c r="T208" s="75"/>
      <c r="U208" s="75"/>
    </row>
    <row r="209" spans="1:21" ht="12.75">
      <c r="A209" s="45" t="s">
        <v>13</v>
      </c>
      <c r="B209" s="46" t="s">
        <v>12</v>
      </c>
      <c r="C209" s="46"/>
      <c r="D209" s="46"/>
      <c r="E209" s="46"/>
      <c r="F209" s="46"/>
      <c r="G209" s="46"/>
      <c r="H209" s="46"/>
      <c r="I209" s="46"/>
      <c r="J209" s="46"/>
      <c r="K209" s="47"/>
      <c r="L209" s="48"/>
      <c r="M209" s="48"/>
      <c r="N209" s="49"/>
      <c r="O209" s="48"/>
      <c r="P209" s="48"/>
      <c r="Q209" s="17"/>
      <c r="S209" s="29"/>
      <c r="T209" s="29"/>
      <c r="U209" s="29"/>
    </row>
    <row r="210" spans="1:21" ht="12.75">
      <c r="A210" s="45"/>
      <c r="B210" s="46" t="s">
        <v>74</v>
      </c>
      <c r="C210" s="46"/>
      <c r="D210" s="46"/>
      <c r="E210" s="46"/>
      <c r="F210" s="46"/>
      <c r="G210" s="46"/>
      <c r="H210" s="46"/>
      <c r="I210" s="46"/>
      <c r="J210" s="46"/>
      <c r="K210" s="47"/>
      <c r="L210" s="48"/>
      <c r="M210" s="48"/>
      <c r="N210" s="49"/>
      <c r="O210" s="48"/>
      <c r="P210" s="48"/>
      <c r="Q210" s="17"/>
      <c r="S210" s="29"/>
      <c r="T210" s="29"/>
      <c r="U210" s="29"/>
    </row>
    <row r="211" spans="1:21" ht="12.75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7"/>
      <c r="L211" s="48"/>
      <c r="M211" s="48"/>
      <c r="N211" s="49"/>
      <c r="O211" s="48"/>
      <c r="P211" s="48"/>
      <c r="Q211" s="17"/>
      <c r="S211" s="29"/>
      <c r="T211" s="29"/>
      <c r="U211" s="29"/>
    </row>
    <row r="212" spans="1:21" ht="12.75">
      <c r="A212" s="50"/>
      <c r="B212" s="51"/>
      <c r="C212" s="51"/>
      <c r="D212" s="51"/>
      <c r="E212" s="51"/>
      <c r="F212" s="51"/>
      <c r="G212" s="51"/>
      <c r="H212" s="51"/>
      <c r="I212" s="51"/>
      <c r="J212" s="51"/>
      <c r="K212" s="52"/>
      <c r="L212" s="53"/>
      <c r="M212" s="54">
        <v>200</v>
      </c>
      <c r="N212" s="81" t="s">
        <v>0</v>
      </c>
      <c r="O212" s="53"/>
      <c r="P212" s="53" t="s">
        <v>3</v>
      </c>
      <c r="Q212" s="18"/>
      <c r="R212" s="56" t="s">
        <v>31</v>
      </c>
      <c r="S212" s="57" t="s">
        <v>4</v>
      </c>
      <c r="T212" s="15">
        <f>M212*Q212</f>
        <v>0</v>
      </c>
      <c r="U212" s="15" t="s">
        <v>31</v>
      </c>
    </row>
    <row r="213" spans="1:21" ht="12.75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7"/>
      <c r="L213" s="48"/>
      <c r="M213" s="48"/>
      <c r="N213" s="49"/>
      <c r="O213" s="48"/>
      <c r="P213" s="48"/>
      <c r="Q213" s="17"/>
      <c r="S213" s="29"/>
      <c r="T213" s="29"/>
      <c r="U213" s="29"/>
    </row>
    <row r="214" spans="1:21" ht="12.75">
      <c r="A214" s="45" t="s">
        <v>32</v>
      </c>
      <c r="B214" s="46" t="s">
        <v>155</v>
      </c>
      <c r="C214" s="46"/>
      <c r="D214" s="46"/>
      <c r="E214" s="46"/>
      <c r="F214" s="46"/>
      <c r="G214" s="46"/>
      <c r="H214" s="46"/>
      <c r="I214" s="46"/>
      <c r="J214" s="46"/>
      <c r="K214" s="47"/>
      <c r="L214" s="48"/>
      <c r="M214" s="48"/>
      <c r="N214" s="49"/>
      <c r="O214" s="48"/>
      <c r="P214" s="48"/>
      <c r="Q214" s="17"/>
      <c r="S214" s="29"/>
      <c r="T214" s="29"/>
      <c r="U214" s="29"/>
    </row>
    <row r="215" spans="1:21" ht="12.75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7"/>
      <c r="L215" s="48"/>
      <c r="M215" s="48"/>
      <c r="N215" s="49"/>
      <c r="O215" s="48"/>
      <c r="P215" s="48"/>
      <c r="Q215" s="17"/>
      <c r="S215" s="29"/>
      <c r="T215" s="29"/>
      <c r="U215" s="29"/>
    </row>
    <row r="216" spans="1:21" ht="12.75">
      <c r="A216" s="50"/>
      <c r="B216" s="51"/>
      <c r="C216" s="51"/>
      <c r="D216" s="51"/>
      <c r="E216" s="51"/>
      <c r="F216" s="51"/>
      <c r="G216" s="51"/>
      <c r="H216" s="51"/>
      <c r="I216" s="51"/>
      <c r="J216" s="51"/>
      <c r="K216" s="52"/>
      <c r="L216" s="53"/>
      <c r="M216" s="54">
        <v>1</v>
      </c>
      <c r="N216" s="81" t="s">
        <v>98</v>
      </c>
      <c r="O216" s="53"/>
      <c r="P216" s="53" t="s">
        <v>3</v>
      </c>
      <c r="Q216" s="18"/>
      <c r="R216" s="56" t="s">
        <v>31</v>
      </c>
      <c r="S216" s="57" t="s">
        <v>4</v>
      </c>
      <c r="T216" s="15">
        <f>M216*Q216</f>
        <v>0</v>
      </c>
      <c r="U216" s="15" t="s">
        <v>31</v>
      </c>
    </row>
    <row r="217" spans="1:21" ht="12.75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9"/>
      <c r="L217" s="70"/>
      <c r="M217" s="71"/>
      <c r="N217" s="100"/>
      <c r="O217" s="70"/>
      <c r="P217" s="70"/>
      <c r="Q217" s="19"/>
      <c r="R217" s="73"/>
      <c r="S217" s="74"/>
      <c r="T217" s="75"/>
      <c r="U217" s="75"/>
    </row>
    <row r="218" spans="1:21" ht="12.75">
      <c r="A218" s="45" t="s">
        <v>33</v>
      </c>
      <c r="B218" s="46" t="s">
        <v>35</v>
      </c>
      <c r="C218" s="46"/>
      <c r="D218" s="46"/>
      <c r="E218" s="46"/>
      <c r="F218" s="46"/>
      <c r="G218" s="46"/>
      <c r="H218" s="46"/>
      <c r="I218" s="46"/>
      <c r="J218" s="46"/>
      <c r="K218" s="47"/>
      <c r="L218" s="70"/>
      <c r="M218" s="71"/>
      <c r="N218" s="100"/>
      <c r="O218" s="70"/>
      <c r="P218" s="70"/>
      <c r="Q218" s="19"/>
      <c r="R218" s="73"/>
      <c r="S218" s="74"/>
      <c r="T218" s="75"/>
      <c r="U218" s="75"/>
    </row>
    <row r="219" spans="1:21" ht="12.75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9"/>
      <c r="L219" s="70"/>
      <c r="M219" s="71"/>
      <c r="N219" s="100"/>
      <c r="O219" s="70"/>
      <c r="P219" s="70"/>
      <c r="Q219" s="19"/>
      <c r="R219" s="73"/>
      <c r="S219" s="74"/>
      <c r="T219" s="75"/>
      <c r="U219" s="75"/>
    </row>
    <row r="220" spans="1:21" s="101" customFormat="1" ht="12.75" customHeight="1">
      <c r="A220" s="50"/>
      <c r="B220" s="51"/>
      <c r="C220" s="51"/>
      <c r="D220" s="51"/>
      <c r="E220" s="51"/>
      <c r="F220" s="51"/>
      <c r="G220" s="51"/>
      <c r="H220" s="51"/>
      <c r="I220" s="51"/>
      <c r="J220" s="51"/>
      <c r="K220" s="52"/>
      <c r="L220" s="53"/>
      <c r="M220" s="54">
        <v>25</v>
      </c>
      <c r="N220" s="81" t="s">
        <v>2</v>
      </c>
      <c r="O220" s="53"/>
      <c r="P220" s="53" t="s">
        <v>3</v>
      </c>
      <c r="Q220" s="18"/>
      <c r="R220" s="56" t="s">
        <v>31</v>
      </c>
      <c r="S220" s="57" t="s">
        <v>4</v>
      </c>
      <c r="T220" s="15">
        <f>M220*Q220</f>
        <v>0</v>
      </c>
      <c r="U220" s="15" t="s">
        <v>31</v>
      </c>
    </row>
    <row r="221" spans="1:21" s="101" customFormat="1" ht="9.75" customHeight="1">
      <c r="A221" s="102"/>
      <c r="B221" s="102"/>
      <c r="C221" s="102"/>
      <c r="D221" s="102"/>
      <c r="E221" s="102"/>
      <c r="F221" s="102"/>
      <c r="G221" s="102"/>
      <c r="H221" s="46"/>
      <c r="I221" s="46"/>
      <c r="J221" s="46"/>
      <c r="K221" s="47"/>
      <c r="L221" s="48"/>
      <c r="M221" s="48"/>
      <c r="N221" s="49"/>
      <c r="O221" s="48"/>
      <c r="P221" s="48"/>
      <c r="Q221" s="17"/>
      <c r="R221" s="30"/>
      <c r="S221" s="29"/>
      <c r="T221" s="29"/>
      <c r="U221" s="29"/>
    </row>
    <row r="222" spans="1:21" s="101" customFormat="1" ht="14.25" customHeight="1">
      <c r="A222" s="45" t="s">
        <v>34</v>
      </c>
      <c r="B222" s="46" t="s">
        <v>107</v>
      </c>
      <c r="C222" s="46"/>
      <c r="D222" s="46"/>
      <c r="E222" s="46"/>
      <c r="F222" s="46"/>
      <c r="G222" s="46"/>
      <c r="H222" s="46"/>
      <c r="I222" s="46"/>
      <c r="J222" s="46"/>
      <c r="K222" s="47"/>
      <c r="L222" s="48"/>
      <c r="M222" s="48"/>
      <c r="N222" s="49"/>
      <c r="O222" s="48"/>
      <c r="P222" s="48"/>
      <c r="Q222" s="17"/>
      <c r="R222" s="30"/>
      <c r="S222" s="29"/>
      <c r="T222" s="29"/>
      <c r="U222" s="29"/>
    </row>
    <row r="223" spans="1:21" s="101" customFormat="1" ht="18.75" customHeight="1">
      <c r="A223" s="50"/>
      <c r="B223" s="51"/>
      <c r="C223" s="51"/>
      <c r="D223" s="51"/>
      <c r="E223" s="51"/>
      <c r="F223" s="51"/>
      <c r="G223" s="51"/>
      <c r="H223" s="51"/>
      <c r="I223" s="51"/>
      <c r="J223" s="51"/>
      <c r="K223" s="52"/>
      <c r="L223" s="53"/>
      <c r="M223" s="54">
        <v>20</v>
      </c>
      <c r="N223" s="81" t="s">
        <v>2</v>
      </c>
      <c r="O223" s="53"/>
      <c r="P223" s="53" t="s">
        <v>3</v>
      </c>
      <c r="Q223" s="18"/>
      <c r="R223" s="56" t="s">
        <v>31</v>
      </c>
      <c r="S223" s="57" t="s">
        <v>4</v>
      </c>
      <c r="T223" s="15">
        <f>M223*Q223</f>
        <v>0</v>
      </c>
      <c r="U223" s="15" t="s">
        <v>31</v>
      </c>
    </row>
    <row r="224" spans="1:21" ht="12.75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7"/>
      <c r="L224" s="48"/>
      <c r="M224" s="48"/>
      <c r="N224" s="49"/>
      <c r="O224" s="48"/>
      <c r="P224" s="48"/>
      <c r="Q224" s="17"/>
      <c r="S224" s="29"/>
      <c r="T224" s="29"/>
      <c r="U224" s="29"/>
    </row>
    <row r="225" spans="1:21" ht="12.75">
      <c r="A225" s="45" t="s">
        <v>62</v>
      </c>
      <c r="B225" s="46" t="s">
        <v>159</v>
      </c>
      <c r="C225" s="46"/>
      <c r="D225" s="46"/>
      <c r="E225" s="46"/>
      <c r="F225" s="46"/>
      <c r="G225" s="46"/>
      <c r="H225" s="46"/>
      <c r="I225" s="46"/>
      <c r="J225" s="46"/>
      <c r="K225" s="47"/>
      <c r="L225" s="48"/>
      <c r="M225" s="48"/>
      <c r="N225" s="49"/>
      <c r="O225" s="48"/>
      <c r="P225" s="48"/>
      <c r="Q225" s="17"/>
      <c r="S225" s="29"/>
      <c r="T225" s="29"/>
      <c r="U225" s="29"/>
    </row>
    <row r="226" spans="1:21" ht="12.75">
      <c r="A226" s="45"/>
      <c r="B226" s="46" t="s">
        <v>160</v>
      </c>
      <c r="C226" s="46"/>
      <c r="D226" s="46"/>
      <c r="E226" s="46"/>
      <c r="F226" s="46"/>
      <c r="G226" s="46"/>
      <c r="H226" s="46"/>
      <c r="I226" s="46"/>
      <c r="J226" s="46"/>
      <c r="K226" s="47"/>
      <c r="L226" s="48"/>
      <c r="M226" s="48"/>
      <c r="N226" s="49"/>
      <c r="O226" s="48"/>
      <c r="P226" s="48"/>
      <c r="Q226" s="17"/>
      <c r="S226" s="29"/>
      <c r="T226" s="29"/>
      <c r="U226" s="29"/>
    </row>
    <row r="227" spans="1:21" ht="12.75">
      <c r="A227" s="50"/>
      <c r="B227" s="46" t="s">
        <v>154</v>
      </c>
      <c r="C227" s="51"/>
      <c r="D227" s="51"/>
      <c r="E227" s="51"/>
      <c r="F227" s="51"/>
      <c r="G227" s="51"/>
      <c r="H227" s="51"/>
      <c r="I227" s="51"/>
      <c r="J227" s="51"/>
      <c r="K227" s="52"/>
      <c r="L227" s="53"/>
      <c r="M227" s="54">
        <v>1000</v>
      </c>
      <c r="N227" s="81" t="s">
        <v>161</v>
      </c>
      <c r="O227" s="53"/>
      <c r="P227" s="53"/>
      <c r="Q227" s="18"/>
      <c r="R227" s="56"/>
      <c r="S227" s="57"/>
      <c r="T227" s="15">
        <v>1000</v>
      </c>
      <c r="U227" s="15" t="s">
        <v>31</v>
      </c>
    </row>
    <row r="228" spans="2:21" ht="12.75">
      <c r="B228" s="32"/>
      <c r="C228" s="32"/>
      <c r="D228" s="32"/>
      <c r="E228" s="32"/>
      <c r="F228" s="32"/>
      <c r="G228" s="32"/>
      <c r="H228" s="32"/>
      <c r="I228" s="32"/>
      <c r="J228" s="32"/>
      <c r="K228" s="33"/>
      <c r="L228" s="29"/>
      <c r="M228" s="29"/>
      <c r="N228" s="28"/>
      <c r="O228" s="29"/>
      <c r="P228" s="29"/>
      <c r="Q228" s="16"/>
      <c r="S228" s="29"/>
      <c r="T228" s="29"/>
      <c r="U228" s="29"/>
    </row>
    <row r="229" spans="1:21" ht="13.5" thickBot="1">
      <c r="A229" s="103"/>
      <c r="B229" s="104"/>
      <c r="C229" s="104"/>
      <c r="D229" s="104"/>
      <c r="E229" s="104"/>
      <c r="F229" s="104"/>
      <c r="G229" s="104"/>
      <c r="H229" s="104"/>
      <c r="I229" s="104"/>
      <c r="J229" s="104"/>
      <c r="K229" s="105"/>
      <c r="L229" s="75"/>
      <c r="M229" s="106"/>
      <c r="N229" s="107"/>
      <c r="O229" s="106"/>
      <c r="P229" s="106"/>
      <c r="Q229" s="21"/>
      <c r="R229" s="108"/>
      <c r="S229" s="106"/>
      <c r="T229" s="106"/>
      <c r="U229" s="106"/>
    </row>
    <row r="230" spans="1:21" ht="13.5" thickTop="1">
      <c r="A230" s="109"/>
      <c r="B230" s="110"/>
      <c r="C230" s="110"/>
      <c r="D230" s="110"/>
      <c r="E230" s="110"/>
      <c r="F230" s="110"/>
      <c r="G230" s="110"/>
      <c r="H230" s="110"/>
      <c r="I230" s="110"/>
      <c r="J230" s="110"/>
      <c r="K230" s="111"/>
      <c r="L230" s="112"/>
      <c r="M230" s="112" t="s">
        <v>29</v>
      </c>
      <c r="N230" s="113"/>
      <c r="O230" s="112"/>
      <c r="P230" s="112"/>
      <c r="Q230" s="22"/>
      <c r="R230" s="114"/>
      <c r="S230" s="112"/>
      <c r="T230" s="112">
        <f>SUM(T10:T228)</f>
        <v>1000</v>
      </c>
      <c r="U230" s="112" t="s">
        <v>31</v>
      </c>
    </row>
    <row r="231" spans="1:21" ht="12.75">
      <c r="A231" s="109"/>
      <c r="B231" s="110"/>
      <c r="C231" s="110"/>
      <c r="D231" s="110"/>
      <c r="E231" s="110"/>
      <c r="F231" s="110"/>
      <c r="G231" s="110"/>
      <c r="H231" s="110"/>
      <c r="I231" s="110"/>
      <c r="J231" s="110"/>
      <c r="K231" s="111"/>
      <c r="L231" s="112"/>
      <c r="M231" s="112" t="s">
        <v>103</v>
      </c>
      <c r="N231" s="113"/>
      <c r="O231" s="112"/>
      <c r="P231" s="112"/>
      <c r="Q231" s="22"/>
      <c r="R231" s="114"/>
      <c r="S231" s="112"/>
      <c r="T231" s="112">
        <f>T230*0.1</f>
        <v>100</v>
      </c>
      <c r="U231" s="112"/>
    </row>
    <row r="232" spans="1:21" ht="12.75">
      <c r="A232" s="109"/>
      <c r="B232" s="110"/>
      <c r="C232" s="110"/>
      <c r="D232" s="110"/>
      <c r="E232" s="110"/>
      <c r="F232" s="110"/>
      <c r="G232" s="110"/>
      <c r="H232" s="110"/>
      <c r="I232" s="110"/>
      <c r="J232" s="110"/>
      <c r="K232" s="111"/>
      <c r="L232" s="112"/>
      <c r="M232" s="112" t="s">
        <v>104</v>
      </c>
      <c r="N232" s="113"/>
      <c r="O232" s="112"/>
      <c r="P232" s="112"/>
      <c r="Q232" s="22"/>
      <c r="R232" s="114"/>
      <c r="S232" s="112"/>
      <c r="T232" s="112">
        <f>T230+T231</f>
        <v>1100</v>
      </c>
      <c r="U232" s="112"/>
    </row>
    <row r="233" spans="1:21" ht="12.75">
      <c r="A233" s="109"/>
      <c r="B233" s="110"/>
      <c r="C233" s="110"/>
      <c r="D233" s="110"/>
      <c r="E233" s="110"/>
      <c r="F233" s="110"/>
      <c r="G233" s="110"/>
      <c r="H233" s="110"/>
      <c r="I233" s="110"/>
      <c r="J233" s="110"/>
      <c r="K233" s="111"/>
      <c r="L233" s="112"/>
      <c r="M233" s="115" t="s">
        <v>77</v>
      </c>
      <c r="N233" s="116"/>
      <c r="O233" s="115"/>
      <c r="P233" s="115"/>
      <c r="Q233" s="23"/>
      <c r="R233" s="117"/>
      <c r="S233" s="115"/>
      <c r="T233" s="115">
        <f>T232*0.22</f>
        <v>242</v>
      </c>
      <c r="U233" s="115" t="s">
        <v>31</v>
      </c>
    </row>
    <row r="234" spans="1:21" ht="13.5" thickBot="1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1"/>
      <c r="L234" s="112"/>
      <c r="M234" s="118" t="s">
        <v>30</v>
      </c>
      <c r="N234" s="119"/>
      <c r="O234" s="118"/>
      <c r="P234" s="118"/>
      <c r="Q234" s="24"/>
      <c r="R234" s="120"/>
      <c r="S234" s="118"/>
      <c r="T234" s="118">
        <f>T232+T233</f>
        <v>1342</v>
      </c>
      <c r="U234" s="118" t="s">
        <v>31</v>
      </c>
    </row>
    <row r="235" spans="2:21" ht="13.5" thickTop="1"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29"/>
      <c r="M235" s="29"/>
      <c r="N235" s="28"/>
      <c r="O235" s="29"/>
      <c r="P235" s="29"/>
      <c r="Q235" s="16"/>
      <c r="S235" s="29"/>
      <c r="T235" s="29"/>
      <c r="U235" s="29"/>
    </row>
    <row r="236" spans="1:21" ht="12.75">
      <c r="A236" s="45"/>
      <c r="B236" s="46"/>
      <c r="C236" s="46"/>
      <c r="D236" s="46"/>
      <c r="E236" s="46"/>
      <c r="F236" s="46"/>
      <c r="G236" s="46"/>
      <c r="H236" s="46"/>
      <c r="I236" s="90"/>
      <c r="J236" s="46"/>
      <c r="K236" s="47"/>
      <c r="L236" s="48"/>
      <c r="M236" s="48"/>
      <c r="N236" s="49"/>
      <c r="O236" s="48"/>
      <c r="P236" s="48"/>
      <c r="Q236" s="25"/>
      <c r="R236" s="84"/>
      <c r="S236" s="90"/>
      <c r="T236" s="48"/>
      <c r="U236" s="29"/>
    </row>
    <row r="237" spans="1:20" ht="12.75">
      <c r="A237" s="45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25"/>
      <c r="R237" s="84"/>
      <c r="S237" s="90"/>
      <c r="T237" s="90"/>
    </row>
    <row r="238" spans="1:20" ht="12.75">
      <c r="A238" s="45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20"/>
      <c r="R238" s="84"/>
      <c r="S238" s="90"/>
      <c r="T238" s="90"/>
    </row>
  </sheetData>
  <sheetProtection password="CA57" sheet="1" selectLockedCells="1"/>
  <mergeCells count="5">
    <mergeCell ref="F3:H3"/>
    <mergeCell ref="F4:H4"/>
    <mergeCell ref="F24:G24"/>
    <mergeCell ref="I83:J83"/>
    <mergeCell ref="I93:J93"/>
  </mergeCells>
  <printOptions/>
  <pageMargins left="0.984251968503937" right="0.984251968503937" top="0.984251968503937" bottom="0.984251968503937" header="0.5118110236220472" footer="0.5118110236220472"/>
  <pageSetup blackAndWhite="1" horizontalDpi="300" verticalDpi="300" orientation="portrait" paperSize="9" scale="85" r:id="rId2"/>
  <headerFooter>
    <oddFooter>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C4:H27"/>
  <sheetViews>
    <sheetView zoomScalePageLayoutView="0" workbookViewId="0" topLeftCell="A1">
      <selection activeCell="L10" sqref="L10"/>
    </sheetView>
  </sheetViews>
  <sheetFormatPr defaultColWidth="9.00390625" defaultRowHeight="12.75"/>
  <cols>
    <col min="3" max="3" width="20.625" style="0" customWidth="1"/>
    <col min="4" max="4" width="22.125" style="0" customWidth="1"/>
    <col min="5" max="5" width="18.875" style="0" customWidth="1"/>
    <col min="6" max="6" width="16.625" style="0" customWidth="1"/>
    <col min="7" max="7" width="15.50390625" style="0" customWidth="1"/>
    <col min="8" max="8" width="20.50390625" style="0" customWidth="1"/>
  </cols>
  <sheetData>
    <row r="4" ht="12.75">
      <c r="C4" s="14" t="s">
        <v>152</v>
      </c>
    </row>
    <row r="7" ht="30.75">
      <c r="C7" s="1" t="s">
        <v>112</v>
      </c>
    </row>
    <row r="8" ht="15.75" thickBot="1">
      <c r="C8" s="2"/>
    </row>
    <row r="9" spans="3:8" ht="14.25" thickBot="1">
      <c r="C9" s="3" t="s">
        <v>113</v>
      </c>
      <c r="D9" s="4" t="s">
        <v>114</v>
      </c>
      <c r="E9" s="4" t="s">
        <v>115</v>
      </c>
      <c r="F9" s="4" t="s">
        <v>116</v>
      </c>
      <c r="G9" s="4" t="s">
        <v>117</v>
      </c>
      <c r="H9" s="5" t="s">
        <v>118</v>
      </c>
    </row>
    <row r="10" spans="3:8" ht="50.25" customHeight="1">
      <c r="C10" s="135">
        <v>1</v>
      </c>
      <c r="D10" s="135" t="s">
        <v>119</v>
      </c>
      <c r="E10" s="135" t="s">
        <v>120</v>
      </c>
      <c r="F10" s="135" t="s">
        <v>121</v>
      </c>
      <c r="G10" s="135" t="s">
        <v>122</v>
      </c>
      <c r="H10" s="138" t="s">
        <v>123</v>
      </c>
    </row>
    <row r="11" spans="3:8" ht="12.75">
      <c r="C11" s="136"/>
      <c r="D11" s="136"/>
      <c r="E11" s="136"/>
      <c r="F11" s="136"/>
      <c r="G11" s="136"/>
      <c r="H11" s="139"/>
    </row>
    <row r="12" spans="3:8" ht="13.5" thickBot="1">
      <c r="C12" s="137"/>
      <c r="D12" s="137"/>
      <c r="E12" s="137"/>
      <c r="F12" s="137"/>
      <c r="G12" s="137"/>
      <c r="H12" s="140"/>
    </row>
    <row r="13" spans="3:8" ht="55.5" thickBot="1">
      <c r="C13" s="9">
        <v>2</v>
      </c>
      <c r="D13" s="10" t="s">
        <v>124</v>
      </c>
      <c r="E13" s="10" t="s">
        <v>125</v>
      </c>
      <c r="F13" s="10" t="s">
        <v>126</v>
      </c>
      <c r="G13" s="10" t="s">
        <v>122</v>
      </c>
      <c r="H13" s="8" t="s">
        <v>127</v>
      </c>
    </row>
    <row r="14" spans="3:8" ht="13.5">
      <c r="C14" s="135">
        <v>3</v>
      </c>
      <c r="D14" s="135" t="s">
        <v>128</v>
      </c>
      <c r="E14" s="135" t="s">
        <v>129</v>
      </c>
      <c r="F14" s="6" t="s">
        <v>126</v>
      </c>
      <c r="G14" s="6" t="s">
        <v>122</v>
      </c>
      <c r="H14" s="138" t="s">
        <v>133</v>
      </c>
    </row>
    <row r="15" spans="3:8" ht="27">
      <c r="C15" s="136"/>
      <c r="D15" s="136"/>
      <c r="E15" s="136"/>
      <c r="F15" s="6"/>
      <c r="G15" s="6" t="s">
        <v>132</v>
      </c>
      <c r="H15" s="139"/>
    </row>
    <row r="16" spans="3:8" ht="13.5">
      <c r="C16" s="136"/>
      <c r="D16" s="136"/>
      <c r="E16" s="136"/>
      <c r="F16" s="6" t="s">
        <v>130</v>
      </c>
      <c r="G16" s="12"/>
      <c r="H16" s="139"/>
    </row>
    <row r="17" spans="3:8" ht="13.5">
      <c r="C17" s="136"/>
      <c r="D17" s="136"/>
      <c r="E17" s="136"/>
      <c r="F17" s="6" t="s">
        <v>131</v>
      </c>
      <c r="G17" s="12"/>
      <c r="H17" s="139"/>
    </row>
    <row r="18" spans="3:8" ht="13.5" thickBot="1">
      <c r="C18" s="137"/>
      <c r="D18" s="137"/>
      <c r="E18" s="137"/>
      <c r="F18" s="11"/>
      <c r="G18" s="11"/>
      <c r="H18" s="140"/>
    </row>
    <row r="19" spans="3:8" ht="50.25" customHeight="1">
      <c r="C19" s="135">
        <v>4</v>
      </c>
      <c r="D19" s="135" t="s">
        <v>134</v>
      </c>
      <c r="E19" s="135" t="s">
        <v>135</v>
      </c>
      <c r="F19" s="6"/>
      <c r="G19" s="135" t="s">
        <v>138</v>
      </c>
      <c r="H19" s="7" t="s">
        <v>139</v>
      </c>
    </row>
    <row r="20" spans="3:8" ht="27">
      <c r="C20" s="136"/>
      <c r="D20" s="136"/>
      <c r="E20" s="136"/>
      <c r="F20" s="6" t="s">
        <v>136</v>
      </c>
      <c r="G20" s="136"/>
      <c r="H20" s="7" t="s">
        <v>140</v>
      </c>
    </row>
    <row r="21" spans="3:8" ht="13.5">
      <c r="C21" s="136"/>
      <c r="D21" s="136"/>
      <c r="E21" s="136"/>
      <c r="F21" s="13" t="s">
        <v>137</v>
      </c>
      <c r="G21" s="136"/>
      <c r="H21" s="7" t="s">
        <v>141</v>
      </c>
    </row>
    <row r="22" spans="3:8" ht="22.5" customHeight="1" thickBot="1">
      <c r="C22" s="137"/>
      <c r="D22" s="137"/>
      <c r="E22" s="137"/>
      <c r="F22" s="11"/>
      <c r="G22" s="137"/>
      <c r="H22" s="8" t="s">
        <v>142</v>
      </c>
    </row>
    <row r="23" spans="3:8" ht="13.5">
      <c r="C23" s="135">
        <v>5</v>
      </c>
      <c r="D23" s="135" t="s">
        <v>143</v>
      </c>
      <c r="E23" s="135" t="s">
        <v>144</v>
      </c>
      <c r="F23" s="6" t="s">
        <v>145</v>
      </c>
      <c r="G23" s="135" t="s">
        <v>147</v>
      </c>
      <c r="H23" s="7" t="s">
        <v>148</v>
      </c>
    </row>
    <row r="24" spans="3:8" ht="13.5">
      <c r="C24" s="136"/>
      <c r="D24" s="136"/>
      <c r="E24" s="136"/>
      <c r="F24" s="13" t="s">
        <v>146</v>
      </c>
      <c r="G24" s="136"/>
      <c r="H24" s="7" t="s">
        <v>149</v>
      </c>
    </row>
    <row r="25" spans="3:8" ht="13.5">
      <c r="C25" s="136"/>
      <c r="D25" s="136"/>
      <c r="E25" s="136"/>
      <c r="F25" s="12"/>
      <c r="G25" s="136"/>
      <c r="H25" s="7" t="s">
        <v>150</v>
      </c>
    </row>
    <row r="26" spans="3:8" ht="14.25" thickBot="1">
      <c r="C26" s="137"/>
      <c r="D26" s="137"/>
      <c r="E26" s="137"/>
      <c r="F26" s="11"/>
      <c r="G26" s="137"/>
      <c r="H26" s="8" t="s">
        <v>151</v>
      </c>
    </row>
    <row r="27" ht="15">
      <c r="C27" s="2"/>
    </row>
  </sheetData>
  <sheetProtection/>
  <mergeCells count="18">
    <mergeCell ref="H10:H12"/>
    <mergeCell ref="H14:H18"/>
    <mergeCell ref="C19:C22"/>
    <mergeCell ref="D19:D22"/>
    <mergeCell ref="E19:E22"/>
    <mergeCell ref="G19:G22"/>
    <mergeCell ref="D14:D18"/>
    <mergeCell ref="E14:E18"/>
    <mergeCell ref="C23:C26"/>
    <mergeCell ref="D23:D26"/>
    <mergeCell ref="E23:E26"/>
    <mergeCell ref="G23:G26"/>
    <mergeCell ref="C10:C12"/>
    <mergeCell ref="D10:D12"/>
    <mergeCell ref="E10:E12"/>
    <mergeCell ref="F10:F12"/>
    <mergeCell ref="G10:G12"/>
    <mergeCell ref="C14:C18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PROJEKTIVA</dc:creator>
  <cp:keywords/>
  <dc:description/>
  <cp:lastModifiedBy>Sanja Alaber</cp:lastModifiedBy>
  <cp:lastPrinted>2020-01-17T07:10:22Z</cp:lastPrinted>
  <dcterms:created xsi:type="dcterms:W3CDTF">1998-06-04T07:34:22Z</dcterms:created>
  <dcterms:modified xsi:type="dcterms:W3CDTF">2020-02-04T10:10:42Z</dcterms:modified>
  <cp:category/>
  <cp:version/>
  <cp:contentType/>
  <cp:contentStatus/>
</cp:coreProperties>
</file>