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ad.sigov.si\usr\R-S\SkoficJ07\Documents\Documents\JR - KONTROLA\Razpisna dokumentacija\"/>
    </mc:Choice>
  </mc:AlternateContent>
  <xr:revisionPtr revIDLastSave="0" documentId="8_{A555BD91-D428-4D06-B612-4AB2E32728CE}" xr6:coauthVersionLast="47" xr6:coauthVersionMax="47" xr10:uidLastSave="{00000000-0000-0000-0000-000000000000}"/>
  <bookViews>
    <workbookView xWindow="-120" yWindow="-120" windowWidth="25440" windowHeight="15390" tabRatio="762" xr2:uid="{00000000-000D-0000-FFFF-FFFF00000000}"/>
  </bookViews>
  <sheets>
    <sheet name="DOLOČITEV CEN" sheetId="1" r:id="rId1"/>
    <sheet name="PREDRAČUN" sheetId="10" r:id="rId2"/>
    <sheet name="predvideno št. postopkov" sheetId="8" r:id="rId3"/>
    <sheet name="kalkulacija cen postavk" sheetId="5" r:id="rId4"/>
    <sheet name="kalkulacija skupne končne cene"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10" l="1"/>
  <c r="F35" i="10" s="1"/>
  <c r="B19" i="5"/>
  <c r="B18" i="5"/>
  <c r="B17" i="5"/>
  <c r="B18" i="9"/>
  <c r="F39" i="10" s="1"/>
  <c r="G39" i="10" s="1"/>
  <c r="B17" i="9"/>
  <c r="F38" i="10" s="1"/>
  <c r="G38" i="10" s="1"/>
  <c r="B16" i="9"/>
  <c r="B6" i="5"/>
  <c r="B5" i="9" s="1"/>
  <c r="B14" i="9"/>
  <c r="B13" i="9"/>
  <c r="B15" i="5"/>
  <c r="B14" i="5"/>
  <c r="B9" i="5"/>
  <c r="B8" i="9" s="1"/>
  <c r="D8" i="5"/>
  <c r="D7" i="9" s="1"/>
  <c r="C8" i="5"/>
  <c r="C7" i="9" s="1"/>
  <c r="B8" i="5"/>
  <c r="B7" i="9" s="1"/>
  <c r="C7" i="5"/>
  <c r="C6" i="9" s="1"/>
  <c r="B7" i="5"/>
  <c r="B6" i="9" s="1"/>
  <c r="C6" i="5"/>
  <c r="C5" i="9" s="1"/>
  <c r="D35" i="10"/>
  <c r="E34" i="10"/>
  <c r="D34" i="10"/>
  <c r="C26" i="10"/>
  <c r="C24" i="10"/>
  <c r="C22" i="10"/>
  <c r="C20" i="10"/>
  <c r="G13" i="10"/>
  <c r="G12" i="10"/>
  <c r="G10" i="10"/>
  <c r="G8" i="10"/>
  <c r="G7" i="10"/>
  <c r="G6" i="10"/>
  <c r="D22" i="10" l="1"/>
  <c r="F22" i="10" s="1"/>
  <c r="G22" i="10" s="1"/>
  <c r="D24" i="10"/>
  <c r="E24" i="10" s="1"/>
  <c r="D20" i="10"/>
  <c r="E20" i="10" s="1"/>
  <c r="D26" i="10"/>
  <c r="E26" i="10" s="1"/>
  <c r="F37" i="10"/>
  <c r="D19" i="9"/>
  <c r="B31" i="9" s="1"/>
  <c r="D9" i="9"/>
  <c r="B30" i="9" s="1"/>
  <c r="G35" i="10"/>
  <c r="F34" i="10"/>
  <c r="G34" i="10" s="1"/>
  <c r="E22" i="10" l="1"/>
  <c r="F24" i="10"/>
  <c r="G24" i="10" s="1"/>
  <c r="F20" i="10"/>
  <c r="G20" i="10" s="1"/>
  <c r="F26" i="10"/>
  <c r="G26" i="10" s="1"/>
  <c r="G37" i="10"/>
  <c r="G40" i="10" s="1"/>
  <c r="F40" i="10"/>
  <c r="B32" i="9"/>
  <c r="G27" i="10" l="1"/>
  <c r="G53" i="10" s="1"/>
  <c r="F27" i="10"/>
  <c r="F53" i="10" s="1"/>
</calcChain>
</file>

<file path=xl/sharedStrings.xml><?xml version="1.0" encoding="utf-8"?>
<sst xmlns="http://schemas.openxmlformats.org/spreadsheetml/2006/main" count="173" uniqueCount="98">
  <si>
    <t>PONUDBENA CENA IN PREDRAČUN</t>
  </si>
  <si>
    <t>Kontrolor (A)</t>
  </si>
  <si>
    <t>Strokovno tehnične naloge (B)</t>
  </si>
  <si>
    <t>Organizacijske naloge ( C)</t>
  </si>
  <si>
    <t>V EUR brez DDV</t>
  </si>
  <si>
    <t>PREVOZ</t>
  </si>
  <si>
    <t>POVEČAN</t>
  </si>
  <si>
    <t>IZJEMNO POVEČAN</t>
  </si>
  <si>
    <t>Ocene na nivoju povečanega časovnega vložka</t>
  </si>
  <si>
    <t>Ocene na nivoju izjemno povečanega časovnega vložka</t>
  </si>
  <si>
    <t>ORGANIZACIJA DELA</t>
  </si>
  <si>
    <t>PRIPRAVA ZA IZVEDBO HITRIH</t>
  </si>
  <si>
    <t>OGLED</t>
  </si>
  <si>
    <t>(*) - vrednost, ki se upošteva v kalkulaciji. 
V letu 2023 se pri kalkulaciji upoštevajo pričakovane vrednosti hitrih terenskih ogledov.</t>
  </si>
  <si>
    <t>IZOBRAŽEVANJE</t>
  </si>
  <si>
    <t>REVIZIJSKI PREGLEDI</t>
  </si>
  <si>
    <t>Cena vrste pregleda za katerega se izvaja revizija pomnožena z 2</t>
  </si>
  <si>
    <t>TESTIRAJNE APLIKACIJE</t>
  </si>
  <si>
    <t>POMOČ PRI PRIPRAVI DOKUMENTACIJE ZA POTREBE AGENCIJE</t>
  </si>
  <si>
    <t>POMOČ PRI PRIPRAVI TEHNIČNE DOKUMENTACIJE ZA POTREBE AGENCIJE</t>
  </si>
  <si>
    <t>PRIPRAVA ANALIZ ZA POTREBE AGENCIJE</t>
  </si>
  <si>
    <t>(urna postavka B x število ur)</t>
  </si>
  <si>
    <t>UDELEŽBA NA DELOVNIH SKUPINAH</t>
  </si>
  <si>
    <t>(urna postavka A x število ur)</t>
  </si>
  <si>
    <t>Druge storitve izvajalca po naročilu agencije z opredeljeno urno postavko.</t>
  </si>
  <si>
    <t>(urna postavka A za lažje administrativne naloge, B za vsebinsko zahtevne delovne naloge in C za tehnično zahtevne delovne naloge)</t>
  </si>
  <si>
    <t>Opomba: Letna vrednost drugih, izrednih administrativno tehničnih nalog ne sme preseči 10% vrednosti pogodbe</t>
  </si>
  <si>
    <t>DRUGE, REDNE ADMINISTRATIVNO TEHNIČNE NALOGE (NA ZAHTEVO AGENCIJE)</t>
  </si>
  <si>
    <t>DRUGE IZREDNE ADMINISTRATIVNO TEHNIČNE NALOGE</t>
  </si>
  <si>
    <t xml:space="preserve">DOLOČITEV CENE PREGLEDOV </t>
  </si>
  <si>
    <t>Določi se urna postavka zaposlenih, ki izvajajo organizacijske naloge (gre za organizacijo dela in usmerjanje kontrolorjev na kraju samem)</t>
  </si>
  <si>
    <t>Strošek povprečnega prevoza v zvezi z izvedbo pregleda z monitoringom</t>
  </si>
  <si>
    <t>PREVOZ (pričakovan)</t>
  </si>
  <si>
    <t>Strošek najema prostora, organizacije izobraževanja in izvedba terenskega dela izobraževanj</t>
  </si>
  <si>
    <t>SKUPAJ</t>
  </si>
  <si>
    <t>DRUGE REDNE ADMINISTRATIVNO TEHNIČNE NALOGE (Izobraževanje, testiranje aplikacije, pomoč pri pripravi dokumentacije in/ali tehnične dokumentacije za potrebe agencije</t>
  </si>
  <si>
    <t>SKUPAJ:</t>
  </si>
  <si>
    <t>PREDRAČUN</t>
  </si>
  <si>
    <t>št.</t>
  </si>
  <si>
    <t xml:space="preserve">Postopek </t>
  </si>
  <si>
    <t xml:space="preserve">Cena na posamezni postopek brez DDV  v EUR </t>
  </si>
  <si>
    <t>Cena na posamezni postopek z DDV v EUR</t>
  </si>
  <si>
    <t>Vrednost pogodbe z DDV v EUR</t>
  </si>
  <si>
    <t>Okvirna letna količina postopkov (število)*</t>
  </si>
  <si>
    <t>* navedene količine postopkov predstavljajo okvirne letne količine, dejanske letne količine lahko bistveno odstopajo od navedenih glede na zahteve naročnika ter veljavne zakonodaje.</t>
  </si>
  <si>
    <t xml:space="preserve">Vrsta postopka </t>
  </si>
  <si>
    <t xml:space="preserve">Cena na postopek brez DDV  v EUR </t>
  </si>
  <si>
    <t>* navedene količine predstavljajo okvirne letne količine, dejanske letne količine lahko  bistveno odstopajo od navedenih glede na zahteve naročnika ter veljavne zakonodaje.</t>
  </si>
  <si>
    <t>*</t>
  </si>
  <si>
    <t>Kraj:</t>
  </si>
  <si>
    <t>Datum:</t>
  </si>
  <si>
    <t>Žig:</t>
  </si>
  <si>
    <t>Ime in priimek odgovorne osebe:</t>
  </si>
  <si>
    <t>_____________________________</t>
  </si>
  <si>
    <r>
      <t>Podpis odgovorne osebe</t>
    </r>
    <r>
      <rPr>
        <sz val="8"/>
        <color theme="1"/>
        <rFont val="Arial"/>
        <family val="2"/>
        <charset val="238"/>
      </rPr>
      <t> </t>
    </r>
  </si>
  <si>
    <t>Vrednost pogodbe brez DDV v EUR</t>
  </si>
  <si>
    <t>Pričakovan obseg</t>
  </si>
  <si>
    <t>PRIPRAVA ZA IZVEDBO HITRIH TERENSKIH OGLEDOV</t>
  </si>
  <si>
    <t>Ocene na nivoju pričakovanega časovnega vložka</t>
  </si>
  <si>
    <t>Pričakovan časovni vložek</t>
  </si>
  <si>
    <t>Okvirno letno število predvidenega števila ur*</t>
  </si>
  <si>
    <t>Strošek organizacije terenskega izobraževanja</t>
  </si>
  <si>
    <t>TERENSKO IZOBRAŽEVANJE</t>
  </si>
  <si>
    <t>IZOBRAŽEVANJE (dni)</t>
  </si>
  <si>
    <t>TERENSKO IZOBRAŽEVANJE (dni)</t>
  </si>
  <si>
    <t>SKUPNA PONUJENA CENA:</t>
  </si>
  <si>
    <t>II. “Izvajanje hitrih terenskih ogledov iz naslova monitoringa”:</t>
  </si>
  <si>
    <r>
      <t>III. “Druge redne administrativno – tehnične naloge (na zahtevo AGENCIJE</t>
    </r>
    <r>
      <rPr>
        <sz val="8"/>
        <color theme="1"/>
        <rFont val="Arial"/>
        <family val="2"/>
        <charset val="238"/>
      </rPr>
      <t> </t>
    </r>
    <r>
      <rPr>
        <b/>
        <sz val="10"/>
        <color theme="1"/>
        <rFont val="Arial"/>
        <family val="2"/>
        <charset val="238"/>
      </rPr>
      <t>)”:</t>
    </r>
  </si>
  <si>
    <t>IV. “Druge izredne administrativno – tehnične naloge (na zahtevo AGENCIJE)”:</t>
  </si>
  <si>
    <t>SKUPNA PONUDBENA CENA:</t>
  </si>
  <si>
    <t>Postavka:</t>
  </si>
  <si>
    <t>V. "SKUPNA PONUDBENA CENA - PREDRAČUN" (I.+II.+III.):</t>
  </si>
  <si>
    <t>V EUR 
(brez DDV)</t>
  </si>
  <si>
    <t>DOLOČITEV URNIH POSTAVK IN STROŠKOV</t>
  </si>
  <si>
    <t>Opomba: v tabeli so navedeni zneski ponujenih cen brez upoštevanja DDV.</t>
  </si>
  <si>
    <t>(*) Opomba: količina se opredeli glede na potrebe AGENCIJE in skupaj ne sme presegati 10% vrednosti 
celotnega zneska pogodbe na letni ravni.</t>
  </si>
  <si>
    <t>Druge storitve izvajalca po naročilu AGENCIJE na podlagi opredeljene urne postavke</t>
  </si>
  <si>
    <t>Priloga 3:</t>
  </si>
  <si>
    <t>SKUPAJ (BREZ DDV):</t>
  </si>
  <si>
    <t>Z DDV</t>
  </si>
  <si>
    <t>brez DDV</t>
  </si>
  <si>
    <t>Določi se urna postavka zaposlenih, ki bodo izvajali postopke dodatnih terenskih ogledov v okviru sistema za spremljanje površin (v ta sklop sodi postopek izvajanja terenskega ogleda in s tem povezani postopki zagotavljanja kakovosti izvedenih nalog).</t>
  </si>
  <si>
    <t>Določi se urna postavka zaposlenih, ki izvajajo strokovno tehnične naloge (med te naloge sodijo predvsem: aktivnosti, ki so osnova za izvedbo dodatnih terenskih ogledov v okviru sistema za spremljanje površin, sodelovanje pri testiranju aplikativne podpore ali priprave strokovne dokumentacije za potrebe agencije)</t>
  </si>
  <si>
    <t>Opredeli se strošek prevoza pri postopkih dodatnih terenskih ogledov v okviru sistema za spremljanje površin (določi se cena prevoza pri povprečnemu pregledu z monitoringom, pri čemer je pričakovano, da se pri določitvi cene upošteva kratkotrajnost posameznega postopka (gre za ogled posamezne površine brez nosilca kmetijskega gospodarstva, ki zahteva lociranje ter foto-dokumentiranje in praviloma ne potrebuje meritve) zato je mogoče veriženje večjega števila postopkov v enem dnevu, kar znižuje povprečno število prevoženih kilometrov).</t>
  </si>
  <si>
    <t xml:space="preserve">Opredeli se strošek najema prostorov in strošek izobraževanj (poda se strošek organizacije izvedbe predavanj in najema prostora z zahtevano tehnično opremo: ozvočenje, računalnik, projektor za 20 slušateljev in predavateljev za: 1 dan </t>
  </si>
  <si>
    <t>Opredeli se strošek organizacije izvedbe terenskega izobraževanja – organizacija lokacije (kmetijjskega gospodarstva, podjetja ali na drugi primerni lokaciji), kjer se lahko izvede prikaz izvedbe pregledov na kraju samem, ki ga zahteva agencija. Opredeli se strošek izvedbe terenskega izobraževanja za 1 dan.</t>
  </si>
  <si>
    <t>Strošek povprečnega prevoza v zvezi z izvedbo dodatnih terenskih ogledov v okviru sistema za spremljanje površin</t>
  </si>
  <si>
    <t>DODATNI TERENSKI OGLEDI V OKVIRU SISTEMA ZA SPREMLJANJE POVRŠIN - PREDVIDENO ŠT PREGLEDOV V LETU 2023</t>
  </si>
  <si>
    <t>DODATNI TERENSKI OGLEDI V OKVIRU SISTEMA ZA SPREMLJANJE POVRŠIN</t>
  </si>
  <si>
    <t>PRIPRAVA ZA IZVEDBO OGLEDOV</t>
  </si>
  <si>
    <t>(*) - vrednost, ki se upošteva v kalkulaciji. 
V letu 2023 se pri kalkulaciji upoštevajo pričakovane vrednosti dodatnih terenskih ogledov.</t>
  </si>
  <si>
    <t>(*) - vrednost, ki se upošteva v kalkulaciji. 
V letu 2023 se pri kalkulaciji upoštevajo pričakovane vrednosti  dodatnih terenskih ogledov.</t>
  </si>
  <si>
    <t>PRIPRAVA ZA IZVEDBO DODATNI TERENSKI OGLEDI V OKVIRU SISTEMA ZA SPREMLJANJE POVRŠIN</t>
  </si>
  <si>
    <t>CENE DODATNIH TERENSKIH OGLEDOV V OKVIRU SISTEMA ZA SPREMLJANJE POVRŠIN</t>
  </si>
  <si>
    <t>80 ur x 2 osebi (urna postavka B)</t>
  </si>
  <si>
    <t>60 ur x 1 oseba (urna postavka B)</t>
  </si>
  <si>
    <t>20 ur x 1 oseba (urna postavka C)</t>
  </si>
  <si>
    <t>DOLOČITEV CENE PREGLEDOV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</si>
</sst>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9"/>
      <color rgb="FF000000"/>
      <name val="Arial"/>
      <family val="2"/>
      <charset val="238"/>
    </font>
    <font>
      <sz val="9"/>
      <color rgb="FF000000"/>
      <name val="Arial"/>
      <family val="2"/>
      <charset val="238"/>
    </font>
    <font>
      <sz val="9"/>
      <color theme="1"/>
      <name val="Arial"/>
      <family val="2"/>
      <charset val="238"/>
    </font>
    <font>
      <sz val="8"/>
      <color theme="1"/>
      <name val="Times New Roman"/>
      <family val="1"/>
      <charset val="238"/>
    </font>
    <font>
      <b/>
      <sz val="11"/>
      <color theme="1"/>
      <name val="Arial"/>
      <family val="2"/>
      <charset val="238"/>
    </font>
    <font>
      <sz val="11"/>
      <color theme="1"/>
      <name val="Arial"/>
      <family val="2"/>
      <charset val="238"/>
    </font>
    <font>
      <i/>
      <sz val="9"/>
      <color rgb="FF000000"/>
      <name val="Arial"/>
      <family val="2"/>
      <charset val="238"/>
    </font>
    <font>
      <i/>
      <sz val="11"/>
      <color theme="1"/>
      <name val="Calibri"/>
      <family val="2"/>
      <charset val="238"/>
      <scheme val="minor"/>
    </font>
    <font>
      <sz val="10"/>
      <color theme="1"/>
      <name val="Verdana"/>
      <family val="2"/>
      <charset val="238"/>
    </font>
    <font>
      <b/>
      <sz val="10"/>
      <color theme="1"/>
      <name val="Arial"/>
      <family val="2"/>
      <charset val="238"/>
    </font>
    <font>
      <sz val="10"/>
      <color theme="1"/>
      <name val="Arial"/>
      <family val="2"/>
      <charset val="238"/>
    </font>
    <font>
      <b/>
      <sz val="9"/>
      <color theme="1"/>
      <name val="Arial"/>
      <family val="2"/>
      <charset val="238"/>
    </font>
    <font>
      <sz val="12"/>
      <color theme="1"/>
      <name val="Arial"/>
      <family val="2"/>
      <charset val="238"/>
    </font>
    <font>
      <sz val="8"/>
      <color theme="1"/>
      <name val="Arial"/>
      <family val="2"/>
      <charset val="238"/>
    </font>
    <font>
      <sz val="8"/>
      <color theme="1"/>
      <name val="Verdana"/>
      <family val="2"/>
      <charset val="238"/>
    </font>
    <font>
      <i/>
      <sz val="9"/>
      <color theme="1"/>
      <name val="Calibri"/>
      <family val="2"/>
      <charset val="238"/>
      <scheme val="minor"/>
    </font>
    <font>
      <i/>
      <sz val="10"/>
      <color theme="1"/>
      <name val="Arial"/>
      <family val="2"/>
      <charset val="238"/>
    </font>
    <font>
      <i/>
      <sz val="9"/>
      <color theme="1"/>
      <name val="Arial"/>
      <family val="2"/>
      <charset val="238"/>
    </font>
    <font>
      <sz val="12"/>
      <color theme="1"/>
      <name val="Calibri"/>
      <family val="2"/>
      <charset val="238"/>
      <scheme val="minor"/>
    </font>
  </fonts>
  <fills count="8">
    <fill>
      <patternFill patternType="none"/>
    </fill>
    <fill>
      <patternFill patternType="gray125"/>
    </fill>
    <fill>
      <patternFill patternType="solid">
        <fgColor theme="0" tint="-0.249977111117893"/>
        <bgColor indexed="64"/>
      </patternFill>
    </fill>
    <fill>
      <patternFill patternType="solid">
        <fgColor rgb="FFBFBFBF"/>
        <bgColor indexed="64"/>
      </patternFill>
    </fill>
    <fill>
      <patternFill patternType="solid">
        <fgColor rgb="FFFFFF00"/>
        <bgColor indexed="64"/>
      </patternFill>
    </fill>
    <fill>
      <patternFill patternType="solid">
        <fgColor theme="0" tint="-0.14999847407452621"/>
        <bgColor indexed="64"/>
      </patternFill>
    </fill>
    <fill>
      <patternFill patternType="solid">
        <fgColor rgb="FFA6A6A6"/>
        <bgColor indexed="64"/>
      </patternFill>
    </fill>
    <fill>
      <patternFill patternType="solid">
        <fgColor rgb="FFD9D9D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216">
    <xf numFmtId="0" fontId="0" fillId="0" borderId="0" xfId="0"/>
    <xf numFmtId="0" fontId="1" fillId="0" borderId="0" xfId="0" applyFont="1"/>
    <xf numFmtId="0" fontId="1" fillId="2" borderId="1" xfId="0" applyFont="1" applyFill="1" applyBorder="1"/>
    <xf numFmtId="0" fontId="0" fillId="0" borderId="1" xfId="0" applyBorder="1"/>
    <xf numFmtId="0" fontId="0" fillId="0" borderId="0" xfId="0" applyAlignment="1">
      <alignment wrapText="1"/>
    </xf>
    <xf numFmtId="0" fontId="2" fillId="3" borderId="5" xfId="0" applyFont="1" applyFill="1" applyBorder="1" applyAlignment="1">
      <alignment vertical="center" wrapText="1"/>
    </xf>
    <xf numFmtId="0" fontId="2" fillId="3" borderId="4" xfId="0" applyFont="1" applyFill="1" applyBorder="1" applyAlignment="1">
      <alignment vertical="center" wrapText="1"/>
    </xf>
    <xf numFmtId="0" fontId="2" fillId="3" borderId="8" xfId="0" applyFont="1" applyFill="1" applyBorder="1" applyAlignment="1">
      <alignment vertical="center" wrapText="1"/>
    </xf>
    <xf numFmtId="0" fontId="5" fillId="0" borderId="9" xfId="0" applyFont="1" applyBorder="1" applyAlignment="1">
      <alignment vertical="center" wrapText="1"/>
    </xf>
    <xf numFmtId="0" fontId="2" fillId="0" borderId="2" xfId="0" applyFont="1" applyBorder="1" applyAlignment="1">
      <alignment vertical="center"/>
    </xf>
    <xf numFmtId="0" fontId="3" fillId="0" borderId="5" xfId="0" applyFont="1" applyBorder="1" applyAlignment="1">
      <alignment vertical="center" wrapText="1"/>
    </xf>
    <xf numFmtId="0" fontId="7" fillId="0" borderId="0" xfId="0" applyFont="1" applyAlignment="1">
      <alignment horizontal="justify" vertical="center"/>
    </xf>
    <xf numFmtId="0" fontId="2" fillId="3" borderId="2" xfId="0" applyFont="1" applyFill="1" applyBorder="1" applyAlignment="1">
      <alignment vertical="center" wrapText="1"/>
    </xf>
    <xf numFmtId="0" fontId="6" fillId="0" borderId="0" xfId="0" applyFont="1" applyAlignment="1">
      <alignment horizontal="justify" vertical="center"/>
    </xf>
    <xf numFmtId="0" fontId="3" fillId="0" borderId="0" xfId="0" applyFont="1" applyFill="1" applyBorder="1" applyAlignment="1">
      <alignment vertical="center"/>
    </xf>
    <xf numFmtId="0" fontId="0" fillId="0" borderId="0" xfId="0" applyFill="1" applyBorder="1"/>
    <xf numFmtId="0" fontId="8" fillId="0" borderId="2" xfId="0" applyFont="1" applyBorder="1" applyAlignment="1">
      <alignment vertical="center" wrapText="1"/>
    </xf>
    <xf numFmtId="0" fontId="8" fillId="0" borderId="5" xfId="0" applyFont="1" applyBorder="1" applyAlignment="1">
      <alignment vertical="center" wrapText="1"/>
    </xf>
    <xf numFmtId="0" fontId="6" fillId="0" borderId="7" xfId="0" applyFont="1" applyBorder="1" applyAlignment="1">
      <alignment horizontal="justify" vertical="center"/>
    </xf>
    <xf numFmtId="0" fontId="0" fillId="0" borderId="7" xfId="0" applyBorder="1" applyAlignment="1"/>
    <xf numFmtId="0" fontId="0" fillId="0" borderId="0" xfId="0" applyBorder="1" applyAlignment="1"/>
    <xf numFmtId="0" fontId="0" fillId="0" borderId="0" xfId="0" applyAlignment="1"/>
    <xf numFmtId="0" fontId="0" fillId="0" borderId="15" xfId="0" applyBorder="1"/>
    <xf numFmtId="0" fontId="1" fillId="2" borderId="16" xfId="0" applyFont="1" applyFill="1" applyBorder="1"/>
    <xf numFmtId="0" fontId="9" fillId="0" borderId="0" xfId="0" applyFont="1"/>
    <xf numFmtId="0" fontId="0" fillId="0" borderId="1" xfId="0" applyBorder="1" applyAlignment="1">
      <alignment wrapText="1"/>
    </xf>
    <xf numFmtId="0" fontId="2" fillId="3" borderId="10" xfId="0" applyFont="1" applyFill="1" applyBorder="1" applyAlignment="1">
      <alignment vertical="center"/>
    </xf>
    <xf numFmtId="0" fontId="2" fillId="3" borderId="17" xfId="0" applyFont="1" applyFill="1" applyBorder="1" applyAlignment="1">
      <alignment vertical="center" wrapText="1"/>
    </xf>
    <xf numFmtId="0" fontId="2" fillId="3" borderId="10" xfId="0" applyFont="1" applyFill="1" applyBorder="1" applyAlignment="1">
      <alignment vertical="center" wrapText="1"/>
    </xf>
    <xf numFmtId="0" fontId="3" fillId="0" borderId="1"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1" xfId="0" applyFont="1" applyBorder="1" applyAlignment="1">
      <alignment vertical="center" wrapText="1"/>
    </xf>
    <xf numFmtId="0" fontId="3" fillId="5" borderId="1" xfId="0" applyFont="1" applyFill="1" applyBorder="1" applyAlignment="1">
      <alignment vertical="center" wrapText="1"/>
    </xf>
    <xf numFmtId="0" fontId="3" fillId="5" borderId="21" xfId="0" applyFont="1" applyFill="1" applyBorder="1" applyAlignment="1">
      <alignment vertical="center" wrapText="1"/>
    </xf>
    <xf numFmtId="0" fontId="3" fillId="5" borderId="27" xfId="0" applyFont="1" applyFill="1" applyBorder="1" applyAlignment="1">
      <alignment horizontal="center" vertical="center"/>
    </xf>
    <xf numFmtId="0" fontId="3" fillId="5" borderId="21" xfId="0" applyFont="1" applyFill="1" applyBorder="1" applyAlignment="1">
      <alignment horizontal="center" vertical="center"/>
    </xf>
    <xf numFmtId="0" fontId="3" fillId="0" borderId="23" xfId="0" applyFont="1" applyBorder="1" applyAlignment="1">
      <alignment vertical="center" wrapText="1"/>
    </xf>
    <xf numFmtId="0" fontId="3" fillId="5" borderId="24" xfId="0" applyFont="1" applyFill="1" applyBorder="1" applyAlignment="1">
      <alignment horizontal="center" vertical="center"/>
    </xf>
    <xf numFmtId="0" fontId="3" fillId="0" borderId="0" xfId="0" applyFont="1" applyFill="1" applyBorder="1" applyAlignment="1">
      <alignment vertical="center" wrapText="1"/>
    </xf>
    <xf numFmtId="0" fontId="2" fillId="3" borderId="11" xfId="0" applyFont="1" applyFill="1" applyBorder="1" applyAlignment="1">
      <alignment vertical="center" wrapText="1"/>
    </xf>
    <xf numFmtId="0" fontId="2" fillId="3" borderId="12" xfId="0" applyFont="1" applyFill="1" applyBorder="1" applyAlignment="1">
      <alignment vertical="center" wrapText="1"/>
    </xf>
    <xf numFmtId="0" fontId="3" fillId="0" borderId="24" xfId="0" applyFont="1" applyBorder="1" applyAlignment="1">
      <alignment vertical="center" wrapText="1"/>
    </xf>
    <xf numFmtId="0" fontId="3" fillId="0" borderId="30" xfId="0" applyFont="1" applyFill="1" applyBorder="1" applyAlignment="1">
      <alignment vertical="center" wrapText="1"/>
    </xf>
    <xf numFmtId="0" fontId="3" fillId="0" borderId="11" xfId="0" applyFont="1" applyFill="1" applyBorder="1" applyAlignment="1">
      <alignment vertical="center" wrapText="1"/>
    </xf>
    <xf numFmtId="0" fontId="3" fillId="0" borderId="17" xfId="0" applyFont="1" applyFill="1" applyBorder="1" applyAlignment="1">
      <alignment vertical="center" wrapText="1"/>
    </xf>
    <xf numFmtId="0" fontId="3" fillId="0" borderId="7" xfId="0" applyFont="1" applyFill="1" applyBorder="1" applyAlignment="1">
      <alignment vertical="center" wrapText="1"/>
    </xf>
    <xf numFmtId="2" fontId="3" fillId="0" borderId="1" xfId="0" applyNumberFormat="1" applyFont="1" applyBorder="1" applyAlignment="1">
      <alignment vertical="center" wrapText="1"/>
    </xf>
    <xf numFmtId="2" fontId="3" fillId="0" borderId="25" xfId="0" applyNumberFormat="1" applyFont="1" applyBorder="1" applyAlignment="1">
      <alignment vertical="center" wrapText="1"/>
    </xf>
    <xf numFmtId="2" fontId="3" fillId="0" borderId="26" xfId="0" applyNumberFormat="1" applyFont="1" applyBorder="1" applyAlignment="1">
      <alignment vertical="center" wrapText="1"/>
    </xf>
    <xf numFmtId="2" fontId="3" fillId="0" borderId="20" xfId="0" applyNumberFormat="1" applyFont="1" applyBorder="1" applyAlignment="1">
      <alignment vertical="center" wrapText="1"/>
    </xf>
    <xf numFmtId="2" fontId="3" fillId="0" borderId="21" xfId="0" applyNumberFormat="1" applyFont="1" applyBorder="1" applyAlignment="1">
      <alignment vertical="center" wrapText="1"/>
    </xf>
    <xf numFmtId="2" fontId="3" fillId="0" borderId="22" xfId="0" applyNumberFormat="1" applyFont="1" applyBorder="1" applyAlignment="1">
      <alignment vertical="center" wrapText="1"/>
    </xf>
    <xf numFmtId="2" fontId="3" fillId="0" borderId="29" xfId="0" applyNumberFormat="1" applyFont="1" applyFill="1" applyBorder="1" applyAlignment="1">
      <alignment vertical="center" wrapText="1"/>
    </xf>
    <xf numFmtId="0" fontId="6" fillId="0" borderId="0" xfId="0" applyFont="1" applyBorder="1" applyAlignment="1">
      <alignment horizontal="justify" vertical="center"/>
    </xf>
    <xf numFmtId="0" fontId="1" fillId="0" borderId="0" xfId="0" applyFont="1" applyAlignment="1">
      <alignment horizontal="right"/>
    </xf>
    <xf numFmtId="0" fontId="1" fillId="0" borderId="35" xfId="0" applyFont="1" applyBorder="1"/>
    <xf numFmtId="0" fontId="1" fillId="0" borderId="36" xfId="0" applyFont="1" applyBorder="1" applyAlignment="1">
      <alignment wrapText="1"/>
    </xf>
    <xf numFmtId="4" fontId="1" fillId="0" borderId="5" xfId="0" applyNumberFormat="1" applyFont="1" applyBorder="1"/>
    <xf numFmtId="4" fontId="3" fillId="0" borderId="29" xfId="0" applyNumberFormat="1" applyFont="1" applyFill="1" applyBorder="1" applyAlignment="1">
      <alignment vertical="center" wrapText="1"/>
    </xf>
    <xf numFmtId="4" fontId="3" fillId="0" borderId="20" xfId="0" applyNumberFormat="1" applyFont="1" applyBorder="1" applyAlignment="1">
      <alignment vertical="center"/>
    </xf>
    <xf numFmtId="4" fontId="3" fillId="0" borderId="22" xfId="0" applyNumberFormat="1" applyFont="1" applyBorder="1" applyAlignment="1">
      <alignment vertical="center"/>
    </xf>
    <xf numFmtId="4" fontId="3" fillId="0" borderId="26" xfId="0" applyNumberFormat="1" applyFont="1" applyBorder="1" applyAlignment="1">
      <alignment vertical="center" wrapText="1"/>
    </xf>
    <xf numFmtId="4" fontId="3" fillId="0" borderId="1" xfId="0" applyNumberFormat="1" applyFont="1" applyBorder="1" applyAlignment="1">
      <alignment vertical="center" wrapText="1"/>
    </xf>
    <xf numFmtId="4" fontId="3" fillId="0" borderId="21" xfId="0" applyNumberFormat="1" applyFont="1" applyBorder="1" applyAlignment="1">
      <alignment vertical="center" wrapText="1"/>
    </xf>
    <xf numFmtId="0" fontId="3" fillId="5" borderId="23" xfId="0" applyFont="1" applyFill="1" applyBorder="1" applyAlignment="1">
      <alignment vertical="center" wrapText="1"/>
    </xf>
    <xf numFmtId="0" fontId="3" fillId="5" borderId="30"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5" borderId="24" xfId="0" applyFont="1" applyFill="1" applyBorder="1" applyAlignment="1">
      <alignment vertical="center" wrapText="1"/>
    </xf>
    <xf numFmtId="0" fontId="8" fillId="5" borderId="2" xfId="0" applyFont="1" applyFill="1" applyBorder="1" applyAlignment="1">
      <alignment vertical="center" wrapText="1"/>
    </xf>
    <xf numFmtId="0" fontId="8" fillId="5" borderId="5" xfId="0" applyFont="1" applyFill="1" applyBorder="1" applyAlignment="1">
      <alignment vertical="center" wrapText="1"/>
    </xf>
    <xf numFmtId="0" fontId="3" fillId="5" borderId="5" xfId="0" applyFont="1" applyFill="1" applyBorder="1" applyAlignment="1">
      <alignment vertical="center" wrapText="1"/>
    </xf>
    <xf numFmtId="0" fontId="10" fillId="0" borderId="0" xfId="0" applyFont="1" applyAlignment="1">
      <alignment vertical="center"/>
    </xf>
    <xf numFmtId="0" fontId="11" fillId="0" borderId="0" xfId="0" applyFont="1" applyAlignment="1">
      <alignment vertical="center"/>
    </xf>
    <xf numFmtId="0" fontId="13" fillId="6" borderId="2" xfId="0" applyFont="1" applyFill="1" applyBorder="1" applyAlignment="1">
      <alignment horizontal="justify" vertical="center" wrapText="1"/>
    </xf>
    <xf numFmtId="0" fontId="13" fillId="6" borderId="3" xfId="0" applyFont="1" applyFill="1" applyBorder="1" applyAlignment="1">
      <alignment horizontal="justify" vertical="center" wrapText="1"/>
    </xf>
    <xf numFmtId="0" fontId="13" fillId="6" borderId="3" xfId="0" applyFont="1" applyFill="1" applyBorder="1" applyAlignment="1">
      <alignment vertical="center" wrapText="1"/>
    </xf>
    <xf numFmtId="0" fontId="12" fillId="0" borderId="0" xfId="0" applyFont="1" applyAlignment="1">
      <alignment horizontal="justify" vertical="center"/>
    </xf>
    <xf numFmtId="0" fontId="14" fillId="0" borderId="0" xfId="0" applyFont="1" applyAlignment="1">
      <alignment horizontal="justify" vertical="center"/>
    </xf>
    <xf numFmtId="0" fontId="12" fillId="0" borderId="0" xfId="0" applyFont="1" applyAlignment="1">
      <alignment vertical="center"/>
    </xf>
    <xf numFmtId="0" fontId="0" fillId="0" borderId="0" xfId="0" applyAlignment="1">
      <alignment vertical="top" wrapText="1"/>
    </xf>
    <xf numFmtId="0" fontId="16"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center" vertical="center" wrapText="1"/>
    </xf>
    <xf numFmtId="0" fontId="4" fillId="0" borderId="1" xfId="0" applyFont="1" applyFill="1" applyBorder="1" applyAlignment="1">
      <alignment vertical="center" wrapText="1"/>
    </xf>
    <xf numFmtId="2"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0" fontId="2" fillId="3" borderId="2" xfId="0" applyFont="1" applyFill="1" applyBorder="1" applyAlignment="1">
      <alignment vertical="center"/>
    </xf>
    <xf numFmtId="0" fontId="4" fillId="5" borderId="1" xfId="0" applyFont="1" applyFill="1" applyBorder="1" applyAlignment="1">
      <alignment vertical="center" wrapText="1"/>
    </xf>
    <xf numFmtId="0" fontId="4" fillId="5" borderId="18" xfId="0" applyFont="1" applyFill="1" applyBorder="1" applyAlignment="1">
      <alignment vertical="center" wrapText="1"/>
    </xf>
    <xf numFmtId="0" fontId="13" fillId="6" borderId="39" xfId="0" applyFont="1" applyFill="1" applyBorder="1" applyAlignment="1">
      <alignment vertical="center" wrapText="1"/>
    </xf>
    <xf numFmtId="0" fontId="13" fillId="6" borderId="40" xfId="0" applyFont="1" applyFill="1" applyBorder="1" applyAlignment="1">
      <alignment vertical="center" wrapText="1"/>
    </xf>
    <xf numFmtId="0" fontId="4" fillId="5" borderId="19" xfId="0" applyFont="1" applyFill="1" applyBorder="1" applyAlignment="1">
      <alignment vertical="center" wrapText="1"/>
    </xf>
    <xf numFmtId="0" fontId="4" fillId="5" borderId="21" xfId="0" applyFont="1" applyFill="1" applyBorder="1" applyAlignment="1">
      <alignment vertical="center" wrapText="1"/>
    </xf>
    <xf numFmtId="3" fontId="4" fillId="5" borderId="41" xfId="0" applyNumberFormat="1" applyFont="1" applyFill="1" applyBorder="1" applyAlignment="1">
      <alignment vertical="center" wrapText="1"/>
    </xf>
    <xf numFmtId="3" fontId="4" fillId="0" borderId="28" xfId="0" applyNumberFormat="1" applyFont="1" applyFill="1" applyBorder="1" applyAlignment="1">
      <alignment vertical="center" wrapText="1"/>
    </xf>
    <xf numFmtId="0" fontId="4" fillId="5" borderId="28" xfId="0" applyFont="1" applyFill="1" applyBorder="1" applyAlignment="1">
      <alignment vertical="center" wrapText="1"/>
    </xf>
    <xf numFmtId="3" fontId="4" fillId="5" borderId="28" xfId="0" applyNumberFormat="1" applyFont="1" applyFill="1" applyBorder="1" applyAlignment="1">
      <alignment vertical="center" wrapText="1"/>
    </xf>
    <xf numFmtId="3" fontId="4" fillId="0" borderId="42" xfId="0" applyNumberFormat="1" applyFont="1" applyFill="1" applyBorder="1" applyAlignment="1">
      <alignment vertical="center" wrapText="1"/>
    </xf>
    <xf numFmtId="2" fontId="4" fillId="0" borderId="23" xfId="0" applyNumberFormat="1" applyFont="1" applyFill="1" applyBorder="1" applyAlignment="1">
      <alignment vertical="center" wrapText="1"/>
    </xf>
    <xf numFmtId="0" fontId="4" fillId="0" borderId="23" xfId="0" applyFont="1" applyFill="1" applyBorder="1" applyAlignment="1">
      <alignment vertical="center" wrapText="1"/>
    </xf>
    <xf numFmtId="4" fontId="4" fillId="0" borderId="21" xfId="0" applyNumberFormat="1" applyFont="1" applyFill="1" applyBorder="1" applyAlignment="1">
      <alignment vertical="center" wrapText="1"/>
    </xf>
    <xf numFmtId="4" fontId="4" fillId="0" borderId="23" xfId="0" applyNumberFormat="1" applyFont="1" applyFill="1" applyBorder="1" applyAlignment="1">
      <alignment vertical="center" wrapText="1"/>
    </xf>
    <xf numFmtId="4" fontId="4" fillId="0" borderId="24" xfId="0" applyNumberFormat="1" applyFont="1" applyFill="1" applyBorder="1" applyAlignment="1">
      <alignment vertical="center" wrapText="1"/>
    </xf>
    <xf numFmtId="4" fontId="13" fillId="0" borderId="3" xfId="0" applyNumberFormat="1" applyFont="1" applyFill="1" applyBorder="1" applyAlignment="1">
      <alignment vertical="center" wrapText="1"/>
    </xf>
    <xf numFmtId="0" fontId="0" fillId="0" borderId="0" xfId="0" applyAlignment="1"/>
    <xf numFmtId="0" fontId="11" fillId="0" borderId="0" xfId="0" applyFont="1" applyAlignment="1">
      <alignment horizontal="center" vertical="center"/>
    </xf>
    <xf numFmtId="0" fontId="0" fillId="0" borderId="0" xfId="0" applyAlignment="1">
      <alignment horizontal="center"/>
    </xf>
    <xf numFmtId="2" fontId="3" fillId="0" borderId="43" xfId="0" applyNumberFormat="1" applyFont="1" applyFill="1" applyBorder="1" applyAlignment="1">
      <alignment vertical="center" wrapText="1"/>
    </xf>
    <xf numFmtId="4" fontId="3" fillId="0" borderId="43" xfId="0" applyNumberFormat="1" applyFont="1" applyFill="1" applyBorder="1" applyAlignment="1">
      <alignment vertical="center" wrapText="1"/>
    </xf>
    <xf numFmtId="0" fontId="13" fillId="0" borderId="0" xfId="0" applyFont="1" applyFill="1" applyBorder="1" applyAlignment="1">
      <alignment vertical="center" wrapText="1"/>
    </xf>
    <xf numFmtId="0" fontId="13" fillId="6" borderId="2" xfId="0" applyFont="1" applyFill="1" applyBorder="1" applyAlignment="1">
      <alignment vertical="center" wrapText="1"/>
    </xf>
    <xf numFmtId="0" fontId="13" fillId="0" borderId="2" xfId="0" applyFont="1" applyFill="1" applyBorder="1" applyAlignment="1">
      <alignment vertical="center" wrapText="1"/>
    </xf>
    <xf numFmtId="4" fontId="4" fillId="0" borderId="3" xfId="0" applyNumberFormat="1" applyFont="1" applyFill="1" applyBorder="1" applyAlignment="1">
      <alignment vertical="center" wrapText="1"/>
    </xf>
    <xf numFmtId="0" fontId="2" fillId="0" borderId="0" xfId="0" applyFont="1" applyFill="1" applyBorder="1" applyAlignment="1">
      <alignment vertical="center" wrapText="1"/>
    </xf>
    <xf numFmtId="4" fontId="4" fillId="0" borderId="0" xfId="0" applyNumberFormat="1" applyFont="1" applyFill="1" applyBorder="1" applyAlignment="1">
      <alignment vertical="center" wrapText="1"/>
    </xf>
    <xf numFmtId="0" fontId="17" fillId="0" borderId="0" xfId="0" applyFont="1" applyAlignment="1">
      <alignment wrapText="1"/>
    </xf>
    <xf numFmtId="0" fontId="1" fillId="2" borderId="1" xfId="0" applyFont="1" applyFill="1" applyBorder="1" applyAlignment="1">
      <alignment horizontal="center" wrapText="1"/>
    </xf>
    <xf numFmtId="0" fontId="1" fillId="0" borderId="1" xfId="0" applyFont="1" applyFill="1" applyBorder="1"/>
    <xf numFmtId="0" fontId="1" fillId="0" borderId="0" xfId="0" applyFont="1" applyFill="1" applyBorder="1"/>
    <xf numFmtId="0" fontId="1" fillId="0" borderId="0" xfId="0" applyFont="1" applyFill="1"/>
    <xf numFmtId="0" fontId="19" fillId="0" borderId="0" xfId="0" applyFont="1" applyBorder="1" applyAlignment="1">
      <alignment horizontal="left" vertical="center"/>
    </xf>
    <xf numFmtId="0" fontId="0" fillId="0" borderId="0" xfId="0" applyBorder="1" applyAlignment="1">
      <alignment horizontal="center"/>
    </xf>
    <xf numFmtId="0" fontId="4" fillId="0" borderId="1" xfId="0" applyFont="1" applyBorder="1" applyAlignment="1">
      <alignment vertical="center" wrapText="1"/>
    </xf>
    <xf numFmtId="4" fontId="4" fillId="2" borderId="1" xfId="0" applyNumberFormat="1" applyFont="1" applyFill="1" applyBorder="1" applyAlignment="1">
      <alignment vertical="center" wrapText="1"/>
    </xf>
    <xf numFmtId="4" fontId="4" fillId="0" borderId="1" xfId="0" applyNumberFormat="1" applyFont="1" applyBorder="1" applyAlignment="1">
      <alignment vertical="center" wrapText="1"/>
    </xf>
    <xf numFmtId="3" fontId="4" fillId="0" borderId="18" xfId="0" applyNumberFormat="1" applyFont="1" applyFill="1" applyBorder="1" applyAlignment="1">
      <alignment vertical="center" wrapText="1"/>
    </xf>
    <xf numFmtId="4" fontId="4" fillId="0" borderId="18" xfId="0" applyNumberFormat="1" applyFont="1" applyFill="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1" xfId="0" applyFont="1" applyBorder="1" applyAlignment="1">
      <alignment vertical="center" wrapText="1"/>
    </xf>
    <xf numFmtId="4" fontId="4" fillId="0" borderId="21" xfId="0" applyNumberFormat="1" applyFont="1" applyBorder="1" applyAlignment="1">
      <alignment vertical="center" wrapText="1"/>
    </xf>
    <xf numFmtId="4" fontId="4" fillId="2" borderId="23" xfId="0" applyNumberFormat="1" applyFont="1" applyFill="1" applyBorder="1" applyAlignment="1">
      <alignment vertical="center" wrapText="1"/>
    </xf>
    <xf numFmtId="4" fontId="4" fillId="0" borderId="23" xfId="0" applyNumberFormat="1" applyFont="1" applyBorder="1" applyAlignment="1">
      <alignment vertical="center" wrapText="1"/>
    </xf>
    <xf numFmtId="4" fontId="4" fillId="0" borderId="24" xfId="0" applyNumberFormat="1" applyFont="1" applyBorder="1" applyAlignment="1">
      <alignment vertical="center" wrapText="1"/>
    </xf>
    <xf numFmtId="4" fontId="13" fillId="0" borderId="2" xfId="0" applyNumberFormat="1" applyFont="1" applyFill="1" applyBorder="1" applyAlignment="1">
      <alignment vertical="center" wrapText="1"/>
    </xf>
    <xf numFmtId="0" fontId="13" fillId="6" borderId="46" xfId="0" applyFont="1" applyFill="1" applyBorder="1" applyAlignment="1">
      <alignment vertical="center" wrapText="1"/>
    </xf>
    <xf numFmtId="0" fontId="13" fillId="6" borderId="35" xfId="0" applyFont="1" applyFill="1" applyBorder="1" applyAlignment="1">
      <alignment vertical="center" wrapText="1"/>
    </xf>
    <xf numFmtId="0" fontId="13" fillId="6" borderId="36" xfId="0" applyFont="1" applyFill="1" applyBorder="1" applyAlignment="1">
      <alignment vertical="center" wrapText="1"/>
    </xf>
    <xf numFmtId="0" fontId="2" fillId="5" borderId="31" xfId="0" applyFont="1" applyFill="1" applyBorder="1" applyAlignment="1">
      <alignment vertical="center" wrapText="1"/>
    </xf>
    <xf numFmtId="0" fontId="2" fillId="0" borderId="32" xfId="0" applyFont="1" applyFill="1" applyBorder="1" applyAlignment="1">
      <alignment vertical="center" wrapText="1"/>
    </xf>
    <xf numFmtId="0" fontId="2" fillId="5" borderId="32" xfId="0" applyFont="1" applyFill="1" applyBorder="1" applyAlignment="1">
      <alignment vertical="center" wrapText="1"/>
    </xf>
    <xf numFmtId="0" fontId="2" fillId="0" borderId="33" xfId="0" applyFont="1" applyFill="1" applyBorder="1" applyAlignment="1">
      <alignment vertical="center" wrapText="1"/>
    </xf>
    <xf numFmtId="0" fontId="13" fillId="5" borderId="34" xfId="0" applyFont="1" applyFill="1" applyBorder="1" applyAlignment="1">
      <alignment vertical="center" wrapText="1"/>
    </xf>
    <xf numFmtId="0" fontId="13" fillId="0" borderId="35" xfId="0" applyFont="1" applyFill="1" applyBorder="1" applyAlignment="1">
      <alignment vertical="center" wrapText="1"/>
    </xf>
    <xf numFmtId="0" fontId="13" fillId="5" borderId="35" xfId="0" applyFont="1" applyFill="1" applyBorder="1" applyAlignment="1">
      <alignment vertical="center" wrapText="1"/>
    </xf>
    <xf numFmtId="0" fontId="13" fillId="0" borderId="36" xfId="0" applyFont="1" applyFill="1" applyBorder="1" applyAlignment="1">
      <alignment vertical="center" wrapText="1"/>
    </xf>
    <xf numFmtId="0" fontId="4" fillId="7" borderId="19" xfId="0" applyFont="1" applyFill="1" applyBorder="1" applyAlignment="1">
      <alignment vertical="center" wrapText="1"/>
    </xf>
    <xf numFmtId="0" fontId="4" fillId="7" borderId="21" xfId="0" applyFont="1" applyFill="1" applyBorder="1" applyAlignment="1">
      <alignment vertical="center" wrapText="1"/>
    </xf>
    <xf numFmtId="0" fontId="4" fillId="7" borderId="24" xfId="0" applyFont="1" applyFill="1" applyBorder="1" applyAlignment="1">
      <alignment vertical="center" wrapText="1"/>
    </xf>
    <xf numFmtId="0" fontId="20" fillId="0" borderId="0" xfId="0" applyFont="1" applyAlignment="1">
      <alignment horizontal="center"/>
    </xf>
    <xf numFmtId="16" fontId="0" fillId="0" borderId="0" xfId="0" applyNumberFormat="1"/>
    <xf numFmtId="0" fontId="2" fillId="3" borderId="17" xfId="0" applyFont="1" applyFill="1" applyBorder="1" applyAlignment="1">
      <alignment vertical="center" wrapText="1"/>
    </xf>
    <xf numFmtId="3" fontId="3" fillId="0" borderId="10" xfId="0" applyNumberFormat="1" applyFont="1" applyFill="1" applyBorder="1" applyAlignment="1">
      <alignment vertical="center" wrapText="1"/>
    </xf>
    <xf numFmtId="3" fontId="3" fillId="0" borderId="2" xfId="0" applyNumberFormat="1" applyFont="1" applyFill="1" applyBorder="1" applyAlignment="1">
      <alignment vertical="center" wrapText="1"/>
    </xf>
    <xf numFmtId="3" fontId="3" fillId="0" borderId="25" xfId="0" applyNumberFormat="1" applyFont="1" applyFill="1" applyBorder="1" applyAlignment="1">
      <alignment vertical="center" wrapText="1"/>
    </xf>
    <xf numFmtId="3" fontId="3" fillId="0" borderId="26" xfId="0" applyNumberFormat="1" applyFont="1" applyFill="1" applyBorder="1" applyAlignment="1">
      <alignment vertical="center" wrapText="1"/>
    </xf>
    <xf numFmtId="3" fontId="3" fillId="0" borderId="1" xfId="0" applyNumberFormat="1" applyFont="1" applyFill="1" applyBorder="1" applyAlignment="1">
      <alignment vertical="center" wrapText="1"/>
    </xf>
    <xf numFmtId="4" fontId="0" fillId="0" borderId="32" xfId="0" applyNumberFormat="1" applyFill="1" applyBorder="1"/>
    <xf numFmtId="4" fontId="0" fillId="0" borderId="33" xfId="0" applyNumberFormat="1" applyFill="1" applyBorder="1"/>
    <xf numFmtId="4" fontId="2" fillId="0" borderId="3" xfId="0" applyNumberFormat="1" applyFont="1" applyFill="1" applyBorder="1" applyAlignment="1">
      <alignment vertical="center"/>
    </xf>
    <xf numFmtId="4" fontId="3" fillId="0" borderId="20" xfId="0" applyNumberFormat="1" applyFont="1" applyFill="1" applyBorder="1" applyAlignment="1">
      <alignment vertical="center"/>
    </xf>
    <xf numFmtId="4" fontId="3" fillId="0" borderId="22" xfId="0" applyNumberFormat="1" applyFont="1" applyFill="1" applyBorder="1" applyAlignment="1">
      <alignment vertical="center"/>
    </xf>
    <xf numFmtId="4" fontId="3" fillId="0" borderId="25" xfId="0" applyNumberFormat="1" applyFont="1" applyFill="1" applyBorder="1" applyAlignment="1">
      <alignment vertical="center" wrapText="1"/>
    </xf>
    <xf numFmtId="4" fontId="3" fillId="0" borderId="20" xfId="0" applyNumberFormat="1" applyFont="1" applyFill="1" applyBorder="1" applyAlignment="1">
      <alignment vertical="center" wrapText="1"/>
    </xf>
    <xf numFmtId="4" fontId="3" fillId="0" borderId="22" xfId="0" applyNumberFormat="1" applyFont="1" applyFill="1" applyBorder="1" applyAlignment="1">
      <alignment vertical="center" wrapText="1"/>
    </xf>
    <xf numFmtId="3" fontId="3" fillId="0" borderId="21" xfId="0" applyNumberFormat="1" applyFont="1" applyFill="1" applyBorder="1" applyAlignment="1">
      <alignment vertical="center" wrapText="1"/>
    </xf>
    <xf numFmtId="0" fontId="2" fillId="3" borderId="12" xfId="0" applyFont="1" applyFill="1" applyBorder="1" applyAlignment="1">
      <alignment vertical="center"/>
    </xf>
    <xf numFmtId="3" fontId="3" fillId="0" borderId="44" xfId="0" applyNumberFormat="1" applyFont="1" applyFill="1" applyBorder="1" applyAlignment="1">
      <alignment vertical="center" wrapText="1"/>
    </xf>
    <xf numFmtId="0" fontId="0" fillId="4" borderId="14" xfId="0" applyFill="1" applyBorder="1" applyProtection="1">
      <protection locked="0"/>
    </xf>
    <xf numFmtId="0" fontId="11" fillId="0" borderId="0" xfId="0" applyFont="1" applyAlignment="1">
      <alignment horizontal="center" vertical="center"/>
    </xf>
    <xf numFmtId="0" fontId="0" fillId="0" borderId="0" xfId="0" applyAlignment="1">
      <alignment horizontal="center"/>
    </xf>
    <xf numFmtId="0" fontId="0" fillId="0" borderId="0" xfId="0" applyAlignment="1"/>
    <xf numFmtId="0" fontId="19" fillId="0" borderId="9" xfId="0" applyFont="1" applyBorder="1" applyAlignment="1">
      <alignment vertical="center" wrapText="1"/>
    </xf>
    <xf numFmtId="0" fontId="17" fillId="0" borderId="9" xfId="0" applyFont="1" applyBorder="1" applyAlignment="1"/>
    <xf numFmtId="0" fontId="2" fillId="6" borderId="28" xfId="0" applyFont="1" applyFill="1" applyBorder="1" applyAlignment="1">
      <alignment vertical="center" wrapText="1"/>
    </xf>
    <xf numFmtId="0" fontId="0" fillId="0" borderId="1" xfId="0" applyBorder="1" applyAlignment="1"/>
    <xf numFmtId="0" fontId="2" fillId="6" borderId="42" xfId="0" applyFont="1" applyFill="1" applyBorder="1" applyAlignment="1">
      <alignment vertical="center" wrapText="1"/>
    </xf>
    <xf numFmtId="0" fontId="0" fillId="0" borderId="23" xfId="0" applyBorder="1" applyAlignment="1"/>
    <xf numFmtId="0" fontId="13" fillId="0" borderId="44" xfId="0" applyFont="1" applyFill="1" applyBorder="1" applyAlignment="1">
      <alignment vertical="center" wrapText="1"/>
    </xf>
    <xf numFmtId="0" fontId="13" fillId="0" borderId="39" xfId="0" applyFont="1" applyFill="1" applyBorder="1" applyAlignment="1">
      <alignment vertical="center" wrapText="1"/>
    </xf>
    <xf numFmtId="0" fontId="0" fillId="0" borderId="39" xfId="0" applyBorder="1" applyAlignment="1"/>
    <xf numFmtId="0" fontId="0" fillId="0" borderId="40" xfId="0" applyBorder="1" applyAlignment="1"/>
    <xf numFmtId="0" fontId="3" fillId="0" borderId="1" xfId="0"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0" fillId="0" borderId="1" xfId="0" applyBorder="1" applyAlignment="1">
      <alignment wrapText="1"/>
    </xf>
    <xf numFmtId="0" fontId="13" fillId="6" borderId="45" xfId="0" applyFont="1" applyFill="1" applyBorder="1" applyAlignment="1">
      <alignment horizontal="justify" vertical="center" wrapText="1"/>
    </xf>
    <xf numFmtId="0" fontId="2" fillId="6" borderId="41" xfId="0" applyFont="1" applyFill="1" applyBorder="1" applyAlignment="1">
      <alignment vertical="center" wrapText="1"/>
    </xf>
    <xf numFmtId="0" fontId="0" fillId="0" borderId="18" xfId="0" applyBorder="1" applyAlignment="1"/>
    <xf numFmtId="0" fontId="1" fillId="2" borderId="1" xfId="0" applyFont="1" applyFill="1" applyBorder="1" applyAlignment="1"/>
    <xf numFmtId="2" fontId="12" fillId="0" borderId="0" xfId="0" applyNumberFormat="1" applyFont="1" applyAlignment="1">
      <alignment vertical="center" wrapText="1"/>
    </xf>
    <xf numFmtId="2" fontId="0" fillId="0" borderId="0" xfId="0" applyNumberFormat="1" applyAlignment="1"/>
    <xf numFmtId="0" fontId="12" fillId="0" borderId="38" xfId="0" applyFont="1" applyBorder="1" applyAlignment="1">
      <alignment horizontal="justify" vertical="center"/>
    </xf>
    <xf numFmtId="0" fontId="0" fillId="0" borderId="38" xfId="0" applyBorder="1" applyAlignment="1"/>
    <xf numFmtId="0" fontId="0" fillId="0" borderId="1" xfId="0" applyBorder="1" applyAlignment="1">
      <alignment horizontal="left" wrapText="1"/>
    </xf>
    <xf numFmtId="0" fontId="0" fillId="0" borderId="1" xfId="0" applyBorder="1" applyAlignment="1">
      <alignment horizontal="left"/>
    </xf>
    <xf numFmtId="0" fontId="13" fillId="0" borderId="15" xfId="0" applyFont="1" applyFill="1" applyBorder="1" applyAlignment="1">
      <alignment vertical="center" wrapText="1"/>
    </xf>
    <xf numFmtId="0" fontId="0" fillId="0" borderId="37" xfId="0" applyFill="1" applyBorder="1" applyAlignment="1">
      <alignment vertical="center" wrapText="1"/>
    </xf>
    <xf numFmtId="0" fontId="0" fillId="0" borderId="28" xfId="0" applyFill="1" applyBorder="1" applyAlignment="1">
      <alignment vertical="center" wrapText="1"/>
    </xf>
    <xf numFmtId="0" fontId="18" fillId="0" borderId="0" xfId="0" applyFont="1" applyBorder="1" applyAlignment="1">
      <alignment horizontal="justify" vertical="center"/>
    </xf>
    <xf numFmtId="0" fontId="9" fillId="0" borderId="0" xfId="0" applyFont="1" applyBorder="1" applyAlignment="1"/>
    <xf numFmtId="0" fontId="13" fillId="6" borderId="12" xfId="0" applyFont="1" applyFill="1" applyBorder="1" applyAlignment="1">
      <alignment horizontal="justify" vertical="center" wrapText="1"/>
    </xf>
    <xf numFmtId="0" fontId="0" fillId="0" borderId="13" xfId="0" applyBorder="1" applyAlignment="1"/>
    <xf numFmtId="0" fontId="0" fillId="0" borderId="3" xfId="0" applyBorder="1" applyAlignment="1"/>
    <xf numFmtId="0" fontId="2" fillId="0" borderId="11" xfId="0" applyFont="1" applyFill="1" applyBorder="1" applyAlignment="1">
      <alignment vertical="center" wrapText="1"/>
    </xf>
    <xf numFmtId="0" fontId="0" fillId="0" borderId="7" xfId="0" applyBorder="1" applyAlignment="1"/>
    <xf numFmtId="0" fontId="0" fillId="0" borderId="6" xfId="0" applyBorder="1" applyAlignment="1"/>
    <xf numFmtId="0" fontId="6" fillId="0" borderId="0" xfId="0" applyFont="1" applyAlignment="1">
      <alignment horizontal="justify" vertical="center"/>
    </xf>
    <xf numFmtId="0" fontId="5" fillId="0" borderId="0" xfId="0" applyFont="1" applyBorder="1" applyAlignment="1">
      <alignment vertical="center" wrapText="1"/>
    </xf>
    <xf numFmtId="0" fontId="0" fillId="0" borderId="0" xfId="0" applyBorder="1" applyAlignment="1"/>
    <xf numFmtId="0" fontId="6" fillId="0" borderId="0" xfId="0" applyFont="1" applyBorder="1" applyAlignment="1">
      <alignment horizontal="justify" vertical="center"/>
    </xf>
    <xf numFmtId="0" fontId="5" fillId="0" borderId="9" xfId="0" applyFont="1" applyBorder="1" applyAlignment="1">
      <alignment vertical="center" wrapText="1"/>
    </xf>
    <xf numFmtId="0" fontId="0" fillId="0" borderId="9" xfId="0" applyBorder="1" applyAlignment="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12"/>
  <sheetViews>
    <sheetView tabSelected="1" workbookViewId="0"/>
  </sheetViews>
  <sheetFormatPr defaultRowHeight="15" x14ac:dyDescent="0.25"/>
  <cols>
    <col min="1" max="1" width="41" customWidth="1"/>
    <col min="2" max="2" width="15.28515625" customWidth="1"/>
    <col min="3" max="3" width="105.42578125" customWidth="1"/>
  </cols>
  <sheetData>
    <row r="1" spans="1:3" x14ac:dyDescent="0.25">
      <c r="A1" s="1" t="s">
        <v>0</v>
      </c>
    </row>
    <row r="3" spans="1:3" ht="15.75" thickBot="1" x14ac:dyDescent="0.3">
      <c r="A3" s="2" t="s">
        <v>73</v>
      </c>
      <c r="B3" s="23" t="s">
        <v>4</v>
      </c>
    </row>
    <row r="4" spans="1:3" ht="26.25" thickTop="1" thickBot="1" x14ac:dyDescent="0.3">
      <c r="A4" s="22" t="s">
        <v>1</v>
      </c>
      <c r="B4" s="171"/>
      <c r="C4" s="118" t="s">
        <v>81</v>
      </c>
    </row>
    <row r="5" spans="1:3" ht="38.25" thickTop="1" thickBot="1" x14ac:dyDescent="0.3">
      <c r="A5" s="3" t="s">
        <v>2</v>
      </c>
      <c r="B5" s="171"/>
      <c r="C5" s="118" t="s">
        <v>82</v>
      </c>
    </row>
    <row r="6" spans="1:3" ht="16.5" thickTop="1" thickBot="1" x14ac:dyDescent="0.3">
      <c r="A6" s="3" t="s">
        <v>3</v>
      </c>
      <c r="B6" s="171"/>
      <c r="C6" s="118" t="s">
        <v>30</v>
      </c>
    </row>
    <row r="7" spans="1:3" ht="16.5" thickTop="1" thickBot="1" x14ac:dyDescent="0.3">
      <c r="B7" s="15"/>
      <c r="C7" s="24"/>
    </row>
    <row r="8" spans="1:3" ht="50.25" thickTop="1" thickBot="1" x14ac:dyDescent="0.3">
      <c r="A8" s="25" t="s">
        <v>31</v>
      </c>
      <c r="B8" s="171"/>
      <c r="C8" s="118" t="s">
        <v>83</v>
      </c>
    </row>
    <row r="9" spans="1:3" ht="16.5" thickTop="1" thickBot="1" x14ac:dyDescent="0.3"/>
    <row r="10" spans="1:3" ht="46.5" thickTop="1" thickBot="1" x14ac:dyDescent="0.3">
      <c r="A10" s="25" t="s">
        <v>33</v>
      </c>
      <c r="B10" s="171"/>
      <c r="C10" s="118" t="s">
        <v>84</v>
      </c>
    </row>
    <row r="11" spans="1:3" ht="38.25" thickTop="1" thickBot="1" x14ac:dyDescent="0.3">
      <c r="A11" s="25" t="s">
        <v>61</v>
      </c>
      <c r="B11" s="171"/>
      <c r="C11" s="118" t="s">
        <v>85</v>
      </c>
    </row>
    <row r="12" spans="1:3" ht="15.75" thickTop="1" x14ac:dyDescent="0.25"/>
  </sheetData>
  <sheetProtection algorithmName="SHA-512" hashValue="R9Hk0nWVBloHOra2d7n99w+5KwMJb8/Ers65j2IhB+KeIpKJP4n8F/WfDmCk4onige3RnPWZb0pTn1UQRT8uvw==" saltValue="G9Yp6pnbYMCnXmkfddDB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68"/>
  <sheetViews>
    <sheetView workbookViewId="0"/>
  </sheetViews>
  <sheetFormatPr defaultRowHeight="15" x14ac:dyDescent="0.25"/>
  <cols>
    <col min="2" max="2" width="27.5703125" customWidth="1"/>
    <col min="3" max="5" width="10.28515625" customWidth="1"/>
    <col min="6" max="7" width="12.7109375" customWidth="1"/>
  </cols>
  <sheetData>
    <row r="1" spans="1:7" x14ac:dyDescent="0.25">
      <c r="A1" t="s">
        <v>77</v>
      </c>
    </row>
    <row r="2" spans="1:7" x14ac:dyDescent="0.25">
      <c r="A2" s="172" t="s">
        <v>37</v>
      </c>
      <c r="B2" s="173"/>
      <c r="C2" s="173"/>
      <c r="D2" s="173"/>
      <c r="E2" s="173"/>
      <c r="F2" s="173"/>
      <c r="G2" s="174"/>
    </row>
    <row r="3" spans="1:7" x14ac:dyDescent="0.25">
      <c r="A3" s="108"/>
      <c r="B3" s="109"/>
      <c r="C3" s="109"/>
      <c r="D3" s="109"/>
      <c r="E3" s="109"/>
      <c r="F3" s="109"/>
      <c r="G3" s="107"/>
    </row>
    <row r="4" spans="1:7" ht="14.25" customHeight="1" x14ac:dyDescent="0.25">
      <c r="A4" s="108"/>
      <c r="B4" s="109"/>
      <c r="C4" s="152"/>
      <c r="D4" s="109"/>
      <c r="E4" s="109"/>
      <c r="F4" s="109"/>
    </row>
    <row r="5" spans="1:7" ht="33" customHeight="1" x14ac:dyDescent="0.25">
      <c r="A5" s="192" t="s">
        <v>73</v>
      </c>
      <c r="B5" s="178"/>
      <c r="C5" s="178"/>
      <c r="D5" s="178"/>
      <c r="E5" s="178"/>
      <c r="F5" s="178"/>
      <c r="G5" s="119" t="s">
        <v>72</v>
      </c>
    </row>
    <row r="6" spans="1:7" x14ac:dyDescent="0.25">
      <c r="A6" s="178" t="s">
        <v>1</v>
      </c>
      <c r="B6" s="178"/>
      <c r="C6" s="178"/>
      <c r="D6" s="178"/>
      <c r="E6" s="178"/>
      <c r="F6" s="178"/>
      <c r="G6" s="120">
        <f>'DOLOČITEV CEN'!B4</f>
        <v>0</v>
      </c>
    </row>
    <row r="7" spans="1:7" x14ac:dyDescent="0.25">
      <c r="A7" s="178" t="s">
        <v>2</v>
      </c>
      <c r="B7" s="178"/>
      <c r="C7" s="178"/>
      <c r="D7" s="178"/>
      <c r="E7" s="178"/>
      <c r="F7" s="178"/>
      <c r="G7" s="120">
        <f>'DOLOČITEV CEN'!B5</f>
        <v>0</v>
      </c>
    </row>
    <row r="8" spans="1:7" x14ac:dyDescent="0.25">
      <c r="A8" s="178" t="s">
        <v>3</v>
      </c>
      <c r="B8" s="178"/>
      <c r="C8" s="178"/>
      <c r="D8" s="178"/>
      <c r="E8" s="178"/>
      <c r="F8" s="178"/>
      <c r="G8" s="120">
        <f>'DOLOČITEV CEN'!B6</f>
        <v>0</v>
      </c>
    </row>
    <row r="9" spans="1:7" ht="7.5" customHeight="1" x14ac:dyDescent="0.25">
      <c r="C9" s="24"/>
      <c r="G9" s="121"/>
    </row>
    <row r="10" spans="1:7" ht="33" customHeight="1" x14ac:dyDescent="0.25">
      <c r="A10" s="197" t="s">
        <v>86</v>
      </c>
      <c r="B10" s="198"/>
      <c r="C10" s="178"/>
      <c r="D10" s="178"/>
      <c r="E10" s="178"/>
      <c r="F10" s="178"/>
      <c r="G10" s="120">
        <f>'DOLOČITEV CEN'!B8</f>
        <v>0</v>
      </c>
    </row>
    <row r="11" spans="1:7" ht="7.5" customHeight="1" x14ac:dyDescent="0.25">
      <c r="G11" s="122"/>
    </row>
    <row r="12" spans="1:7" ht="36" customHeight="1" x14ac:dyDescent="0.25">
      <c r="A12" s="188" t="s">
        <v>33</v>
      </c>
      <c r="B12" s="178"/>
      <c r="C12" s="178"/>
      <c r="D12" s="178"/>
      <c r="E12" s="178"/>
      <c r="F12" s="178"/>
      <c r="G12" s="120">
        <f>'DOLOČITEV CEN'!B10</f>
        <v>0</v>
      </c>
    </row>
    <row r="13" spans="1:7" x14ac:dyDescent="0.25">
      <c r="A13" s="188" t="s">
        <v>61</v>
      </c>
      <c r="B13" s="178"/>
      <c r="C13" s="178"/>
      <c r="D13" s="178"/>
      <c r="E13" s="178"/>
      <c r="F13" s="178"/>
      <c r="G13" s="120">
        <f>'DOLOČITEV CEN'!B11</f>
        <v>0</v>
      </c>
    </row>
    <row r="14" spans="1:7" ht="14.25" customHeight="1" x14ac:dyDescent="0.25">
      <c r="A14" s="123" t="s">
        <v>74</v>
      </c>
      <c r="B14" s="124"/>
      <c r="C14" s="124"/>
      <c r="D14" s="124"/>
      <c r="E14" s="124"/>
      <c r="F14" s="124"/>
    </row>
    <row r="15" spans="1:7" x14ac:dyDescent="0.25">
      <c r="A15" s="74"/>
    </row>
    <row r="16" spans="1:7" x14ac:dyDescent="0.25">
      <c r="A16" s="79"/>
    </row>
    <row r="17" spans="1:7" x14ac:dyDescent="0.25">
      <c r="A17" s="74" t="s">
        <v>66</v>
      </c>
    </row>
    <row r="18" spans="1:7" ht="60.75" thickBot="1" x14ac:dyDescent="0.3">
      <c r="A18" s="75" t="s">
        <v>38</v>
      </c>
      <c r="B18" s="76" t="s">
        <v>39</v>
      </c>
      <c r="C18" s="77" t="s">
        <v>43</v>
      </c>
      <c r="D18" s="77" t="s">
        <v>40</v>
      </c>
      <c r="E18" s="77" t="s">
        <v>41</v>
      </c>
      <c r="F18" s="92" t="s">
        <v>55</v>
      </c>
      <c r="G18" s="93" t="s">
        <v>42</v>
      </c>
    </row>
    <row r="19" spans="1:7" x14ac:dyDescent="0.25">
      <c r="A19" s="145">
        <v>9</v>
      </c>
      <c r="B19" s="141" t="s">
        <v>10</v>
      </c>
      <c r="C19" s="96"/>
      <c r="D19" s="91"/>
      <c r="E19" s="91"/>
      <c r="F19" s="91"/>
      <c r="G19" s="94"/>
    </row>
    <row r="20" spans="1:7" x14ac:dyDescent="0.25">
      <c r="A20" s="146"/>
      <c r="B20" s="142" t="s">
        <v>59</v>
      </c>
      <c r="C20" s="97">
        <f>'predvideno št. postopkov'!B4</f>
        <v>6000</v>
      </c>
      <c r="D20" s="86">
        <f>'kalkulacija cen postavk'!B6</f>
        <v>0</v>
      </c>
      <c r="E20" s="85">
        <f>D20*1.22</f>
        <v>0</v>
      </c>
      <c r="F20" s="88">
        <f>C20*D20</f>
        <v>0</v>
      </c>
      <c r="G20" s="103">
        <f>F20*1.22</f>
        <v>0</v>
      </c>
    </row>
    <row r="21" spans="1:7" ht="24" x14ac:dyDescent="0.25">
      <c r="A21" s="147">
        <v>10</v>
      </c>
      <c r="B21" s="143" t="s">
        <v>57</v>
      </c>
      <c r="C21" s="98"/>
      <c r="D21" s="90"/>
      <c r="E21" s="90"/>
      <c r="F21" s="90"/>
      <c r="G21" s="95"/>
    </row>
    <row r="22" spans="1:7" x14ac:dyDescent="0.25">
      <c r="A22" s="146"/>
      <c r="B22" s="142" t="s">
        <v>59</v>
      </c>
      <c r="C22" s="97">
        <f>'predvideno št. postopkov'!B5</f>
        <v>6000</v>
      </c>
      <c r="D22" s="86">
        <f>'kalkulacija cen postavk'!B7</f>
        <v>0</v>
      </c>
      <c r="E22" s="85">
        <f>D22*1.22</f>
        <v>0</v>
      </c>
      <c r="F22" s="88">
        <f>C22*D22</f>
        <v>0</v>
      </c>
      <c r="G22" s="103">
        <f>F22*1.22</f>
        <v>0</v>
      </c>
    </row>
    <row r="23" spans="1:7" x14ac:dyDescent="0.25">
      <c r="A23" s="147">
        <v>11</v>
      </c>
      <c r="B23" s="143" t="s">
        <v>12</v>
      </c>
      <c r="C23" s="99"/>
      <c r="D23" s="90"/>
      <c r="E23" s="90"/>
      <c r="F23" s="90"/>
      <c r="G23" s="95"/>
    </row>
    <row r="24" spans="1:7" x14ac:dyDescent="0.25">
      <c r="A24" s="146"/>
      <c r="B24" s="142" t="s">
        <v>59</v>
      </c>
      <c r="C24" s="97">
        <f>'predvideno št. postopkov'!B6</f>
        <v>6000</v>
      </c>
      <c r="D24" s="86">
        <f>'kalkulacija cen postavk'!B8</f>
        <v>0</v>
      </c>
      <c r="E24" s="85">
        <f>D24*1.22</f>
        <v>0</v>
      </c>
      <c r="F24" s="88">
        <f>C24*D24</f>
        <v>0</v>
      </c>
      <c r="G24" s="103">
        <f>F24*1.22</f>
        <v>0</v>
      </c>
    </row>
    <row r="25" spans="1:7" x14ac:dyDescent="0.25">
      <c r="A25" s="147">
        <v>12</v>
      </c>
      <c r="B25" s="143" t="s">
        <v>5</v>
      </c>
      <c r="C25" s="99"/>
      <c r="D25" s="90"/>
      <c r="E25" s="90"/>
      <c r="F25" s="90"/>
      <c r="G25" s="95"/>
    </row>
    <row r="26" spans="1:7" ht="15.75" thickBot="1" x14ac:dyDescent="0.3">
      <c r="A26" s="148"/>
      <c r="B26" s="144" t="s">
        <v>56</v>
      </c>
      <c r="C26" s="100">
        <f>'predvideno št. postopkov'!B7</f>
        <v>6000</v>
      </c>
      <c r="D26" s="101">
        <f>'kalkulacija cen postavk'!B9</f>
        <v>0</v>
      </c>
      <c r="E26" s="102">
        <f>D26*1.22</f>
        <v>0</v>
      </c>
      <c r="F26" s="104">
        <f>C26*D26</f>
        <v>0</v>
      </c>
      <c r="G26" s="105">
        <f>F26*1.22</f>
        <v>0</v>
      </c>
    </row>
    <row r="27" spans="1:7" ht="25.9" customHeight="1" thickBot="1" x14ac:dyDescent="0.3">
      <c r="A27" s="199" t="s">
        <v>36</v>
      </c>
      <c r="B27" s="200"/>
      <c r="C27" s="200"/>
      <c r="D27" s="200"/>
      <c r="E27" s="201"/>
      <c r="F27" s="106">
        <f>F20+F22+F24+F26</f>
        <v>0</v>
      </c>
      <c r="G27" s="106">
        <f>G20+G22+G24+G26</f>
        <v>0</v>
      </c>
    </row>
    <row r="28" spans="1:7" ht="28.15" customHeight="1" x14ac:dyDescent="0.25">
      <c r="A28" s="195" t="s">
        <v>44</v>
      </c>
      <c r="B28" s="196"/>
      <c r="C28" s="196"/>
      <c r="D28" s="196"/>
      <c r="E28" s="196"/>
      <c r="F28" s="196"/>
    </row>
    <row r="29" spans="1:7" x14ac:dyDescent="0.25">
      <c r="A29" s="78"/>
    </row>
    <row r="30" spans="1:7" x14ac:dyDescent="0.25">
      <c r="A30" s="78"/>
    </row>
    <row r="31" spans="1:7" x14ac:dyDescent="0.25">
      <c r="A31" s="78"/>
    </row>
    <row r="32" spans="1:7" ht="15.75" thickBot="1" x14ac:dyDescent="0.3">
      <c r="A32" s="74" t="s">
        <v>67</v>
      </c>
    </row>
    <row r="33" spans="1:7" ht="72.75" thickBot="1" x14ac:dyDescent="0.3">
      <c r="A33" s="75" t="s">
        <v>38</v>
      </c>
      <c r="B33" s="189" t="s">
        <v>45</v>
      </c>
      <c r="C33" s="184"/>
      <c r="D33" s="113" t="s">
        <v>60</v>
      </c>
      <c r="E33" s="113" t="s">
        <v>46</v>
      </c>
      <c r="F33" s="113" t="s">
        <v>55</v>
      </c>
      <c r="G33" s="113" t="s">
        <v>42</v>
      </c>
    </row>
    <row r="34" spans="1:7" x14ac:dyDescent="0.25">
      <c r="A34" s="138">
        <v>13</v>
      </c>
      <c r="B34" s="190" t="s">
        <v>14</v>
      </c>
      <c r="C34" s="191"/>
      <c r="D34" s="128">
        <f>'predvideno št. postopkov'!B12</f>
        <v>7</v>
      </c>
      <c r="E34" s="129">
        <f>'DOLOČITEV CEN'!B10</f>
        <v>0</v>
      </c>
      <c r="F34" s="130">
        <f>D34*E34</f>
        <v>0</v>
      </c>
      <c r="G34" s="131">
        <f>F34*1.22</f>
        <v>0</v>
      </c>
    </row>
    <row r="35" spans="1:7" x14ac:dyDescent="0.25">
      <c r="A35" s="139">
        <v>14</v>
      </c>
      <c r="B35" s="177" t="s">
        <v>62</v>
      </c>
      <c r="C35" s="178"/>
      <c r="D35" s="87">
        <f>'predvideno št. postopkov'!B13</f>
        <v>5</v>
      </c>
      <c r="E35" s="88">
        <f>'DOLOČITEV CEN'!B11</f>
        <v>0</v>
      </c>
      <c r="F35" s="125">
        <f>D35*E35</f>
        <v>0</v>
      </c>
      <c r="G35" s="132">
        <f>F35*1.22</f>
        <v>0</v>
      </c>
    </row>
    <row r="36" spans="1:7" ht="28.15" customHeight="1" x14ac:dyDescent="0.25">
      <c r="A36" s="139">
        <v>15</v>
      </c>
      <c r="B36" s="177" t="s">
        <v>15</v>
      </c>
      <c r="C36" s="178"/>
      <c r="D36" s="185" t="s">
        <v>16</v>
      </c>
      <c r="E36" s="186"/>
      <c r="F36" s="186"/>
      <c r="G36" s="187"/>
    </row>
    <row r="37" spans="1:7" ht="36" x14ac:dyDescent="0.25">
      <c r="A37" s="139">
        <v>16</v>
      </c>
      <c r="B37" s="177" t="s">
        <v>17</v>
      </c>
      <c r="C37" s="178"/>
      <c r="D37" s="85" t="s">
        <v>94</v>
      </c>
      <c r="E37" s="126"/>
      <c r="F37" s="127">
        <f>'kalkulacija skupne končne cene'!B16</f>
        <v>0</v>
      </c>
      <c r="G37" s="133">
        <f>F37*1.22</f>
        <v>0</v>
      </c>
    </row>
    <row r="38" spans="1:7" ht="48" x14ac:dyDescent="0.25">
      <c r="A38" s="139">
        <v>17</v>
      </c>
      <c r="B38" s="177" t="s">
        <v>18</v>
      </c>
      <c r="C38" s="178"/>
      <c r="D38" s="85" t="s">
        <v>95</v>
      </c>
      <c r="E38" s="126"/>
      <c r="F38" s="127">
        <f>'kalkulacija skupne končne cene'!B17</f>
        <v>0</v>
      </c>
      <c r="G38" s="133">
        <f t="shared" ref="G38:G39" si="0">F38*1.22</f>
        <v>0</v>
      </c>
    </row>
    <row r="39" spans="1:7" ht="48.75" thickBot="1" x14ac:dyDescent="0.3">
      <c r="A39" s="140">
        <v>18</v>
      </c>
      <c r="B39" s="179" t="s">
        <v>19</v>
      </c>
      <c r="C39" s="180"/>
      <c r="D39" s="102" t="s">
        <v>96</v>
      </c>
      <c r="E39" s="134"/>
      <c r="F39" s="135">
        <f>'kalkulacija skupne končne cene'!B18</f>
        <v>0</v>
      </c>
      <c r="G39" s="136">
        <f t="shared" si="0"/>
        <v>0</v>
      </c>
    </row>
    <row r="40" spans="1:7" ht="25.9" customHeight="1" thickBot="1" x14ac:dyDescent="0.3">
      <c r="A40" s="181" t="s">
        <v>36</v>
      </c>
      <c r="B40" s="182"/>
      <c r="C40" s="183"/>
      <c r="D40" s="183"/>
      <c r="E40" s="184"/>
      <c r="F40" s="137">
        <f>F34+F37+F38+F39+F35</f>
        <v>0</v>
      </c>
      <c r="G40" s="137">
        <f>G34+G37+G38+G39+G35</f>
        <v>0</v>
      </c>
    </row>
    <row r="41" spans="1:7" ht="28.9" customHeight="1" x14ac:dyDescent="0.25">
      <c r="A41" s="202" t="s">
        <v>47</v>
      </c>
      <c r="B41" s="203"/>
      <c r="C41" s="203"/>
      <c r="D41" s="203"/>
      <c r="E41" s="203"/>
      <c r="F41" s="203"/>
    </row>
    <row r="42" spans="1:7" x14ac:dyDescent="0.25">
      <c r="A42" s="80"/>
    </row>
    <row r="43" spans="1:7" x14ac:dyDescent="0.25">
      <c r="A43" s="80"/>
    </row>
    <row r="44" spans="1:7" ht="15.75" thickBot="1" x14ac:dyDescent="0.3">
      <c r="A44" s="74" t="s">
        <v>68</v>
      </c>
    </row>
    <row r="45" spans="1:7" ht="48.75" thickBot="1" x14ac:dyDescent="0.3">
      <c r="A45" s="75" t="s">
        <v>38</v>
      </c>
      <c r="B45" s="189" t="s">
        <v>45</v>
      </c>
      <c r="C45" s="183"/>
      <c r="D45" s="183"/>
      <c r="E45" s="183"/>
      <c r="F45" s="184"/>
      <c r="G45" s="76" t="s">
        <v>43</v>
      </c>
    </row>
    <row r="46" spans="1:7" x14ac:dyDescent="0.25">
      <c r="A46" s="138">
        <v>19</v>
      </c>
      <c r="B46" s="190" t="s">
        <v>20</v>
      </c>
      <c r="C46" s="191"/>
      <c r="D46" s="191"/>
      <c r="E46" s="191"/>
      <c r="F46" s="191"/>
      <c r="G46" s="149" t="s">
        <v>48</v>
      </c>
    </row>
    <row r="47" spans="1:7" x14ac:dyDescent="0.25">
      <c r="A47" s="139">
        <v>20</v>
      </c>
      <c r="B47" s="177" t="s">
        <v>22</v>
      </c>
      <c r="C47" s="178"/>
      <c r="D47" s="178"/>
      <c r="E47" s="178"/>
      <c r="F47" s="178"/>
      <c r="G47" s="150" t="s">
        <v>48</v>
      </c>
    </row>
    <row r="48" spans="1:7" ht="15.75" thickBot="1" x14ac:dyDescent="0.3">
      <c r="A48" s="140">
        <v>21</v>
      </c>
      <c r="B48" s="179" t="s">
        <v>76</v>
      </c>
      <c r="C48" s="180"/>
      <c r="D48" s="180"/>
      <c r="E48" s="180"/>
      <c r="F48" s="180"/>
      <c r="G48" s="151" t="s">
        <v>48</v>
      </c>
    </row>
    <row r="49" spans="1:7" ht="24" customHeight="1" x14ac:dyDescent="0.25">
      <c r="A49" s="175" t="s">
        <v>75</v>
      </c>
      <c r="B49" s="176"/>
      <c r="C49" s="176"/>
      <c r="D49" s="176"/>
      <c r="E49" s="176"/>
      <c r="F49" s="176"/>
      <c r="G49" s="176"/>
    </row>
    <row r="50" spans="1:7" x14ac:dyDescent="0.25">
      <c r="A50" s="80"/>
    </row>
    <row r="51" spans="1:7" ht="15.75" thickBot="1" x14ac:dyDescent="0.3">
      <c r="A51" s="74" t="s">
        <v>71</v>
      </c>
    </row>
    <row r="52" spans="1:7" ht="15.75" thickBot="1" x14ac:dyDescent="0.3">
      <c r="A52" s="75" t="s">
        <v>38</v>
      </c>
      <c r="B52" s="204" t="s">
        <v>70</v>
      </c>
      <c r="C52" s="205"/>
      <c r="D52" s="205"/>
      <c r="E52" s="206"/>
      <c r="F52" s="76" t="s">
        <v>80</v>
      </c>
      <c r="G52" s="76" t="s">
        <v>79</v>
      </c>
    </row>
    <row r="53" spans="1:7" ht="15.75" thickBot="1" x14ac:dyDescent="0.3">
      <c r="A53" s="114">
        <v>22</v>
      </c>
      <c r="B53" s="207" t="s">
        <v>69</v>
      </c>
      <c r="C53" s="208"/>
      <c r="D53" s="208"/>
      <c r="E53" s="209"/>
      <c r="F53" s="115">
        <f>F27+F40</f>
        <v>0</v>
      </c>
      <c r="G53" s="115">
        <f>G27+G40</f>
        <v>0</v>
      </c>
    </row>
    <row r="54" spans="1:7" x14ac:dyDescent="0.25">
      <c r="A54" s="112"/>
      <c r="B54" s="116"/>
      <c r="C54" s="117"/>
      <c r="D54" s="117"/>
    </row>
    <row r="55" spans="1:7" x14ac:dyDescent="0.25">
      <c r="A55" s="112"/>
      <c r="B55" s="116"/>
      <c r="C55" s="117"/>
      <c r="D55" s="117"/>
    </row>
    <row r="56" spans="1:7" x14ac:dyDescent="0.25">
      <c r="A56" s="112"/>
      <c r="B56" s="116"/>
      <c r="C56" s="117"/>
      <c r="D56" s="117"/>
    </row>
    <row r="57" spans="1:7" x14ac:dyDescent="0.25">
      <c r="A57" s="112"/>
      <c r="B57" s="116"/>
      <c r="C57" s="117"/>
      <c r="D57" s="117"/>
    </row>
    <row r="58" spans="1:7" x14ac:dyDescent="0.25">
      <c r="A58" s="112"/>
      <c r="B58" s="116"/>
      <c r="C58" s="117"/>
      <c r="D58" s="117"/>
    </row>
    <row r="59" spans="1:7" x14ac:dyDescent="0.25">
      <c r="A59" s="112"/>
      <c r="B59" s="116"/>
      <c r="C59" s="117"/>
      <c r="D59" s="117"/>
    </row>
    <row r="60" spans="1:7" x14ac:dyDescent="0.25">
      <c r="A60" s="80"/>
    </row>
    <row r="61" spans="1:7" x14ac:dyDescent="0.25">
      <c r="A61" s="83" t="s">
        <v>49</v>
      </c>
      <c r="B61" s="83"/>
      <c r="E61" s="193" t="s">
        <v>52</v>
      </c>
      <c r="F61" s="194"/>
      <c r="G61" s="194"/>
    </row>
    <row r="62" spans="1:7" x14ac:dyDescent="0.25">
      <c r="A62" s="83" t="s">
        <v>50</v>
      </c>
      <c r="E62" s="81"/>
    </row>
    <row r="63" spans="1:7" x14ac:dyDescent="0.25">
      <c r="A63" s="81"/>
      <c r="B63" s="84" t="s">
        <v>51</v>
      </c>
      <c r="E63" s="193" t="s">
        <v>53</v>
      </c>
      <c r="F63" s="194"/>
      <c r="G63" s="194"/>
    </row>
    <row r="64" spans="1:7" x14ac:dyDescent="0.25">
      <c r="A64" s="81"/>
      <c r="B64" s="81"/>
      <c r="E64" s="81"/>
    </row>
    <row r="65" spans="1:7" x14ac:dyDescent="0.25">
      <c r="A65" s="81"/>
      <c r="B65" s="81"/>
      <c r="E65" s="193" t="s">
        <v>54</v>
      </c>
      <c r="F65" s="194"/>
      <c r="G65" s="194"/>
    </row>
    <row r="66" spans="1:7" x14ac:dyDescent="0.25">
      <c r="A66" s="82"/>
    </row>
    <row r="67" spans="1:7" x14ac:dyDescent="0.25">
      <c r="A67" s="82"/>
    </row>
    <row r="68" spans="1:7" x14ac:dyDescent="0.25">
      <c r="A68" s="73"/>
    </row>
  </sheetData>
  <sheetProtection algorithmName="SHA-512" hashValue="pvQgK2P+Kcw4a3qmQfVl1N2YJcb08XAEhLK0il7ZLuWUN+u0E7pNO2bgaocB42lAmEykqs9kSj0VxGRaEihlXw==" saltValue="XCuf+8Iq348A/6HN+3dUoQ==" spinCount="100000" sheet="1" objects="1" scenarios="1"/>
  <mergeCells count="30">
    <mergeCell ref="E65:G65"/>
    <mergeCell ref="A41:F41"/>
    <mergeCell ref="E61:G61"/>
    <mergeCell ref="B45:F45"/>
    <mergeCell ref="B46:F46"/>
    <mergeCell ref="B47:F47"/>
    <mergeCell ref="B48:F48"/>
    <mergeCell ref="B52:E52"/>
    <mergeCell ref="B53:E53"/>
    <mergeCell ref="A12:F12"/>
    <mergeCell ref="E63:G63"/>
    <mergeCell ref="A28:F28"/>
    <mergeCell ref="A10:F10"/>
    <mergeCell ref="A27:E27"/>
    <mergeCell ref="A2:G2"/>
    <mergeCell ref="A49:G49"/>
    <mergeCell ref="B36:C36"/>
    <mergeCell ref="B37:C37"/>
    <mergeCell ref="B38:C38"/>
    <mergeCell ref="B39:C39"/>
    <mergeCell ref="A40:E40"/>
    <mergeCell ref="D36:G36"/>
    <mergeCell ref="A13:F13"/>
    <mergeCell ref="B33:C33"/>
    <mergeCell ref="B34:C34"/>
    <mergeCell ref="B35:C35"/>
    <mergeCell ref="A7:F7"/>
    <mergeCell ref="A8:F8"/>
    <mergeCell ref="A5:F5"/>
    <mergeCell ref="A6:F6"/>
  </mergeCell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D13"/>
  <sheetViews>
    <sheetView workbookViewId="0">
      <selection sqref="A1:C1"/>
    </sheetView>
  </sheetViews>
  <sheetFormatPr defaultRowHeight="15" x14ac:dyDescent="0.25"/>
  <cols>
    <col min="1" max="1" width="66.7109375" customWidth="1"/>
    <col min="2" max="4" width="28.28515625" customWidth="1"/>
  </cols>
  <sheetData>
    <row r="1" spans="1:4" x14ac:dyDescent="0.25">
      <c r="A1" s="210" t="s">
        <v>87</v>
      </c>
      <c r="B1" s="174"/>
      <c r="C1" s="174"/>
    </row>
    <row r="2" spans="1:4" ht="15.75" thickBot="1" x14ac:dyDescent="0.3">
      <c r="A2" s="13"/>
      <c r="B2" s="21"/>
      <c r="C2" s="21"/>
    </row>
    <row r="3" spans="1:4" ht="24.75" thickBot="1" x14ac:dyDescent="0.3">
      <c r="A3" s="6" t="s">
        <v>88</v>
      </c>
      <c r="B3" s="7" t="s">
        <v>58</v>
      </c>
      <c r="C3" s="6" t="s">
        <v>8</v>
      </c>
      <c r="D3" s="6" t="s">
        <v>9</v>
      </c>
    </row>
    <row r="4" spans="1:4" ht="15.75" thickBot="1" x14ac:dyDescent="0.3">
      <c r="A4" s="89" t="s">
        <v>10</v>
      </c>
      <c r="B4" s="157">
        <v>6000</v>
      </c>
      <c r="C4" s="158">
        <v>0</v>
      </c>
      <c r="D4" s="35"/>
    </row>
    <row r="5" spans="1:4" ht="15.75" thickBot="1" x14ac:dyDescent="0.3">
      <c r="A5" s="154" t="s">
        <v>89</v>
      </c>
      <c r="B5" s="157">
        <v>6000</v>
      </c>
      <c r="C5" s="159">
        <v>0</v>
      </c>
      <c r="D5" s="36"/>
    </row>
    <row r="6" spans="1:4" ht="15.75" thickBot="1" x14ac:dyDescent="0.3">
      <c r="A6" s="26" t="s">
        <v>12</v>
      </c>
      <c r="B6" s="157">
        <v>6000</v>
      </c>
      <c r="C6" s="159">
        <v>0</v>
      </c>
      <c r="D6" s="168">
        <v>0</v>
      </c>
    </row>
    <row r="7" spans="1:4" ht="15.75" thickBot="1" x14ac:dyDescent="0.3">
      <c r="A7" s="169" t="s">
        <v>32</v>
      </c>
      <c r="B7" s="170">
        <v>6000</v>
      </c>
      <c r="C7" s="37" t="s">
        <v>6</v>
      </c>
      <c r="D7" s="38"/>
    </row>
    <row r="8" spans="1:4" ht="28.15" customHeight="1" x14ac:dyDescent="0.25">
      <c r="A8" s="211" t="s">
        <v>90</v>
      </c>
      <c r="B8" s="212"/>
      <c r="C8" s="212"/>
      <c r="D8" s="212"/>
    </row>
    <row r="10" spans="1:4" x14ac:dyDescent="0.25">
      <c r="A10" s="210" t="s">
        <v>27</v>
      </c>
      <c r="B10" s="174"/>
      <c r="C10" s="174"/>
    </row>
    <row r="11" spans="1:4" ht="15.75" thickBot="1" x14ac:dyDescent="0.3">
      <c r="A11" s="4"/>
      <c r="B11" s="4"/>
      <c r="C11" s="4"/>
    </row>
    <row r="12" spans="1:4" ht="15.75" thickBot="1" x14ac:dyDescent="0.3">
      <c r="A12" s="41" t="s">
        <v>63</v>
      </c>
      <c r="B12" s="155">
        <v>7</v>
      </c>
      <c r="C12" s="45"/>
    </row>
    <row r="13" spans="1:4" ht="15.75" thickBot="1" x14ac:dyDescent="0.3">
      <c r="A13" s="40" t="s">
        <v>64</v>
      </c>
      <c r="B13" s="156">
        <v>5</v>
      </c>
      <c r="C13" s="45"/>
    </row>
  </sheetData>
  <sheetProtection algorithmName="SHA-512" hashValue="wXdI3eR9ZB7YQ3FsaSTDdDGlC5E7P2pli3HWWh1oM2HsCO3NHU0Bji6mY+M1kJaNjVNj7Wqn8FlVyOGbnQ6rsg==" saltValue="lEVgYlWap0LdHcy8XEOoRA==" spinCount="100000" sheet="1" objects="1" scenarios="1"/>
  <mergeCells count="3">
    <mergeCell ref="A10:C10"/>
    <mergeCell ref="A8:D8"/>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F27"/>
  <sheetViews>
    <sheetView workbookViewId="0">
      <selection sqref="A1:C1"/>
    </sheetView>
  </sheetViews>
  <sheetFormatPr defaultRowHeight="15" x14ac:dyDescent="0.25"/>
  <cols>
    <col min="1" max="1" width="66.7109375" customWidth="1"/>
    <col min="2" max="4" width="28.28515625" customWidth="1"/>
  </cols>
  <sheetData>
    <row r="1" spans="1:6" x14ac:dyDescent="0.25">
      <c r="A1" s="210" t="s">
        <v>97</v>
      </c>
      <c r="B1" s="174"/>
      <c r="C1" s="174"/>
    </row>
    <row r="3" spans="1:6" x14ac:dyDescent="0.25">
      <c r="A3" s="210" t="s">
        <v>88</v>
      </c>
      <c r="B3" s="174"/>
      <c r="C3" s="174"/>
    </row>
    <row r="4" spans="1:6" ht="15.75" thickBot="1" x14ac:dyDescent="0.3">
      <c r="A4" s="13"/>
      <c r="B4" s="21"/>
      <c r="C4" s="21"/>
    </row>
    <row r="5" spans="1:6" ht="24.75" thickBot="1" x14ac:dyDescent="0.3">
      <c r="A5" s="6" t="s">
        <v>88</v>
      </c>
      <c r="B5" s="7" t="s">
        <v>58</v>
      </c>
      <c r="C5" s="6" t="s">
        <v>8</v>
      </c>
      <c r="D5" s="6" t="s">
        <v>9</v>
      </c>
    </row>
    <row r="6" spans="1:6" ht="15.75" thickBot="1" x14ac:dyDescent="0.3">
      <c r="A6" s="89" t="s">
        <v>10</v>
      </c>
      <c r="B6" s="48">
        <f>'DOLOČITEV CEN'!$B$6*1/6</f>
        <v>0</v>
      </c>
      <c r="C6" s="49">
        <f>'DOLOČITEV CEN'!$B$6*1/4</f>
        <v>0</v>
      </c>
      <c r="D6" s="35"/>
      <c r="F6" s="153"/>
    </row>
    <row r="7" spans="1:6" ht="15.75" thickBot="1" x14ac:dyDescent="0.3">
      <c r="A7" s="27" t="s">
        <v>11</v>
      </c>
      <c r="B7" s="50">
        <f>'DOLOČITEV CEN'!$B$5*1/6</f>
        <v>0</v>
      </c>
      <c r="C7" s="47">
        <f>'DOLOČITEV CEN'!$B$5*1/4</f>
        <v>0</v>
      </c>
      <c r="D7" s="36"/>
    </row>
    <row r="8" spans="1:6" ht="15.75" thickBot="1" x14ac:dyDescent="0.3">
      <c r="A8" s="26" t="s">
        <v>12</v>
      </c>
      <c r="B8" s="50">
        <f>'DOLOČITEV CEN'!$B$4*1/4</f>
        <v>0</v>
      </c>
      <c r="C8" s="47">
        <f>'DOLOČITEV CEN'!$B$4*1/2</f>
        <v>0</v>
      </c>
      <c r="D8" s="51">
        <f>'DOLOČITEV CEN'!$B$4*1</f>
        <v>0</v>
      </c>
    </row>
    <row r="9" spans="1:6" ht="15.75" thickBot="1" x14ac:dyDescent="0.3">
      <c r="A9" s="26" t="s">
        <v>32</v>
      </c>
      <c r="B9" s="52">
        <f>'DOLOČITEV CEN'!B8</f>
        <v>0</v>
      </c>
      <c r="C9" s="37" t="s">
        <v>6</v>
      </c>
      <c r="D9" s="38"/>
    </row>
    <row r="10" spans="1:6" ht="28.15" customHeight="1" x14ac:dyDescent="0.25">
      <c r="A10" s="214" t="s">
        <v>91</v>
      </c>
      <c r="B10" s="212"/>
      <c r="C10" s="212"/>
      <c r="D10" s="212"/>
    </row>
    <row r="12" spans="1:6" x14ac:dyDescent="0.25">
      <c r="A12" s="210" t="s">
        <v>27</v>
      </c>
      <c r="B12" s="174"/>
      <c r="C12" s="174"/>
    </row>
    <row r="13" spans="1:6" ht="15.75" thickBot="1" x14ac:dyDescent="0.3">
      <c r="A13" s="4"/>
      <c r="B13" s="4"/>
      <c r="C13" s="4"/>
      <c r="D13" s="4"/>
    </row>
    <row r="14" spans="1:6" ht="15.75" thickBot="1" x14ac:dyDescent="0.3">
      <c r="A14" s="41" t="s">
        <v>14</v>
      </c>
      <c r="B14" s="53">
        <f>'DOLOČITEV CEN'!B10</f>
        <v>0</v>
      </c>
      <c r="C14" s="45"/>
      <c r="D14" s="39"/>
    </row>
    <row r="15" spans="1:6" ht="15.75" thickBot="1" x14ac:dyDescent="0.3">
      <c r="A15" s="40" t="s">
        <v>62</v>
      </c>
      <c r="B15" s="110">
        <f>'DOLOČITEV CEN'!B11</f>
        <v>0</v>
      </c>
      <c r="C15" s="45"/>
      <c r="D15" s="39"/>
    </row>
    <row r="16" spans="1:6" ht="24.75" thickBot="1" x14ac:dyDescent="0.3">
      <c r="A16" s="40" t="s">
        <v>15</v>
      </c>
      <c r="B16" s="43" t="s">
        <v>16</v>
      </c>
      <c r="C16" s="44"/>
      <c r="D16" s="46"/>
    </row>
    <row r="17" spans="1:4" ht="15.75" thickBot="1" x14ac:dyDescent="0.3">
      <c r="A17" s="28" t="s">
        <v>17</v>
      </c>
      <c r="B17" s="60">
        <f>'DOLOČITEV CEN'!B5*2*80</f>
        <v>0</v>
      </c>
      <c r="C17" s="30" t="s">
        <v>6</v>
      </c>
      <c r="D17" s="31" t="s">
        <v>7</v>
      </c>
    </row>
    <row r="18" spans="1:4" ht="15.75" thickBot="1" x14ac:dyDescent="0.3">
      <c r="A18" s="28" t="s">
        <v>18</v>
      </c>
      <c r="B18" s="60">
        <f>'DOLOČITEV CEN'!B5*1*60</f>
        <v>0</v>
      </c>
      <c r="C18" s="29" t="s">
        <v>6</v>
      </c>
      <c r="D18" s="32" t="s">
        <v>7</v>
      </c>
    </row>
    <row r="19" spans="1:4" x14ac:dyDescent="0.25">
      <c r="A19" s="28" t="s">
        <v>19</v>
      </c>
      <c r="B19" s="61">
        <f>'DOLOČITEV CEN'!B6*1*20</f>
        <v>0</v>
      </c>
      <c r="C19" s="37" t="s">
        <v>6</v>
      </c>
      <c r="D19" s="42" t="s">
        <v>7</v>
      </c>
    </row>
    <row r="20" spans="1:4" x14ac:dyDescent="0.25">
      <c r="A20" s="11"/>
    </row>
    <row r="21" spans="1:4" x14ac:dyDescent="0.25">
      <c r="A21" s="11"/>
    </row>
    <row r="22" spans="1:4" x14ac:dyDescent="0.25">
      <c r="A22" s="213" t="s">
        <v>28</v>
      </c>
      <c r="B22" s="212"/>
      <c r="C22" s="212"/>
    </row>
    <row r="23" spans="1:4" x14ac:dyDescent="0.25">
      <c r="A23" s="18"/>
      <c r="B23" s="19"/>
      <c r="C23" s="20"/>
    </row>
    <row r="24" spans="1:4" x14ac:dyDescent="0.25">
      <c r="A24" s="12" t="s">
        <v>20</v>
      </c>
      <c r="B24" s="16" t="s">
        <v>21</v>
      </c>
      <c r="C24" s="14"/>
      <c r="D24" s="15"/>
    </row>
    <row r="25" spans="1:4" x14ac:dyDescent="0.25">
      <c r="A25" s="5" t="s">
        <v>22</v>
      </c>
      <c r="B25" s="17" t="s">
        <v>23</v>
      </c>
      <c r="C25" s="14"/>
      <c r="D25" s="15"/>
    </row>
    <row r="26" spans="1:4" ht="60" x14ac:dyDescent="0.25">
      <c r="A26" s="5" t="s">
        <v>24</v>
      </c>
      <c r="B26" s="10" t="s">
        <v>25</v>
      </c>
      <c r="C26" s="14"/>
      <c r="D26" s="15"/>
    </row>
    <row r="27" spans="1:4" x14ac:dyDescent="0.25">
      <c r="A27" s="214" t="s">
        <v>26</v>
      </c>
      <c r="B27" s="215"/>
      <c r="C27" s="212"/>
      <c r="D27" s="212"/>
    </row>
  </sheetData>
  <sheetProtection algorithmName="SHA-512" hashValue="GWThuLMmV+x4+x9i9s1HM6YYsN7p57z9GlyzHBd0l9xreJmp4bwB4JEs8Rx7L0gnfzy4vcq2s1mmcLJFLyCBuw==" saltValue="4u8vjx4aBv+bz5aWZuWnCA==" spinCount="100000" sheet="1" objects="1" scenarios="1"/>
  <mergeCells count="6">
    <mergeCell ref="A22:C22"/>
    <mergeCell ref="A27:D27"/>
    <mergeCell ref="A10:D10"/>
    <mergeCell ref="A12:C12"/>
    <mergeCell ref="A1:C1"/>
    <mergeCell ref="A3:C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A1:D32"/>
  <sheetViews>
    <sheetView workbookViewId="0">
      <selection sqref="A1:C1"/>
    </sheetView>
  </sheetViews>
  <sheetFormatPr defaultRowHeight="15" x14ac:dyDescent="0.25"/>
  <cols>
    <col min="1" max="1" width="66.7109375" customWidth="1"/>
    <col min="2" max="4" width="28.28515625" customWidth="1"/>
    <col min="6" max="6" width="11.5703125" bestFit="1" customWidth="1"/>
  </cols>
  <sheetData>
    <row r="1" spans="1:4" x14ac:dyDescent="0.25">
      <c r="A1" s="210" t="s">
        <v>29</v>
      </c>
      <c r="B1" s="174"/>
      <c r="C1" s="174"/>
    </row>
    <row r="3" spans="1:4" ht="15.75" thickBot="1" x14ac:dyDescent="0.3">
      <c r="A3" s="13"/>
      <c r="B3" s="21"/>
      <c r="C3" s="21"/>
    </row>
    <row r="4" spans="1:4" ht="24.75" thickBot="1" x14ac:dyDescent="0.3">
      <c r="A4" s="6" t="s">
        <v>88</v>
      </c>
      <c r="B4" s="7" t="s">
        <v>58</v>
      </c>
      <c r="C4" s="6" t="s">
        <v>8</v>
      </c>
      <c r="D4" s="6" t="s">
        <v>9</v>
      </c>
    </row>
    <row r="5" spans="1:4" x14ac:dyDescent="0.25">
      <c r="A5" s="26" t="s">
        <v>10</v>
      </c>
      <c r="B5" s="165">
        <f>'kalkulacija cen postavk'!B6*'predvideno št. postopkov'!B4</f>
        <v>0</v>
      </c>
      <c r="C5" s="62">
        <f>'kalkulacija cen postavk'!C6*'predvideno št. postopkov'!C4</f>
        <v>0</v>
      </c>
      <c r="D5" s="35"/>
    </row>
    <row r="6" spans="1:4" ht="24.75" thickBot="1" x14ac:dyDescent="0.3">
      <c r="A6" s="27" t="s">
        <v>92</v>
      </c>
      <c r="B6" s="166">
        <f>'kalkulacija cen postavk'!B7*'predvideno št. postopkov'!B5</f>
        <v>0</v>
      </c>
      <c r="C6" s="63">
        <f>'kalkulacija cen postavk'!C7*'predvideno št. postopkov'!C5</f>
        <v>0</v>
      </c>
      <c r="D6" s="36"/>
    </row>
    <row r="7" spans="1:4" ht="15.75" thickBot="1" x14ac:dyDescent="0.3">
      <c r="A7" s="26" t="s">
        <v>12</v>
      </c>
      <c r="B7" s="166">
        <f>'kalkulacija cen postavk'!B8*'predvideno št. postopkov'!B6</f>
        <v>0</v>
      </c>
      <c r="C7" s="63">
        <f>'kalkulacija cen postavk'!C8*'predvideno št. postopkov'!C6</f>
        <v>0</v>
      </c>
      <c r="D7" s="64">
        <f>'kalkulacija cen postavk'!D8*'predvideno št. postopkov'!D6</f>
        <v>0</v>
      </c>
    </row>
    <row r="8" spans="1:4" ht="15.75" thickBot="1" x14ac:dyDescent="0.3">
      <c r="A8" s="26" t="s">
        <v>32</v>
      </c>
      <c r="B8" s="167">
        <f>'kalkulacija cen postavk'!B9*'predvideno št. postopkov'!B7</f>
        <v>0</v>
      </c>
      <c r="C8" s="65" t="s">
        <v>6</v>
      </c>
      <c r="D8" s="38"/>
    </row>
    <row r="9" spans="1:4" ht="28.15" customHeight="1" thickBot="1" x14ac:dyDescent="0.3">
      <c r="A9" s="8" t="s">
        <v>13</v>
      </c>
      <c r="B9" s="20"/>
      <c r="C9" s="9" t="s">
        <v>34</v>
      </c>
      <c r="D9" s="162">
        <f>SUM(B5:B8,C5,C6,C7,D7)</f>
        <v>0</v>
      </c>
    </row>
    <row r="11" spans="1:4" x14ac:dyDescent="0.25">
      <c r="A11" s="210" t="s">
        <v>27</v>
      </c>
      <c r="B11" s="174"/>
      <c r="C11" s="174"/>
    </row>
    <row r="12" spans="1:4" ht="15.75" thickBot="1" x14ac:dyDescent="0.3">
      <c r="A12" s="4"/>
      <c r="B12" s="4"/>
      <c r="C12" s="4"/>
      <c r="D12" s="4"/>
    </row>
    <row r="13" spans="1:4" ht="15.75" thickBot="1" x14ac:dyDescent="0.3">
      <c r="A13" s="41" t="s">
        <v>14</v>
      </c>
      <c r="B13" s="59">
        <f>'DOLOČITEV CEN'!B10*'predvideno št. postopkov'!B12</f>
        <v>0</v>
      </c>
      <c r="C13" s="45"/>
      <c r="D13" s="39"/>
    </row>
    <row r="14" spans="1:4" ht="15.75" thickBot="1" x14ac:dyDescent="0.3">
      <c r="A14" s="40" t="s">
        <v>62</v>
      </c>
      <c r="B14" s="111">
        <f>'DOLOČITEV CEN'!B11*'predvideno št. postopkov'!B13</f>
        <v>0</v>
      </c>
      <c r="C14" s="45"/>
      <c r="D14" s="39"/>
    </row>
    <row r="15" spans="1:4" ht="24.75" thickBot="1" x14ac:dyDescent="0.3">
      <c r="A15" s="40" t="s">
        <v>15</v>
      </c>
      <c r="B15" s="66" t="s">
        <v>16</v>
      </c>
      <c r="C15" s="44"/>
      <c r="D15" s="46"/>
    </row>
    <row r="16" spans="1:4" ht="15.75" thickBot="1" x14ac:dyDescent="0.3">
      <c r="A16" s="28" t="s">
        <v>17</v>
      </c>
      <c r="B16" s="163">
        <f>'DOLOČITEV CEN'!B5*2*80</f>
        <v>0</v>
      </c>
      <c r="C16" s="67" t="s">
        <v>6</v>
      </c>
      <c r="D16" s="68" t="s">
        <v>7</v>
      </c>
    </row>
    <row r="17" spans="1:4" ht="15.75" thickBot="1" x14ac:dyDescent="0.3">
      <c r="A17" s="28" t="s">
        <v>18</v>
      </c>
      <c r="B17" s="163">
        <f>'DOLOČITEV CEN'!B5*1*60</f>
        <v>0</v>
      </c>
      <c r="C17" s="33" t="s">
        <v>6</v>
      </c>
      <c r="D17" s="34" t="s">
        <v>7</v>
      </c>
    </row>
    <row r="18" spans="1:4" ht="15.75" thickBot="1" x14ac:dyDescent="0.3">
      <c r="A18" s="28" t="s">
        <v>19</v>
      </c>
      <c r="B18" s="164">
        <f>'DOLOČITEV CEN'!B6*1*20</f>
        <v>0</v>
      </c>
      <c r="C18" s="65" t="s">
        <v>6</v>
      </c>
      <c r="D18" s="69" t="s">
        <v>7</v>
      </c>
    </row>
    <row r="19" spans="1:4" ht="15.75" thickBot="1" x14ac:dyDescent="0.3">
      <c r="A19" s="11"/>
      <c r="C19" s="9" t="s">
        <v>34</v>
      </c>
      <c r="D19" s="162">
        <f>SUM(B13,B14,B16,B17,B18)</f>
        <v>0</v>
      </c>
    </row>
    <row r="20" spans="1:4" x14ac:dyDescent="0.25">
      <c r="A20" s="11"/>
    </row>
    <row r="21" spans="1:4" x14ac:dyDescent="0.25">
      <c r="A21" s="54" t="s">
        <v>28</v>
      </c>
      <c r="B21" s="20"/>
      <c r="C21" s="20"/>
    </row>
    <row r="22" spans="1:4" ht="15.75" thickBot="1" x14ac:dyDescent="0.3">
      <c r="A22" s="18"/>
      <c r="B22" s="19"/>
      <c r="C22" s="20"/>
    </row>
    <row r="23" spans="1:4" ht="15.75" thickBot="1" x14ac:dyDescent="0.3">
      <c r="A23" s="12" t="s">
        <v>20</v>
      </c>
      <c r="B23" s="70" t="s">
        <v>21</v>
      </c>
      <c r="C23" s="14"/>
      <c r="D23" s="15"/>
    </row>
    <row r="24" spans="1:4" ht="15.75" thickBot="1" x14ac:dyDescent="0.3">
      <c r="A24" s="5" t="s">
        <v>22</v>
      </c>
      <c r="B24" s="71" t="s">
        <v>23</v>
      </c>
      <c r="C24" s="14"/>
      <c r="D24" s="15"/>
    </row>
    <row r="25" spans="1:4" ht="60" x14ac:dyDescent="0.25">
      <c r="A25" s="5" t="s">
        <v>24</v>
      </c>
      <c r="B25" s="72" t="s">
        <v>25</v>
      </c>
      <c r="C25" s="14"/>
      <c r="D25" s="15"/>
    </row>
    <row r="26" spans="1:4" x14ac:dyDescent="0.25">
      <c r="A26" s="214" t="s">
        <v>26</v>
      </c>
      <c r="B26" s="215"/>
      <c r="C26" s="212"/>
      <c r="D26" s="212"/>
    </row>
    <row r="29" spans="1:4" x14ac:dyDescent="0.25">
      <c r="A29" s="54" t="s">
        <v>65</v>
      </c>
    </row>
    <row r="30" spans="1:4" x14ac:dyDescent="0.25">
      <c r="A30" s="56" t="s">
        <v>93</v>
      </c>
      <c r="B30" s="160">
        <f>D9</f>
        <v>0</v>
      </c>
    </row>
    <row r="31" spans="1:4" ht="45.75" thickBot="1" x14ac:dyDescent="0.3">
      <c r="A31" s="57" t="s">
        <v>35</v>
      </c>
      <c r="B31" s="161">
        <f>D19</f>
        <v>0</v>
      </c>
    </row>
    <row r="32" spans="1:4" ht="15.75" thickBot="1" x14ac:dyDescent="0.3">
      <c r="A32" s="55" t="s">
        <v>78</v>
      </c>
      <c r="B32" s="58">
        <f>SUM(B30:B31)</f>
        <v>0</v>
      </c>
    </row>
  </sheetData>
  <sheetProtection algorithmName="SHA-512" hashValue="gM6u+7YUKvu29YeWQEa82Llz+6x326GHRlv8DTnIYLKUwO+k1K6+We9+tHG1rHSg0vwx7jB8sgL8gvuujj7Lsw==" saltValue="jgeyWD0LzQ1xrz/mbcw05Q==" spinCount="100000" sheet="1" objects="1" scenarios="1"/>
  <mergeCells count="3">
    <mergeCell ref="A11:C11"/>
    <mergeCell ref="A26:D26"/>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DOLOČITEV CEN</vt:lpstr>
      <vt:lpstr>PREDRAČUN</vt:lpstr>
      <vt:lpstr>predvideno št. postopkov</vt:lpstr>
      <vt:lpstr>kalkulacija cen postavk</vt:lpstr>
      <vt:lpstr>kalkulacija skupne končne cene</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Minič, Denis</dc:creator>
  <cp:lastModifiedBy>Jerneja Škofič</cp:lastModifiedBy>
  <cp:lastPrinted>2022-05-10T09:02:17Z</cp:lastPrinted>
  <dcterms:created xsi:type="dcterms:W3CDTF">2022-05-06T07:01:22Z</dcterms:created>
  <dcterms:modified xsi:type="dcterms:W3CDTF">2023-06-01T08:07:57Z</dcterms:modified>
</cp:coreProperties>
</file>