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bookViews>
    <workbookView xWindow="0" yWindow="0" windowWidth="25200" windowHeight="11985"/>
  </bookViews>
  <sheets>
    <sheet name="TABELA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8" i="1" l="1"/>
  <c r="N48" i="1"/>
  <c r="I48" i="1"/>
  <c r="D48" i="1"/>
  <c r="B47" i="1"/>
  <c r="B46" i="1"/>
  <c r="B45" i="1"/>
  <c r="B44" i="1"/>
  <c r="B43" i="1"/>
  <c r="B42" i="1"/>
  <c r="B41" i="1"/>
  <c r="B40" i="1"/>
  <c r="B39" i="1"/>
  <c r="B38" i="1" s="1"/>
  <c r="AA38" i="1"/>
  <c r="AA48" i="1" s="1"/>
  <c r="Z38" i="1"/>
  <c r="Z48" i="1" s="1"/>
  <c r="Y38" i="1"/>
  <c r="Y48" i="1" s="1"/>
  <c r="X38" i="1"/>
  <c r="V38" i="1"/>
  <c r="U38" i="1"/>
  <c r="T38" i="1"/>
  <c r="S38" i="1"/>
  <c r="Q38" i="1"/>
  <c r="Q48" i="1" s="1"/>
  <c r="P38" i="1"/>
  <c r="P48" i="1" s="1"/>
  <c r="O38" i="1"/>
  <c r="O48" i="1" s="1"/>
  <c r="N38" i="1"/>
  <c r="L38" i="1"/>
  <c r="L48" i="1" s="1"/>
  <c r="K38" i="1"/>
  <c r="K48" i="1" s="1"/>
  <c r="J38" i="1"/>
  <c r="J48" i="1" s="1"/>
  <c r="I38" i="1"/>
  <c r="G38" i="1"/>
  <c r="G48" i="1" s="1"/>
  <c r="F38" i="1"/>
  <c r="F48" i="1" s="1"/>
  <c r="E38" i="1"/>
  <c r="E48" i="1" s="1"/>
  <c r="D38" i="1"/>
  <c r="B37" i="1"/>
  <c r="B35" i="1" s="1"/>
  <c r="B36" i="1"/>
  <c r="AA35" i="1"/>
  <c r="Z35" i="1"/>
  <c r="Y35" i="1"/>
  <c r="X35" i="1"/>
  <c r="V35" i="1"/>
  <c r="U35" i="1"/>
  <c r="T35" i="1"/>
  <c r="S35" i="1"/>
  <c r="Q35" i="1"/>
  <c r="P35" i="1"/>
  <c r="O35" i="1"/>
  <c r="N35" i="1"/>
  <c r="L35" i="1"/>
  <c r="K35" i="1"/>
  <c r="J35" i="1"/>
  <c r="I35" i="1"/>
  <c r="G35" i="1"/>
  <c r="F35" i="1"/>
  <c r="E35" i="1"/>
  <c r="D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AA18" i="1"/>
  <c r="Z18" i="1"/>
  <c r="Y18" i="1"/>
  <c r="X18" i="1"/>
  <c r="V18" i="1"/>
  <c r="U18" i="1"/>
  <c r="T18" i="1"/>
  <c r="S18" i="1"/>
  <c r="S48" i="1" s="1"/>
  <c r="Q18" i="1"/>
  <c r="P18" i="1"/>
  <c r="O18" i="1"/>
  <c r="N18" i="1"/>
  <c r="L18" i="1"/>
  <c r="K18" i="1"/>
  <c r="J18" i="1"/>
  <c r="I18" i="1"/>
  <c r="G18" i="1"/>
  <c r="F18" i="1"/>
  <c r="E18" i="1"/>
  <c r="D18" i="1"/>
  <c r="B17" i="1"/>
  <c r="B14" i="1" s="1"/>
  <c r="B16" i="1"/>
  <c r="B15" i="1"/>
  <c r="AA14" i="1"/>
  <c r="Z14" i="1"/>
  <c r="Y14" i="1"/>
  <c r="X14" i="1"/>
  <c r="V14" i="1"/>
  <c r="U14" i="1"/>
  <c r="T14" i="1"/>
  <c r="S14" i="1"/>
  <c r="Q14" i="1"/>
  <c r="P14" i="1"/>
  <c r="O14" i="1"/>
  <c r="N14" i="1"/>
  <c r="L14" i="1"/>
  <c r="K14" i="1"/>
  <c r="J14" i="1"/>
  <c r="I14" i="1"/>
  <c r="G14" i="1"/>
  <c r="F14" i="1"/>
  <c r="E14" i="1"/>
  <c r="D14" i="1"/>
  <c r="B13" i="1"/>
  <c r="B11" i="1" s="1"/>
  <c r="B12" i="1"/>
  <c r="AA11" i="1"/>
  <c r="Z11" i="1"/>
  <c r="Y11" i="1"/>
  <c r="X11" i="1"/>
  <c r="V11" i="1"/>
  <c r="U11" i="1"/>
  <c r="T11" i="1"/>
  <c r="S11" i="1"/>
  <c r="Q11" i="1"/>
  <c r="P11" i="1"/>
  <c r="O11" i="1"/>
  <c r="N11" i="1"/>
  <c r="L11" i="1"/>
  <c r="K11" i="1"/>
  <c r="J11" i="1"/>
  <c r="I11" i="1"/>
  <c r="G11" i="1"/>
  <c r="F11" i="1"/>
  <c r="E11" i="1"/>
  <c r="D11" i="1"/>
  <c r="B10" i="1"/>
  <c r="B9" i="1"/>
  <c r="B8" i="1"/>
  <c r="B7" i="1"/>
  <c r="B6" i="1"/>
  <c r="AA5" i="1"/>
  <c r="Z5" i="1"/>
  <c r="Y5" i="1"/>
  <c r="X5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  <c r="B5" i="1"/>
  <c r="U48" i="1" l="1"/>
  <c r="V48" i="1"/>
  <c r="B18" i="1"/>
  <c r="B48" i="1" s="1"/>
  <c r="T48" i="1"/>
</calcChain>
</file>

<file path=xl/sharedStrings.xml><?xml version="1.0" encoding="utf-8"?>
<sst xmlns="http://schemas.openxmlformats.org/spreadsheetml/2006/main" count="81" uniqueCount="54">
  <si>
    <t>UKREPI PO SKLADIH</t>
  </si>
  <si>
    <t>JANUAR</t>
  </si>
  <si>
    <t>FEBRUAR</t>
  </si>
  <si>
    <t>MAREC</t>
  </si>
  <si>
    <t>APRIL</t>
  </si>
  <si>
    <t>MAJ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</si>
  <si>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</si>
  <si>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</si>
  <si>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</si>
  <si>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</si>
  <si>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</si>
  <si>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</si>
  <si>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</si>
  <si>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</si>
  <si>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</si>
  <si>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</si>
  <si>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</si>
  <si>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</si>
  <si>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</si>
  <si>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</si>
  <si>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</si>
  <si>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</si>
  <si>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</si>
  <si>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</si>
  <si>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</si>
  <si>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</si>
  <si>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</si>
  <si>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</si>
  <si>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</si>
  <si>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</si>
  <si>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</si>
  <si>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</si>
  <si>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</si>
  <si>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</si>
  <si>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</si>
  <si>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</si>
  <si>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</si>
  <si>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</si>
  <si>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</si>
  <si>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</si>
  <si>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</si>
  <si>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</si>
  <si>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</si>
  <si>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</si>
  <si>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</si>
  <si>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</si>
  <si>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</si>
  <si>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</si>
  <si>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</si>
  <si>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</si>
  <si>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</si>
  <si>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covid ukrepi</t>
  </si>
  <si>
    <t>Energenti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</si>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</sst>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/>
    <xf numFmtId="3" fontId="3" fillId="2" borderId="8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4" xfId="0" applyNumberFormat="1" applyFont="1" applyFill="1" applyBorder="1"/>
    <xf numFmtId="0" fontId="0" fillId="4" borderId="15" xfId="0" applyFont="1" applyFill="1" applyBorder="1" applyAlignment="1"/>
    <xf numFmtId="3" fontId="2" fillId="4" borderId="16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4" fontId="0" fillId="0" borderId="0" xfId="0" applyNumberFormat="1"/>
    <xf numFmtId="0" fontId="0" fillId="4" borderId="21" xfId="0" applyFont="1" applyFill="1" applyBorder="1" applyAlignment="1"/>
    <xf numFmtId="3" fontId="0" fillId="0" borderId="0" xfId="0" applyNumberFormat="1"/>
    <xf numFmtId="0" fontId="0" fillId="4" borderId="0" xfId="0" applyFont="1" applyFill="1" applyBorder="1" applyAlignment="1"/>
    <xf numFmtId="3" fontId="0" fillId="0" borderId="11" xfId="0" applyNumberFormat="1" applyFill="1" applyBorder="1"/>
    <xf numFmtId="3" fontId="0" fillId="0" borderId="0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4" fillId="2" borderId="24" xfId="0" applyNumberFormat="1" applyFont="1" applyFill="1" applyBorder="1" applyAlignment="1">
      <alignment horizontal="left" vertical="center" wrapText="1"/>
    </xf>
    <xf numFmtId="3" fontId="2" fillId="2" borderId="25" xfId="0" applyNumberFormat="1" applyFont="1" applyFill="1" applyBorder="1" applyAlignment="1">
      <alignment horizontal="right"/>
    </xf>
    <xf numFmtId="3" fontId="5" fillId="3" borderId="4" xfId="0" applyNumberFormat="1" applyFont="1" applyFill="1" applyBorder="1"/>
    <xf numFmtId="3" fontId="5" fillId="3" borderId="10" xfId="0" applyNumberFormat="1" applyFont="1" applyFill="1" applyBorder="1"/>
    <xf numFmtId="3" fontId="0" fillId="4" borderId="16" xfId="0" applyNumberFormat="1" applyFill="1" applyBorder="1" applyAlignment="1">
      <alignment horizontal="left"/>
    </xf>
    <xf numFmtId="3" fontId="3" fillId="2" borderId="25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0" fillId="4" borderId="16" xfId="0" applyNumberFormat="1" applyFill="1" applyBorder="1" applyAlignment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9" fontId="0" fillId="4" borderId="16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17" xfId="1" applyFont="1" applyFill="1" applyBorder="1"/>
    <xf numFmtId="9" fontId="0" fillId="0" borderId="18" xfId="1" applyFont="1" applyFill="1" applyBorder="1"/>
    <xf numFmtId="3" fontId="0" fillId="0" borderId="19" xfId="1" applyNumberFormat="1" applyFont="1" applyFill="1" applyBorder="1"/>
    <xf numFmtId="3" fontId="0" fillId="0" borderId="20" xfId="1" applyNumberFormat="1" applyFont="1" applyFill="1" applyBorder="1"/>
    <xf numFmtId="9" fontId="0" fillId="2" borderId="11" xfId="1" applyFont="1" applyFill="1" applyBorder="1"/>
    <xf numFmtId="9" fontId="0" fillId="0" borderId="19" xfId="1" applyFont="1" applyFill="1" applyBorder="1"/>
    <xf numFmtId="9" fontId="0" fillId="0" borderId="20" xfId="1" applyFont="1" applyFill="1" applyBorder="1"/>
    <xf numFmtId="9" fontId="0" fillId="0" borderId="0" xfId="1" applyFont="1"/>
    <xf numFmtId="3" fontId="0" fillId="0" borderId="30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4" fontId="0" fillId="0" borderId="30" xfId="0" applyNumberFormat="1" applyBorder="1"/>
    <xf numFmtId="4" fontId="0" fillId="0" borderId="31" xfId="0" applyNumberFormat="1" applyBorder="1"/>
    <xf numFmtId="0" fontId="0" fillId="4" borderId="34" xfId="0" applyFill="1" applyBorder="1" applyAlignment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8" xfId="0" applyNumberFormat="1" applyFill="1" applyBorder="1"/>
    <xf numFmtId="3" fontId="5" fillId="3" borderId="39" xfId="0" applyNumberFormat="1" applyFont="1" applyFill="1" applyBorder="1"/>
    <xf numFmtId="3" fontId="5" fillId="3" borderId="40" xfId="0" applyNumberFormat="1" applyFont="1" applyFill="1" applyBorder="1"/>
    <xf numFmtId="3" fontId="5" fillId="3" borderId="41" xfId="0" applyNumberFormat="1" applyFont="1" applyFill="1" applyBorder="1"/>
    <xf numFmtId="3" fontId="5" fillId="3" borderId="42" xfId="0" applyNumberFormat="1" applyFont="1" applyFill="1" applyBorder="1"/>
    <xf numFmtId="3" fontId="0" fillId="4" borderId="43" xfId="0" applyNumberFormat="1" applyFill="1" applyBorder="1" applyAlignment="1"/>
    <xf numFmtId="3" fontId="0" fillId="0" borderId="44" xfId="0" applyNumberFormat="1" applyFill="1" applyBorder="1"/>
    <xf numFmtId="3" fontId="0" fillId="4" borderId="34" xfId="0" applyNumberFormat="1" applyFill="1" applyBorder="1" applyAlignment="1"/>
    <xf numFmtId="3" fontId="0" fillId="0" borderId="45" xfId="0" applyNumberFormat="1" applyFill="1" applyBorder="1"/>
    <xf numFmtId="3" fontId="0" fillId="0" borderId="8" xfId="0" applyNumberFormat="1" applyFill="1" applyBorder="1"/>
    <xf numFmtId="3" fontId="0" fillId="0" borderId="46" xfId="0" applyNumberFormat="1" applyBorder="1"/>
    <xf numFmtId="3" fontId="3" fillId="2" borderId="46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0" fontId="0" fillId="2" borderId="39" xfId="0" applyFill="1" applyBorder="1"/>
    <xf numFmtId="0" fontId="0" fillId="0" borderId="0" xfId="0" applyNumberFormat="1"/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topLeftCell="A17" workbookViewId="0">
      <selection activeCell="A50" sqref="A50"/>
    </sheetView>
  </sheetViews>
  <sheetFormatPr defaultRowHeight="15" x14ac:dyDescent="0.25"/>
  <cols>
    <col min="1" max="1" width="70.85546875" customWidth="1"/>
    <col min="2" max="2" width="17.85546875" customWidth="1"/>
    <col min="3" max="3" width="1" customWidth="1"/>
    <col min="4" max="4" width="13.7109375" customWidth="1"/>
    <col min="5" max="5" width="12" customWidth="1"/>
    <col min="6" max="6" width="11.42578125" customWidth="1"/>
    <col min="7" max="7" width="10.85546875" customWidth="1"/>
    <col min="8" max="8" width="1.140625" customWidth="1"/>
    <col min="9" max="9" width="13.7109375" customWidth="1"/>
    <col min="10" max="10" width="12" customWidth="1"/>
    <col min="11" max="11" width="11.42578125" customWidth="1"/>
    <col min="12" max="12" width="10.85546875" customWidth="1"/>
    <col min="13" max="13" width="1.42578125" customWidth="1"/>
    <col min="14" max="14" width="11.28515625" customWidth="1"/>
    <col min="15" max="15" width="10.140625" customWidth="1"/>
    <col min="16" max="17" width="9.140625" customWidth="1"/>
    <col min="18" max="18" width="1.42578125" customWidth="1"/>
    <col min="19" max="19" width="12.42578125" customWidth="1"/>
    <col min="20" max="20" width="11.7109375" customWidth="1"/>
    <col min="21" max="22" width="9.140625" customWidth="1"/>
    <col min="23" max="23" width="1.42578125" customWidth="1"/>
    <col min="24" max="24" width="12.42578125" customWidth="1"/>
    <col min="25" max="25" width="11.7109375" customWidth="1"/>
    <col min="26" max="27" width="9.140625" customWidth="1"/>
    <col min="31" max="31" width="13.85546875" bestFit="1" customWidth="1"/>
    <col min="33" max="33" width="9.85546875" bestFit="1" customWidth="1"/>
  </cols>
  <sheetData>
    <row r="1" spans="1:33" ht="15.75" thickBot="1" x14ac:dyDescent="0.3"/>
    <row r="2" spans="1:33" ht="16.5" thickBot="1" x14ac:dyDescent="0.3">
      <c r="A2" s="83" t="s">
        <v>0</v>
      </c>
      <c r="B2" s="1"/>
      <c r="C2" s="2"/>
      <c r="D2" s="85" t="s">
        <v>1</v>
      </c>
      <c r="E2" s="85"/>
      <c r="F2" s="85"/>
      <c r="G2" s="86"/>
      <c r="H2" s="3"/>
      <c r="I2" s="85" t="s">
        <v>2</v>
      </c>
      <c r="J2" s="85"/>
      <c r="K2" s="85"/>
      <c r="L2" s="86"/>
      <c r="M2" s="3"/>
      <c r="N2" s="85" t="s">
        <v>3</v>
      </c>
      <c r="O2" s="85"/>
      <c r="P2" s="85"/>
      <c r="Q2" s="86"/>
      <c r="R2" s="3"/>
      <c r="S2" s="85" t="s">
        <v>4</v>
      </c>
      <c r="T2" s="85"/>
      <c r="U2" s="85"/>
      <c r="V2" s="86"/>
      <c r="W2" s="3"/>
      <c r="X2" s="85" t="s">
        <v>5</v>
      </c>
      <c r="Y2" s="85"/>
      <c r="Z2" s="85"/>
      <c r="AA2" s="86"/>
    </row>
    <row r="3" spans="1:33" ht="16.5" thickBot="1" x14ac:dyDescent="0.3">
      <c r="A3" s="84"/>
      <c r="B3" s="87" t="s">
        <v>6</v>
      </c>
      <c r="C3" s="4"/>
      <c r="D3" s="89" t="s">
        <v>7</v>
      </c>
      <c r="E3" s="89"/>
      <c r="F3" s="81" t="s">
        <v>8</v>
      </c>
      <c r="G3" s="82"/>
      <c r="H3" s="5"/>
      <c r="I3" s="81" t="s">
        <v>7</v>
      </c>
      <c r="J3" s="82"/>
      <c r="K3" s="81" t="s">
        <v>8</v>
      </c>
      <c r="L3" s="82"/>
      <c r="M3" s="5"/>
      <c r="N3" s="81" t="s">
        <v>7</v>
      </c>
      <c r="O3" s="82"/>
      <c r="P3" s="81" t="s">
        <v>8</v>
      </c>
      <c r="Q3" s="82"/>
      <c r="R3" s="5"/>
      <c r="S3" s="81" t="s">
        <v>7</v>
      </c>
      <c r="T3" s="82"/>
      <c r="U3" s="81" t="s">
        <v>8</v>
      </c>
      <c r="V3" s="82"/>
      <c r="W3" s="5"/>
      <c r="X3" s="81" t="s">
        <v>7</v>
      </c>
      <c r="Y3" s="82"/>
      <c r="Z3" s="81" t="s">
        <v>8</v>
      </c>
      <c r="AA3" s="82"/>
    </row>
    <row r="4" spans="1:33" ht="41.25" customHeight="1" thickTop="1" thickBot="1" x14ac:dyDescent="0.3">
      <c r="A4" s="6"/>
      <c r="B4" s="88"/>
      <c r="C4" s="7"/>
      <c r="D4" s="8" t="s">
        <v>9</v>
      </c>
      <c r="E4" s="9" t="s">
        <v>10</v>
      </c>
      <c r="F4" s="10" t="s">
        <v>9</v>
      </c>
      <c r="G4" s="11" t="s">
        <v>10</v>
      </c>
      <c r="H4" s="5"/>
      <c r="I4" s="10" t="s">
        <v>9</v>
      </c>
      <c r="J4" s="11" t="s">
        <v>10</v>
      </c>
      <c r="K4" s="10" t="s">
        <v>9</v>
      </c>
      <c r="L4" s="11" t="s">
        <v>10</v>
      </c>
      <c r="M4" s="5"/>
      <c r="N4" s="10" t="s">
        <v>9</v>
      </c>
      <c r="O4" s="11" t="s">
        <v>10</v>
      </c>
      <c r="P4" s="10" t="s">
        <v>9</v>
      </c>
      <c r="Q4" s="11" t="s">
        <v>10</v>
      </c>
      <c r="R4" s="5"/>
      <c r="S4" s="10" t="s">
        <v>9</v>
      </c>
      <c r="T4" s="11" t="s">
        <v>10</v>
      </c>
      <c r="U4" s="10" t="s">
        <v>9</v>
      </c>
      <c r="V4" s="11" t="s">
        <v>10</v>
      </c>
      <c r="W4" s="5"/>
      <c r="X4" s="10" t="s">
        <v>9</v>
      </c>
      <c r="Y4" s="11" t="s">
        <v>10</v>
      </c>
      <c r="Z4" s="10" t="s">
        <v>9</v>
      </c>
      <c r="AA4" s="11" t="s">
        <v>10</v>
      </c>
    </row>
    <row r="5" spans="1:33" ht="16.5" thickBot="1" x14ac:dyDescent="0.3">
      <c r="A5" s="12" t="s">
        <v>11</v>
      </c>
      <c r="B5" s="13">
        <f>SUM(B6:B10)</f>
        <v>132952695.51999997</v>
      </c>
      <c r="C5" s="14"/>
      <c r="D5" s="15">
        <f>SUM(D6:D10)</f>
        <v>104521086.81999999</v>
      </c>
      <c r="E5" s="15">
        <f t="shared" ref="E5:G5" si="0">SUM(E6:E10)</f>
        <v>0</v>
      </c>
      <c r="F5" s="15">
        <f t="shared" si="0"/>
        <v>-101844.03000000001</v>
      </c>
      <c r="G5" s="15">
        <f t="shared" si="0"/>
        <v>-32442.760000000002</v>
      </c>
      <c r="H5" s="5"/>
      <c r="I5" s="16">
        <f>SUM(I6:I10)</f>
        <v>12896094.809999995</v>
      </c>
      <c r="J5" s="16">
        <f t="shared" ref="J5:L5" si="1">SUM(J6:J10)</f>
        <v>42823.39</v>
      </c>
      <c r="K5" s="16">
        <f t="shared" si="1"/>
        <v>-14273.839999999998</v>
      </c>
      <c r="L5" s="16">
        <f t="shared" si="1"/>
        <v>-4123.7899999999981</v>
      </c>
      <c r="M5" s="5"/>
      <c r="N5" s="16">
        <f>SUM(N6:N10)</f>
        <v>14208471.860000001</v>
      </c>
      <c r="O5" s="16">
        <f t="shared" ref="O5:Q5" si="2">SUM(O6:O10)</f>
        <v>73295.45</v>
      </c>
      <c r="P5" s="16">
        <f t="shared" si="2"/>
        <v>-27347.38</v>
      </c>
      <c r="Q5" s="16">
        <f t="shared" si="2"/>
        <v>-4095.1500000000037</v>
      </c>
      <c r="R5" s="5"/>
      <c r="S5" s="16">
        <f>SUM(S6:S10)</f>
        <v>514162.19000000006</v>
      </c>
      <c r="T5" s="16">
        <f t="shared" ref="T5:V5" si="3">SUM(T6:T10)</f>
        <v>58606.55</v>
      </c>
      <c r="U5" s="16">
        <f t="shared" si="3"/>
        <v>-7062.0300000000007</v>
      </c>
      <c r="V5" s="16">
        <f t="shared" si="3"/>
        <v>-89.53</v>
      </c>
      <c r="W5" s="5"/>
      <c r="X5" s="16">
        <f>SUM(X6:X10)</f>
        <v>785523.8</v>
      </c>
      <c r="Y5" s="16">
        <f t="shared" ref="Y5:AA5" si="4">SUM(Y6:Y10)</f>
        <v>48315.100000000006</v>
      </c>
      <c r="Z5" s="16">
        <f t="shared" si="4"/>
        <v>-3322.68</v>
      </c>
      <c r="AA5" s="16">
        <f t="shared" si="4"/>
        <v>-1083.26</v>
      </c>
    </row>
    <row r="6" spans="1:33" x14ac:dyDescent="0.25">
      <c r="A6" s="17" t="s">
        <v>12</v>
      </c>
      <c r="B6" s="18">
        <f>SUM(D6:G6,I6:L6,N6:Q6,S6:V6,X6:AA6)</f>
        <v>131537121.74999997</v>
      </c>
      <c r="C6" s="14"/>
      <c r="D6" s="19">
        <v>104521086.81999999</v>
      </c>
      <c r="E6" s="20"/>
      <c r="F6" s="21">
        <v>-100835.49000000002</v>
      </c>
      <c r="G6" s="22">
        <v>-29389.61</v>
      </c>
      <c r="H6" s="5"/>
      <c r="I6" s="21">
        <v>12830391.619999995</v>
      </c>
      <c r="J6" s="22"/>
      <c r="K6" s="21">
        <v>-14749.199999999999</v>
      </c>
      <c r="L6" s="22">
        <v>-4874.659999999998</v>
      </c>
      <c r="M6" s="5"/>
      <c r="N6" s="21">
        <v>13859051.000000002</v>
      </c>
      <c r="O6" s="22"/>
      <c r="P6" s="21">
        <v>-26717.620000000003</v>
      </c>
      <c r="Q6" s="22">
        <v>-6397.4300000000039</v>
      </c>
      <c r="R6" s="5"/>
      <c r="S6" s="21">
        <v>315569.00000000006</v>
      </c>
      <c r="T6" s="22"/>
      <c r="U6" s="21">
        <v>-6307.0300000000007</v>
      </c>
      <c r="V6" s="22">
        <v>-89.53</v>
      </c>
      <c r="W6" s="5"/>
      <c r="X6" s="21">
        <v>204768.94000000003</v>
      </c>
      <c r="Y6" s="22"/>
      <c r="Z6" s="21">
        <v>-3301.7999999999997</v>
      </c>
      <c r="AA6" s="22">
        <v>-1083.26</v>
      </c>
      <c r="AE6" s="23"/>
      <c r="AG6" s="23"/>
    </row>
    <row r="7" spans="1:33" x14ac:dyDescent="0.25">
      <c r="A7" s="24" t="s">
        <v>13</v>
      </c>
      <c r="B7" s="18">
        <f t="shared" ref="B7:B47" si="5">SUM(D7:G7,I7:L7,N7:Q7,S7:V7,X7:AA7)</f>
        <v>305680.92</v>
      </c>
      <c r="C7" s="14"/>
      <c r="D7" s="19"/>
      <c r="E7" s="20"/>
      <c r="F7" s="21">
        <v>-1008.54</v>
      </c>
      <c r="G7" s="22">
        <v>-3053.15</v>
      </c>
      <c r="H7" s="5"/>
      <c r="I7" s="21"/>
      <c r="J7" s="22"/>
      <c r="K7" s="21">
        <v>475.36</v>
      </c>
      <c r="L7" s="22">
        <v>750.86999999999989</v>
      </c>
      <c r="M7" s="5"/>
      <c r="N7" s="21">
        <v>275101.45</v>
      </c>
      <c r="O7" s="22"/>
      <c r="P7" s="21">
        <v>-1162.94</v>
      </c>
      <c r="Q7" s="22"/>
      <c r="R7" s="5"/>
      <c r="S7" s="21">
        <v>35353.75</v>
      </c>
      <c r="T7" s="22"/>
      <c r="U7" s="21">
        <v>-755</v>
      </c>
      <c r="V7" s="22"/>
      <c r="W7" s="5"/>
      <c r="X7" s="21"/>
      <c r="Y7" s="22"/>
      <c r="Z7" s="21">
        <v>-20.880000000000003</v>
      </c>
      <c r="AA7" s="22"/>
      <c r="AE7" s="23"/>
      <c r="AG7" s="25"/>
    </row>
    <row r="8" spans="1:33" x14ac:dyDescent="0.25">
      <c r="A8" s="26" t="s">
        <v>14</v>
      </c>
      <c r="B8" s="18">
        <f t="shared" si="5"/>
        <v>537284.82999999996</v>
      </c>
      <c r="C8" s="14"/>
      <c r="D8" s="27"/>
      <c r="E8" s="28"/>
      <c r="F8" s="29"/>
      <c r="G8" s="30"/>
      <c r="H8" s="5"/>
      <c r="I8" s="27">
        <v>65703.19</v>
      </c>
      <c r="J8" s="28">
        <v>42823.39</v>
      </c>
      <c r="K8" s="29"/>
      <c r="L8" s="30"/>
      <c r="M8" s="5"/>
      <c r="N8" s="27">
        <v>74319.41</v>
      </c>
      <c r="O8" s="28">
        <v>73295.45</v>
      </c>
      <c r="P8" s="29"/>
      <c r="Q8" s="30"/>
      <c r="R8" s="5"/>
      <c r="S8" s="27">
        <v>92613.14</v>
      </c>
      <c r="T8" s="28">
        <v>58606.55</v>
      </c>
      <c r="U8" s="29"/>
      <c r="V8" s="30"/>
      <c r="W8" s="5"/>
      <c r="X8" s="27">
        <v>81608.600000000006</v>
      </c>
      <c r="Y8" s="28">
        <v>48315.100000000006</v>
      </c>
      <c r="Z8" s="29"/>
      <c r="AA8" s="30"/>
      <c r="AE8" s="23"/>
      <c r="AG8" s="25"/>
    </row>
    <row r="9" spans="1:33" x14ac:dyDescent="0.25">
      <c r="A9" s="26" t="s">
        <v>15</v>
      </c>
      <c r="B9" s="18">
        <f t="shared" si="5"/>
        <v>2835.46</v>
      </c>
      <c r="C9" s="14"/>
      <c r="D9" s="27"/>
      <c r="E9" s="28"/>
      <c r="F9" s="29"/>
      <c r="G9" s="30"/>
      <c r="H9" s="5"/>
      <c r="I9" s="27"/>
      <c r="J9" s="28"/>
      <c r="K9" s="29"/>
      <c r="L9" s="30"/>
      <c r="M9" s="5"/>
      <c r="N9" s="27"/>
      <c r="O9" s="28"/>
      <c r="P9" s="29">
        <v>533.17999999999995</v>
      </c>
      <c r="Q9" s="30">
        <v>2302.2800000000002</v>
      </c>
      <c r="R9" s="5"/>
      <c r="S9" s="27"/>
      <c r="T9" s="28"/>
      <c r="U9" s="29"/>
      <c r="V9" s="30"/>
      <c r="W9" s="5"/>
      <c r="X9" s="27"/>
      <c r="Y9" s="28"/>
      <c r="Z9" s="29"/>
      <c r="AA9" s="30"/>
      <c r="AE9" s="23"/>
      <c r="AG9" s="25"/>
    </row>
    <row r="10" spans="1:33" ht="15.75" thickBot="1" x14ac:dyDescent="0.3">
      <c r="A10" s="26" t="s">
        <v>16</v>
      </c>
      <c r="B10" s="18">
        <f t="shared" si="5"/>
        <v>569772.55999999994</v>
      </c>
      <c r="C10" s="14"/>
      <c r="D10" s="27"/>
      <c r="E10" s="28"/>
      <c r="F10" s="29"/>
      <c r="G10" s="30"/>
      <c r="H10" s="5"/>
      <c r="I10" s="27"/>
      <c r="J10" s="28"/>
      <c r="K10" s="29"/>
      <c r="L10" s="30"/>
      <c r="M10" s="5"/>
      <c r="N10" s="27"/>
      <c r="O10" s="28"/>
      <c r="P10" s="29"/>
      <c r="Q10" s="30"/>
      <c r="R10" s="5"/>
      <c r="S10" s="27">
        <v>70626.3</v>
      </c>
      <c r="T10" s="28"/>
      <c r="U10" s="29"/>
      <c r="V10" s="30"/>
      <c r="W10" s="5"/>
      <c r="X10" s="27">
        <v>499146.25999999995</v>
      </c>
      <c r="Y10" s="28"/>
      <c r="Z10" s="29"/>
      <c r="AA10" s="30"/>
      <c r="AB10" s="23"/>
      <c r="AE10" s="23"/>
      <c r="AG10" s="23"/>
    </row>
    <row r="11" spans="1:33" ht="16.5" thickBot="1" x14ac:dyDescent="0.3">
      <c r="A11" s="31" t="s">
        <v>17</v>
      </c>
      <c r="B11" s="32">
        <f>SUM(B12:B13)</f>
        <v>-2793.79</v>
      </c>
      <c r="C11" s="14"/>
      <c r="D11" s="15">
        <f>SUM(D12:D12)</f>
        <v>0</v>
      </c>
      <c r="E11" s="33">
        <f>SUM(E12:E12)</f>
        <v>0</v>
      </c>
      <c r="F11" s="16">
        <f>SUM(F12:F13)</f>
        <v>-2220.5500000000002</v>
      </c>
      <c r="G11" s="34">
        <f>SUM(G12:G13)</f>
        <v>-573.24</v>
      </c>
      <c r="H11" s="5"/>
      <c r="I11" s="15">
        <f>SUM(I12:I12)</f>
        <v>0</v>
      </c>
      <c r="J11" s="33">
        <f>SUM(J12:J12)</f>
        <v>0</v>
      </c>
      <c r="K11" s="16">
        <f>SUM(K12:K12)</f>
        <v>0</v>
      </c>
      <c r="L11" s="34">
        <f>SUM(L12:L12)</f>
        <v>0</v>
      </c>
      <c r="M11" s="5"/>
      <c r="N11" s="15">
        <f>SUM(N12:N12)</f>
        <v>0</v>
      </c>
      <c r="O11" s="33">
        <f>SUM(O12:O12)</f>
        <v>0</v>
      </c>
      <c r="P11" s="16">
        <f>SUM(P12:P12)</f>
        <v>0</v>
      </c>
      <c r="Q11" s="34">
        <f>SUM(Q12:Q12)</f>
        <v>0</v>
      </c>
      <c r="R11" s="5"/>
      <c r="S11" s="15">
        <f>SUM(S12:S12)</f>
        <v>0</v>
      </c>
      <c r="T11" s="33">
        <f>SUM(T12:T12)</f>
        <v>0</v>
      </c>
      <c r="U11" s="16">
        <f>SUM(U12:U12)</f>
        <v>0</v>
      </c>
      <c r="V11" s="34">
        <f>SUM(V12:V12)</f>
        <v>0</v>
      </c>
      <c r="W11" s="5"/>
      <c r="X11" s="15">
        <f>SUM(X12:X12)</f>
        <v>0</v>
      </c>
      <c r="Y11" s="33">
        <f>SUM(Y12:Y12)</f>
        <v>0</v>
      </c>
      <c r="Z11" s="16">
        <f>SUM(Z12:Z12)</f>
        <v>0</v>
      </c>
      <c r="AA11" s="34">
        <f>SUM(AA12:AA12)</f>
        <v>0</v>
      </c>
    </row>
    <row r="12" spans="1:33" x14ac:dyDescent="0.25">
      <c r="A12" s="24" t="s">
        <v>18</v>
      </c>
      <c r="B12" s="18">
        <f t="shared" si="5"/>
        <v>-1339.62</v>
      </c>
      <c r="C12" s="14"/>
      <c r="D12" s="19"/>
      <c r="E12" s="20"/>
      <c r="F12" s="21">
        <v>-1057.22</v>
      </c>
      <c r="G12" s="22">
        <v>-282.39999999999998</v>
      </c>
      <c r="H12" s="5"/>
      <c r="I12" s="19"/>
      <c r="J12" s="20"/>
      <c r="K12" s="21"/>
      <c r="L12" s="22"/>
      <c r="M12" s="5"/>
      <c r="N12" s="19"/>
      <c r="O12" s="20"/>
      <c r="P12" s="21"/>
      <c r="Q12" s="22"/>
      <c r="R12" s="5"/>
      <c r="S12" s="19"/>
      <c r="T12" s="20"/>
      <c r="U12" s="21"/>
      <c r="V12" s="22"/>
      <c r="W12" s="5"/>
      <c r="X12" s="19"/>
      <c r="Y12" s="20"/>
      <c r="Z12" s="21"/>
      <c r="AA12" s="22"/>
    </row>
    <row r="13" spans="1:33" ht="15.75" thickBot="1" x14ac:dyDescent="0.3">
      <c r="A13" s="35" t="s">
        <v>19</v>
      </c>
      <c r="B13" s="18">
        <f t="shared" si="5"/>
        <v>-1454.17</v>
      </c>
      <c r="C13" s="14"/>
      <c r="D13" s="27"/>
      <c r="E13" s="28"/>
      <c r="F13" s="29">
        <v>-1163.33</v>
      </c>
      <c r="G13" s="30">
        <v>-290.84000000000003</v>
      </c>
      <c r="H13" s="5"/>
      <c r="I13" s="27"/>
      <c r="J13" s="28"/>
      <c r="K13" s="29"/>
      <c r="L13" s="30"/>
      <c r="M13" s="5"/>
      <c r="N13" s="27"/>
      <c r="O13" s="28"/>
      <c r="P13" s="29"/>
      <c r="Q13" s="30"/>
      <c r="R13" s="5"/>
      <c r="S13" s="27"/>
      <c r="T13" s="28"/>
      <c r="U13" s="29"/>
      <c r="V13" s="30"/>
      <c r="W13" s="5"/>
      <c r="X13" s="27"/>
      <c r="Y13" s="28"/>
      <c r="Z13" s="29"/>
      <c r="AA13" s="30"/>
    </row>
    <row r="14" spans="1:33" ht="16.5" thickBot="1" x14ac:dyDescent="0.3">
      <c r="A14" s="31" t="s">
        <v>20</v>
      </c>
      <c r="B14" s="36">
        <f>SUM(B15:B17)</f>
        <v>-1384.7600000000002</v>
      </c>
      <c r="C14" s="37"/>
      <c r="D14" s="15">
        <f>SUM(D15:D17)</f>
        <v>0</v>
      </c>
      <c r="E14" s="33">
        <f>SUM(E15:E17)</f>
        <v>0</v>
      </c>
      <c r="F14" s="16">
        <f>SUM(F15:F17)</f>
        <v>-718.62</v>
      </c>
      <c r="G14" s="34">
        <f>SUM(G15:G17)</f>
        <v>-624.09</v>
      </c>
      <c r="H14" s="5"/>
      <c r="I14" s="15">
        <f>SUM(I15:I17)</f>
        <v>0</v>
      </c>
      <c r="J14" s="33">
        <f>SUM(J15:J17)</f>
        <v>0</v>
      </c>
      <c r="K14" s="16">
        <f>SUM(K15:K17)</f>
        <v>0</v>
      </c>
      <c r="L14" s="34">
        <f>SUM(L15:L17)</f>
        <v>0</v>
      </c>
      <c r="M14" s="5"/>
      <c r="N14" s="15">
        <f>SUM(N15:N17)</f>
        <v>0</v>
      </c>
      <c r="O14" s="33">
        <f>SUM(O15:O17)</f>
        <v>0</v>
      </c>
      <c r="P14" s="16">
        <f>SUM(P15:P17)</f>
        <v>-42.05</v>
      </c>
      <c r="Q14" s="34">
        <f>SUM(Q15:Q17)</f>
        <v>0</v>
      </c>
      <c r="R14" s="5"/>
      <c r="S14" s="15">
        <f>SUM(S15:S17)</f>
        <v>0</v>
      </c>
      <c r="T14" s="33">
        <f>SUM(T15:T17)</f>
        <v>0</v>
      </c>
      <c r="U14" s="16">
        <f>SUM(U15:U17)</f>
        <v>0</v>
      </c>
      <c r="V14" s="34">
        <f>SUM(V15:V17)</f>
        <v>0</v>
      </c>
      <c r="W14" s="5"/>
      <c r="X14" s="15">
        <f>SUM(X15:X17)</f>
        <v>0</v>
      </c>
      <c r="Y14" s="33">
        <f>SUM(Y15:Y17)</f>
        <v>0</v>
      </c>
      <c r="Z14" s="16">
        <f>SUM(Z15:Z17)</f>
        <v>0</v>
      </c>
      <c r="AA14" s="34">
        <f>SUM(AA15:AA17)</f>
        <v>0</v>
      </c>
    </row>
    <row r="15" spans="1:33" x14ac:dyDescent="0.25">
      <c r="A15" s="38" t="s">
        <v>21</v>
      </c>
      <c r="B15" s="18">
        <f t="shared" si="5"/>
        <v>-1176.1300000000001</v>
      </c>
      <c r="C15" s="14"/>
      <c r="D15" s="39"/>
      <c r="E15" s="40"/>
      <c r="F15" s="41">
        <v>-552.04</v>
      </c>
      <c r="G15" s="42">
        <v>-624.09</v>
      </c>
      <c r="H15" s="5"/>
      <c r="I15" s="39"/>
      <c r="J15" s="40"/>
      <c r="K15" s="41"/>
      <c r="L15" s="42"/>
      <c r="M15" s="5"/>
      <c r="N15" s="39"/>
      <c r="O15" s="40"/>
      <c r="P15" s="41"/>
      <c r="Q15" s="42"/>
      <c r="R15" s="5"/>
      <c r="S15" s="39"/>
      <c r="T15" s="40"/>
      <c r="U15" s="41"/>
      <c r="V15" s="42"/>
      <c r="W15" s="5"/>
      <c r="X15" s="39"/>
      <c r="Y15" s="40"/>
      <c r="Z15" s="41"/>
      <c r="AA15" s="42"/>
    </row>
    <row r="16" spans="1:33" x14ac:dyDescent="0.25">
      <c r="A16" s="38" t="s">
        <v>22</v>
      </c>
      <c r="B16" s="18">
        <f t="shared" si="5"/>
        <v>-208.63</v>
      </c>
      <c r="C16" s="14"/>
      <c r="D16" s="19"/>
      <c r="E16" s="20"/>
      <c r="F16" s="21">
        <v>-166.58</v>
      </c>
      <c r="G16" s="22"/>
      <c r="H16" s="5"/>
      <c r="I16" s="19"/>
      <c r="J16" s="20"/>
      <c r="K16" s="21"/>
      <c r="L16" s="22"/>
      <c r="M16" s="5"/>
      <c r="N16" s="19"/>
      <c r="O16" s="20"/>
      <c r="P16" s="21">
        <v>-42.05</v>
      </c>
      <c r="Q16" s="22"/>
      <c r="R16" s="5"/>
      <c r="S16" s="19"/>
      <c r="T16" s="20"/>
      <c r="U16" s="21"/>
      <c r="V16" s="22"/>
      <c r="W16" s="5"/>
      <c r="X16" s="19"/>
      <c r="Y16" s="20"/>
      <c r="Z16" s="21"/>
      <c r="AA16" s="22"/>
    </row>
    <row r="17" spans="1:27" s="52" customFormat="1" ht="15.75" thickBot="1" x14ac:dyDescent="0.3">
      <c r="A17" s="43" t="s">
        <v>23</v>
      </c>
      <c r="B17" s="18">
        <f t="shared" si="5"/>
        <v>0</v>
      </c>
      <c r="C17" s="44"/>
      <c r="D17" s="45"/>
      <c r="E17" s="46"/>
      <c r="F17" s="47"/>
      <c r="G17" s="48"/>
      <c r="H17" s="49"/>
      <c r="I17" s="45"/>
      <c r="J17" s="46"/>
      <c r="K17" s="50"/>
      <c r="L17" s="51"/>
      <c r="M17" s="49"/>
      <c r="N17" s="45"/>
      <c r="O17" s="46"/>
      <c r="P17" s="50"/>
      <c r="Q17" s="51"/>
      <c r="R17" s="49"/>
      <c r="S17" s="45"/>
      <c r="T17" s="46"/>
      <c r="U17" s="50"/>
      <c r="V17" s="51"/>
      <c r="W17" s="49"/>
      <c r="X17" s="45"/>
      <c r="Y17" s="46"/>
      <c r="Z17" s="50"/>
      <c r="AA17" s="51"/>
    </row>
    <row r="18" spans="1:27" ht="16.5" thickBot="1" x14ac:dyDescent="0.3">
      <c r="A18" s="31" t="s">
        <v>24</v>
      </c>
      <c r="B18" s="36">
        <f>SUM(B19:B34)</f>
        <v>82134649.000000015</v>
      </c>
      <c r="C18" s="37"/>
      <c r="D18" s="15">
        <f>SUM(D19:D34)</f>
        <v>2354593.2999999998</v>
      </c>
      <c r="E18" s="33">
        <f>SUM(E19:E34)</f>
        <v>735005.61</v>
      </c>
      <c r="F18" s="16">
        <f>SUM(F19:F34)</f>
        <v>-62954.630000000012</v>
      </c>
      <c r="G18" s="34">
        <f>SUM(G19:G34)</f>
        <v>-13544.100000000002</v>
      </c>
      <c r="H18" s="5"/>
      <c r="I18" s="15">
        <f>SUM(I19:I34)</f>
        <v>5552053.04</v>
      </c>
      <c r="J18" s="15">
        <f>SUM(J19:J34)</f>
        <v>1678885.3399999999</v>
      </c>
      <c r="K18" s="15">
        <f>SUM(K19:K34)</f>
        <v>-19801.740000000002</v>
      </c>
      <c r="L18" s="15">
        <f>SUM(L19:L34)</f>
        <v>-6293.16</v>
      </c>
      <c r="M18" s="5"/>
      <c r="N18" s="15">
        <f>SUM(N19:N34)</f>
        <v>5874694.8599999985</v>
      </c>
      <c r="O18" s="15">
        <f>SUM(O19:O34)</f>
        <v>1808807.7600000002</v>
      </c>
      <c r="P18" s="15">
        <f>SUM(P19:P34)</f>
        <v>-38013.07</v>
      </c>
      <c r="Q18" s="15">
        <f>SUM(Q19:Q34)</f>
        <v>-11392.16</v>
      </c>
      <c r="R18" s="5"/>
      <c r="S18" s="15">
        <f>SUM(S19:S34)</f>
        <v>21483113.449999999</v>
      </c>
      <c r="T18" s="15">
        <f>SUM(T19:T34)</f>
        <v>7021965.8099999996</v>
      </c>
      <c r="U18" s="15">
        <f>SUM(U19:U34)</f>
        <v>-79475.039999999994</v>
      </c>
      <c r="V18" s="15">
        <f>SUM(V19:V34)</f>
        <v>-25542.059999999998</v>
      </c>
      <c r="W18" s="5"/>
      <c r="X18" s="15">
        <f>SUM(X19:X34)</f>
        <v>27077425.850000001</v>
      </c>
      <c r="Y18" s="15">
        <f>SUM(Y19:Y34)</f>
        <v>8917628.4699999988</v>
      </c>
      <c r="Z18" s="15">
        <f>SUM(Z19:Z34)</f>
        <v>-86848.219999999987</v>
      </c>
      <c r="AA18" s="15">
        <f>SUM(AA19:AA34)</f>
        <v>-25660.309999999998</v>
      </c>
    </row>
    <row r="19" spans="1:27" x14ac:dyDescent="0.25">
      <c r="A19" s="35" t="s">
        <v>25</v>
      </c>
      <c r="B19" s="18">
        <f t="shared" si="5"/>
        <v>7536204.8499999996</v>
      </c>
      <c r="C19" s="14"/>
      <c r="D19" s="39"/>
      <c r="E19" s="40"/>
      <c r="F19" s="41">
        <v>-13.020000000000001</v>
      </c>
      <c r="G19" s="42">
        <v>-4.33</v>
      </c>
      <c r="H19" s="5"/>
      <c r="I19" s="39"/>
      <c r="J19" s="40"/>
      <c r="K19" s="41">
        <v>-3.6</v>
      </c>
      <c r="L19" s="42">
        <v>-1.2</v>
      </c>
      <c r="M19" s="5"/>
      <c r="N19" s="39">
        <v>336.42</v>
      </c>
      <c r="O19" s="40">
        <v>112.14</v>
      </c>
      <c r="P19" s="41">
        <v>-71.08</v>
      </c>
      <c r="Q19" s="42">
        <v>-23.689999999999998</v>
      </c>
      <c r="R19" s="5"/>
      <c r="S19" s="39">
        <v>5639753.3499999996</v>
      </c>
      <c r="T19" s="40">
        <v>1879932.79</v>
      </c>
      <c r="U19" s="41">
        <v>-7851.67</v>
      </c>
      <c r="V19" s="42">
        <v>-2630.52</v>
      </c>
      <c r="W19" s="5"/>
      <c r="X19" s="39">
        <v>20409.52</v>
      </c>
      <c r="Y19" s="40">
        <v>6803.18</v>
      </c>
      <c r="Z19" s="41">
        <v>-407.59</v>
      </c>
      <c r="AA19" s="42">
        <v>-135.85</v>
      </c>
    </row>
    <row r="20" spans="1:27" x14ac:dyDescent="0.25">
      <c r="A20" s="35" t="s">
        <v>26</v>
      </c>
      <c r="B20" s="18">
        <f t="shared" si="5"/>
        <v>10711939.590000002</v>
      </c>
      <c r="C20" s="14"/>
      <c r="D20" s="53"/>
      <c r="E20" s="54"/>
      <c r="F20" s="55">
        <v>-668.92</v>
      </c>
      <c r="G20" s="56">
        <v>-289.89</v>
      </c>
      <c r="H20" s="5"/>
      <c r="I20" s="53"/>
      <c r="J20" s="54"/>
      <c r="K20" s="55">
        <v>-769.56</v>
      </c>
      <c r="L20" s="56"/>
      <c r="M20" s="5"/>
      <c r="N20" s="53"/>
      <c r="O20" s="54"/>
      <c r="P20" s="55">
        <v>-6103.24</v>
      </c>
      <c r="Q20" s="56">
        <v>-2034.4099999999999</v>
      </c>
      <c r="R20" s="5"/>
      <c r="S20" s="53">
        <v>5725541.8000000007</v>
      </c>
      <c r="T20" s="54">
        <v>1908514.4999999998</v>
      </c>
      <c r="U20" s="55">
        <v>-16800.259999999995</v>
      </c>
      <c r="V20" s="56">
        <v>-5600.079999999999</v>
      </c>
      <c r="W20" s="5"/>
      <c r="X20" s="53">
        <v>2337958.67</v>
      </c>
      <c r="Y20" s="54">
        <v>779319.74</v>
      </c>
      <c r="Z20" s="55">
        <v>-5486.4699999999993</v>
      </c>
      <c r="AA20" s="56">
        <v>-1642.2900000000002</v>
      </c>
    </row>
    <row r="21" spans="1:27" x14ac:dyDescent="0.25">
      <c r="A21" s="35" t="s">
        <v>27</v>
      </c>
      <c r="B21" s="18">
        <f t="shared" si="5"/>
        <v>29600112.540000003</v>
      </c>
      <c r="C21" s="14"/>
      <c r="D21" s="53"/>
      <c r="E21" s="54"/>
      <c r="F21" s="55">
        <v>-59.57</v>
      </c>
      <c r="G21" s="56">
        <v>-19.849999999999998</v>
      </c>
      <c r="H21" s="5"/>
      <c r="I21" s="53"/>
      <c r="J21" s="54"/>
      <c r="K21" s="55">
        <v>-267.93</v>
      </c>
      <c r="L21" s="56">
        <v>-242.57999999999998</v>
      </c>
      <c r="M21" s="5"/>
      <c r="N21" s="53"/>
      <c r="O21" s="54"/>
      <c r="P21" s="55">
        <v>-776.8599999999999</v>
      </c>
      <c r="Q21" s="56">
        <v>-258.94</v>
      </c>
      <c r="R21" s="5"/>
      <c r="S21" s="53">
        <v>754647.24</v>
      </c>
      <c r="T21" s="54">
        <v>251549.09000000003</v>
      </c>
      <c r="U21" s="55">
        <v>-8197.51</v>
      </c>
      <c r="V21" s="56">
        <v>-2732.45</v>
      </c>
      <c r="W21" s="5"/>
      <c r="X21" s="53">
        <v>21478739.390000001</v>
      </c>
      <c r="Y21" s="54">
        <v>7159583.2700000005</v>
      </c>
      <c r="Z21" s="55">
        <v>-23982.629999999997</v>
      </c>
      <c r="AA21" s="56">
        <v>-7868.13</v>
      </c>
    </row>
    <row r="22" spans="1:27" x14ac:dyDescent="0.25">
      <c r="A22" s="35" t="s">
        <v>18</v>
      </c>
      <c r="B22" s="18">
        <f t="shared" si="5"/>
        <v>1013946.3299999997</v>
      </c>
      <c r="C22" s="14"/>
      <c r="D22" s="53">
        <v>765281.54999999993</v>
      </c>
      <c r="E22" s="54">
        <v>255093.77</v>
      </c>
      <c r="F22" s="55">
        <v>-15216.960000000001</v>
      </c>
      <c r="G22" s="56">
        <v>-4721.1400000000003</v>
      </c>
      <c r="H22" s="5"/>
      <c r="I22" s="53">
        <v>11066.08</v>
      </c>
      <c r="J22" s="54">
        <v>3688.6899999999996</v>
      </c>
      <c r="K22" s="55">
        <v>-140.01</v>
      </c>
      <c r="L22" s="56">
        <v>-46.67</v>
      </c>
      <c r="M22" s="5"/>
      <c r="N22" s="53">
        <v>3406.2199999999993</v>
      </c>
      <c r="O22" s="54">
        <v>1135.4000000000001</v>
      </c>
      <c r="P22" s="55">
        <v>-3412.76</v>
      </c>
      <c r="Q22" s="56">
        <v>-1491.1299999999999</v>
      </c>
      <c r="R22" s="5"/>
      <c r="S22" s="53">
        <v>4650.01</v>
      </c>
      <c r="T22" s="54">
        <v>1550.02</v>
      </c>
      <c r="U22" s="55">
        <v>-8235.17</v>
      </c>
      <c r="V22" s="56">
        <v>-2745.06</v>
      </c>
      <c r="W22" s="5"/>
      <c r="X22" s="53">
        <v>4097.63</v>
      </c>
      <c r="Y22" s="54">
        <v>1365.8700000000001</v>
      </c>
      <c r="Z22" s="55">
        <v>-1035.01</v>
      </c>
      <c r="AA22" s="56">
        <v>-345</v>
      </c>
    </row>
    <row r="23" spans="1:27" x14ac:dyDescent="0.25">
      <c r="A23" s="35" t="s">
        <v>28</v>
      </c>
      <c r="B23" s="18">
        <f t="shared" si="5"/>
        <v>92076.97</v>
      </c>
      <c r="C23" s="14"/>
      <c r="D23" s="53"/>
      <c r="E23" s="54"/>
      <c r="F23" s="55"/>
      <c r="G23" s="56"/>
      <c r="H23" s="5"/>
      <c r="I23" s="53"/>
      <c r="J23" s="54"/>
      <c r="K23" s="55"/>
      <c r="L23" s="56"/>
      <c r="M23" s="5"/>
      <c r="N23" s="53">
        <v>19223.349999999999</v>
      </c>
      <c r="O23" s="54">
        <v>4805.84</v>
      </c>
      <c r="P23" s="55"/>
      <c r="Q23" s="56"/>
      <c r="R23" s="5"/>
      <c r="S23" s="53">
        <v>54438.22</v>
      </c>
      <c r="T23" s="54">
        <v>13609.56</v>
      </c>
      <c r="U23" s="55"/>
      <c r="V23" s="56"/>
      <c r="W23" s="5"/>
      <c r="X23" s="53"/>
      <c r="Y23" s="54"/>
      <c r="Z23" s="55"/>
      <c r="AA23" s="56"/>
    </row>
    <row r="24" spans="1:27" x14ac:dyDescent="0.25">
      <c r="A24" s="35" t="s">
        <v>29</v>
      </c>
      <c r="B24" s="18">
        <f t="shared" si="5"/>
        <v>142443.46000000002</v>
      </c>
      <c r="C24" s="14"/>
      <c r="D24" s="53"/>
      <c r="E24" s="54"/>
      <c r="F24" s="55"/>
      <c r="G24" s="56"/>
      <c r="H24" s="5"/>
      <c r="I24" s="53"/>
      <c r="J24" s="54"/>
      <c r="K24" s="55"/>
      <c r="L24" s="56"/>
      <c r="M24" s="5"/>
      <c r="N24" s="53"/>
      <c r="O24" s="54"/>
      <c r="P24" s="55"/>
      <c r="Q24" s="56"/>
      <c r="R24" s="5"/>
      <c r="S24" s="53"/>
      <c r="T24" s="54"/>
      <c r="U24" s="55"/>
      <c r="V24" s="56"/>
      <c r="W24" s="5"/>
      <c r="X24" s="53">
        <v>106832.6</v>
      </c>
      <c r="Y24" s="54">
        <v>35610.86</v>
      </c>
      <c r="Z24" s="55"/>
      <c r="AA24" s="56"/>
    </row>
    <row r="25" spans="1:27" x14ac:dyDescent="0.25">
      <c r="A25" s="35" t="s">
        <v>30</v>
      </c>
      <c r="B25" s="18">
        <f t="shared" si="5"/>
        <v>198180.02999999997</v>
      </c>
      <c r="C25" s="14"/>
      <c r="D25" s="53">
        <v>89389.32</v>
      </c>
      <c r="E25" s="54">
        <v>29796.600000000006</v>
      </c>
      <c r="F25" s="55"/>
      <c r="G25" s="56"/>
      <c r="H25" s="5"/>
      <c r="I25" s="53">
        <v>51059.689999999995</v>
      </c>
      <c r="J25" s="54">
        <v>17020.02</v>
      </c>
      <c r="K25" s="55"/>
      <c r="L25" s="56"/>
      <c r="M25" s="5"/>
      <c r="N25" s="53">
        <v>149.01999999999998</v>
      </c>
      <c r="O25" s="54">
        <v>49.68</v>
      </c>
      <c r="P25" s="55"/>
      <c r="Q25" s="56"/>
      <c r="R25" s="5"/>
      <c r="S25" s="53">
        <v>849</v>
      </c>
      <c r="T25" s="54">
        <v>283</v>
      </c>
      <c r="U25" s="55"/>
      <c r="V25" s="56"/>
      <c r="W25" s="5"/>
      <c r="X25" s="53">
        <v>7187.77</v>
      </c>
      <c r="Y25" s="54">
        <v>2395.9300000000003</v>
      </c>
      <c r="Z25" s="55"/>
      <c r="AA25" s="56"/>
    </row>
    <row r="26" spans="1:27" x14ac:dyDescent="0.25">
      <c r="A26" s="35" t="s">
        <v>31</v>
      </c>
      <c r="B26" s="18">
        <f t="shared" si="5"/>
        <v>9837909.3900000006</v>
      </c>
      <c r="C26" s="14"/>
      <c r="D26" s="53">
        <v>599672.7699999999</v>
      </c>
      <c r="E26" s="54">
        <v>199890.93</v>
      </c>
      <c r="F26" s="55"/>
      <c r="G26" s="56"/>
      <c r="H26" s="5"/>
      <c r="I26" s="53">
        <v>2012158.3499999999</v>
      </c>
      <c r="J26" s="54">
        <v>670719.57999999996</v>
      </c>
      <c r="K26" s="55"/>
      <c r="L26" s="56"/>
      <c r="M26" s="5"/>
      <c r="N26" s="53">
        <v>2934965.2099999995</v>
      </c>
      <c r="O26" s="54">
        <v>978321.8600000001</v>
      </c>
      <c r="P26" s="55"/>
      <c r="Q26" s="56"/>
      <c r="R26" s="5"/>
      <c r="S26" s="53">
        <v>1036539.0599999998</v>
      </c>
      <c r="T26" s="54">
        <v>345513.12999999995</v>
      </c>
      <c r="U26" s="55"/>
      <c r="V26" s="56"/>
      <c r="W26" s="5"/>
      <c r="X26" s="53">
        <v>795096.35</v>
      </c>
      <c r="Y26" s="54">
        <v>265032.15000000002</v>
      </c>
      <c r="Z26" s="55"/>
      <c r="AA26" s="56"/>
    </row>
    <row r="27" spans="1:27" x14ac:dyDescent="0.25">
      <c r="A27" s="35" t="s">
        <v>32</v>
      </c>
      <c r="B27" s="18">
        <f t="shared" si="5"/>
        <v>10556943.880000001</v>
      </c>
      <c r="C27" s="14"/>
      <c r="D27" s="57">
        <v>430624.5</v>
      </c>
      <c r="E27" s="58">
        <v>109041.54000000001</v>
      </c>
      <c r="F27" s="55">
        <v>-41303.540000000008</v>
      </c>
      <c r="G27" s="56">
        <v>-6611.35</v>
      </c>
      <c r="H27" s="5"/>
      <c r="I27" s="57">
        <v>334356.7</v>
      </c>
      <c r="J27" s="58">
        <v>88280.24</v>
      </c>
      <c r="K27" s="55">
        <v>-11159.380000000001</v>
      </c>
      <c r="L27" s="56">
        <v>-3515.53</v>
      </c>
      <c r="M27" s="5"/>
      <c r="N27" s="57">
        <v>266262.2</v>
      </c>
      <c r="O27" s="58">
        <v>80210.079999999987</v>
      </c>
      <c r="P27" s="55">
        <v>-11265.089999999998</v>
      </c>
      <c r="Q27" s="56">
        <v>-2121.81</v>
      </c>
      <c r="R27" s="5"/>
      <c r="S27" s="57">
        <v>6595275.8200000003</v>
      </c>
      <c r="T27" s="58">
        <v>2179778.4000000004</v>
      </c>
      <c r="U27" s="55">
        <v>-33098.850000000006</v>
      </c>
      <c r="V27" s="56">
        <v>-10070.1</v>
      </c>
      <c r="W27" s="5"/>
      <c r="X27" s="57">
        <v>507828.33999999997</v>
      </c>
      <c r="Y27" s="58">
        <v>146092.65</v>
      </c>
      <c r="Z27" s="55">
        <v>-48478.229999999996</v>
      </c>
      <c r="AA27" s="56">
        <v>-13182.709999999997</v>
      </c>
    </row>
    <row r="28" spans="1:27" x14ac:dyDescent="0.25">
      <c r="A28" s="35" t="s">
        <v>33</v>
      </c>
      <c r="B28" s="18">
        <f t="shared" si="5"/>
        <v>14540.37</v>
      </c>
      <c r="C28" s="14"/>
      <c r="D28" s="57"/>
      <c r="E28" s="58"/>
      <c r="F28" s="55"/>
      <c r="G28" s="56"/>
      <c r="H28" s="5"/>
      <c r="I28" s="57"/>
      <c r="J28" s="58"/>
      <c r="K28" s="55"/>
      <c r="L28" s="56"/>
      <c r="M28" s="5"/>
      <c r="N28" s="57">
        <v>10905.28</v>
      </c>
      <c r="O28" s="58">
        <v>3635.09</v>
      </c>
      <c r="P28" s="55"/>
      <c r="Q28" s="56"/>
      <c r="R28" s="5"/>
      <c r="S28" s="57"/>
      <c r="T28" s="58"/>
      <c r="U28" s="55"/>
      <c r="V28" s="56"/>
      <c r="W28" s="5"/>
      <c r="X28" s="57"/>
      <c r="Y28" s="58"/>
      <c r="Z28" s="55"/>
      <c r="AA28" s="56"/>
    </row>
    <row r="29" spans="1:27" x14ac:dyDescent="0.25">
      <c r="A29" s="35" t="s">
        <v>34</v>
      </c>
      <c r="B29" s="18">
        <f t="shared" si="5"/>
        <v>2979499.8100000005</v>
      </c>
      <c r="C29" s="14"/>
      <c r="D29" s="57"/>
      <c r="E29" s="58"/>
      <c r="F29" s="55"/>
      <c r="G29" s="56"/>
      <c r="H29" s="5"/>
      <c r="I29" s="57">
        <v>1102490.56</v>
      </c>
      <c r="J29" s="58">
        <v>367497.03</v>
      </c>
      <c r="K29" s="55"/>
      <c r="L29" s="56"/>
      <c r="M29" s="5"/>
      <c r="N29" s="57">
        <v>623749.17999999993</v>
      </c>
      <c r="O29" s="58">
        <v>207916.65000000002</v>
      </c>
      <c r="P29" s="55">
        <v>-907.84</v>
      </c>
      <c r="Q29" s="56">
        <v>-302.62</v>
      </c>
      <c r="R29" s="5"/>
      <c r="S29" s="57">
        <v>29792</v>
      </c>
      <c r="T29" s="58">
        <v>9930.68</v>
      </c>
      <c r="U29" s="55"/>
      <c r="V29" s="56"/>
      <c r="W29" s="5"/>
      <c r="X29" s="57">
        <v>479500.55000000005</v>
      </c>
      <c r="Y29" s="58">
        <v>159833.61999999997</v>
      </c>
      <c r="Z29" s="55"/>
      <c r="AA29" s="56"/>
    </row>
    <row r="30" spans="1:27" x14ac:dyDescent="0.25">
      <c r="A30" s="35" t="s">
        <v>35</v>
      </c>
      <c r="B30" s="18">
        <f t="shared" si="5"/>
        <v>138526.70000000001</v>
      </c>
      <c r="C30" s="14"/>
      <c r="D30" s="57"/>
      <c r="E30" s="58"/>
      <c r="F30" s="55"/>
      <c r="G30" s="56"/>
      <c r="H30" s="5"/>
      <c r="I30" s="57">
        <v>60000</v>
      </c>
      <c r="J30" s="58">
        <v>15000</v>
      </c>
      <c r="K30" s="55"/>
      <c r="L30" s="56"/>
      <c r="M30" s="5"/>
      <c r="N30" s="57">
        <v>50821.36</v>
      </c>
      <c r="O30" s="58">
        <v>12705.34</v>
      </c>
      <c r="P30" s="55"/>
      <c r="Q30" s="56"/>
      <c r="R30" s="5"/>
      <c r="S30" s="57"/>
      <c r="T30" s="58"/>
      <c r="U30" s="55"/>
      <c r="V30" s="56"/>
      <c r="W30" s="5"/>
      <c r="X30" s="57"/>
      <c r="Y30" s="58"/>
      <c r="Z30" s="55"/>
      <c r="AA30" s="56"/>
    </row>
    <row r="31" spans="1:27" x14ac:dyDescent="0.25">
      <c r="A31" s="35" t="s">
        <v>36</v>
      </c>
      <c r="B31" s="18">
        <f t="shared" si="5"/>
        <v>1561382.6300000001</v>
      </c>
      <c r="C31" s="14"/>
      <c r="D31" s="57"/>
      <c r="E31" s="58"/>
      <c r="F31" s="55"/>
      <c r="G31" s="56"/>
      <c r="H31" s="5"/>
      <c r="I31" s="57">
        <v>502868.70000000007</v>
      </c>
      <c r="J31" s="58">
        <v>125717.15000000001</v>
      </c>
      <c r="K31" s="55"/>
      <c r="L31" s="56"/>
      <c r="M31" s="5"/>
      <c r="N31" s="57">
        <v>248432.33</v>
      </c>
      <c r="O31" s="58">
        <v>62108.09</v>
      </c>
      <c r="P31" s="55"/>
      <c r="Q31" s="56"/>
      <c r="R31" s="5"/>
      <c r="S31" s="57">
        <v>324409.99</v>
      </c>
      <c r="T31" s="58">
        <v>81102.52</v>
      </c>
      <c r="U31" s="55"/>
      <c r="V31" s="56"/>
      <c r="W31" s="5"/>
      <c r="X31" s="57">
        <v>173395.08000000002</v>
      </c>
      <c r="Y31" s="58">
        <v>43348.770000000004</v>
      </c>
      <c r="Z31" s="55"/>
      <c r="AA31" s="56"/>
    </row>
    <row r="32" spans="1:27" x14ac:dyDescent="0.25">
      <c r="A32" s="59" t="s">
        <v>37</v>
      </c>
      <c r="B32" s="18">
        <f t="shared" si="5"/>
        <v>5863549.8399999999</v>
      </c>
      <c r="C32" s="14"/>
      <c r="D32" s="53">
        <v>184448.08</v>
      </c>
      <c r="E32" s="54">
        <v>46112.03</v>
      </c>
      <c r="F32" s="55"/>
      <c r="G32" s="56"/>
      <c r="H32" s="5"/>
      <c r="I32" s="53">
        <v>1220832.6199999999</v>
      </c>
      <c r="J32" s="54">
        <v>305208.13999999996</v>
      </c>
      <c r="K32" s="55"/>
      <c r="L32" s="56"/>
      <c r="M32" s="5"/>
      <c r="N32" s="53">
        <v>1372256.91</v>
      </c>
      <c r="O32" s="54">
        <v>343064.22</v>
      </c>
      <c r="P32" s="55"/>
      <c r="Q32" s="56"/>
      <c r="R32" s="5"/>
      <c r="S32" s="53">
        <v>1066548.3</v>
      </c>
      <c r="T32" s="54">
        <v>266637.09000000003</v>
      </c>
      <c r="U32" s="55"/>
      <c r="V32" s="56"/>
      <c r="W32" s="5"/>
      <c r="X32" s="53">
        <v>846753.96</v>
      </c>
      <c r="Y32" s="54">
        <v>211688.48999999996</v>
      </c>
      <c r="Z32" s="55"/>
      <c r="AA32" s="56"/>
    </row>
    <row r="33" spans="1:27" x14ac:dyDescent="0.25">
      <c r="A33" s="59" t="s">
        <v>38</v>
      </c>
      <c r="B33" s="18">
        <f t="shared" si="5"/>
        <v>1844304.7899999998</v>
      </c>
      <c r="C33" s="14"/>
      <c r="D33" s="53">
        <v>274630.86</v>
      </c>
      <c r="E33" s="54">
        <v>91555.22</v>
      </c>
      <c r="F33" s="55">
        <v>-5692.62</v>
      </c>
      <c r="G33" s="56">
        <v>-1897.54</v>
      </c>
      <c r="H33" s="5"/>
      <c r="I33" s="53">
        <v>247662.72999999998</v>
      </c>
      <c r="J33" s="54">
        <v>82568.5</v>
      </c>
      <c r="K33" s="55">
        <v>-7461.26</v>
      </c>
      <c r="L33" s="56">
        <v>-2487.1799999999998</v>
      </c>
      <c r="M33" s="5"/>
      <c r="N33" s="53">
        <v>339233.78</v>
      </c>
      <c r="O33" s="54">
        <v>113092.15000000001</v>
      </c>
      <c r="P33" s="55">
        <v>-15476.2</v>
      </c>
      <c r="Q33" s="56">
        <v>-5159.5600000000004</v>
      </c>
      <c r="R33" s="5"/>
      <c r="S33" s="53">
        <v>245855.39</v>
      </c>
      <c r="T33" s="54">
        <v>81960.59</v>
      </c>
      <c r="U33" s="55">
        <v>-5291.58</v>
      </c>
      <c r="V33" s="56">
        <v>-1763.85</v>
      </c>
      <c r="W33" s="5"/>
      <c r="X33" s="53">
        <v>317181.04000000004</v>
      </c>
      <c r="Y33" s="54">
        <v>105738.94</v>
      </c>
      <c r="Z33" s="55">
        <v>-7458.29</v>
      </c>
      <c r="AA33" s="56">
        <v>-2486.33</v>
      </c>
    </row>
    <row r="34" spans="1:27" ht="15.75" thickBot="1" x14ac:dyDescent="0.3">
      <c r="A34" s="59" t="s">
        <v>39</v>
      </c>
      <c r="B34" s="18">
        <f t="shared" si="5"/>
        <v>43087.819999999992</v>
      </c>
      <c r="C34" s="14"/>
      <c r="D34" s="60">
        <v>10546.22</v>
      </c>
      <c r="E34" s="61">
        <v>3515.52</v>
      </c>
      <c r="F34" s="62"/>
      <c r="G34" s="63"/>
      <c r="H34" s="5"/>
      <c r="I34" s="60">
        <v>9557.61</v>
      </c>
      <c r="J34" s="61">
        <v>3185.99</v>
      </c>
      <c r="K34" s="62"/>
      <c r="L34" s="63"/>
      <c r="M34" s="5"/>
      <c r="N34" s="60">
        <v>4953.6000000000004</v>
      </c>
      <c r="O34" s="61">
        <v>1651.22</v>
      </c>
      <c r="P34" s="62"/>
      <c r="Q34" s="63"/>
      <c r="R34" s="5"/>
      <c r="S34" s="60">
        <v>4813.2700000000004</v>
      </c>
      <c r="T34" s="61">
        <v>1604.44</v>
      </c>
      <c r="U34" s="62"/>
      <c r="V34" s="63"/>
      <c r="W34" s="5"/>
      <c r="X34" s="60">
        <v>2444.9499999999998</v>
      </c>
      <c r="Y34" s="61">
        <v>815</v>
      </c>
      <c r="Z34" s="62"/>
      <c r="AA34" s="63"/>
    </row>
    <row r="35" spans="1:27" ht="16.5" thickBot="1" x14ac:dyDescent="0.3">
      <c r="A35" s="31" t="s">
        <v>40</v>
      </c>
      <c r="B35" s="36">
        <f>SUM(B36:B37)</f>
        <v>1288618.0799999998</v>
      </c>
      <c r="C35" s="37"/>
      <c r="D35" s="64">
        <f>SUM(D36:D37)</f>
        <v>506995.39</v>
      </c>
      <c r="E35" s="65">
        <f>SUM(E36:E37)</f>
        <v>167552.88</v>
      </c>
      <c r="F35" s="66">
        <f>SUM(F36:F37)</f>
        <v>-67.62</v>
      </c>
      <c r="G35" s="67">
        <f>SUM(G36:G37)</f>
        <v>-22.54</v>
      </c>
      <c r="H35" s="5"/>
      <c r="I35" s="64">
        <f>SUM(I36:I37)</f>
        <v>20818.349999999999</v>
      </c>
      <c r="J35" s="65">
        <f>SUM(J36:J37)</f>
        <v>5543.33</v>
      </c>
      <c r="K35" s="66">
        <f>SUM(K36:K37)</f>
        <v>-627.52</v>
      </c>
      <c r="L35" s="67">
        <f>SUM(L36:L37)</f>
        <v>-81.010000000000005</v>
      </c>
      <c r="M35" s="5"/>
      <c r="N35" s="64">
        <f>SUM(N36:N37)</f>
        <v>145040.45000000001</v>
      </c>
      <c r="O35" s="65">
        <f>SUM(O36:O37)</f>
        <v>46114.42</v>
      </c>
      <c r="P35" s="66">
        <f>SUM(P36:P37)</f>
        <v>0</v>
      </c>
      <c r="Q35" s="67">
        <f>SUM(Q36:Q37)</f>
        <v>0</v>
      </c>
      <c r="R35" s="5"/>
      <c r="S35" s="64">
        <f>SUM(S36:S37)</f>
        <v>225361.31</v>
      </c>
      <c r="T35" s="65">
        <f>SUM(T36:T37)</f>
        <v>73140.17</v>
      </c>
      <c r="U35" s="66">
        <f>SUM(U36:U37)</f>
        <v>-256.14</v>
      </c>
      <c r="V35" s="67">
        <f>SUM(V36:V37)</f>
        <v>-85.37</v>
      </c>
      <c r="W35" s="5"/>
      <c r="X35" s="64">
        <f>SUM(X36:X37)</f>
        <v>76266.62</v>
      </c>
      <c r="Y35" s="65">
        <f>SUM(Y36:Y37)</f>
        <v>23570.11</v>
      </c>
      <c r="Z35" s="66">
        <f>SUM(Z36:Z37)</f>
        <v>-483.56</v>
      </c>
      <c r="AA35" s="67">
        <f>SUM(AA36:AA37)</f>
        <v>-161.19</v>
      </c>
    </row>
    <row r="36" spans="1:27" x14ac:dyDescent="0.25">
      <c r="A36" s="38" t="s">
        <v>41</v>
      </c>
      <c r="B36" s="18">
        <f t="shared" si="5"/>
        <v>1178258.9599999997</v>
      </c>
      <c r="C36" s="14"/>
      <c r="D36" s="19">
        <v>491221.05</v>
      </c>
      <c r="E36" s="20">
        <v>162294.17000000001</v>
      </c>
      <c r="F36" s="21">
        <v>-67.62</v>
      </c>
      <c r="G36" s="22">
        <v>-22.54</v>
      </c>
      <c r="H36" s="5"/>
      <c r="I36" s="19">
        <v>6286.09</v>
      </c>
      <c r="J36" s="20">
        <v>698.5</v>
      </c>
      <c r="K36" s="21">
        <v>-576.66</v>
      </c>
      <c r="L36" s="22">
        <v>-64.06</v>
      </c>
      <c r="M36" s="5"/>
      <c r="N36" s="19">
        <v>126727.06000000001</v>
      </c>
      <c r="O36" s="20">
        <v>40009.599999999999</v>
      </c>
      <c r="P36" s="21"/>
      <c r="Q36" s="22"/>
      <c r="R36" s="5"/>
      <c r="S36" s="19">
        <v>207475.13</v>
      </c>
      <c r="T36" s="20">
        <v>67177.37</v>
      </c>
      <c r="U36" s="21"/>
      <c r="V36" s="22"/>
      <c r="W36" s="5"/>
      <c r="X36" s="19">
        <v>59215.21</v>
      </c>
      <c r="Y36" s="20">
        <v>17885.66</v>
      </c>
      <c r="Z36" s="21"/>
      <c r="AA36" s="22"/>
    </row>
    <row r="37" spans="1:27" ht="15.75" thickBot="1" x14ac:dyDescent="0.3">
      <c r="A37" s="68" t="s">
        <v>42</v>
      </c>
      <c r="B37" s="18">
        <f t="shared" si="5"/>
        <v>110359.12000000001</v>
      </c>
      <c r="C37" s="14"/>
      <c r="D37" s="19">
        <v>15774.34</v>
      </c>
      <c r="E37" s="20">
        <v>5258.71</v>
      </c>
      <c r="F37" s="21"/>
      <c r="G37" s="22"/>
      <c r="H37" s="5"/>
      <c r="I37" s="19">
        <v>14532.26</v>
      </c>
      <c r="J37" s="20">
        <v>4844.83</v>
      </c>
      <c r="K37" s="21">
        <v>-50.86</v>
      </c>
      <c r="L37" s="22">
        <v>-16.95</v>
      </c>
      <c r="M37" s="5"/>
      <c r="N37" s="19">
        <v>18313.39</v>
      </c>
      <c r="O37" s="20">
        <v>6104.8200000000006</v>
      </c>
      <c r="P37" s="21"/>
      <c r="Q37" s="22"/>
      <c r="R37" s="5"/>
      <c r="S37" s="19">
        <v>17886.18</v>
      </c>
      <c r="T37" s="20">
        <v>5962.8</v>
      </c>
      <c r="U37" s="21">
        <v>-256.14</v>
      </c>
      <c r="V37" s="22">
        <v>-85.37</v>
      </c>
      <c r="W37" s="5"/>
      <c r="X37" s="19">
        <v>17051.41</v>
      </c>
      <c r="Y37" s="20">
        <v>5684.45</v>
      </c>
      <c r="Z37" s="21">
        <v>-483.56</v>
      </c>
      <c r="AA37" s="22">
        <v>-161.19</v>
      </c>
    </row>
    <row r="38" spans="1:27" ht="16.5" thickBot="1" x14ac:dyDescent="0.3">
      <c r="A38" s="31" t="s">
        <v>43</v>
      </c>
      <c r="B38" s="36">
        <f>SUM(B39:B47)</f>
        <v>38117589.840000004</v>
      </c>
      <c r="C38" s="37"/>
      <c r="D38" s="15">
        <f>SUM(D39:D42)</f>
        <v>0</v>
      </c>
      <c r="E38" s="33">
        <f>SUM(E39:E42)</f>
        <v>145943.93</v>
      </c>
      <c r="F38" s="16">
        <f>SUM(F39:F42)</f>
        <v>0</v>
      </c>
      <c r="G38" s="34">
        <f>SUM(G39:G42)</f>
        <v>-23242.329999999998</v>
      </c>
      <c r="H38" s="5"/>
      <c r="I38" s="15">
        <f>SUM(I39:I45)</f>
        <v>0</v>
      </c>
      <c r="J38" s="15">
        <f>SUM(J39:J45)</f>
        <v>54030.11</v>
      </c>
      <c r="K38" s="15">
        <f t="shared" ref="K38:L38" si="6">SUM(K39:K45)</f>
        <v>0</v>
      </c>
      <c r="L38" s="15">
        <f t="shared" si="6"/>
        <v>-40996.450000000004</v>
      </c>
      <c r="M38" s="5"/>
      <c r="N38" s="15">
        <f>SUM(N39:N47)</f>
        <v>0</v>
      </c>
      <c r="O38" s="15">
        <f>SUM(O39:O47)</f>
        <v>50645.820000000007</v>
      </c>
      <c r="P38" s="15">
        <f>SUM(P39:P47)</f>
        <v>0</v>
      </c>
      <c r="Q38" s="15">
        <f>SUM(Q39:Q47)</f>
        <v>-8730.19</v>
      </c>
      <c r="R38" s="5"/>
      <c r="S38" s="15">
        <f>SUM(S39:S47)</f>
        <v>0</v>
      </c>
      <c r="T38" s="15">
        <f>SUM(T39:T47)</f>
        <v>37738913.18</v>
      </c>
      <c r="U38" s="15">
        <f>SUM(U39:U47)</f>
        <v>0</v>
      </c>
      <c r="V38" s="15">
        <f>SUM(V39:V47)</f>
        <v>-6016</v>
      </c>
      <c r="W38" s="5"/>
      <c r="X38" s="15">
        <f>SUM(X39:X47)</f>
        <v>0</v>
      </c>
      <c r="Y38" s="15">
        <f>SUM(Y39:Y47)</f>
        <v>255504.39999999997</v>
      </c>
      <c r="Z38" s="15">
        <f>SUM(Z39:Z47)</f>
        <v>0</v>
      </c>
      <c r="AA38" s="15">
        <f>SUM(AA39:AA47)</f>
        <v>-48462.630000000005</v>
      </c>
    </row>
    <row r="39" spans="1:27" x14ac:dyDescent="0.25">
      <c r="A39" s="38" t="s">
        <v>44</v>
      </c>
      <c r="B39" s="18">
        <f t="shared" si="5"/>
        <v>140693.49</v>
      </c>
      <c r="C39" s="14"/>
      <c r="D39" s="19"/>
      <c r="E39" s="20">
        <v>140693.49</v>
      </c>
      <c r="F39" s="21"/>
      <c r="G39" s="22"/>
      <c r="H39" s="5"/>
      <c r="I39" s="19"/>
      <c r="J39" s="20"/>
      <c r="K39" s="21"/>
      <c r="L39" s="22"/>
      <c r="M39" s="5"/>
      <c r="N39" s="19"/>
      <c r="O39" s="20"/>
      <c r="P39" s="21"/>
      <c r="Q39" s="22"/>
      <c r="R39" s="5"/>
      <c r="S39" s="20"/>
      <c r="T39" s="69"/>
      <c r="U39" s="19"/>
      <c r="V39" s="22"/>
      <c r="W39" s="5"/>
      <c r="X39" s="20"/>
      <c r="Y39" s="69"/>
      <c r="Z39" s="19"/>
      <c r="AA39" s="22"/>
    </row>
    <row r="40" spans="1:27" x14ac:dyDescent="0.25">
      <c r="A40" s="70" t="s">
        <v>45</v>
      </c>
      <c r="B40" s="18">
        <f t="shared" si="5"/>
        <v>-78662.31</v>
      </c>
      <c r="C40" s="14"/>
      <c r="D40" s="19"/>
      <c r="E40" s="20"/>
      <c r="F40" s="21"/>
      <c r="G40" s="22">
        <v>-23242.329999999998</v>
      </c>
      <c r="H40" s="5"/>
      <c r="I40" s="19"/>
      <c r="J40" s="20"/>
      <c r="K40" s="21"/>
      <c r="L40" s="22">
        <v>-40788.450000000004</v>
      </c>
      <c r="M40" s="5"/>
      <c r="N40" s="19"/>
      <c r="O40" s="20"/>
      <c r="P40" s="21"/>
      <c r="Q40" s="22">
        <v>-8730.19</v>
      </c>
      <c r="R40" s="5"/>
      <c r="S40" s="20"/>
      <c r="T40" s="71"/>
      <c r="U40" s="19"/>
      <c r="V40" s="22">
        <v>-5858.44</v>
      </c>
      <c r="W40" s="5"/>
      <c r="X40" s="20"/>
      <c r="Y40" s="71"/>
      <c r="Z40" s="19"/>
      <c r="AA40" s="22">
        <v>-42.9</v>
      </c>
    </row>
    <row r="41" spans="1:27" x14ac:dyDescent="0.25">
      <c r="A41" s="70" t="s">
        <v>46</v>
      </c>
      <c r="B41" s="18">
        <f t="shared" si="5"/>
        <v>5709637.2599999998</v>
      </c>
      <c r="C41" s="14"/>
      <c r="D41" s="19"/>
      <c r="E41" s="20">
        <v>300.44</v>
      </c>
      <c r="F41" s="21"/>
      <c r="G41" s="22"/>
      <c r="H41" s="5"/>
      <c r="I41" s="19"/>
      <c r="J41" s="20">
        <v>296.29000000000002</v>
      </c>
      <c r="K41" s="21"/>
      <c r="L41" s="22"/>
      <c r="M41" s="5"/>
      <c r="N41" s="19"/>
      <c r="O41" s="20">
        <v>5662.1500000000005</v>
      </c>
      <c r="P41" s="21"/>
      <c r="Q41" s="22"/>
      <c r="R41" s="5"/>
      <c r="S41" s="20"/>
      <c r="T41" s="71">
        <v>5553536.79</v>
      </c>
      <c r="U41" s="19"/>
      <c r="V41" s="22"/>
      <c r="W41" s="5"/>
      <c r="X41" s="20"/>
      <c r="Y41" s="71">
        <v>149841.59</v>
      </c>
      <c r="Z41" s="19"/>
      <c r="AA41" s="22"/>
    </row>
    <row r="42" spans="1:27" x14ac:dyDescent="0.25">
      <c r="A42" s="38" t="s">
        <v>47</v>
      </c>
      <c r="B42" s="18">
        <f t="shared" si="5"/>
        <v>146755.5</v>
      </c>
      <c r="C42" s="14"/>
      <c r="D42" s="19"/>
      <c r="E42" s="20">
        <v>4950</v>
      </c>
      <c r="F42" s="21"/>
      <c r="G42" s="22"/>
      <c r="H42" s="5"/>
      <c r="I42" s="19"/>
      <c r="J42" s="20">
        <v>13420</v>
      </c>
      <c r="K42" s="21"/>
      <c r="L42" s="22"/>
      <c r="M42" s="5"/>
      <c r="N42" s="19"/>
      <c r="O42" s="20">
        <v>33647</v>
      </c>
      <c r="P42" s="21"/>
      <c r="Q42" s="22"/>
      <c r="R42" s="5"/>
      <c r="S42" s="20"/>
      <c r="T42" s="71">
        <v>36276</v>
      </c>
      <c r="U42" s="19"/>
      <c r="V42" s="22"/>
      <c r="W42" s="5"/>
      <c r="X42" s="20"/>
      <c r="Y42" s="71">
        <v>58462.5</v>
      </c>
      <c r="Z42" s="19"/>
      <c r="AA42" s="22"/>
    </row>
    <row r="43" spans="1:27" x14ac:dyDescent="0.25">
      <c r="A43" s="38" t="s">
        <v>48</v>
      </c>
      <c r="B43" s="18">
        <f t="shared" si="5"/>
        <v>4215.24</v>
      </c>
      <c r="C43" s="14"/>
      <c r="D43" s="19"/>
      <c r="E43" s="20"/>
      <c r="F43" s="21"/>
      <c r="G43" s="22"/>
      <c r="H43" s="5"/>
      <c r="I43" s="19"/>
      <c r="J43" s="20">
        <v>4215.24</v>
      </c>
      <c r="K43" s="21"/>
      <c r="L43" s="22"/>
      <c r="M43" s="5"/>
      <c r="N43" s="19"/>
      <c r="O43" s="20"/>
      <c r="P43" s="21"/>
      <c r="Q43" s="22"/>
      <c r="R43" s="5"/>
      <c r="S43" s="20"/>
      <c r="T43" s="71"/>
      <c r="U43" s="19"/>
      <c r="V43" s="22"/>
      <c r="W43" s="5"/>
      <c r="X43" s="20"/>
      <c r="Y43" s="71"/>
      <c r="Z43" s="19"/>
      <c r="AA43" s="22"/>
    </row>
    <row r="44" spans="1:27" x14ac:dyDescent="0.25">
      <c r="A44" s="38" t="s">
        <v>49</v>
      </c>
      <c r="B44" s="18">
        <f t="shared" si="5"/>
        <v>2762.5</v>
      </c>
      <c r="C44" s="14"/>
      <c r="D44" s="19"/>
      <c r="E44" s="20"/>
      <c r="F44" s="21"/>
      <c r="G44" s="22"/>
      <c r="H44" s="5"/>
      <c r="I44" s="19"/>
      <c r="J44" s="20"/>
      <c r="K44" s="21"/>
      <c r="L44" s="22">
        <v>-208</v>
      </c>
      <c r="M44" s="5"/>
      <c r="N44" s="19"/>
      <c r="O44" s="20"/>
      <c r="P44" s="21"/>
      <c r="Q44" s="22"/>
      <c r="R44" s="5"/>
      <c r="S44" s="20"/>
      <c r="T44" s="71"/>
      <c r="U44" s="19"/>
      <c r="V44" s="22"/>
      <c r="W44" s="5"/>
      <c r="X44" s="20"/>
      <c r="Y44" s="71">
        <v>2970.5</v>
      </c>
      <c r="Z44" s="19"/>
      <c r="AA44" s="22"/>
    </row>
    <row r="45" spans="1:27" x14ac:dyDescent="0.25">
      <c r="A45" s="38" t="s">
        <v>50</v>
      </c>
      <c r="B45" s="18">
        <f t="shared" si="5"/>
        <v>162936.35000000003</v>
      </c>
      <c r="C45" s="14"/>
      <c r="D45" s="27"/>
      <c r="E45" s="28"/>
      <c r="F45" s="29"/>
      <c r="G45" s="30"/>
      <c r="H45" s="5"/>
      <c r="I45" s="27"/>
      <c r="J45" s="28">
        <v>36098.58</v>
      </c>
      <c r="K45" s="29"/>
      <c r="L45" s="30"/>
      <c r="M45" s="5"/>
      <c r="N45" s="27"/>
      <c r="O45" s="28">
        <v>8631.36</v>
      </c>
      <c r="P45" s="29"/>
      <c r="Q45" s="30"/>
      <c r="R45" s="5"/>
      <c r="S45" s="28"/>
      <c r="T45" s="72">
        <v>94897.52</v>
      </c>
      <c r="U45" s="27"/>
      <c r="V45" s="30"/>
      <c r="W45" s="5"/>
      <c r="X45" s="28"/>
      <c r="Y45" s="72">
        <v>23308.89</v>
      </c>
      <c r="Z45" s="27"/>
      <c r="AA45" s="30"/>
    </row>
    <row r="46" spans="1:27" x14ac:dyDescent="0.25">
      <c r="A46" s="38" t="s">
        <v>51</v>
      </c>
      <c r="B46" s="18">
        <f t="shared" si="5"/>
        <v>1342.98</v>
      </c>
      <c r="C46" s="14"/>
      <c r="D46" s="27"/>
      <c r="E46" s="28"/>
      <c r="F46" s="29"/>
      <c r="G46" s="30"/>
      <c r="H46" s="5"/>
      <c r="I46" s="27"/>
      <c r="J46" s="28"/>
      <c r="K46" s="29"/>
      <c r="L46" s="30"/>
      <c r="M46" s="5"/>
      <c r="N46" s="27"/>
      <c r="O46" s="28">
        <v>1342.98</v>
      </c>
      <c r="P46" s="29"/>
      <c r="Q46" s="30"/>
      <c r="R46" s="5"/>
      <c r="S46" s="28"/>
      <c r="T46" s="72"/>
      <c r="U46" s="27"/>
      <c r="V46" s="30"/>
      <c r="W46" s="5"/>
      <c r="X46" s="28"/>
      <c r="Y46" s="72"/>
      <c r="Z46" s="27"/>
      <c r="AA46" s="30"/>
    </row>
    <row r="47" spans="1:27" ht="15.75" thickBot="1" x14ac:dyDescent="0.3">
      <c r="A47" s="38" t="s">
        <v>52</v>
      </c>
      <c r="B47" s="18">
        <f t="shared" si="5"/>
        <v>32027908.830000002</v>
      </c>
      <c r="C47" s="14"/>
      <c r="D47" s="27"/>
      <c r="E47" s="28"/>
      <c r="F47" s="29"/>
      <c r="G47" s="30"/>
      <c r="H47" s="5"/>
      <c r="I47" s="27"/>
      <c r="J47" s="28"/>
      <c r="K47" s="29"/>
      <c r="L47" s="30"/>
      <c r="M47" s="5"/>
      <c r="N47" s="27"/>
      <c r="O47" s="25">
        <v>1362.33</v>
      </c>
      <c r="P47" s="29"/>
      <c r="Q47" s="30"/>
      <c r="R47" s="5"/>
      <c r="S47" s="28"/>
      <c r="T47" s="73">
        <v>32054202.870000001</v>
      </c>
      <c r="U47" s="27"/>
      <c r="V47" s="30">
        <v>-157.56</v>
      </c>
      <c r="W47" s="5"/>
      <c r="X47" s="28"/>
      <c r="Y47" s="73">
        <v>20920.919999999998</v>
      </c>
      <c r="Z47" s="27"/>
      <c r="AA47" s="30">
        <v>-48419.73</v>
      </c>
    </row>
    <row r="48" spans="1:27" ht="16.5" thickBot="1" x14ac:dyDescent="0.3">
      <c r="A48" s="31" t="s">
        <v>53</v>
      </c>
      <c r="B48" s="36">
        <f>+B38+B35+B18+B14+B11+B5</f>
        <v>254489373.88999999</v>
      </c>
      <c r="C48" s="74"/>
      <c r="D48" s="75">
        <f>SUM(D38,D35,D18,D14,D11,D5)</f>
        <v>107382675.50999999</v>
      </c>
      <c r="E48" s="76">
        <f>SUM(E38,E35,E18,E14,E11,E5)</f>
        <v>1048502.4199999999</v>
      </c>
      <c r="F48" s="77">
        <f>SUM(F38,F35,F18,F14,F11,F5)</f>
        <v>-167805.45</v>
      </c>
      <c r="G48" s="78">
        <f>SUM(G38,G35,G18,G14,G11,G5)</f>
        <v>-70449.06</v>
      </c>
      <c r="H48" s="79"/>
      <c r="I48" s="75">
        <f>SUM(I38,I35,I18,I14,I11,I5)</f>
        <v>18468966.199999996</v>
      </c>
      <c r="J48" s="76">
        <f>SUM(J38,J35,J18,J14,J11,J5)</f>
        <v>1781282.1699999997</v>
      </c>
      <c r="K48" s="77">
        <f>SUM(K38,K35,K18,K14,K11,K5)</f>
        <v>-34703.1</v>
      </c>
      <c r="L48" s="78">
        <f>SUM(L38,L35,L18,L14,L11,L5)</f>
        <v>-51494.410000000011</v>
      </c>
      <c r="M48" s="79"/>
      <c r="N48" s="75">
        <f>SUM(N38,N35,N18,N14,N11,N5)</f>
        <v>20228207.170000002</v>
      </c>
      <c r="O48" s="76">
        <f>SUM(O38,O35,O18,O14,O11,O5)</f>
        <v>1978863.4500000002</v>
      </c>
      <c r="P48" s="77">
        <f>SUM(P38,P35,P18,P14,P11,P5)</f>
        <v>-65402.5</v>
      </c>
      <c r="Q48" s="78">
        <f>SUM(Q38,Q35,Q18,Q14,Q11,Q5)</f>
        <v>-24217.500000000004</v>
      </c>
      <c r="R48" s="79"/>
      <c r="S48" s="75">
        <f>SUM(S38,S35,S18,S14,S11,S5)</f>
        <v>22222636.949999999</v>
      </c>
      <c r="T48" s="76">
        <f>SUM(T38,T35,T18,T14,T11,T5)</f>
        <v>44892625.710000001</v>
      </c>
      <c r="U48" s="77">
        <f>SUM(U38,U35,U18,U14,U11,U5)</f>
        <v>-86793.209999999992</v>
      </c>
      <c r="V48" s="78">
        <f>SUM(V38,V35,V18,V14,V11,V5)</f>
        <v>-31732.959999999995</v>
      </c>
      <c r="W48" s="79"/>
      <c r="X48" s="75">
        <f>SUM(X38,X35,X18,X14,X11,X5)</f>
        <v>27939216.270000003</v>
      </c>
      <c r="Y48" s="76">
        <f>SUM(Y38,Y35,Y18,Y14,Y11,Y5)</f>
        <v>9245018.0799999982</v>
      </c>
      <c r="Z48" s="77">
        <f>SUM(Z38,Z35,Z18,Z14,Z11,Z5)</f>
        <v>-90654.459999999977</v>
      </c>
      <c r="AA48" s="78">
        <f>SUM(AA38,AA35,AA18,AA14,AA11,AA5)</f>
        <v>-75367.39</v>
      </c>
    </row>
    <row r="50" spans="2:25" x14ac:dyDescent="0.25">
      <c r="O50" s="25"/>
      <c r="T50" s="25"/>
      <c r="Y50" s="25"/>
    </row>
    <row r="51" spans="2:25" x14ac:dyDescent="0.25">
      <c r="B51" s="25"/>
      <c r="O51" s="25"/>
      <c r="T51" s="25"/>
      <c r="Y51" s="25"/>
    </row>
    <row r="52" spans="2:25" x14ac:dyDescent="0.25">
      <c r="B52" s="25"/>
      <c r="K52" s="80"/>
    </row>
    <row r="53" spans="2:25" x14ac:dyDescent="0.25">
      <c r="B53" s="25"/>
    </row>
    <row r="54" spans="2:25" x14ac:dyDescent="0.25">
      <c r="B54" s="25"/>
      <c r="C54" s="25"/>
      <c r="D54" s="25"/>
      <c r="E54" s="25"/>
      <c r="F54" s="25"/>
      <c r="G54" s="25"/>
      <c r="I54" s="25"/>
      <c r="J54" s="25"/>
      <c r="K54" s="25"/>
      <c r="L54" s="25"/>
    </row>
    <row r="56" spans="2:25" x14ac:dyDescent="0.25">
      <c r="O56" s="25"/>
      <c r="T56" s="25"/>
      <c r="Y56" s="25"/>
    </row>
    <row r="57" spans="2:25" x14ac:dyDescent="0.25">
      <c r="S57" s="23"/>
      <c r="X57" s="23"/>
    </row>
  </sheetData>
  <mergeCells count="17">
    <mergeCell ref="X2:AA2"/>
    <mergeCell ref="B3:B4"/>
    <mergeCell ref="D3:E3"/>
    <mergeCell ref="F3:G3"/>
    <mergeCell ref="I3:J3"/>
    <mergeCell ref="A2:A3"/>
    <mergeCell ref="D2:G2"/>
    <mergeCell ref="I2:L2"/>
    <mergeCell ref="N2:Q2"/>
    <mergeCell ref="S2:V2"/>
    <mergeCell ref="Z3:AA3"/>
    <mergeCell ref="K3:L3"/>
    <mergeCell ref="N3:O3"/>
    <mergeCell ref="P3:Q3"/>
    <mergeCell ref="S3:T3"/>
    <mergeCell ref="U3:V3"/>
    <mergeCell ref="X3: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Kolarič Tanja</cp:lastModifiedBy>
  <dcterms:created xsi:type="dcterms:W3CDTF">2022-06-10T08:06:57Z</dcterms:created>
  <dcterms:modified xsi:type="dcterms:W3CDTF">2022-06-10T08:27:29Z</dcterms:modified>
</cp:coreProperties>
</file>