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F\POROČANJE\INFORMIRANJE\PR\IZPLAČILA ARSKTRP\IZPLAČILA ARSKTRP PO MESECIH V KOL.LETIH\2022\"/>
    </mc:Choice>
  </mc:AlternateContent>
  <xr:revisionPtr revIDLastSave="0" documentId="13_ncr:1_{A823D723-265C-4F39-9317-88FC1D899831}" xr6:coauthVersionLast="47" xr6:coauthVersionMax="47" xr10:uidLastSave="{00000000-0000-0000-0000-000000000000}"/>
  <bookViews>
    <workbookView xWindow="-110" yWindow="-110" windowWidth="19420" windowHeight="10420" xr2:uid="{F3E9E03A-C759-4D6E-9BF0-F919F18B0722}"/>
  </bookViews>
  <sheets>
    <sheet name="TABE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61" i="1" l="1"/>
  <c r="AR61" i="1"/>
  <c r="AH61" i="1"/>
  <c r="X61" i="1"/>
  <c r="N61" i="1"/>
  <c r="D61" i="1"/>
  <c r="B60" i="1"/>
  <c r="BJ59" i="1"/>
  <c r="BI59" i="1"/>
  <c r="BH59" i="1"/>
  <c r="BG59" i="1"/>
  <c r="BE59" i="1"/>
  <c r="BD59" i="1"/>
  <c r="BC59" i="1"/>
  <c r="BB59" i="1"/>
  <c r="AZ59" i="1"/>
  <c r="AY59" i="1"/>
  <c r="AX59" i="1"/>
  <c r="AW59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J42" i="1"/>
  <c r="BJ61" i="1" s="1"/>
  <c r="BI42" i="1"/>
  <c r="BI61" i="1" s="1"/>
  <c r="BH42" i="1"/>
  <c r="BH61" i="1" s="1"/>
  <c r="BG42" i="1"/>
  <c r="BG61" i="1" s="1"/>
  <c r="BE42" i="1"/>
  <c r="BD42" i="1"/>
  <c r="BD61" i="1" s="1"/>
  <c r="BC42" i="1"/>
  <c r="BB42" i="1"/>
  <c r="AZ42" i="1"/>
  <c r="AZ61" i="1" s="1"/>
  <c r="AY42" i="1"/>
  <c r="AY61" i="1" s="1"/>
  <c r="AX42" i="1"/>
  <c r="AX61" i="1" s="1"/>
  <c r="AW42" i="1"/>
  <c r="AW61" i="1" s="1"/>
  <c r="AU42" i="1"/>
  <c r="AT42" i="1"/>
  <c r="AT61" i="1" s="1"/>
  <c r="AS42" i="1"/>
  <c r="AR42" i="1"/>
  <c r="AP42" i="1"/>
  <c r="AP61" i="1" s="1"/>
  <c r="AO42" i="1"/>
  <c r="AO61" i="1" s="1"/>
  <c r="AN42" i="1"/>
  <c r="AN61" i="1" s="1"/>
  <c r="AM42" i="1"/>
  <c r="AM61" i="1" s="1"/>
  <c r="AK42" i="1"/>
  <c r="AJ42" i="1"/>
  <c r="AJ61" i="1" s="1"/>
  <c r="AI42" i="1"/>
  <c r="AH42" i="1"/>
  <c r="AF42" i="1"/>
  <c r="AF61" i="1" s="1"/>
  <c r="AE42" i="1"/>
  <c r="AE61" i="1" s="1"/>
  <c r="AD42" i="1"/>
  <c r="AD61" i="1" s="1"/>
  <c r="AC42" i="1"/>
  <c r="AC61" i="1" s="1"/>
  <c r="AA42" i="1"/>
  <c r="Z42" i="1"/>
  <c r="Z61" i="1" s="1"/>
  <c r="Y42" i="1"/>
  <c r="X42" i="1"/>
  <c r="V42" i="1"/>
  <c r="V61" i="1" s="1"/>
  <c r="U42" i="1"/>
  <c r="U61" i="1" s="1"/>
  <c r="T42" i="1"/>
  <c r="T61" i="1" s="1"/>
  <c r="S42" i="1"/>
  <c r="S61" i="1" s="1"/>
  <c r="Q42" i="1"/>
  <c r="P42" i="1"/>
  <c r="P61" i="1" s="1"/>
  <c r="O42" i="1"/>
  <c r="N42" i="1"/>
  <c r="L42" i="1"/>
  <c r="L61" i="1" s="1"/>
  <c r="K42" i="1"/>
  <c r="K61" i="1" s="1"/>
  <c r="J42" i="1"/>
  <c r="J61" i="1" s="1"/>
  <c r="I42" i="1"/>
  <c r="I61" i="1" s="1"/>
  <c r="G42" i="1"/>
  <c r="F42" i="1"/>
  <c r="F61" i="1" s="1"/>
  <c r="E42" i="1"/>
  <c r="D42" i="1"/>
  <c r="B42" i="1"/>
  <c r="B41" i="1"/>
  <c r="B39" i="1" s="1"/>
  <c r="B40" i="1"/>
  <c r="BJ39" i="1"/>
  <c r="BI39" i="1"/>
  <c r="BH39" i="1"/>
  <c r="BG39" i="1"/>
  <c r="BE39" i="1"/>
  <c r="BE61" i="1" s="1"/>
  <c r="BD39" i="1"/>
  <c r="BC39" i="1"/>
  <c r="BB39" i="1"/>
  <c r="AZ39" i="1"/>
  <c r="AY39" i="1"/>
  <c r="AX39" i="1"/>
  <c r="AW39" i="1"/>
  <c r="AU39" i="1"/>
  <c r="AU61" i="1" s="1"/>
  <c r="AT39" i="1"/>
  <c r="AS39" i="1"/>
  <c r="AR39" i="1"/>
  <c r="AP39" i="1"/>
  <c r="AO39" i="1"/>
  <c r="AN39" i="1"/>
  <c r="AM39" i="1"/>
  <c r="AK39" i="1"/>
  <c r="AK61" i="1" s="1"/>
  <c r="AJ39" i="1"/>
  <c r="AI39" i="1"/>
  <c r="AH39" i="1"/>
  <c r="AF39" i="1"/>
  <c r="AE39" i="1"/>
  <c r="AD39" i="1"/>
  <c r="AC39" i="1"/>
  <c r="AA39" i="1"/>
  <c r="AA61" i="1" s="1"/>
  <c r="Z39" i="1"/>
  <c r="Y39" i="1"/>
  <c r="X39" i="1"/>
  <c r="V39" i="1"/>
  <c r="U39" i="1"/>
  <c r="T39" i="1"/>
  <c r="S39" i="1"/>
  <c r="Q39" i="1"/>
  <c r="Q61" i="1" s="1"/>
  <c r="P39" i="1"/>
  <c r="O39" i="1"/>
  <c r="N39" i="1"/>
  <c r="L39" i="1"/>
  <c r="K39" i="1"/>
  <c r="J39" i="1"/>
  <c r="I39" i="1"/>
  <c r="G39" i="1"/>
  <c r="G61" i="1" s="1"/>
  <c r="F39" i="1"/>
  <c r="E39" i="1"/>
  <c r="D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2" i="1" s="1"/>
  <c r="B24" i="1"/>
  <c r="B23" i="1"/>
  <c r="BJ22" i="1"/>
  <c r="BI22" i="1"/>
  <c r="BH22" i="1"/>
  <c r="BG22" i="1"/>
  <c r="BE22" i="1"/>
  <c r="BD22" i="1"/>
  <c r="BC22" i="1"/>
  <c r="BB22" i="1"/>
  <c r="AZ22" i="1"/>
  <c r="AY22" i="1"/>
  <c r="AX22" i="1"/>
  <c r="AW22" i="1"/>
  <c r="AU22" i="1"/>
  <c r="AT22" i="1"/>
  <c r="AS22" i="1"/>
  <c r="AR22" i="1"/>
  <c r="AP22" i="1"/>
  <c r="AO22" i="1"/>
  <c r="AN22" i="1"/>
  <c r="AM22" i="1"/>
  <c r="AK22" i="1"/>
  <c r="AJ22" i="1"/>
  <c r="AI22" i="1"/>
  <c r="AH22" i="1"/>
  <c r="AF22" i="1"/>
  <c r="AE22" i="1"/>
  <c r="AD22" i="1"/>
  <c r="AC22" i="1"/>
  <c r="AA22" i="1"/>
  <c r="Z22" i="1"/>
  <c r="Y22" i="1"/>
  <c r="X22" i="1"/>
  <c r="V22" i="1"/>
  <c r="U22" i="1"/>
  <c r="T22" i="1"/>
  <c r="S22" i="1"/>
  <c r="Q22" i="1"/>
  <c r="P22" i="1"/>
  <c r="O22" i="1"/>
  <c r="N22" i="1"/>
  <c r="L22" i="1"/>
  <c r="K22" i="1"/>
  <c r="J22" i="1"/>
  <c r="I22" i="1"/>
  <c r="G22" i="1"/>
  <c r="F22" i="1"/>
  <c r="E22" i="1"/>
  <c r="D22" i="1"/>
  <c r="B21" i="1"/>
  <c r="B20" i="1"/>
  <c r="B19" i="1"/>
  <c r="B18" i="1"/>
  <c r="B17" i="1"/>
  <c r="B16" i="1" s="1"/>
  <c r="BJ16" i="1"/>
  <c r="BI16" i="1"/>
  <c r="BH16" i="1"/>
  <c r="BG16" i="1"/>
  <c r="BE16" i="1"/>
  <c r="BD16" i="1"/>
  <c r="BC16" i="1"/>
  <c r="BC61" i="1" s="1"/>
  <c r="BB16" i="1"/>
  <c r="AZ16" i="1"/>
  <c r="AY16" i="1"/>
  <c r="AX16" i="1"/>
  <c r="AW16" i="1"/>
  <c r="AU16" i="1"/>
  <c r="AT16" i="1"/>
  <c r="AS16" i="1"/>
  <c r="AS61" i="1" s="1"/>
  <c r="AR16" i="1"/>
  <c r="AP16" i="1"/>
  <c r="AO16" i="1"/>
  <c r="AN16" i="1"/>
  <c r="AM16" i="1"/>
  <c r="AK16" i="1"/>
  <c r="AJ16" i="1"/>
  <c r="AI16" i="1"/>
  <c r="AI61" i="1" s="1"/>
  <c r="AH16" i="1"/>
  <c r="AF16" i="1"/>
  <c r="AE16" i="1"/>
  <c r="AD16" i="1"/>
  <c r="AC16" i="1"/>
  <c r="AA16" i="1"/>
  <c r="Z16" i="1"/>
  <c r="Y16" i="1"/>
  <c r="Y61" i="1" s="1"/>
  <c r="X16" i="1"/>
  <c r="V16" i="1"/>
  <c r="U16" i="1"/>
  <c r="T16" i="1"/>
  <c r="S16" i="1"/>
  <c r="Q16" i="1"/>
  <c r="P16" i="1"/>
  <c r="O16" i="1"/>
  <c r="O61" i="1" s="1"/>
  <c r="N16" i="1"/>
  <c r="L16" i="1"/>
  <c r="K16" i="1"/>
  <c r="J16" i="1"/>
  <c r="I16" i="1"/>
  <c r="G16" i="1"/>
  <c r="F16" i="1"/>
  <c r="E16" i="1"/>
  <c r="E61" i="1" s="1"/>
  <c r="D16" i="1"/>
  <c r="B15" i="1"/>
  <c r="B14" i="1"/>
  <c r="BJ13" i="1"/>
  <c r="BI13" i="1"/>
  <c r="BH13" i="1"/>
  <c r="BG13" i="1"/>
  <c r="BE13" i="1"/>
  <c r="BD13" i="1"/>
  <c r="BC13" i="1"/>
  <c r="BB13" i="1"/>
  <c r="AZ13" i="1"/>
  <c r="AY13" i="1"/>
  <c r="AX13" i="1"/>
  <c r="AW13" i="1"/>
  <c r="AU13" i="1"/>
  <c r="AT13" i="1"/>
  <c r="AS13" i="1"/>
  <c r="AR13" i="1"/>
  <c r="AP13" i="1"/>
  <c r="AO13" i="1"/>
  <c r="AN13" i="1"/>
  <c r="AM13" i="1"/>
  <c r="AK13" i="1"/>
  <c r="AJ13" i="1"/>
  <c r="AI13" i="1"/>
  <c r="AH13" i="1"/>
  <c r="AF13" i="1"/>
  <c r="AE13" i="1"/>
  <c r="AD13" i="1"/>
  <c r="AC13" i="1"/>
  <c r="AA13" i="1"/>
  <c r="Z13" i="1"/>
  <c r="Y13" i="1"/>
  <c r="X13" i="1"/>
  <c r="V13" i="1"/>
  <c r="U13" i="1"/>
  <c r="T13" i="1"/>
  <c r="S13" i="1"/>
  <c r="Q13" i="1"/>
  <c r="P13" i="1"/>
  <c r="O13" i="1"/>
  <c r="N13" i="1"/>
  <c r="L13" i="1"/>
  <c r="K13" i="1"/>
  <c r="J13" i="1"/>
  <c r="I13" i="1"/>
  <c r="G13" i="1"/>
  <c r="F13" i="1"/>
  <c r="E13" i="1"/>
  <c r="D13" i="1"/>
  <c r="B13" i="1"/>
  <c r="B12" i="1"/>
  <c r="B11" i="1"/>
  <c r="B10" i="1"/>
  <c r="B9" i="1"/>
  <c r="B5" i="1" s="1"/>
  <c r="B8" i="1"/>
  <c r="B7" i="1"/>
  <c r="B6" i="1"/>
  <c r="BJ5" i="1"/>
  <c r="BI5" i="1"/>
  <c r="BH5" i="1"/>
  <c r="BG5" i="1"/>
  <c r="BE5" i="1"/>
  <c r="BD5" i="1"/>
  <c r="BC5" i="1"/>
  <c r="BB5" i="1"/>
  <c r="AZ5" i="1"/>
  <c r="AY5" i="1"/>
  <c r="AX5" i="1"/>
  <c r="AW5" i="1"/>
  <c r="AU5" i="1"/>
  <c r="AT5" i="1"/>
  <c r="AS5" i="1"/>
  <c r="AR5" i="1"/>
  <c r="AP5" i="1"/>
  <c r="AO5" i="1"/>
  <c r="AN5" i="1"/>
  <c r="AM5" i="1"/>
  <c r="AK5" i="1"/>
  <c r="AJ5" i="1"/>
  <c r="AI5" i="1"/>
  <c r="AH5" i="1"/>
  <c r="AF5" i="1"/>
  <c r="AE5" i="1"/>
  <c r="AD5" i="1"/>
  <c r="AC5" i="1"/>
  <c r="AA5" i="1"/>
  <c r="Z5" i="1"/>
  <c r="Y5" i="1"/>
  <c r="X5" i="1"/>
  <c r="V5" i="1"/>
  <c r="U5" i="1"/>
  <c r="T5" i="1"/>
  <c r="S5" i="1"/>
  <c r="Q5" i="1"/>
  <c r="P5" i="1"/>
  <c r="O5" i="1"/>
  <c r="N5" i="1"/>
  <c r="L5" i="1"/>
  <c r="K5" i="1"/>
  <c r="J5" i="1"/>
  <c r="I5" i="1"/>
  <c r="G5" i="1"/>
  <c r="F5" i="1"/>
  <c r="E5" i="1"/>
  <c r="D5" i="1"/>
  <c r="B61" i="1" l="1"/>
</calcChain>
</file>

<file path=xl/sharedStrings.xml><?xml version="1.0" encoding="utf-8"?>
<sst xmlns="http://schemas.openxmlformats.org/spreadsheetml/2006/main" count="143" uniqueCount="74">
  <si>
    <t>UKREPI PO SKLADIH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</si>
  <si>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</si>
  <si>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</si>
  <si>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</si>
  <si>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</si>
  <si>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</si>
  <si>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</si>
  <si>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</si>
  <si>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</si>
  <si>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</si>
  <si>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</si>
  <si>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</si>
  <si>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</si>
  <si>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Skupna vsota v koledarskem letu 2022</t>
  </si>
  <si>
    <t>PLAČILA</t>
  </si>
  <si>
    <t>VRAČILA</t>
  </si>
  <si>
    <t>EU</t>
  </si>
  <si>
    <t>SLO</t>
  </si>
  <si>
    <t>EKJS</t>
  </si>
  <si>
    <t>Neposredna plačila</t>
  </si>
  <si>
    <t>Vinarstvo</t>
  </si>
  <si>
    <t>Šolska shema</t>
  </si>
  <si>
    <t>Krizna destilacija vina</t>
  </si>
  <si>
    <t>Promocija</t>
  </si>
  <si>
    <t>Čebelarstvo</t>
  </si>
  <si>
    <t xml:space="preserve">Izravnalni ukrep pomoč sektorju mleka in mlečnih izdelkov </t>
  </si>
  <si>
    <t>EKSRP; PRP04-06</t>
  </si>
  <si>
    <t>OMD - Plačila območjem z naravnimi ali drugimi posebnimi omejitvami</t>
  </si>
  <si>
    <t>SKOP-Kmetijsko okoljska plačila</t>
  </si>
  <si>
    <t>EKSRP; PRP07-13</t>
  </si>
  <si>
    <t>112 - Mladi kmetje</t>
  </si>
  <si>
    <t>311 - Diverzifikacija v nekmet.dejavnosti</t>
  </si>
  <si>
    <t>123 - Dodajanje vrednosti kmetijskim in gozdarskim proizvodom</t>
  </si>
  <si>
    <t>312 - Podpora ustanavljanju in razvoju podjetij</t>
  </si>
  <si>
    <t>KOP in SKOP (kmetijsko okoljska plačila)</t>
  </si>
  <si>
    <t>EKSRP; PRP14-20</t>
  </si>
  <si>
    <t>DŽ - Dobrobit živali</t>
  </si>
  <si>
    <t>EK - Ekološko kmetovanje</t>
  </si>
  <si>
    <t>KOPOP - Kmetijsko-okoljsko-podnebna plačila</t>
  </si>
  <si>
    <t>M01 - Prenos znanja in ukrepi informiranja</t>
  </si>
  <si>
    <t>M02 - Službe za svetovanje</t>
  </si>
  <si>
    <t>M03 - Sheme kakovosti za kmet. proizvode in živila</t>
  </si>
  <si>
    <t>M04 - Naložbe, ki zadevajo predelavo ali trženje kmetij. proizvodov</t>
  </si>
  <si>
    <t xml:space="preserve">M06 - Razvoj kmetij in podjetij </t>
  </si>
  <si>
    <t>M07 - Obnova vasi - podeželje</t>
  </si>
  <si>
    <t>M08 - Naložbe v razvoj gozdnih območij in izboljšanje sposobnosti gozdov</t>
  </si>
  <si>
    <t>M09 - Ustanavljanje skupin in organizacij proizvajalcev v kmet.gozd.sektorju</t>
  </si>
  <si>
    <t>M16 - Sodelovanje</t>
  </si>
  <si>
    <t>M19 - Podpora za izvajanje lokalnega razvoja, ki ga vodi skupnost (CLLD)</t>
  </si>
  <si>
    <t>M20 - Tehnična pomoč</t>
  </si>
  <si>
    <t>Zgodnje upokojevanje</t>
  </si>
  <si>
    <t>ESRP</t>
  </si>
  <si>
    <t>RIBIŠTVO</t>
  </si>
  <si>
    <t>RIBIŠTVO - Tehnična pomoč</t>
  </si>
  <si>
    <t>OSTALO-NACIONALNI UKREPI</t>
  </si>
  <si>
    <t>Tradicionalni SLO zajtrk</t>
  </si>
  <si>
    <t>Prispevek za promocijo sadja</t>
  </si>
  <si>
    <t>Pozeba</t>
  </si>
  <si>
    <t>Odpravljanje zaraščanja na kmetijskih površinah</t>
  </si>
  <si>
    <t>Komasacije</t>
  </si>
  <si>
    <t>de minimis ukrepi</t>
  </si>
  <si>
    <t>Zavarovalne premije</t>
  </si>
  <si>
    <t>Društva</t>
  </si>
  <si>
    <t>Vzpostavitev in delovanje vzorčne kmetije-spodbujanje kmetijstva</t>
  </si>
  <si>
    <t>Finančno nadomestilo - reprodukcijski material</t>
  </si>
  <si>
    <t>Covid ukrepi</t>
  </si>
  <si>
    <t>Sofinanciranje vzpostavitve zavodov</t>
  </si>
  <si>
    <t>Sofinanciranje praktičnega pouka</t>
  </si>
  <si>
    <t>Energenti</t>
  </si>
  <si>
    <t>Spodbujanje razvoja kmetijstva in kmet.proizvodov iz programskega območja</t>
  </si>
  <si>
    <t>Vzpostavitev in delovanje vzorčne kmetije - spodbujanja kmet.na programskem območju</t>
  </si>
  <si>
    <t>NOO_Načrt za okrevanje in odpornost</t>
  </si>
  <si>
    <t>Digitalni prehod na področju kmetijstva, prehrane in gozdarstva</t>
  </si>
  <si>
    <t>Skupna vsota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</si>
</sst>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CAA"/>
        <bgColor indexed="64"/>
      </patternFill>
    </fill>
    <fill>
      <patternFill patternType="solid">
        <fgColor rgb="FFFDF5FD"/>
        <bgColor indexed="64"/>
      </patternFill>
    </fill>
    <fill>
      <patternFill patternType="solid">
        <fgColor theme="7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3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3" fontId="3" fillId="3" borderId="1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3" fontId="4" fillId="2" borderId="13" xfId="0" applyNumberFormat="1" applyFont="1" applyFill="1" applyBorder="1"/>
    <xf numFmtId="3" fontId="2" fillId="2" borderId="14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3" fontId="5" fillId="3" borderId="3" xfId="0" applyNumberFormat="1" applyFont="1" applyFill="1" applyBorder="1"/>
    <xf numFmtId="3" fontId="5" fillId="3" borderId="16" xfId="0" applyNumberFormat="1" applyFont="1" applyFill="1" applyBorder="1"/>
    <xf numFmtId="3" fontId="5" fillId="3" borderId="17" xfId="0" applyNumberFormat="1" applyFont="1" applyFill="1" applyBorder="1"/>
    <xf numFmtId="0" fontId="0" fillId="4" borderId="19" xfId="0" applyFill="1" applyBorder="1"/>
    <xf numFmtId="3" fontId="2" fillId="4" borderId="20" xfId="0" applyNumberFormat="1" applyFont="1" applyFill="1" applyBorder="1" applyAlignment="1">
      <alignment horizontal="right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0" fontId="0" fillId="4" borderId="24" xfId="0" applyFill="1" applyBorder="1"/>
    <xf numFmtId="0" fontId="0" fillId="4" borderId="0" xfId="0" applyFill="1"/>
    <xf numFmtId="3" fontId="4" fillId="2" borderId="9" xfId="0" applyNumberFormat="1" applyFont="1" applyFill="1" applyBorder="1" applyAlignment="1">
      <alignment horizontal="left" vertical="center" wrapText="1"/>
    </xf>
    <xf numFmtId="3" fontId="2" fillId="2" borderId="25" xfId="0" applyNumberFormat="1" applyFont="1" applyFill="1" applyBorder="1" applyAlignment="1">
      <alignment horizontal="right"/>
    </xf>
    <xf numFmtId="3" fontId="5" fillId="3" borderId="26" xfId="0" applyNumberFormat="1" applyFont="1" applyFill="1" applyBorder="1"/>
    <xf numFmtId="3" fontId="5" fillId="3" borderId="27" xfId="0" applyNumberFormat="1" applyFont="1" applyFill="1" applyBorder="1"/>
    <xf numFmtId="3" fontId="5" fillId="3" borderId="28" xfId="0" applyNumberFormat="1" applyFont="1" applyFill="1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4" borderId="20" xfId="0" applyNumberFormat="1" applyFill="1" applyBorder="1" applyAlignment="1">
      <alignment horizontal="left"/>
    </xf>
    <xf numFmtId="3" fontId="0" fillId="0" borderId="10" xfId="0" applyNumberFormat="1" applyBorder="1"/>
    <xf numFmtId="3" fontId="0" fillId="0" borderId="32" xfId="0" applyNumberFormat="1" applyBorder="1"/>
    <xf numFmtId="3" fontId="0" fillId="0" borderId="0" xfId="0" applyNumberFormat="1"/>
    <xf numFmtId="3" fontId="3" fillId="2" borderId="25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5" fillId="3" borderId="15" xfId="0" applyNumberFormat="1" applyFont="1" applyFill="1" applyBorder="1"/>
    <xf numFmtId="3" fontId="5" fillId="3" borderId="5" xfId="0" applyNumberFormat="1" applyFont="1" applyFill="1" applyBorder="1"/>
    <xf numFmtId="3" fontId="5" fillId="3" borderId="4" xfId="0" applyNumberFormat="1" applyFont="1" applyFill="1" applyBorder="1"/>
    <xf numFmtId="3" fontId="0" fillId="4" borderId="20" xfId="0" applyNumberFormat="1" applyFill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9" fontId="0" fillId="0" borderId="0" xfId="1" applyFont="1"/>
    <xf numFmtId="9" fontId="0" fillId="4" borderId="20" xfId="1" applyFont="1" applyFill="1" applyBorder="1" applyAlignment="1">
      <alignment horizontal="left"/>
    </xf>
    <xf numFmtId="9" fontId="2" fillId="2" borderId="8" xfId="1" applyFont="1" applyFill="1" applyBorder="1" applyAlignment="1">
      <alignment horizontal="right"/>
    </xf>
    <xf numFmtId="9" fontId="0" fillId="0" borderId="29" xfId="1" applyFont="1" applyFill="1" applyBorder="1"/>
    <xf numFmtId="9" fontId="0" fillId="0" borderId="30" xfId="1" applyFont="1" applyFill="1" applyBorder="1"/>
    <xf numFmtId="3" fontId="0" fillId="0" borderId="30" xfId="1" applyNumberFormat="1" applyFont="1" applyFill="1" applyBorder="1"/>
    <xf numFmtId="3" fontId="0" fillId="0" borderId="31" xfId="1" applyNumberFormat="1" applyFont="1" applyFill="1" applyBorder="1"/>
    <xf numFmtId="9" fontId="0" fillId="2" borderId="10" xfId="1" applyFont="1" applyFill="1" applyBorder="1"/>
    <xf numFmtId="9" fontId="0" fillId="0" borderId="31" xfId="1" applyFont="1" applyFill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0" fontId="0" fillId="4" borderId="39" xfId="0" applyFill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4" borderId="43" xfId="0" applyNumberFormat="1" applyFill="1" applyBorder="1"/>
    <xf numFmtId="3" fontId="5" fillId="3" borderId="44" xfId="0" applyNumberFormat="1" applyFont="1" applyFill="1" applyBorder="1"/>
    <xf numFmtId="3" fontId="0" fillId="0" borderId="45" xfId="0" applyNumberFormat="1" applyBorder="1"/>
    <xf numFmtId="3" fontId="0" fillId="0" borderId="8" xfId="0" applyNumberFormat="1" applyBorder="1"/>
    <xf numFmtId="4" fontId="0" fillId="0" borderId="33" xfId="0" applyNumberFormat="1" applyBorder="1"/>
    <xf numFmtId="3" fontId="0" fillId="4" borderId="39" xfId="0" applyNumberFormat="1" applyFill="1" applyBorder="1"/>
    <xf numFmtId="3" fontId="0" fillId="0" borderId="19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3" fontId="0" fillId="0" borderId="50" xfId="0" applyNumberFormat="1" applyBorder="1"/>
    <xf numFmtId="3" fontId="0" fillId="4" borderId="7" xfId="0" applyNumberFormat="1" applyFill="1" applyBorder="1"/>
    <xf numFmtId="3" fontId="2" fillId="4" borderId="7" xfId="0" applyNumberFormat="1" applyFont="1" applyFill="1" applyBorder="1" applyAlignment="1">
      <alignment horizontal="right"/>
    </xf>
    <xf numFmtId="3" fontId="4" fillId="5" borderId="9" xfId="0" applyNumberFormat="1" applyFont="1" applyFill="1" applyBorder="1" applyAlignment="1">
      <alignment horizontal="left" vertical="center" wrapText="1"/>
    </xf>
    <xf numFmtId="3" fontId="3" fillId="5" borderId="25" xfId="0" applyNumberFormat="1" applyFont="1" applyFill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3" fontId="3" fillId="3" borderId="15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0" fillId="2" borderId="15" xfId="0" applyFill="1" applyBorder="1"/>
    <xf numFmtId="4" fontId="0" fillId="0" borderId="0" xfId="0" applyNumberFormat="1"/>
    <xf numFmtId="3" fontId="3" fillId="2" borderId="3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0" fillId="0" borderId="51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3" fontId="0" fillId="0" borderId="57" xfId="0" applyNumberFormat="1" applyBorder="1"/>
    <xf numFmtId="3" fontId="0" fillId="0" borderId="58" xfId="0" applyNumberFormat="1" applyBorder="1"/>
    <xf numFmtId="3" fontId="5" fillId="3" borderId="59" xfId="0" applyNumberFormat="1" applyFont="1" applyFill="1" applyBorder="1"/>
    <xf numFmtId="3" fontId="3" fillId="2" borderId="18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/>
    <xf numFmtId="3" fontId="3" fillId="2" borderId="60" xfId="0" applyNumberFormat="1" applyFont="1" applyFill="1" applyBorder="1" applyAlignment="1">
      <alignment horizontal="center" vertic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AA731-DF66-4B9E-89EF-41FE04A08DC8}">
  <dimension ref="A1:BJ80"/>
  <sheetViews>
    <sheetView tabSelected="1" topLeftCell="A49" workbookViewId="0">
      <selection activeCell="I58" sqref="I58"/>
    </sheetView>
  </sheetViews>
  <sheetFormatPr defaultRowHeight="14.5" x14ac:dyDescent="0.35"/>
  <cols>
    <col min="1" max="1" width="74" customWidth="1"/>
    <col min="2" max="2" width="15.08984375" customWidth="1"/>
    <col min="3" max="3" width="0.54296875" customWidth="1"/>
    <col min="4" max="4" width="11.7265625" bestFit="1" customWidth="1"/>
    <col min="5" max="5" width="9.81640625" customWidth="1"/>
    <col min="6" max="6" width="8.54296875" bestFit="1" customWidth="1"/>
    <col min="7" max="7" width="7.453125" customWidth="1"/>
    <col min="8" max="8" width="0.54296875" customWidth="1"/>
    <col min="9" max="9" width="11.36328125" bestFit="1" customWidth="1"/>
    <col min="10" max="10" width="9.81640625" customWidth="1"/>
    <col min="11" max="11" width="7.453125" customWidth="1"/>
    <col min="12" max="12" width="7.453125" bestFit="1" customWidth="1"/>
    <col min="13" max="13" width="0.453125" customWidth="1"/>
    <col min="14" max="14" width="10.6328125" bestFit="1" customWidth="1"/>
    <col min="15" max="15" width="9.81640625" bestFit="1" customWidth="1"/>
    <col min="16" max="17" width="7.453125" bestFit="1" customWidth="1"/>
    <col min="18" max="18" width="0.54296875" customWidth="1"/>
    <col min="19" max="20" width="11.36328125" customWidth="1"/>
    <col min="21" max="21" width="7.453125" customWidth="1"/>
    <col min="22" max="22" width="9.1796875" customWidth="1"/>
    <col min="23" max="23" width="0.54296875" customWidth="1"/>
    <col min="24" max="24" width="10.6328125" customWidth="1"/>
    <col min="25" max="25" width="9.81640625" customWidth="1"/>
    <col min="26" max="26" width="7.453125" customWidth="1"/>
    <col min="27" max="27" width="9.1796875" customWidth="1"/>
    <col min="28" max="28" width="0.453125" customWidth="1"/>
    <col min="29" max="29" width="12.453125" customWidth="1"/>
    <col min="30" max="30" width="11.7265625" customWidth="1"/>
    <col min="31" max="32" width="9.1796875" customWidth="1"/>
    <col min="33" max="33" width="0.54296875" customWidth="1"/>
    <col min="34" max="34" width="12.453125" customWidth="1"/>
    <col min="35" max="35" width="9.81640625" bestFit="1" customWidth="1"/>
    <col min="36" max="36" width="7.453125" customWidth="1"/>
    <col min="37" max="37" width="6.36328125" customWidth="1"/>
    <col min="38" max="38" width="0.453125" customWidth="1"/>
    <col min="39" max="40" width="9.81640625" customWidth="1"/>
    <col min="41" max="41" width="7.453125" customWidth="1"/>
    <col min="42" max="42" width="7.453125" bestFit="1" customWidth="1"/>
    <col min="43" max="43" width="0.453125" customWidth="1"/>
    <col min="44" max="44" width="11.36328125" customWidth="1"/>
    <col min="45" max="45" width="10.6328125" customWidth="1"/>
    <col min="46" max="46" width="7.453125" bestFit="1" customWidth="1"/>
    <col min="47" max="47" width="6.36328125" bestFit="1" customWidth="1"/>
    <col min="48" max="48" width="0.453125" customWidth="1"/>
    <col min="49" max="49" width="10.6328125" customWidth="1"/>
    <col min="50" max="50" width="9.81640625" customWidth="1"/>
    <col min="51" max="51" width="6.36328125" bestFit="1" customWidth="1"/>
    <col min="52" max="52" width="6.36328125" customWidth="1"/>
    <col min="53" max="53" width="0.36328125" customWidth="1"/>
    <col min="54" max="54" width="11.36328125" bestFit="1" customWidth="1"/>
    <col min="55" max="55" width="9.81640625" customWidth="1"/>
    <col min="56" max="56" width="8.54296875" customWidth="1"/>
    <col min="57" max="57" width="7.453125" customWidth="1"/>
    <col min="58" max="58" width="0.36328125" customWidth="1"/>
    <col min="59" max="59" width="11.54296875" customWidth="1"/>
    <col min="60" max="60" width="10.6328125" bestFit="1" customWidth="1"/>
    <col min="61" max="61" width="8.54296875" customWidth="1"/>
    <col min="62" max="62" width="7.453125" customWidth="1"/>
  </cols>
  <sheetData>
    <row r="1" spans="1:62" ht="15" thickBot="1" x14ac:dyDescent="0.4"/>
    <row r="2" spans="1:62" ht="16" thickBot="1" x14ac:dyDescent="0.4">
      <c r="A2" s="1" t="s">
        <v>0</v>
      </c>
      <c r="B2" s="2"/>
      <c r="C2" s="3"/>
      <c r="D2" s="4" t="s">
        <v>1</v>
      </c>
      <c r="E2" s="4"/>
      <c r="F2" s="4"/>
      <c r="G2" s="4"/>
      <c r="H2" s="5"/>
      <c r="I2" s="4" t="s">
        <v>2</v>
      </c>
      <c r="J2" s="4"/>
      <c r="K2" s="4"/>
      <c r="L2" s="4"/>
      <c r="M2" s="5"/>
      <c r="N2" s="4" t="s">
        <v>3</v>
      </c>
      <c r="O2" s="4"/>
      <c r="P2" s="4"/>
      <c r="Q2" s="4"/>
      <c r="R2" s="5"/>
      <c r="S2" s="4" t="s">
        <v>4</v>
      </c>
      <c r="T2" s="4"/>
      <c r="U2" s="4"/>
      <c r="V2" s="4"/>
      <c r="W2" s="5"/>
      <c r="X2" s="4" t="s">
        <v>5</v>
      </c>
      <c r="Y2" s="4"/>
      <c r="Z2" s="4"/>
      <c r="AA2" s="4"/>
      <c r="AB2" s="5"/>
      <c r="AC2" s="4" t="s">
        <v>6</v>
      </c>
      <c r="AD2" s="4"/>
      <c r="AE2" s="4"/>
      <c r="AF2" s="4"/>
      <c r="AG2" s="5"/>
      <c r="AH2" s="4" t="s">
        <v>7</v>
      </c>
      <c r="AI2" s="4"/>
      <c r="AJ2" s="4"/>
      <c r="AK2" s="4"/>
      <c r="AL2" s="5"/>
      <c r="AM2" s="4" t="s">
        <v>8</v>
      </c>
      <c r="AN2" s="4"/>
      <c r="AO2" s="4"/>
      <c r="AP2" s="4"/>
      <c r="AQ2" s="5"/>
      <c r="AR2" s="4" t="s">
        <v>9</v>
      </c>
      <c r="AS2" s="4"/>
      <c r="AT2" s="4"/>
      <c r="AU2" s="4"/>
      <c r="AV2" s="5"/>
      <c r="AW2" s="4" t="s">
        <v>10</v>
      </c>
      <c r="AX2" s="4"/>
      <c r="AY2" s="4"/>
      <c r="AZ2" s="4"/>
      <c r="BA2" s="5"/>
      <c r="BB2" s="4" t="s">
        <v>11</v>
      </c>
      <c r="BC2" s="4"/>
      <c r="BD2" s="4"/>
      <c r="BE2" s="4"/>
      <c r="BF2" s="5"/>
      <c r="BG2" s="4" t="s">
        <v>12</v>
      </c>
      <c r="BH2" s="4"/>
      <c r="BI2" s="4"/>
      <c r="BJ2" s="6"/>
    </row>
    <row r="3" spans="1:62" ht="16" thickBot="1" x14ac:dyDescent="0.4">
      <c r="A3" s="7"/>
      <c r="B3" s="8" t="s">
        <v>13</v>
      </c>
      <c r="C3" s="9"/>
      <c r="D3" s="10" t="s">
        <v>14</v>
      </c>
      <c r="E3" s="11"/>
      <c r="F3" s="12" t="s">
        <v>15</v>
      </c>
      <c r="G3" s="12"/>
      <c r="H3" s="13"/>
      <c r="I3" s="10" t="s">
        <v>14</v>
      </c>
      <c r="J3" s="11"/>
      <c r="K3" s="12" t="s">
        <v>15</v>
      </c>
      <c r="L3" s="12"/>
      <c r="M3" s="13"/>
      <c r="N3" s="10" t="s">
        <v>14</v>
      </c>
      <c r="O3" s="11"/>
      <c r="P3" s="12" t="s">
        <v>15</v>
      </c>
      <c r="Q3" s="12"/>
      <c r="R3" s="13"/>
      <c r="S3" s="12" t="s">
        <v>14</v>
      </c>
      <c r="T3" s="14"/>
      <c r="U3" s="15" t="s">
        <v>15</v>
      </c>
      <c r="V3" s="12"/>
      <c r="W3" s="13"/>
      <c r="X3" s="10" t="s">
        <v>14</v>
      </c>
      <c r="Y3" s="11"/>
      <c r="Z3" s="12" t="s">
        <v>15</v>
      </c>
      <c r="AA3" s="12"/>
      <c r="AB3" s="13"/>
      <c r="AC3" s="10" t="s">
        <v>14</v>
      </c>
      <c r="AD3" s="11"/>
      <c r="AE3" s="12" t="s">
        <v>15</v>
      </c>
      <c r="AF3" s="12"/>
      <c r="AG3" s="13"/>
      <c r="AH3" s="12" t="s">
        <v>14</v>
      </c>
      <c r="AI3" s="14"/>
      <c r="AJ3" s="15" t="s">
        <v>15</v>
      </c>
      <c r="AK3" s="12"/>
      <c r="AL3" s="13"/>
      <c r="AM3" s="10" t="s">
        <v>14</v>
      </c>
      <c r="AN3" s="11"/>
      <c r="AO3" s="12" t="s">
        <v>15</v>
      </c>
      <c r="AP3" s="12"/>
      <c r="AQ3" s="13"/>
      <c r="AR3" s="12" t="s">
        <v>14</v>
      </c>
      <c r="AS3" s="14"/>
      <c r="AT3" s="15" t="s">
        <v>15</v>
      </c>
      <c r="AU3" s="12"/>
      <c r="AV3" s="13"/>
      <c r="AW3" s="10" t="s">
        <v>14</v>
      </c>
      <c r="AX3" s="11"/>
      <c r="AY3" s="12" t="s">
        <v>15</v>
      </c>
      <c r="AZ3" s="12"/>
      <c r="BA3" s="13"/>
      <c r="BB3" s="10" t="s">
        <v>14</v>
      </c>
      <c r="BC3" s="11"/>
      <c r="BD3" s="12" t="s">
        <v>15</v>
      </c>
      <c r="BE3" s="12"/>
      <c r="BF3" s="13"/>
      <c r="BG3" s="10" t="s">
        <v>14</v>
      </c>
      <c r="BH3" s="11"/>
      <c r="BI3" s="12" t="s">
        <v>15</v>
      </c>
      <c r="BJ3" s="14"/>
    </row>
    <row r="4" spans="1:62" ht="41.25" customHeight="1" thickTop="1" thickBot="1" x14ac:dyDescent="0.4">
      <c r="A4" s="16"/>
      <c r="B4" s="17"/>
      <c r="C4" s="18"/>
      <c r="D4" s="95" t="s">
        <v>16</v>
      </c>
      <c r="E4" s="96" t="s">
        <v>17</v>
      </c>
      <c r="F4" s="96" t="s">
        <v>16</v>
      </c>
      <c r="G4" s="97" t="s">
        <v>17</v>
      </c>
      <c r="H4" s="13"/>
      <c r="I4" s="95" t="s">
        <v>16</v>
      </c>
      <c r="J4" s="96" t="s">
        <v>17</v>
      </c>
      <c r="K4" s="96" t="s">
        <v>16</v>
      </c>
      <c r="L4" s="97" t="s">
        <v>17</v>
      </c>
      <c r="M4" s="13"/>
      <c r="N4" s="95" t="s">
        <v>16</v>
      </c>
      <c r="O4" s="96" t="s">
        <v>17</v>
      </c>
      <c r="P4" s="96" t="s">
        <v>16</v>
      </c>
      <c r="Q4" s="97" t="s">
        <v>17</v>
      </c>
      <c r="R4" s="13"/>
      <c r="S4" s="95" t="s">
        <v>16</v>
      </c>
      <c r="T4" s="96" t="s">
        <v>17</v>
      </c>
      <c r="U4" s="96" t="s">
        <v>16</v>
      </c>
      <c r="V4" s="97" t="s">
        <v>17</v>
      </c>
      <c r="W4" s="13"/>
      <c r="X4" s="95" t="s">
        <v>16</v>
      </c>
      <c r="Y4" s="96" t="s">
        <v>17</v>
      </c>
      <c r="Z4" s="96" t="s">
        <v>16</v>
      </c>
      <c r="AA4" s="97" t="s">
        <v>17</v>
      </c>
      <c r="AB4" s="13"/>
      <c r="AC4" s="95" t="s">
        <v>16</v>
      </c>
      <c r="AD4" s="96" t="s">
        <v>17</v>
      </c>
      <c r="AE4" s="96" t="s">
        <v>16</v>
      </c>
      <c r="AF4" s="97" t="s">
        <v>17</v>
      </c>
      <c r="AG4" s="13"/>
      <c r="AH4" s="95" t="s">
        <v>16</v>
      </c>
      <c r="AI4" s="96" t="s">
        <v>17</v>
      </c>
      <c r="AJ4" s="96" t="s">
        <v>16</v>
      </c>
      <c r="AK4" s="97" t="s">
        <v>17</v>
      </c>
      <c r="AL4" s="13"/>
      <c r="AM4" s="95" t="s">
        <v>16</v>
      </c>
      <c r="AN4" s="96" t="s">
        <v>17</v>
      </c>
      <c r="AO4" s="96" t="s">
        <v>16</v>
      </c>
      <c r="AP4" s="97" t="s">
        <v>17</v>
      </c>
      <c r="AQ4" s="13"/>
      <c r="AR4" s="95" t="s">
        <v>16</v>
      </c>
      <c r="AS4" s="96" t="s">
        <v>17</v>
      </c>
      <c r="AT4" s="96" t="s">
        <v>16</v>
      </c>
      <c r="AU4" s="97" t="s">
        <v>17</v>
      </c>
      <c r="AV4" s="13"/>
      <c r="AW4" s="107" t="s">
        <v>16</v>
      </c>
      <c r="AX4" s="95" t="s">
        <v>17</v>
      </c>
      <c r="AY4" s="96" t="s">
        <v>16</v>
      </c>
      <c r="AZ4" s="97" t="s">
        <v>17</v>
      </c>
      <c r="BA4" s="13"/>
      <c r="BB4" s="107" t="s">
        <v>16</v>
      </c>
      <c r="BC4" s="95" t="s">
        <v>17</v>
      </c>
      <c r="BD4" s="96" t="s">
        <v>16</v>
      </c>
      <c r="BE4" s="97" t="s">
        <v>17</v>
      </c>
      <c r="BF4" s="13"/>
      <c r="BG4" s="107" t="s">
        <v>16</v>
      </c>
      <c r="BH4" s="95" t="s">
        <v>17</v>
      </c>
      <c r="BI4" s="96" t="s">
        <v>16</v>
      </c>
      <c r="BJ4" s="109" t="s">
        <v>17</v>
      </c>
    </row>
    <row r="5" spans="1:62" ht="16" thickBot="1" x14ac:dyDescent="0.4">
      <c r="A5" s="19" t="s">
        <v>18</v>
      </c>
      <c r="B5" s="20">
        <f>SUM(B6:B12)</f>
        <v>144546150.87</v>
      </c>
      <c r="C5" s="21"/>
      <c r="D5" s="47">
        <f>SUM(D6:D10)</f>
        <v>104521086.81999999</v>
      </c>
      <c r="E5" s="48">
        <f t="shared" ref="E5:G5" si="0">SUM(E6:E10)</f>
        <v>0</v>
      </c>
      <c r="F5" s="48">
        <f t="shared" si="0"/>
        <v>-101844.03000000001</v>
      </c>
      <c r="G5" s="48">
        <f t="shared" si="0"/>
        <v>-32442.760000000002</v>
      </c>
      <c r="H5" s="13"/>
      <c r="I5" s="47">
        <f>SUM(I6:I10)</f>
        <v>12896094.809999995</v>
      </c>
      <c r="J5" s="106">
        <f t="shared" ref="J5:L5" si="1">SUM(J6:J10)</f>
        <v>42823.39</v>
      </c>
      <c r="K5" s="48">
        <f t="shared" si="1"/>
        <v>-14273.839999999998</v>
      </c>
      <c r="L5" s="106">
        <f t="shared" si="1"/>
        <v>-4123.7899999999981</v>
      </c>
      <c r="M5" s="13"/>
      <c r="N5" s="47">
        <f>SUM(N6:N10)</f>
        <v>14208471.860000001</v>
      </c>
      <c r="O5" s="106">
        <f t="shared" ref="O5:Q5" si="2">SUM(O6:O10)</f>
        <v>73295.45</v>
      </c>
      <c r="P5" s="48">
        <f t="shared" si="2"/>
        <v>-27347.38</v>
      </c>
      <c r="Q5" s="106">
        <f t="shared" si="2"/>
        <v>-4095.1500000000037</v>
      </c>
      <c r="R5" s="13"/>
      <c r="S5" s="47">
        <f>SUM(S6:S10)</f>
        <v>514162.19000000006</v>
      </c>
      <c r="T5" s="106">
        <f t="shared" ref="T5:V5" si="3">SUM(T6:T10)</f>
        <v>58606.55</v>
      </c>
      <c r="U5" s="48">
        <f t="shared" si="3"/>
        <v>-7062.0300000000007</v>
      </c>
      <c r="V5" s="106">
        <f t="shared" si="3"/>
        <v>-89.53</v>
      </c>
      <c r="W5" s="13"/>
      <c r="X5" s="47">
        <f>SUM(X6:X10)</f>
        <v>785523.8</v>
      </c>
      <c r="Y5" s="106">
        <f t="shared" ref="Y5:AA5" si="4">SUM(Y6:Y10)</f>
        <v>48315.100000000006</v>
      </c>
      <c r="Z5" s="48">
        <f t="shared" si="4"/>
        <v>-3322.68</v>
      </c>
      <c r="AA5" s="106">
        <f t="shared" si="4"/>
        <v>-1083.26</v>
      </c>
      <c r="AB5" s="13"/>
      <c r="AC5" s="47">
        <f>SUM(AC6:AC11)</f>
        <v>220427.49</v>
      </c>
      <c r="AD5" s="106">
        <f t="shared" ref="AD5:AF5" si="5">SUM(AD6:AD11)</f>
        <v>140575.13</v>
      </c>
      <c r="AE5" s="48">
        <f t="shared" si="5"/>
        <v>-970.82000000000016</v>
      </c>
      <c r="AF5" s="106">
        <f t="shared" si="5"/>
        <v>-19.87</v>
      </c>
      <c r="AG5" s="13"/>
      <c r="AH5" s="47">
        <f>SUM(AH6:AH11)</f>
        <v>156269.71</v>
      </c>
      <c r="AI5" s="106">
        <f t="shared" ref="AI5:AK5" si="6">SUM(AI6:AI11)</f>
        <v>86570.1</v>
      </c>
      <c r="AJ5" s="48">
        <f t="shared" si="6"/>
        <v>-3617.4900000000002</v>
      </c>
      <c r="AK5" s="106">
        <f t="shared" si="6"/>
        <v>65.36999999999999</v>
      </c>
      <c r="AL5" s="13"/>
      <c r="AM5" s="47">
        <f>SUM(AM6:AM11)</f>
        <v>301646.33999999997</v>
      </c>
      <c r="AN5" s="106">
        <f t="shared" ref="AN5:AP5" si="7">SUM(AN6:AN11)</f>
        <v>119790.41</v>
      </c>
      <c r="AO5" s="48">
        <f t="shared" si="7"/>
        <v>-16426</v>
      </c>
      <c r="AP5" s="106">
        <f t="shared" si="7"/>
        <v>0</v>
      </c>
      <c r="AQ5" s="13"/>
      <c r="AR5" s="47">
        <f>SUM(AR6:AR12)</f>
        <v>6450049.4199999999</v>
      </c>
      <c r="AS5" s="106">
        <f t="shared" ref="AS5:AU5" si="8">SUM(AS6:AS12)</f>
        <v>3882026.3899999997</v>
      </c>
      <c r="AT5" s="48">
        <f t="shared" si="8"/>
        <v>-9184.5400000000009</v>
      </c>
      <c r="AU5" s="106">
        <f t="shared" si="8"/>
        <v>-190.33999999999997</v>
      </c>
      <c r="AV5" s="13"/>
      <c r="AW5" s="108">
        <f>SUM(AW6:AW12)</f>
        <v>144007.67999999999</v>
      </c>
      <c r="AX5" s="47">
        <f t="shared" ref="AX5:AZ5" si="9">SUM(AX6:AX12)</f>
        <v>116301.17</v>
      </c>
      <c r="AY5" s="48">
        <f t="shared" si="9"/>
        <v>-2860.7200000000012</v>
      </c>
      <c r="AZ5" s="48">
        <f t="shared" si="9"/>
        <v>-2727.9700000000003</v>
      </c>
      <c r="BA5" s="13"/>
      <c r="BB5" s="108">
        <f>SUM(BB6:BB12)</f>
        <v>3979.3</v>
      </c>
      <c r="BC5" s="47">
        <f t="shared" ref="BC5:BE5" si="10">SUM(BC6:BC12)</f>
        <v>3168.79</v>
      </c>
      <c r="BD5" s="48">
        <f t="shared" si="10"/>
        <v>-691.91000000000008</v>
      </c>
      <c r="BE5" s="48">
        <f t="shared" si="10"/>
        <v>-657.05</v>
      </c>
      <c r="BF5" s="13"/>
      <c r="BG5" s="108">
        <f>SUM(BG6:BG12)</f>
        <v>5596.25</v>
      </c>
      <c r="BH5" s="47">
        <f t="shared" ref="BH5:BJ5" si="11">SUM(BH6:BH12)</f>
        <v>7062.4</v>
      </c>
      <c r="BI5" s="48">
        <f t="shared" si="11"/>
        <v>-4048.2</v>
      </c>
      <c r="BJ5" s="48">
        <f t="shared" si="11"/>
        <v>-2685.6899999999996</v>
      </c>
    </row>
    <row r="6" spans="1:62" x14ac:dyDescent="0.35">
      <c r="A6" s="25" t="s">
        <v>19</v>
      </c>
      <c r="B6" s="26">
        <f>SUM(D6:G6,I6:L6,N6:Q6,S6:V6,X6:AA6,AC6:AF6,AH6:AK6,AM6:AP6,AR6:AU6,AW6:AZ6,BB6:BE6,BG6:BJ6)</f>
        <v>131552517.32999997</v>
      </c>
      <c r="C6" s="21"/>
      <c r="D6" s="102">
        <v>104521086.81999999</v>
      </c>
      <c r="E6" s="103"/>
      <c r="F6" s="104">
        <v>-100835.49000000002</v>
      </c>
      <c r="G6" s="105">
        <v>-29389.61</v>
      </c>
      <c r="H6" s="13"/>
      <c r="I6" s="102">
        <v>12830391.619999995</v>
      </c>
      <c r="J6" s="103"/>
      <c r="K6" s="104">
        <v>-14749.199999999999</v>
      </c>
      <c r="L6" s="105">
        <v>-4874.659999999998</v>
      </c>
      <c r="M6" s="13"/>
      <c r="N6" s="102">
        <v>13859051.000000002</v>
      </c>
      <c r="O6" s="103"/>
      <c r="P6" s="104">
        <v>-26717.620000000003</v>
      </c>
      <c r="Q6" s="105">
        <v>-6397.4300000000039</v>
      </c>
      <c r="R6" s="13"/>
      <c r="S6" s="102">
        <v>315569.00000000006</v>
      </c>
      <c r="T6" s="103"/>
      <c r="U6" s="104">
        <v>-6307.0300000000007</v>
      </c>
      <c r="V6" s="105">
        <v>-89.53</v>
      </c>
      <c r="W6" s="13"/>
      <c r="X6" s="102">
        <v>204768.94000000003</v>
      </c>
      <c r="Y6" s="103"/>
      <c r="Z6" s="104">
        <v>-3301.7999999999997</v>
      </c>
      <c r="AA6" s="105">
        <v>-1083.26</v>
      </c>
      <c r="AB6" s="13"/>
      <c r="AC6" s="102">
        <v>14452.369999999995</v>
      </c>
      <c r="AD6" s="103"/>
      <c r="AE6" s="104">
        <v>-941.72000000000014</v>
      </c>
      <c r="AF6" s="105">
        <v>-19.87</v>
      </c>
      <c r="AG6" s="13"/>
      <c r="AH6" s="102">
        <v>526.8900000000001</v>
      </c>
      <c r="AI6" s="103"/>
      <c r="AJ6" s="104">
        <v>-3584.7500000000005</v>
      </c>
      <c r="AK6" s="105">
        <v>65.36999999999999</v>
      </c>
      <c r="AL6" s="13"/>
      <c r="AM6" s="102">
        <v>369.74</v>
      </c>
      <c r="AN6" s="103"/>
      <c r="AO6" s="104">
        <v>-668.51</v>
      </c>
      <c r="AP6" s="105"/>
      <c r="AQ6" s="13"/>
      <c r="AR6" s="102">
        <v>12479.63</v>
      </c>
      <c r="AS6" s="103"/>
      <c r="AT6" s="104">
        <v>-9141.68</v>
      </c>
      <c r="AU6" s="105">
        <v>-186.26999999999998</v>
      </c>
      <c r="AV6" s="13"/>
      <c r="AW6" s="102">
        <v>3340.4399999999982</v>
      </c>
      <c r="AX6" s="103"/>
      <c r="AY6" s="104">
        <v>-2346.7000000000007</v>
      </c>
      <c r="AZ6" s="105">
        <v>-41.410000000000004</v>
      </c>
      <c r="BA6" s="13"/>
      <c r="BB6" s="102">
        <v>187.49000000000007</v>
      </c>
      <c r="BC6" s="103"/>
      <c r="BD6" s="104">
        <v>-691.91000000000008</v>
      </c>
      <c r="BE6" s="105">
        <v>-225.57</v>
      </c>
      <c r="BF6" s="13"/>
      <c r="BG6" s="102">
        <v>3491.01</v>
      </c>
      <c r="BH6" s="103"/>
      <c r="BI6" s="104">
        <v>-1300</v>
      </c>
      <c r="BJ6" s="103">
        <v>-368.96999999999997</v>
      </c>
    </row>
    <row r="7" spans="1:62" x14ac:dyDescent="0.35">
      <c r="A7" s="31" t="s">
        <v>20</v>
      </c>
      <c r="B7" s="26">
        <f t="shared" ref="B7:B60" si="12">SUM(D7:G7,I7:L7,N7:Q7,S7:V7,X7:AA7,AC7:AF7,AH7:AK7,AM7:AP7,AR7:AU7,AW7:AZ7,BB7:BE7,BG7:BJ7)</f>
        <v>4610819.6599999992</v>
      </c>
      <c r="C7" s="21"/>
      <c r="D7" s="27"/>
      <c r="E7" s="28"/>
      <c r="F7" s="29">
        <v>-1008.54</v>
      </c>
      <c r="G7" s="30">
        <v>-3053.15</v>
      </c>
      <c r="H7" s="13"/>
      <c r="I7" s="27"/>
      <c r="J7" s="28"/>
      <c r="K7" s="29">
        <v>475.36</v>
      </c>
      <c r="L7" s="30">
        <v>750.86999999999989</v>
      </c>
      <c r="M7" s="13"/>
      <c r="N7" s="27">
        <v>275101.45</v>
      </c>
      <c r="O7" s="28"/>
      <c r="P7" s="29">
        <v>-1162.94</v>
      </c>
      <c r="Q7" s="30"/>
      <c r="R7" s="13"/>
      <c r="S7" s="27">
        <v>35353.75</v>
      </c>
      <c r="T7" s="28"/>
      <c r="U7" s="29">
        <v>-755</v>
      </c>
      <c r="V7" s="30"/>
      <c r="W7" s="13"/>
      <c r="X7" s="27"/>
      <c r="Y7" s="28"/>
      <c r="Z7" s="29">
        <v>-20.880000000000003</v>
      </c>
      <c r="AA7" s="30"/>
      <c r="AB7" s="13"/>
      <c r="AC7" s="27"/>
      <c r="AD7" s="28"/>
      <c r="AE7" s="29">
        <v>-29.1</v>
      </c>
      <c r="AF7" s="30"/>
      <c r="AG7" s="13"/>
      <c r="AH7" s="27">
        <v>37597.07</v>
      </c>
      <c r="AI7" s="28"/>
      <c r="AJ7" s="29">
        <v>-32.739999999999995</v>
      </c>
      <c r="AK7" s="30"/>
      <c r="AL7" s="13"/>
      <c r="AM7" s="27"/>
      <c r="AN7" s="28"/>
      <c r="AO7" s="29">
        <v>-5453.23</v>
      </c>
      <c r="AP7" s="30"/>
      <c r="AQ7" s="13"/>
      <c r="AR7" s="27">
        <v>4273103.67</v>
      </c>
      <c r="AS7" s="28"/>
      <c r="AT7" s="29">
        <v>-42.86</v>
      </c>
      <c r="AU7" s="30">
        <v>-4.07</v>
      </c>
      <c r="AV7" s="13"/>
      <c r="AW7" s="27"/>
      <c r="AX7" s="28"/>
      <c r="AY7" s="29"/>
      <c r="AZ7" s="30"/>
      <c r="BA7" s="13"/>
      <c r="BB7" s="27"/>
      <c r="BC7" s="28"/>
      <c r="BD7" s="29"/>
      <c r="BE7" s="30"/>
      <c r="BF7" s="13"/>
      <c r="BG7" s="27"/>
      <c r="BH7" s="28"/>
      <c r="BI7" s="29"/>
      <c r="BJ7" s="28"/>
    </row>
    <row r="8" spans="1:62" x14ac:dyDescent="0.35">
      <c r="A8" s="31" t="s">
        <v>21</v>
      </c>
      <c r="B8" s="26">
        <f t="shared" si="12"/>
        <v>1415413.3599999996</v>
      </c>
      <c r="C8" s="21"/>
      <c r="D8" s="27"/>
      <c r="E8" s="28"/>
      <c r="F8" s="29"/>
      <c r="G8" s="30"/>
      <c r="H8" s="13"/>
      <c r="I8" s="27">
        <v>65703.19</v>
      </c>
      <c r="J8" s="28">
        <v>42823.39</v>
      </c>
      <c r="K8" s="29"/>
      <c r="L8" s="30"/>
      <c r="M8" s="13"/>
      <c r="N8" s="27">
        <v>74319.41</v>
      </c>
      <c r="O8" s="28">
        <v>73295.45</v>
      </c>
      <c r="P8" s="29"/>
      <c r="Q8" s="30"/>
      <c r="R8" s="13"/>
      <c r="S8" s="27">
        <v>92613.14</v>
      </c>
      <c r="T8" s="28">
        <v>58606.55</v>
      </c>
      <c r="U8" s="29"/>
      <c r="V8" s="30"/>
      <c r="W8" s="13"/>
      <c r="X8" s="27">
        <v>81608.600000000006</v>
      </c>
      <c r="Y8" s="28">
        <v>48315.100000000006</v>
      </c>
      <c r="Z8" s="29"/>
      <c r="AA8" s="30"/>
      <c r="AB8" s="13"/>
      <c r="AC8" s="27">
        <v>81396.160000000003</v>
      </c>
      <c r="AD8" s="28">
        <v>48426.720000000001</v>
      </c>
      <c r="AE8" s="29"/>
      <c r="AF8" s="30"/>
      <c r="AG8" s="13"/>
      <c r="AH8" s="27">
        <v>78093.63</v>
      </c>
      <c r="AI8" s="28">
        <v>46517.97</v>
      </c>
      <c r="AJ8" s="29"/>
      <c r="AK8" s="30"/>
      <c r="AL8" s="13"/>
      <c r="AM8" s="27">
        <v>157630.85</v>
      </c>
      <c r="AN8" s="28">
        <v>119790.41</v>
      </c>
      <c r="AO8" s="29"/>
      <c r="AP8" s="30"/>
      <c r="AQ8" s="13"/>
      <c r="AR8" s="27">
        <v>90169.64</v>
      </c>
      <c r="AS8" s="28">
        <v>68018.009999999995</v>
      </c>
      <c r="AT8" s="29"/>
      <c r="AU8" s="30"/>
      <c r="AV8" s="13"/>
      <c r="AW8" s="27">
        <v>102455.45999999999</v>
      </c>
      <c r="AX8" s="28">
        <v>78089.14</v>
      </c>
      <c r="AY8" s="29"/>
      <c r="AZ8" s="30"/>
      <c r="BA8" s="13"/>
      <c r="BB8" s="27">
        <v>3791.81</v>
      </c>
      <c r="BC8" s="28">
        <v>3168.79</v>
      </c>
      <c r="BD8" s="29"/>
      <c r="BE8" s="30"/>
      <c r="BF8" s="13"/>
      <c r="BG8" s="27">
        <v>301.89</v>
      </c>
      <c r="BH8" s="28">
        <v>278.05</v>
      </c>
      <c r="BI8" s="29"/>
      <c r="BJ8" s="28"/>
    </row>
    <row r="9" spans="1:62" x14ac:dyDescent="0.35">
      <c r="A9" s="31" t="s">
        <v>22</v>
      </c>
      <c r="B9" s="26">
        <f t="shared" si="12"/>
        <v>-365.10000000000036</v>
      </c>
      <c r="C9" s="21"/>
      <c r="D9" s="27"/>
      <c r="E9" s="28"/>
      <c r="F9" s="29"/>
      <c r="G9" s="30"/>
      <c r="H9" s="13"/>
      <c r="I9" s="27"/>
      <c r="J9" s="28"/>
      <c r="K9" s="29"/>
      <c r="L9" s="30"/>
      <c r="M9" s="13"/>
      <c r="N9" s="27"/>
      <c r="O9" s="28"/>
      <c r="P9" s="29">
        <v>533.17999999999995</v>
      </c>
      <c r="Q9" s="30">
        <v>2302.2800000000002</v>
      </c>
      <c r="R9" s="13"/>
      <c r="S9" s="27"/>
      <c r="T9" s="28"/>
      <c r="U9" s="29"/>
      <c r="V9" s="30"/>
      <c r="W9" s="13"/>
      <c r="X9" s="27"/>
      <c r="Y9" s="28"/>
      <c r="Z9" s="29"/>
      <c r="AA9" s="30"/>
      <c r="AB9" s="13"/>
      <c r="AC9" s="27"/>
      <c r="AD9" s="28"/>
      <c r="AE9" s="29"/>
      <c r="AF9" s="30"/>
      <c r="AG9" s="13"/>
      <c r="AH9" s="27"/>
      <c r="AI9" s="28"/>
      <c r="AJ9" s="29"/>
      <c r="AK9" s="30"/>
      <c r="AL9" s="13"/>
      <c r="AM9" s="27"/>
      <c r="AN9" s="28"/>
      <c r="AO9" s="29"/>
      <c r="AP9" s="30"/>
      <c r="AQ9" s="13"/>
      <c r="AR9" s="27"/>
      <c r="AS9" s="28"/>
      <c r="AT9" s="29"/>
      <c r="AU9" s="30"/>
      <c r="AV9" s="13"/>
      <c r="AW9" s="27"/>
      <c r="AX9" s="28"/>
      <c r="AY9" s="29">
        <v>-514.01</v>
      </c>
      <c r="AZ9" s="30">
        <v>-2686.55</v>
      </c>
      <c r="BA9" s="13"/>
      <c r="BB9" s="27"/>
      <c r="BC9" s="28"/>
      <c r="BD9" s="29"/>
      <c r="BE9" s="30"/>
      <c r="BF9" s="13"/>
      <c r="BG9" s="27"/>
      <c r="BH9" s="28"/>
      <c r="BI9" s="29"/>
      <c r="BJ9" s="28"/>
    </row>
    <row r="10" spans="1:62" x14ac:dyDescent="0.35">
      <c r="A10" s="31" t="s">
        <v>23</v>
      </c>
      <c r="B10" s="26">
        <f t="shared" si="12"/>
        <v>735545.03999999992</v>
      </c>
      <c r="C10" s="21"/>
      <c r="D10" s="27"/>
      <c r="E10" s="28"/>
      <c r="F10" s="29"/>
      <c r="G10" s="30"/>
      <c r="H10" s="13"/>
      <c r="I10" s="27"/>
      <c r="J10" s="28"/>
      <c r="K10" s="29"/>
      <c r="L10" s="30"/>
      <c r="M10" s="13"/>
      <c r="N10" s="27"/>
      <c r="O10" s="28"/>
      <c r="P10" s="29"/>
      <c r="Q10" s="30"/>
      <c r="R10" s="13"/>
      <c r="S10" s="27">
        <v>70626.3</v>
      </c>
      <c r="T10" s="28"/>
      <c r="U10" s="29"/>
      <c r="V10" s="30"/>
      <c r="W10" s="13"/>
      <c r="X10" s="27">
        <v>499146.25999999995</v>
      </c>
      <c r="Y10" s="28"/>
      <c r="Z10" s="29"/>
      <c r="AA10" s="30"/>
      <c r="AB10" s="13"/>
      <c r="AC10" s="27">
        <v>32430.99</v>
      </c>
      <c r="AD10" s="28"/>
      <c r="AE10" s="29"/>
      <c r="AF10" s="30"/>
      <c r="AG10" s="13"/>
      <c r="AH10" s="27"/>
      <c r="AI10" s="28"/>
      <c r="AJ10" s="29"/>
      <c r="AK10" s="30"/>
      <c r="AL10" s="13"/>
      <c r="AM10" s="27">
        <v>143645.75</v>
      </c>
      <c r="AN10" s="28"/>
      <c r="AO10" s="29">
        <v>-10304.26</v>
      </c>
      <c r="AP10" s="30"/>
      <c r="AQ10" s="13"/>
      <c r="AR10" s="27"/>
      <c r="AS10" s="28"/>
      <c r="AT10" s="29"/>
      <c r="AU10" s="30"/>
      <c r="AV10" s="13"/>
      <c r="AW10" s="27"/>
      <c r="AX10" s="28"/>
      <c r="AY10" s="29"/>
      <c r="AZ10" s="30"/>
      <c r="BA10" s="13"/>
      <c r="BB10" s="27"/>
      <c r="BC10" s="28"/>
      <c r="BD10" s="29"/>
      <c r="BE10" s="30"/>
      <c r="BF10" s="13"/>
      <c r="BG10" s="27"/>
      <c r="BH10" s="28"/>
      <c r="BI10" s="29"/>
      <c r="BJ10" s="28"/>
    </row>
    <row r="11" spans="1:62" x14ac:dyDescent="0.35">
      <c r="A11" s="31" t="s">
        <v>24</v>
      </c>
      <c r="B11" s="26">
        <f t="shared" si="12"/>
        <v>994904.18000000017</v>
      </c>
      <c r="C11" s="21"/>
      <c r="D11" s="27"/>
      <c r="E11" s="28"/>
      <c r="F11" s="29"/>
      <c r="G11" s="30"/>
      <c r="H11" s="13"/>
      <c r="I11" s="27"/>
      <c r="J11" s="28"/>
      <c r="K11" s="29"/>
      <c r="L11" s="30"/>
      <c r="M11" s="13"/>
      <c r="N11" s="27"/>
      <c r="O11" s="28"/>
      <c r="P11" s="29"/>
      <c r="Q11" s="30"/>
      <c r="R11" s="13"/>
      <c r="S11" s="27"/>
      <c r="T11" s="28"/>
      <c r="U11" s="29"/>
      <c r="V11" s="30"/>
      <c r="W11" s="13"/>
      <c r="X11" s="27"/>
      <c r="Y11" s="28"/>
      <c r="Z11" s="29"/>
      <c r="AA11" s="30"/>
      <c r="AB11" s="13"/>
      <c r="AC11" s="27">
        <v>92147.97</v>
      </c>
      <c r="AD11" s="28">
        <v>92148.41</v>
      </c>
      <c r="AE11" s="29"/>
      <c r="AF11" s="30"/>
      <c r="AG11" s="13"/>
      <c r="AH11" s="27">
        <v>40052.120000000003</v>
      </c>
      <c r="AI11" s="28">
        <v>40052.129999999997</v>
      </c>
      <c r="AJ11" s="29"/>
      <c r="AK11" s="30"/>
      <c r="AL11" s="13"/>
      <c r="AM11" s="27"/>
      <c r="AN11" s="28"/>
      <c r="AO11" s="29"/>
      <c r="AP11" s="30"/>
      <c r="AQ11" s="13"/>
      <c r="AR11" s="27">
        <v>327984.71000000002</v>
      </c>
      <c r="AS11" s="28">
        <v>327984.75</v>
      </c>
      <c r="AT11" s="29"/>
      <c r="AU11" s="30"/>
      <c r="AV11" s="13"/>
      <c r="AW11" s="27">
        <v>38211.78</v>
      </c>
      <c r="AX11" s="28">
        <v>38212.03</v>
      </c>
      <c r="AY11" s="29">
        <v>-0.01</v>
      </c>
      <c r="AZ11" s="30">
        <v>-0.01</v>
      </c>
      <c r="BA11" s="13"/>
      <c r="BB11" s="27"/>
      <c r="BC11" s="28"/>
      <c r="BD11" s="29"/>
      <c r="BE11" s="30">
        <v>-431.48</v>
      </c>
      <c r="BF11" s="13"/>
      <c r="BG11" s="27">
        <v>1803.35</v>
      </c>
      <c r="BH11" s="28">
        <v>1803.35</v>
      </c>
      <c r="BI11" s="29">
        <v>-2748.2</v>
      </c>
      <c r="BJ11" s="28">
        <v>-2316.7199999999998</v>
      </c>
    </row>
    <row r="12" spans="1:62" ht="15" thickBot="1" x14ac:dyDescent="0.4">
      <c r="A12" s="32" t="s">
        <v>25</v>
      </c>
      <c r="B12" s="26">
        <f t="shared" si="12"/>
        <v>5237316.4000000004</v>
      </c>
      <c r="C12" s="21"/>
      <c r="D12" s="98"/>
      <c r="E12" s="99"/>
      <c r="F12" s="100"/>
      <c r="G12" s="101"/>
      <c r="H12" s="13"/>
      <c r="I12" s="98"/>
      <c r="J12" s="99"/>
      <c r="K12" s="100"/>
      <c r="L12" s="101"/>
      <c r="M12" s="13"/>
      <c r="N12" s="98"/>
      <c r="O12" s="99"/>
      <c r="P12" s="100"/>
      <c r="Q12" s="101"/>
      <c r="R12" s="13"/>
      <c r="S12" s="98"/>
      <c r="T12" s="99"/>
      <c r="U12" s="100"/>
      <c r="V12" s="101"/>
      <c r="W12" s="13"/>
      <c r="X12" s="98"/>
      <c r="Y12" s="99"/>
      <c r="Z12" s="100"/>
      <c r="AA12" s="101"/>
      <c r="AB12" s="13"/>
      <c r="AC12" s="98"/>
      <c r="AD12" s="99"/>
      <c r="AE12" s="100"/>
      <c r="AF12" s="101"/>
      <c r="AG12" s="13"/>
      <c r="AH12" s="98"/>
      <c r="AI12" s="99"/>
      <c r="AJ12" s="100"/>
      <c r="AK12" s="101"/>
      <c r="AL12" s="13"/>
      <c r="AM12" s="98"/>
      <c r="AN12" s="99"/>
      <c r="AO12" s="100"/>
      <c r="AP12" s="101"/>
      <c r="AQ12" s="13"/>
      <c r="AR12" s="98">
        <v>1746311.77</v>
      </c>
      <c r="AS12" s="99">
        <v>3486023.63</v>
      </c>
      <c r="AT12" s="100"/>
      <c r="AU12" s="101"/>
      <c r="AV12" s="13"/>
      <c r="AW12" s="98"/>
      <c r="AX12" s="99"/>
      <c r="AY12" s="100"/>
      <c r="AZ12" s="101"/>
      <c r="BA12" s="13"/>
      <c r="BB12" s="98"/>
      <c r="BC12" s="99"/>
      <c r="BD12" s="100"/>
      <c r="BE12" s="101"/>
      <c r="BF12" s="13"/>
      <c r="BG12" s="98"/>
      <c r="BH12" s="99">
        <v>4981</v>
      </c>
      <c r="BI12" s="100"/>
      <c r="BJ12" s="99"/>
    </row>
    <row r="13" spans="1:62" ht="16" thickBot="1" x14ac:dyDescent="0.4">
      <c r="A13" s="33" t="s">
        <v>26</v>
      </c>
      <c r="B13" s="34">
        <f>SUM(B14:B15)</f>
        <v>-2834.4700000000003</v>
      </c>
      <c r="C13" s="21"/>
      <c r="D13" s="47">
        <f>SUM(D14:D14)</f>
        <v>0</v>
      </c>
      <c r="E13" s="48">
        <f>SUM(E14:E14)</f>
        <v>0</v>
      </c>
      <c r="F13" s="48">
        <f>SUM(F14:F15)</f>
        <v>-2220.5500000000002</v>
      </c>
      <c r="G13" s="48">
        <f>SUM(G14:G15)</f>
        <v>-573.24</v>
      </c>
      <c r="H13" s="13"/>
      <c r="I13" s="47">
        <f>SUM(I14:I14)</f>
        <v>0</v>
      </c>
      <c r="J13" s="48">
        <f>SUM(J14:J14)</f>
        <v>0</v>
      </c>
      <c r="K13" s="48">
        <f>SUM(K14:K14)</f>
        <v>0</v>
      </c>
      <c r="L13" s="48">
        <f>SUM(L14:L14)</f>
        <v>0</v>
      </c>
      <c r="M13" s="13"/>
      <c r="N13" s="47">
        <f>SUM(N14:N14)</f>
        <v>0</v>
      </c>
      <c r="O13" s="48">
        <f>SUM(O14:O14)</f>
        <v>0</v>
      </c>
      <c r="P13" s="48">
        <f>SUM(P14:P14)</f>
        <v>0</v>
      </c>
      <c r="Q13" s="48">
        <f>SUM(Q14:Q14)</f>
        <v>0</v>
      </c>
      <c r="R13" s="13"/>
      <c r="S13" s="47">
        <f>SUM(S14:S14)</f>
        <v>0</v>
      </c>
      <c r="T13" s="48">
        <f>SUM(T14:T14)</f>
        <v>0</v>
      </c>
      <c r="U13" s="48">
        <f>SUM(U14:U14)</f>
        <v>0</v>
      </c>
      <c r="V13" s="48">
        <f>SUM(V14:V14)</f>
        <v>0</v>
      </c>
      <c r="W13" s="13"/>
      <c r="X13" s="47">
        <f>SUM(X14:X14)</f>
        <v>0</v>
      </c>
      <c r="Y13" s="48">
        <f>SUM(Y14:Y14)</f>
        <v>0</v>
      </c>
      <c r="Z13" s="48">
        <f>SUM(Z14:Z14)</f>
        <v>0</v>
      </c>
      <c r="AA13" s="48">
        <f>SUM(AA14:AA14)</f>
        <v>0</v>
      </c>
      <c r="AB13" s="13"/>
      <c r="AC13" s="47">
        <f>SUM(AC14:AC14)</f>
        <v>0</v>
      </c>
      <c r="AD13" s="48">
        <f>SUM(AD14:AD14)</f>
        <v>0</v>
      </c>
      <c r="AE13" s="48">
        <f>SUM(AE14:AE14)</f>
        <v>0</v>
      </c>
      <c r="AF13" s="48">
        <f>SUM(AF14:AF14)</f>
        <v>0</v>
      </c>
      <c r="AG13" s="13"/>
      <c r="AH13" s="47">
        <f>SUM(AH14:AH14)</f>
        <v>0</v>
      </c>
      <c r="AI13" s="48">
        <f>SUM(AI14:AI14)</f>
        <v>0</v>
      </c>
      <c r="AJ13" s="48">
        <f>SUM(AJ14:AJ14)</f>
        <v>0</v>
      </c>
      <c r="AK13" s="48">
        <f>SUM(AK14:AK14)</f>
        <v>0</v>
      </c>
      <c r="AL13" s="13"/>
      <c r="AM13" s="47">
        <f>SUM(AM14:AM14)</f>
        <v>0</v>
      </c>
      <c r="AN13" s="48">
        <f>SUM(AN14:AN14)</f>
        <v>0</v>
      </c>
      <c r="AO13" s="48">
        <f>SUM(AO14:AO14)</f>
        <v>0</v>
      </c>
      <c r="AP13" s="48">
        <f>SUM(AP14:AP14)</f>
        <v>0</v>
      </c>
      <c r="AQ13" s="13"/>
      <c r="AR13" s="47">
        <f>SUM(AR14:AR14)</f>
        <v>0</v>
      </c>
      <c r="AS13" s="48">
        <f>SUM(AS14:AS14)</f>
        <v>0</v>
      </c>
      <c r="AT13" s="48">
        <f>SUM(AT14:AT14)</f>
        <v>0</v>
      </c>
      <c r="AU13" s="48">
        <f>SUM(AU14:AU14)</f>
        <v>0</v>
      </c>
      <c r="AV13" s="13"/>
      <c r="AW13" s="47">
        <f>SUM(AW14:AW14)</f>
        <v>0</v>
      </c>
      <c r="AX13" s="48">
        <f>SUM(AX14:AX14)</f>
        <v>0</v>
      </c>
      <c r="AY13" s="48">
        <f>SUM(AY14:AY14)</f>
        <v>0</v>
      </c>
      <c r="AZ13" s="48">
        <f>SUM(AZ14:AZ14)</f>
        <v>0</v>
      </c>
      <c r="BA13" s="13"/>
      <c r="BB13" s="47">
        <f>SUM(BB14:BB14)</f>
        <v>0</v>
      </c>
      <c r="BC13" s="48">
        <f>SUM(BC14:BC14)</f>
        <v>0</v>
      </c>
      <c r="BD13" s="48">
        <f>SUM(BD14:BD14)</f>
        <v>0</v>
      </c>
      <c r="BE13" s="48">
        <f>SUM(BE14:BE15)</f>
        <v>-40.68</v>
      </c>
      <c r="BF13" s="13"/>
      <c r="BG13" s="47">
        <f>SUM(BG14:BG14)</f>
        <v>0</v>
      </c>
      <c r="BH13" s="48">
        <f>SUM(BH14:BH14)</f>
        <v>0</v>
      </c>
      <c r="BI13" s="48">
        <f>SUM(BI14:BI14)</f>
        <v>0</v>
      </c>
      <c r="BJ13" s="48">
        <f>SUM(BJ14:BJ15)</f>
        <v>0</v>
      </c>
    </row>
    <row r="14" spans="1:62" x14ac:dyDescent="0.35">
      <c r="A14" s="31" t="s">
        <v>27</v>
      </c>
      <c r="B14" s="26">
        <f t="shared" si="12"/>
        <v>-1339.62</v>
      </c>
      <c r="C14" s="21"/>
      <c r="D14" s="38"/>
      <c r="E14" s="39"/>
      <c r="F14" s="39">
        <v>-1057.22</v>
      </c>
      <c r="G14" s="40">
        <v>-282.39999999999998</v>
      </c>
      <c r="H14" s="13"/>
      <c r="I14" s="38"/>
      <c r="J14" s="39"/>
      <c r="K14" s="39"/>
      <c r="L14" s="40"/>
      <c r="M14" s="13"/>
      <c r="N14" s="38"/>
      <c r="O14" s="39"/>
      <c r="P14" s="39"/>
      <c r="Q14" s="40"/>
      <c r="R14" s="13"/>
      <c r="S14" s="38"/>
      <c r="T14" s="39"/>
      <c r="U14" s="39"/>
      <c r="V14" s="40"/>
      <c r="W14" s="13"/>
      <c r="X14" s="38"/>
      <c r="Y14" s="39"/>
      <c r="Z14" s="39"/>
      <c r="AA14" s="40"/>
      <c r="AB14" s="13"/>
      <c r="AC14" s="38"/>
      <c r="AD14" s="39"/>
      <c r="AE14" s="39"/>
      <c r="AF14" s="40"/>
      <c r="AG14" s="13"/>
      <c r="AH14" s="38"/>
      <c r="AI14" s="39"/>
      <c r="AJ14" s="39"/>
      <c r="AK14" s="40"/>
      <c r="AL14" s="13"/>
      <c r="AM14" s="38"/>
      <c r="AN14" s="39"/>
      <c r="AO14" s="39"/>
      <c r="AP14" s="40"/>
      <c r="AQ14" s="13"/>
      <c r="AR14" s="38"/>
      <c r="AS14" s="39"/>
      <c r="AT14" s="39"/>
      <c r="AU14" s="40"/>
      <c r="AV14" s="13"/>
      <c r="AW14" s="38"/>
      <c r="AX14" s="39"/>
      <c r="AY14" s="39"/>
      <c r="AZ14" s="40"/>
      <c r="BA14" s="13"/>
      <c r="BB14" s="38"/>
      <c r="BC14" s="39"/>
      <c r="BD14" s="39"/>
      <c r="BE14" s="40"/>
      <c r="BF14" s="13"/>
      <c r="BG14" s="38"/>
      <c r="BH14" s="39"/>
      <c r="BI14" s="39"/>
      <c r="BJ14" s="39"/>
    </row>
    <row r="15" spans="1:62" ht="15" thickBot="1" x14ac:dyDescent="0.4">
      <c r="A15" s="41" t="s">
        <v>28</v>
      </c>
      <c r="B15" s="26">
        <f t="shared" si="12"/>
        <v>-1494.8500000000001</v>
      </c>
      <c r="C15" s="21"/>
      <c r="D15" s="42"/>
      <c r="E15" s="43"/>
      <c r="F15" s="43">
        <v>-1163.33</v>
      </c>
      <c r="G15" s="44">
        <v>-290.84000000000003</v>
      </c>
      <c r="H15" s="13"/>
      <c r="I15" s="42"/>
      <c r="J15" s="43"/>
      <c r="K15" s="43"/>
      <c r="L15" s="44"/>
      <c r="M15" s="13"/>
      <c r="N15" s="42"/>
      <c r="O15" s="43"/>
      <c r="P15" s="43"/>
      <c r="Q15" s="44"/>
      <c r="R15" s="13"/>
      <c r="S15" s="42"/>
      <c r="T15" s="43"/>
      <c r="U15" s="43"/>
      <c r="V15" s="44"/>
      <c r="W15" s="13"/>
      <c r="X15" s="42"/>
      <c r="Y15" s="43"/>
      <c r="Z15" s="43"/>
      <c r="AA15" s="44"/>
      <c r="AB15" s="13"/>
      <c r="AC15" s="42"/>
      <c r="AD15" s="43"/>
      <c r="AE15" s="43"/>
      <c r="AF15" s="44"/>
      <c r="AG15" s="13"/>
      <c r="AH15" s="42"/>
      <c r="AI15" s="43"/>
      <c r="AJ15" s="43"/>
      <c r="AK15" s="44"/>
      <c r="AL15" s="13"/>
      <c r="AM15" s="42"/>
      <c r="AN15" s="43"/>
      <c r="AO15" s="43"/>
      <c r="AP15" s="44"/>
      <c r="AQ15" s="13"/>
      <c r="AR15" s="42"/>
      <c r="AS15" s="43"/>
      <c r="AT15" s="43"/>
      <c r="AU15" s="44"/>
      <c r="AV15" s="13"/>
      <c r="AW15" s="42"/>
      <c r="AX15" s="43"/>
      <c r="AY15" s="43"/>
      <c r="AZ15" s="44"/>
      <c r="BA15" s="13"/>
      <c r="BB15" s="42"/>
      <c r="BC15" s="43"/>
      <c r="BD15" s="43"/>
      <c r="BE15" s="44">
        <v>-40.68</v>
      </c>
      <c r="BF15" s="13"/>
      <c r="BG15" s="42"/>
      <c r="BH15" s="43"/>
      <c r="BI15" s="43"/>
      <c r="BJ15" s="43"/>
    </row>
    <row r="16" spans="1:62" ht="16" thickBot="1" x14ac:dyDescent="0.4">
      <c r="A16" s="33" t="s">
        <v>29</v>
      </c>
      <c r="B16" s="45">
        <f>SUM(B17:B21)</f>
        <v>-35834.36</v>
      </c>
      <c r="C16" s="46"/>
      <c r="D16" s="47">
        <f>SUM(D17:D21)</f>
        <v>0</v>
      </c>
      <c r="E16" s="48">
        <f>SUM(E17:E21)</f>
        <v>0</v>
      </c>
      <c r="F16" s="48">
        <f>SUM(F17:F21)</f>
        <v>-718.62</v>
      </c>
      <c r="G16" s="48">
        <f>SUM(G17:G21)</f>
        <v>-624.09</v>
      </c>
      <c r="H16" s="13"/>
      <c r="I16" s="47">
        <f>SUM(I17:I21)</f>
        <v>0</v>
      </c>
      <c r="J16" s="48">
        <f>SUM(J17:J21)</f>
        <v>0</v>
      </c>
      <c r="K16" s="48">
        <f>SUM(K17:K21)</f>
        <v>0</v>
      </c>
      <c r="L16" s="48">
        <f>SUM(L17:L21)</f>
        <v>0</v>
      </c>
      <c r="M16" s="13"/>
      <c r="N16" s="47">
        <f>SUM(N17:N21)</f>
        <v>0</v>
      </c>
      <c r="O16" s="48">
        <f>SUM(O17:O21)</f>
        <v>0</v>
      </c>
      <c r="P16" s="48">
        <f>SUM(P17:P21)</f>
        <v>-42.05</v>
      </c>
      <c r="Q16" s="49">
        <f>SUM(Q17:Q21)</f>
        <v>0</v>
      </c>
      <c r="R16" s="13"/>
      <c r="S16" s="47">
        <f>SUM(S17:S21)</f>
        <v>0</v>
      </c>
      <c r="T16" s="48">
        <f>SUM(T17:T21)</f>
        <v>0</v>
      </c>
      <c r="U16" s="48">
        <f>SUM(U17:U21)</f>
        <v>0</v>
      </c>
      <c r="V16" s="49">
        <f>SUM(V17:V21)</f>
        <v>0</v>
      </c>
      <c r="W16" s="13"/>
      <c r="X16" s="47">
        <f>SUM(X17:X21)</f>
        <v>0</v>
      </c>
      <c r="Y16" s="48">
        <f>SUM(Y17:Y21)</f>
        <v>0</v>
      </c>
      <c r="Z16" s="48">
        <f>SUM(Z17:Z21)</f>
        <v>0</v>
      </c>
      <c r="AA16" s="49">
        <f>SUM(AA17:AA21)</f>
        <v>0</v>
      </c>
      <c r="AB16" s="13"/>
      <c r="AC16" s="47">
        <f>SUM(AC17:AC21)</f>
        <v>0</v>
      </c>
      <c r="AD16" s="48">
        <f>SUM(AD17:AD21)</f>
        <v>0</v>
      </c>
      <c r="AE16" s="48">
        <f>SUM(AE17:AE21)</f>
        <v>-109.51</v>
      </c>
      <c r="AF16" s="49">
        <f>SUM(AF17:AF21)</f>
        <v>0</v>
      </c>
      <c r="AG16" s="13"/>
      <c r="AH16" s="47">
        <f>SUM(AH17:AH21)</f>
        <v>0</v>
      </c>
      <c r="AI16" s="48">
        <f>SUM(AI17:AI21)</f>
        <v>0</v>
      </c>
      <c r="AJ16" s="48">
        <f>SUM(AJ17:AJ21)</f>
        <v>108</v>
      </c>
      <c r="AK16" s="49">
        <f>SUM(AK17:AK21)</f>
        <v>0</v>
      </c>
      <c r="AL16" s="13"/>
      <c r="AM16" s="47">
        <f>SUM(AM17:AM21)</f>
        <v>0</v>
      </c>
      <c r="AN16" s="48">
        <f>SUM(AN17:AN21)</f>
        <v>0</v>
      </c>
      <c r="AO16" s="48">
        <f>SUM(AO17:AO21)</f>
        <v>-147</v>
      </c>
      <c r="AP16" s="49">
        <f>SUM(AP17:AP21)</f>
        <v>0</v>
      </c>
      <c r="AQ16" s="13"/>
      <c r="AR16" s="47">
        <f>SUM(AR17:AR21)</f>
        <v>0</v>
      </c>
      <c r="AS16" s="48">
        <f>SUM(AS17:AS21)</f>
        <v>0</v>
      </c>
      <c r="AT16" s="48">
        <f>SUM(AT17:AT21)</f>
        <v>-32961.230000000003</v>
      </c>
      <c r="AU16" s="49">
        <f>SUM(AU17:AU21)</f>
        <v>0</v>
      </c>
      <c r="AV16" s="13"/>
      <c r="AW16" s="47">
        <f>SUM(AW17:AW21)</f>
        <v>0</v>
      </c>
      <c r="AX16" s="48">
        <f>SUM(AX17:AX21)</f>
        <v>0</v>
      </c>
      <c r="AY16" s="48">
        <f>SUM(AY17:AY21)</f>
        <v>0</v>
      </c>
      <c r="AZ16" s="49">
        <f>SUM(AZ17:AZ21)</f>
        <v>0</v>
      </c>
      <c r="BA16" s="13"/>
      <c r="BB16" s="47">
        <f>SUM(BB17:BB21)</f>
        <v>0</v>
      </c>
      <c r="BC16" s="48">
        <f>SUM(BC17:BC21)</f>
        <v>0</v>
      </c>
      <c r="BD16" s="48">
        <f>SUM(BD17:BD21)</f>
        <v>-262.18</v>
      </c>
      <c r="BE16" s="49">
        <f>SUM(BE17:BE21)</f>
        <v>0</v>
      </c>
      <c r="BF16" s="13"/>
      <c r="BG16" s="47">
        <f>SUM(BG17:BG21)</f>
        <v>0</v>
      </c>
      <c r="BH16" s="48">
        <f>SUM(BH17:BH21)</f>
        <v>0</v>
      </c>
      <c r="BI16" s="48">
        <f>SUM(BI17:BI21)</f>
        <v>-1077.68</v>
      </c>
      <c r="BJ16" s="48">
        <f>SUM(BJ17:BJ21)</f>
        <v>0</v>
      </c>
    </row>
    <row r="17" spans="1:62" x14ac:dyDescent="0.35">
      <c r="A17" s="50" t="s">
        <v>30</v>
      </c>
      <c r="B17" s="26">
        <f t="shared" si="12"/>
        <v>-2225.12</v>
      </c>
      <c r="C17" s="21"/>
      <c r="D17" s="38"/>
      <c r="E17" s="39"/>
      <c r="F17" s="39">
        <v>-552.04</v>
      </c>
      <c r="G17" s="40">
        <v>-624.09</v>
      </c>
      <c r="H17" s="13"/>
      <c r="I17" s="38"/>
      <c r="J17" s="39"/>
      <c r="K17" s="39"/>
      <c r="L17" s="40"/>
      <c r="M17" s="13"/>
      <c r="N17" s="51"/>
      <c r="O17" s="52"/>
      <c r="P17" s="52"/>
      <c r="Q17" s="53"/>
      <c r="R17" s="13"/>
      <c r="S17" s="51"/>
      <c r="T17" s="52"/>
      <c r="U17" s="52"/>
      <c r="V17" s="53"/>
      <c r="W17" s="13"/>
      <c r="X17" s="51"/>
      <c r="Y17" s="52"/>
      <c r="Z17" s="52"/>
      <c r="AA17" s="53"/>
      <c r="AB17" s="13"/>
      <c r="AC17" s="51"/>
      <c r="AD17" s="52"/>
      <c r="AE17" s="52"/>
      <c r="AF17" s="53"/>
      <c r="AG17" s="13"/>
      <c r="AH17" s="51"/>
      <c r="AI17" s="52"/>
      <c r="AJ17" s="52"/>
      <c r="AK17" s="53"/>
      <c r="AL17" s="13"/>
      <c r="AM17" s="51"/>
      <c r="AN17" s="52"/>
      <c r="AO17" s="52"/>
      <c r="AP17" s="53"/>
      <c r="AQ17" s="13"/>
      <c r="AR17" s="51"/>
      <c r="AS17" s="52"/>
      <c r="AT17" s="52"/>
      <c r="AU17" s="53"/>
      <c r="AV17" s="13"/>
      <c r="AW17" s="51"/>
      <c r="AX17" s="52"/>
      <c r="AY17" s="52"/>
      <c r="AZ17" s="53"/>
      <c r="BA17" s="13"/>
      <c r="BB17" s="51"/>
      <c r="BC17" s="52"/>
      <c r="BD17" s="52">
        <v>-44.03</v>
      </c>
      <c r="BE17" s="53"/>
      <c r="BF17" s="13"/>
      <c r="BG17" s="51"/>
      <c r="BH17" s="52"/>
      <c r="BI17" s="52">
        <v>-1004.96</v>
      </c>
      <c r="BJ17" s="52"/>
    </row>
    <row r="18" spans="1:62" s="54" customFormat="1" x14ac:dyDescent="0.35">
      <c r="A18" s="50" t="s">
        <v>31</v>
      </c>
      <c r="B18" s="26">
        <f t="shared" si="12"/>
        <v>-756.01</v>
      </c>
      <c r="C18" s="21"/>
      <c r="D18" s="38"/>
      <c r="E18" s="39"/>
      <c r="F18" s="39">
        <v>-166.58</v>
      </c>
      <c r="G18" s="40"/>
      <c r="H18" s="13"/>
      <c r="I18" s="38"/>
      <c r="J18" s="39"/>
      <c r="K18" s="39"/>
      <c r="L18" s="40"/>
      <c r="M18" s="13"/>
      <c r="N18" s="38"/>
      <c r="O18" s="39"/>
      <c r="P18" s="39">
        <v>-42.05</v>
      </c>
      <c r="Q18" s="40"/>
      <c r="R18" s="13"/>
      <c r="S18" s="38"/>
      <c r="T18" s="39"/>
      <c r="U18" s="39"/>
      <c r="V18" s="40"/>
      <c r="W18" s="13"/>
      <c r="X18" s="38"/>
      <c r="Y18" s="39"/>
      <c r="Z18" s="39"/>
      <c r="AA18" s="40"/>
      <c r="AB18" s="13"/>
      <c r="AC18" s="38"/>
      <c r="AD18" s="39"/>
      <c r="AE18" s="39">
        <v>-109.51</v>
      </c>
      <c r="AF18" s="40"/>
      <c r="AG18" s="13"/>
      <c r="AH18" s="38"/>
      <c r="AI18" s="39"/>
      <c r="AJ18" s="39"/>
      <c r="AK18" s="40"/>
      <c r="AL18" s="13"/>
      <c r="AM18" s="38"/>
      <c r="AN18" s="39"/>
      <c r="AO18" s="39">
        <v>-147</v>
      </c>
      <c r="AP18" s="40"/>
      <c r="AQ18" s="13"/>
      <c r="AR18" s="38"/>
      <c r="AS18" s="39"/>
      <c r="AT18" s="39"/>
      <c r="AU18" s="40"/>
      <c r="AV18" s="13"/>
      <c r="AW18" s="38"/>
      <c r="AX18" s="39"/>
      <c r="AY18" s="39"/>
      <c r="AZ18" s="40"/>
      <c r="BA18" s="13"/>
      <c r="BB18" s="38"/>
      <c r="BC18" s="39"/>
      <c r="BD18" s="39">
        <v>-218.15</v>
      </c>
      <c r="BE18" s="40"/>
      <c r="BF18" s="13"/>
      <c r="BG18" s="38"/>
      <c r="BH18" s="39"/>
      <c r="BI18" s="39">
        <v>-72.72</v>
      </c>
      <c r="BJ18" s="39"/>
    </row>
    <row r="19" spans="1:62" x14ac:dyDescent="0.35">
      <c r="A19" s="41" t="s">
        <v>32</v>
      </c>
      <c r="B19" s="26">
        <f t="shared" si="12"/>
        <v>0</v>
      </c>
      <c r="C19" s="21"/>
      <c r="D19" s="38"/>
      <c r="E19" s="39"/>
      <c r="F19" s="39"/>
      <c r="G19" s="40"/>
      <c r="H19" s="13"/>
      <c r="I19" s="38"/>
      <c r="J19" s="39"/>
      <c r="K19" s="39"/>
      <c r="L19" s="40"/>
      <c r="M19" s="13"/>
      <c r="N19" s="38"/>
      <c r="O19" s="39"/>
      <c r="P19" s="39"/>
      <c r="Q19" s="40"/>
      <c r="R19" s="13"/>
      <c r="S19" s="38"/>
      <c r="T19" s="39"/>
      <c r="U19" s="39"/>
      <c r="V19" s="40"/>
      <c r="W19" s="13"/>
      <c r="X19" s="38"/>
      <c r="Y19" s="39"/>
      <c r="Z19" s="39"/>
      <c r="AA19" s="40"/>
      <c r="AB19" s="13"/>
      <c r="AC19" s="38"/>
      <c r="AD19" s="39"/>
      <c r="AE19" s="39"/>
      <c r="AF19" s="40"/>
      <c r="AG19" s="13"/>
      <c r="AH19" s="38"/>
      <c r="AI19" s="39"/>
      <c r="AJ19" s="39"/>
      <c r="AK19" s="40"/>
      <c r="AL19" s="13"/>
      <c r="AM19" s="38"/>
      <c r="AN19" s="39"/>
      <c r="AO19" s="39"/>
      <c r="AP19" s="40"/>
      <c r="AQ19" s="13"/>
      <c r="AR19" s="38"/>
      <c r="AS19" s="39"/>
      <c r="AT19" s="39"/>
      <c r="AU19" s="40"/>
      <c r="AV19" s="13"/>
      <c r="AW19" s="38"/>
      <c r="AX19" s="39"/>
      <c r="AY19" s="39"/>
      <c r="AZ19" s="40"/>
      <c r="BA19" s="13"/>
      <c r="BB19" s="38"/>
      <c r="BC19" s="39"/>
      <c r="BD19" s="39"/>
      <c r="BE19" s="40"/>
      <c r="BF19" s="13"/>
      <c r="BG19" s="38"/>
      <c r="BH19" s="39"/>
      <c r="BI19" s="39"/>
      <c r="BJ19" s="39"/>
    </row>
    <row r="20" spans="1:62" x14ac:dyDescent="0.35">
      <c r="A20" s="41" t="s">
        <v>33</v>
      </c>
      <c r="B20" s="26">
        <f t="shared" si="12"/>
        <v>-32961.230000000003</v>
      </c>
      <c r="C20" s="21"/>
      <c r="D20" s="38"/>
      <c r="E20" s="39"/>
      <c r="F20" s="39"/>
      <c r="G20" s="40"/>
      <c r="H20" s="13"/>
      <c r="I20" s="38"/>
      <c r="J20" s="39"/>
      <c r="K20" s="39"/>
      <c r="L20" s="40"/>
      <c r="M20" s="13"/>
      <c r="N20" s="38"/>
      <c r="O20" s="39"/>
      <c r="P20" s="39"/>
      <c r="Q20" s="40"/>
      <c r="R20" s="13"/>
      <c r="S20" s="38"/>
      <c r="T20" s="39"/>
      <c r="U20" s="39"/>
      <c r="V20" s="40"/>
      <c r="W20" s="13"/>
      <c r="X20" s="38"/>
      <c r="Y20" s="39"/>
      <c r="Z20" s="39"/>
      <c r="AA20" s="40"/>
      <c r="AB20" s="13"/>
      <c r="AC20" s="38"/>
      <c r="AD20" s="39"/>
      <c r="AE20" s="39"/>
      <c r="AF20" s="40"/>
      <c r="AG20" s="13"/>
      <c r="AH20" s="38"/>
      <c r="AI20" s="39"/>
      <c r="AJ20" s="39"/>
      <c r="AK20" s="40"/>
      <c r="AL20" s="13"/>
      <c r="AM20" s="38"/>
      <c r="AN20" s="39"/>
      <c r="AO20" s="39"/>
      <c r="AP20" s="40"/>
      <c r="AQ20" s="13"/>
      <c r="AR20" s="38"/>
      <c r="AS20" s="39"/>
      <c r="AT20" s="39">
        <v>-32961.230000000003</v>
      </c>
      <c r="AU20" s="40"/>
      <c r="AV20" s="13"/>
      <c r="AW20" s="38"/>
      <c r="AX20" s="39"/>
      <c r="AY20" s="39"/>
      <c r="AZ20" s="40"/>
      <c r="BA20" s="13"/>
      <c r="BB20" s="38"/>
      <c r="BC20" s="39"/>
      <c r="BD20" s="39"/>
      <c r="BE20" s="40"/>
      <c r="BF20" s="13"/>
      <c r="BG20" s="38"/>
      <c r="BH20" s="39"/>
      <c r="BI20" s="39"/>
      <c r="BJ20" s="39"/>
    </row>
    <row r="21" spans="1:62" ht="15" thickBot="1" x14ac:dyDescent="0.4">
      <c r="A21" s="55" t="s">
        <v>34</v>
      </c>
      <c r="B21" s="26">
        <f t="shared" si="12"/>
        <v>108</v>
      </c>
      <c r="C21" s="56"/>
      <c r="D21" s="57"/>
      <c r="E21" s="58"/>
      <c r="F21" s="59"/>
      <c r="G21" s="60"/>
      <c r="H21" s="61"/>
      <c r="I21" s="57"/>
      <c r="J21" s="58"/>
      <c r="K21" s="59"/>
      <c r="L21" s="60"/>
      <c r="M21" s="61"/>
      <c r="N21" s="57"/>
      <c r="O21" s="58"/>
      <c r="P21" s="58"/>
      <c r="Q21" s="62"/>
      <c r="R21" s="61"/>
      <c r="S21" s="57"/>
      <c r="T21" s="58"/>
      <c r="U21" s="58"/>
      <c r="V21" s="62"/>
      <c r="W21" s="61"/>
      <c r="X21" s="57"/>
      <c r="Y21" s="58"/>
      <c r="Z21" s="58"/>
      <c r="AA21" s="62"/>
      <c r="AB21" s="61"/>
      <c r="AC21" s="57"/>
      <c r="AD21" s="58"/>
      <c r="AE21" s="58"/>
      <c r="AF21" s="62"/>
      <c r="AG21" s="61"/>
      <c r="AH21" s="57"/>
      <c r="AI21" s="58"/>
      <c r="AJ21" s="59">
        <v>108</v>
      </c>
      <c r="AK21" s="62"/>
      <c r="AL21" s="61"/>
      <c r="AM21" s="57"/>
      <c r="AN21" s="58"/>
      <c r="AO21" s="58"/>
      <c r="AP21" s="62"/>
      <c r="AQ21" s="61"/>
      <c r="AR21" s="57"/>
      <c r="AS21" s="58"/>
      <c r="AT21" s="58"/>
      <c r="AU21" s="62"/>
      <c r="AV21" s="61"/>
      <c r="AW21" s="57"/>
      <c r="AX21" s="58"/>
      <c r="AY21" s="59"/>
      <c r="AZ21" s="60"/>
      <c r="BA21" s="61"/>
      <c r="BB21" s="57"/>
      <c r="BC21" s="58"/>
      <c r="BD21" s="59"/>
      <c r="BE21" s="60"/>
      <c r="BF21" s="61"/>
      <c r="BG21" s="57"/>
      <c r="BH21" s="58"/>
      <c r="BI21" s="59"/>
      <c r="BJ21" s="59"/>
    </row>
    <row r="22" spans="1:62" ht="16" thickBot="1" x14ac:dyDescent="0.4">
      <c r="A22" s="33" t="s">
        <v>35</v>
      </c>
      <c r="B22" s="45">
        <f>SUM(B23:B38)</f>
        <v>172430074.74999997</v>
      </c>
      <c r="C22" s="46"/>
      <c r="D22" s="47">
        <f>SUM(D23:D38)</f>
        <v>2354593.2999999998</v>
      </c>
      <c r="E22" s="48">
        <f>SUM(E23:E38)</f>
        <v>735005.61</v>
      </c>
      <c r="F22" s="48">
        <f>SUM(F23:F38)</f>
        <v>-62954.630000000012</v>
      </c>
      <c r="G22" s="49">
        <f>SUM(G23:G38)</f>
        <v>-13544.100000000002</v>
      </c>
      <c r="H22" s="13"/>
      <c r="I22" s="47">
        <f>SUM(I23:I38)</f>
        <v>5552053.04</v>
      </c>
      <c r="J22" s="48">
        <f>SUM(J23:J38)</f>
        <v>1678885.3399999999</v>
      </c>
      <c r="K22" s="48">
        <f>SUM(K23:K38)</f>
        <v>-19801.740000000002</v>
      </c>
      <c r="L22" s="49">
        <f>SUM(L23:L38)</f>
        <v>-6293.16</v>
      </c>
      <c r="M22" s="13"/>
      <c r="N22" s="47">
        <f>SUM(N23:N38)</f>
        <v>5874694.8599999985</v>
      </c>
      <c r="O22" s="48">
        <f>SUM(O23:O38)</f>
        <v>1808807.6300000004</v>
      </c>
      <c r="P22" s="48">
        <f>SUM(P23:P38)</f>
        <v>-38498.9</v>
      </c>
      <c r="Q22" s="49">
        <f>SUM(Q23:Q38)</f>
        <v>-11554.61</v>
      </c>
      <c r="R22" s="13"/>
      <c r="S22" s="47">
        <f>SUM(S23:S38)</f>
        <v>21483113.449999999</v>
      </c>
      <c r="T22" s="48">
        <f>SUM(T23:T38)</f>
        <v>7021965.8099999996</v>
      </c>
      <c r="U22" s="48">
        <f>SUM(U23:U38)</f>
        <v>-82495.87</v>
      </c>
      <c r="V22" s="49">
        <f>SUM(V23:V38)</f>
        <v>-26549.11</v>
      </c>
      <c r="W22" s="13"/>
      <c r="X22" s="47">
        <f>SUM(X23:X38)</f>
        <v>27077425.850000001</v>
      </c>
      <c r="Y22" s="48">
        <f>SUM(Y23:Y38)</f>
        <v>8917628.4699999988</v>
      </c>
      <c r="Z22" s="48">
        <f>SUM(Z23:Z38)</f>
        <v>-86926.01</v>
      </c>
      <c r="AA22" s="49">
        <f>SUM(AA23:AA38)</f>
        <v>-25686.229999999996</v>
      </c>
      <c r="AB22" s="13"/>
      <c r="AC22" s="47">
        <f>SUM(AC23:AC38)</f>
        <v>4278678.8800000008</v>
      </c>
      <c r="AD22" s="48">
        <f>SUM(AD23:AD38)</f>
        <v>1283301.8600000001</v>
      </c>
      <c r="AE22" s="48">
        <f>SUM(AE23:AE38)</f>
        <v>-27379.64</v>
      </c>
      <c r="AF22" s="49">
        <f>SUM(AF23:AF38)</f>
        <v>-9026.7900000000009</v>
      </c>
      <c r="AG22" s="13"/>
      <c r="AH22" s="47">
        <f>SUM(AH23:AH38)</f>
        <v>8883853.6600000001</v>
      </c>
      <c r="AI22" s="48">
        <f>SUM(AI23:AI38)</f>
        <v>2670110.96</v>
      </c>
      <c r="AJ22" s="48">
        <f>SUM(AJ23:AJ38)</f>
        <v>-15492.25</v>
      </c>
      <c r="AK22" s="49">
        <f>SUM(AK23:AK38)</f>
        <v>-5331.2300000000005</v>
      </c>
      <c r="AL22" s="13"/>
      <c r="AM22" s="47">
        <f>SUM(AM23:AM38)</f>
        <v>3385156.4499999997</v>
      </c>
      <c r="AN22" s="48">
        <f>SUM(AN23:AN38)</f>
        <v>1042001.08</v>
      </c>
      <c r="AO22" s="48">
        <f>SUM(AO23:AO38)</f>
        <v>-82076.539999999994</v>
      </c>
      <c r="AP22" s="49">
        <f>SUM(AP23:AP38)</f>
        <v>-27922.39</v>
      </c>
      <c r="AQ22" s="13"/>
      <c r="AR22" s="47">
        <f>SUM(AR23:AR38)</f>
        <v>5548006.6500000004</v>
      </c>
      <c r="AS22" s="48">
        <f>SUM(AS23:AS38)</f>
        <v>1563111.7500000002</v>
      </c>
      <c r="AT22" s="48">
        <f>SUM(AT23:AT38)</f>
        <v>-22211.71</v>
      </c>
      <c r="AU22" s="49">
        <f>SUM(AU23:AU38)</f>
        <v>-8145.96</v>
      </c>
      <c r="AV22" s="13"/>
      <c r="AW22" s="47">
        <f>SUM(AW23:AW38)</f>
        <v>9464468.9799999986</v>
      </c>
      <c r="AX22" s="48">
        <f>SUM(AX23:AX38)</f>
        <v>2944561.8399999989</v>
      </c>
      <c r="AY22" s="48">
        <f>SUM(AY23:AY38)</f>
        <v>-6226.2800000000007</v>
      </c>
      <c r="AZ22" s="49">
        <f>SUM(AZ23:AZ38)</f>
        <v>-1684.71</v>
      </c>
      <c r="BA22" s="13"/>
      <c r="BB22" s="47">
        <f>SUM(BB23:BB38)</f>
        <v>20423144.859999996</v>
      </c>
      <c r="BC22" s="48">
        <f>SUM(BC23:BC38)</f>
        <v>6635750.5999999987</v>
      </c>
      <c r="BD22" s="48">
        <f>SUM(BD23:BD38)</f>
        <v>-112866.9</v>
      </c>
      <c r="BE22" s="49">
        <f>SUM(BE23:BE38)</f>
        <v>-23821.360000000001</v>
      </c>
      <c r="BF22" s="13"/>
      <c r="BG22" s="47">
        <f>SUM(BG23:BG38)</f>
        <v>17184819.190000001</v>
      </c>
      <c r="BH22" s="48">
        <f>SUM(BH23:BH38)</f>
        <v>5411681.6499999985</v>
      </c>
      <c r="BI22" s="48">
        <f>SUM(BI23:BI38)</f>
        <v>-61226.04</v>
      </c>
      <c r="BJ22" s="48">
        <f>SUM(BJ23:BJ38)</f>
        <v>-15030.860000000002</v>
      </c>
    </row>
    <row r="23" spans="1:62" x14ac:dyDescent="0.35">
      <c r="A23" s="41" t="s">
        <v>36</v>
      </c>
      <c r="B23" s="26">
        <f t="shared" si="12"/>
        <v>7537678.1799999988</v>
      </c>
      <c r="C23" s="21"/>
      <c r="D23" s="51"/>
      <c r="E23" s="52"/>
      <c r="F23" s="52">
        <v>-13.020000000000001</v>
      </c>
      <c r="G23" s="53">
        <v>-4.33</v>
      </c>
      <c r="H23" s="13"/>
      <c r="I23" s="51"/>
      <c r="J23" s="52"/>
      <c r="K23" s="52">
        <v>-3.6</v>
      </c>
      <c r="L23" s="53">
        <v>-1.2</v>
      </c>
      <c r="M23" s="13"/>
      <c r="N23" s="51">
        <v>336.42</v>
      </c>
      <c r="O23" s="52">
        <v>112.14</v>
      </c>
      <c r="P23" s="52">
        <v>-71.08</v>
      </c>
      <c r="Q23" s="53">
        <v>-23.689999999999998</v>
      </c>
      <c r="R23" s="13"/>
      <c r="S23" s="51">
        <v>5639753.3499999996</v>
      </c>
      <c r="T23" s="52">
        <v>1879932.79</v>
      </c>
      <c r="U23" s="52">
        <v>-7851.67</v>
      </c>
      <c r="V23" s="53">
        <v>-2630.52</v>
      </c>
      <c r="W23" s="13"/>
      <c r="X23" s="51">
        <v>20409.52</v>
      </c>
      <c r="Y23" s="52">
        <v>6803.18</v>
      </c>
      <c r="Z23" s="52">
        <v>-407.59</v>
      </c>
      <c r="AA23" s="53">
        <v>-135.85</v>
      </c>
      <c r="AB23" s="13"/>
      <c r="AC23" s="51">
        <v>1530.85</v>
      </c>
      <c r="AD23" s="52">
        <v>510.28</v>
      </c>
      <c r="AE23" s="52">
        <v>-52.74</v>
      </c>
      <c r="AF23" s="53">
        <v>-17.579999999999998</v>
      </c>
      <c r="AG23" s="13"/>
      <c r="AH23" s="51">
        <v>158.56</v>
      </c>
      <c r="AI23" s="52">
        <v>52.85</v>
      </c>
      <c r="AJ23" s="52"/>
      <c r="AK23" s="53"/>
      <c r="AL23" s="13"/>
      <c r="AM23" s="51">
        <v>228.29</v>
      </c>
      <c r="AN23" s="52">
        <v>76.099999999999994</v>
      </c>
      <c r="AO23" s="52"/>
      <c r="AP23" s="53"/>
      <c r="AQ23" s="13"/>
      <c r="AR23" s="51"/>
      <c r="AS23" s="52"/>
      <c r="AT23" s="52">
        <v>-21.47</v>
      </c>
      <c r="AU23" s="53">
        <v>-7.16</v>
      </c>
      <c r="AV23" s="13"/>
      <c r="AW23" s="51"/>
      <c r="AX23" s="52"/>
      <c r="AY23" s="52">
        <v>-4.01</v>
      </c>
      <c r="AZ23" s="53">
        <v>-1.34</v>
      </c>
      <c r="BA23" s="13"/>
      <c r="BB23" s="51"/>
      <c r="BC23" s="52"/>
      <c r="BD23" s="52">
        <v>-81.58</v>
      </c>
      <c r="BE23" s="53">
        <v>-27.18</v>
      </c>
      <c r="BF23" s="13"/>
      <c r="BG23" s="51"/>
      <c r="BH23" s="52"/>
      <c r="BI23" s="52">
        <v>-652.90000000000009</v>
      </c>
      <c r="BJ23" s="52">
        <v>-217.64</v>
      </c>
    </row>
    <row r="24" spans="1:62" x14ac:dyDescent="0.35">
      <c r="A24" s="41" t="s">
        <v>37</v>
      </c>
      <c r="B24" s="26">
        <f t="shared" si="12"/>
        <v>10715774.559999999</v>
      </c>
      <c r="C24" s="21"/>
      <c r="D24" s="63"/>
      <c r="E24" s="64"/>
      <c r="F24" s="64">
        <v>-668.92</v>
      </c>
      <c r="G24" s="65">
        <v>-289.89</v>
      </c>
      <c r="H24" s="13"/>
      <c r="I24" s="63"/>
      <c r="J24" s="64"/>
      <c r="K24" s="64">
        <v>-769.56</v>
      </c>
      <c r="L24" s="65"/>
      <c r="M24" s="13"/>
      <c r="N24" s="63"/>
      <c r="O24" s="64"/>
      <c r="P24" s="64">
        <v>-6103.24</v>
      </c>
      <c r="Q24" s="65">
        <v>-2034.4099999999999</v>
      </c>
      <c r="R24" s="13"/>
      <c r="S24" s="63">
        <v>5725541.8000000007</v>
      </c>
      <c r="T24" s="64">
        <v>1908514.4999999998</v>
      </c>
      <c r="U24" s="64">
        <v>-16800.259999999995</v>
      </c>
      <c r="V24" s="65">
        <v>-5600.079999999999</v>
      </c>
      <c r="W24" s="13"/>
      <c r="X24" s="63">
        <v>2337958.67</v>
      </c>
      <c r="Y24" s="64">
        <v>779319.74</v>
      </c>
      <c r="Z24" s="64">
        <v>-5486.4699999999993</v>
      </c>
      <c r="AA24" s="65">
        <v>-1642.2900000000002</v>
      </c>
      <c r="AB24" s="13"/>
      <c r="AC24" s="63">
        <v>4582.78</v>
      </c>
      <c r="AD24" s="64">
        <v>1527.59</v>
      </c>
      <c r="AE24" s="64">
        <v>-65.720000000000013</v>
      </c>
      <c r="AF24" s="65">
        <v>-167.06</v>
      </c>
      <c r="AG24" s="13"/>
      <c r="AH24" s="63">
        <v>4671</v>
      </c>
      <c r="AI24" s="64">
        <v>1557</v>
      </c>
      <c r="AJ24" s="64">
        <v>-640.5</v>
      </c>
      <c r="AK24" s="65">
        <v>-213.5</v>
      </c>
      <c r="AL24" s="13"/>
      <c r="AM24" s="63">
        <v>267.72000000000003</v>
      </c>
      <c r="AN24" s="64">
        <v>89.24</v>
      </c>
      <c r="AO24" s="64">
        <v>-139.89999999999998</v>
      </c>
      <c r="AP24" s="65">
        <v>-419.67</v>
      </c>
      <c r="AQ24" s="13"/>
      <c r="AR24" s="63"/>
      <c r="AS24" s="64"/>
      <c r="AT24" s="64">
        <v>-1138.56</v>
      </c>
      <c r="AU24" s="65">
        <v>-360.06</v>
      </c>
      <c r="AV24" s="13"/>
      <c r="AW24" s="63"/>
      <c r="AX24" s="64"/>
      <c r="AY24" s="64"/>
      <c r="AZ24" s="65"/>
      <c r="BA24" s="13"/>
      <c r="BB24" s="63"/>
      <c r="BC24" s="64"/>
      <c r="BD24" s="64">
        <v>-562.80000000000007</v>
      </c>
      <c r="BE24" s="65">
        <v>-15.7</v>
      </c>
      <c r="BF24" s="13"/>
      <c r="BG24" s="63">
        <v>1756.1</v>
      </c>
      <c r="BH24" s="64">
        <v>585.37</v>
      </c>
      <c r="BI24" s="64">
        <v>-5651.7499999999991</v>
      </c>
      <c r="BJ24" s="64">
        <v>-1826.6100000000001</v>
      </c>
    </row>
    <row r="25" spans="1:62" x14ac:dyDescent="0.35">
      <c r="A25" s="41" t="s">
        <v>38</v>
      </c>
      <c r="B25" s="26">
        <f t="shared" si="12"/>
        <v>31104294.739999998</v>
      </c>
      <c r="C25" s="21"/>
      <c r="D25" s="63"/>
      <c r="E25" s="64"/>
      <c r="F25" s="64">
        <v>-59.57</v>
      </c>
      <c r="G25" s="65">
        <v>-19.849999999999998</v>
      </c>
      <c r="H25" s="13"/>
      <c r="I25" s="63"/>
      <c r="J25" s="64"/>
      <c r="K25" s="64">
        <v>-267.93</v>
      </c>
      <c r="L25" s="65">
        <v>-242.57999999999998</v>
      </c>
      <c r="M25" s="13"/>
      <c r="N25" s="63"/>
      <c r="O25" s="64"/>
      <c r="P25" s="64">
        <v>-776.8599999999999</v>
      </c>
      <c r="Q25" s="65">
        <v>-258.94</v>
      </c>
      <c r="R25" s="13"/>
      <c r="S25" s="63">
        <v>754647.24</v>
      </c>
      <c r="T25" s="64">
        <v>251549.09000000003</v>
      </c>
      <c r="U25" s="64">
        <v>-8197.51</v>
      </c>
      <c r="V25" s="65">
        <v>-2732.45</v>
      </c>
      <c r="W25" s="13"/>
      <c r="X25" s="63">
        <v>21478739.390000001</v>
      </c>
      <c r="Y25" s="64">
        <v>7159583.2700000005</v>
      </c>
      <c r="Z25" s="64">
        <v>-23982.629999999997</v>
      </c>
      <c r="AA25" s="65">
        <v>-7868.13</v>
      </c>
      <c r="AB25" s="13"/>
      <c r="AC25" s="63">
        <v>1009419.5000000001</v>
      </c>
      <c r="AD25" s="64">
        <v>336458.87999999995</v>
      </c>
      <c r="AE25" s="64">
        <v>-1110.96</v>
      </c>
      <c r="AF25" s="65">
        <v>-349.37000000000006</v>
      </c>
      <c r="AG25" s="13"/>
      <c r="AH25" s="63">
        <v>8127.66</v>
      </c>
      <c r="AI25" s="64">
        <v>2723.52</v>
      </c>
      <c r="AJ25" s="64">
        <v>-935.24</v>
      </c>
      <c r="AK25" s="65">
        <v>-332.7</v>
      </c>
      <c r="AL25" s="13"/>
      <c r="AM25" s="63">
        <v>57189.979999999996</v>
      </c>
      <c r="AN25" s="64">
        <v>19063.329999999998</v>
      </c>
      <c r="AO25" s="64">
        <v>-176.31</v>
      </c>
      <c r="AP25" s="65">
        <v>-58.769999999999996</v>
      </c>
      <c r="AQ25" s="13"/>
      <c r="AR25" s="63"/>
      <c r="AS25" s="64"/>
      <c r="AT25" s="64">
        <v>-4309.8799999999983</v>
      </c>
      <c r="AU25" s="65">
        <v>-1436.62</v>
      </c>
      <c r="AV25" s="13"/>
      <c r="AW25" s="63"/>
      <c r="AX25" s="64"/>
      <c r="AY25" s="64"/>
      <c r="AZ25" s="65"/>
      <c r="BA25" s="13"/>
      <c r="BB25" s="63">
        <v>57185.54</v>
      </c>
      <c r="BC25" s="64">
        <v>19061.84</v>
      </c>
      <c r="BD25" s="64">
        <v>-263.85000000000002</v>
      </c>
      <c r="BE25" s="65">
        <v>-87.960000000000008</v>
      </c>
      <c r="BF25" s="13"/>
      <c r="BG25" s="63">
        <v>3695.82</v>
      </c>
      <c r="BH25" s="64">
        <v>1231.95</v>
      </c>
      <c r="BI25" s="64">
        <v>-685.63</v>
      </c>
      <c r="BJ25" s="64">
        <v>-228.53</v>
      </c>
    </row>
    <row r="26" spans="1:62" x14ac:dyDescent="0.35">
      <c r="A26" s="41" t="s">
        <v>27</v>
      </c>
      <c r="B26" s="26">
        <f t="shared" si="12"/>
        <v>42535163.659999996</v>
      </c>
      <c r="C26" s="21"/>
      <c r="D26" s="63">
        <v>765281.54999999993</v>
      </c>
      <c r="E26" s="64">
        <v>255093.77</v>
      </c>
      <c r="F26" s="64">
        <v>-15216.960000000001</v>
      </c>
      <c r="G26" s="65">
        <v>-4721.1400000000003</v>
      </c>
      <c r="H26" s="13"/>
      <c r="I26" s="63">
        <v>11066.08</v>
      </c>
      <c r="J26" s="64">
        <v>3688.6899999999996</v>
      </c>
      <c r="K26" s="64">
        <v>-140.01</v>
      </c>
      <c r="L26" s="65">
        <v>-46.67</v>
      </c>
      <c r="M26" s="13"/>
      <c r="N26" s="63">
        <v>3406.2199999999993</v>
      </c>
      <c r="O26" s="64">
        <v>1135.4000000000001</v>
      </c>
      <c r="P26" s="64">
        <v>-3412.76</v>
      </c>
      <c r="Q26" s="65">
        <v>-1491.1299999999999</v>
      </c>
      <c r="R26" s="13"/>
      <c r="S26" s="63">
        <v>4650.01</v>
      </c>
      <c r="T26" s="64">
        <v>1550.02</v>
      </c>
      <c r="U26" s="64">
        <v>-8235.17</v>
      </c>
      <c r="V26" s="65">
        <v>-2745.06</v>
      </c>
      <c r="W26" s="13"/>
      <c r="X26" s="63">
        <v>4097.63</v>
      </c>
      <c r="Y26" s="64">
        <v>1365.8700000000001</v>
      </c>
      <c r="Z26" s="64">
        <v>-1035.01</v>
      </c>
      <c r="AA26" s="65">
        <v>-345</v>
      </c>
      <c r="AB26" s="13"/>
      <c r="AC26" s="63">
        <v>3033.05</v>
      </c>
      <c r="AD26" s="64">
        <v>1011.01</v>
      </c>
      <c r="AE26" s="64">
        <v>-90</v>
      </c>
      <c r="AF26" s="65">
        <v>-30.009999999999998</v>
      </c>
      <c r="AG26" s="13"/>
      <c r="AH26" s="63"/>
      <c r="AI26" s="64"/>
      <c r="AJ26" s="64"/>
      <c r="AK26" s="65"/>
      <c r="AL26" s="13"/>
      <c r="AM26" s="63">
        <v>287.58999999999997</v>
      </c>
      <c r="AN26" s="64">
        <v>95.86</v>
      </c>
      <c r="AO26" s="64">
        <v>6.3500000000000014</v>
      </c>
      <c r="AP26" s="65">
        <v>2.12</v>
      </c>
      <c r="AQ26" s="13"/>
      <c r="AR26" s="63"/>
      <c r="AS26" s="64"/>
      <c r="AT26" s="64">
        <v>-275.75000000000006</v>
      </c>
      <c r="AU26" s="65">
        <v>-91.91</v>
      </c>
      <c r="AV26" s="13"/>
      <c r="AW26" s="63">
        <v>5996753.7599999998</v>
      </c>
      <c r="AX26" s="64">
        <v>1998927.94</v>
      </c>
      <c r="AY26" s="64">
        <v>-469.91</v>
      </c>
      <c r="AZ26" s="65">
        <v>-156.64999999999998</v>
      </c>
      <c r="BA26" s="13"/>
      <c r="BB26" s="63">
        <v>16110328.779999999</v>
      </c>
      <c r="BC26" s="64">
        <v>5370138.2000000002</v>
      </c>
      <c r="BD26" s="64">
        <v>-6938.54</v>
      </c>
      <c r="BE26" s="65">
        <v>-2313.2200000000003</v>
      </c>
      <c r="BF26" s="13"/>
      <c r="BG26" s="63">
        <v>9043329.6099999994</v>
      </c>
      <c r="BH26" s="64">
        <v>3014408.3899999997</v>
      </c>
      <c r="BI26" s="64">
        <v>-5054.67</v>
      </c>
      <c r="BJ26" s="64">
        <v>-1684.6700000000005</v>
      </c>
    </row>
    <row r="27" spans="1:62" x14ac:dyDescent="0.35">
      <c r="A27" s="41" t="s">
        <v>39</v>
      </c>
      <c r="B27" s="26">
        <f t="shared" si="12"/>
        <v>593229.29999999993</v>
      </c>
      <c r="C27" s="21"/>
      <c r="D27" s="63"/>
      <c r="E27" s="64"/>
      <c r="F27" s="64"/>
      <c r="G27" s="65"/>
      <c r="H27" s="13"/>
      <c r="I27" s="63"/>
      <c r="J27" s="64"/>
      <c r="K27" s="64"/>
      <c r="L27" s="65"/>
      <c r="M27" s="13"/>
      <c r="N27" s="63">
        <v>19223.349999999999</v>
      </c>
      <c r="O27" s="64">
        <v>4805.84</v>
      </c>
      <c r="P27" s="64"/>
      <c r="Q27" s="65"/>
      <c r="R27" s="13"/>
      <c r="S27" s="63">
        <v>54438.22</v>
      </c>
      <c r="T27" s="64">
        <v>13609.56</v>
      </c>
      <c r="U27" s="64"/>
      <c r="V27" s="65"/>
      <c r="W27" s="13"/>
      <c r="X27" s="63"/>
      <c r="Y27" s="64"/>
      <c r="Z27" s="64"/>
      <c r="AA27" s="65"/>
      <c r="AB27" s="13"/>
      <c r="AC27" s="63">
        <v>11986.34</v>
      </c>
      <c r="AD27" s="64">
        <v>2996.58</v>
      </c>
      <c r="AE27" s="64"/>
      <c r="AF27" s="65"/>
      <c r="AG27" s="13"/>
      <c r="AH27" s="63">
        <v>70140.52</v>
      </c>
      <c r="AI27" s="64">
        <v>17535.13</v>
      </c>
      <c r="AJ27" s="64"/>
      <c r="AK27" s="65"/>
      <c r="AL27" s="13"/>
      <c r="AM27" s="63">
        <v>7456.24</v>
      </c>
      <c r="AN27" s="64">
        <v>1864.06</v>
      </c>
      <c r="AO27" s="64"/>
      <c r="AP27" s="65"/>
      <c r="AQ27" s="13"/>
      <c r="AR27" s="63">
        <v>421.1</v>
      </c>
      <c r="AS27" s="64">
        <v>105.27</v>
      </c>
      <c r="AT27" s="64"/>
      <c r="AU27" s="65"/>
      <c r="AV27" s="13"/>
      <c r="AW27" s="63">
        <v>169355.71</v>
      </c>
      <c r="AX27" s="64">
        <v>42338.92</v>
      </c>
      <c r="AY27" s="64"/>
      <c r="AZ27" s="65"/>
      <c r="BA27" s="13"/>
      <c r="BB27" s="63">
        <v>87534.7</v>
      </c>
      <c r="BC27" s="64">
        <v>21883.68</v>
      </c>
      <c r="BD27" s="64"/>
      <c r="BE27" s="65"/>
      <c r="BF27" s="13"/>
      <c r="BG27" s="63">
        <v>54027.26</v>
      </c>
      <c r="BH27" s="64">
        <v>13506.82</v>
      </c>
      <c r="BI27" s="64"/>
      <c r="BJ27" s="64"/>
    </row>
    <row r="28" spans="1:62" x14ac:dyDescent="0.35">
      <c r="A28" s="41" t="s">
        <v>40</v>
      </c>
      <c r="B28" s="26">
        <f t="shared" si="12"/>
        <v>496078.21</v>
      </c>
      <c r="C28" s="21"/>
      <c r="D28" s="63"/>
      <c r="E28" s="64"/>
      <c r="F28" s="64"/>
      <c r="G28" s="65"/>
      <c r="H28" s="13"/>
      <c r="I28" s="63"/>
      <c r="J28" s="64"/>
      <c r="K28" s="64"/>
      <c r="L28" s="65"/>
      <c r="M28" s="13"/>
      <c r="N28" s="63"/>
      <c r="O28" s="64"/>
      <c r="P28" s="64"/>
      <c r="Q28" s="65"/>
      <c r="R28" s="13"/>
      <c r="S28" s="63"/>
      <c r="T28" s="64"/>
      <c r="U28" s="64"/>
      <c r="V28" s="65"/>
      <c r="W28" s="13"/>
      <c r="X28" s="63">
        <v>106832.6</v>
      </c>
      <c r="Y28" s="64">
        <v>35610.86</v>
      </c>
      <c r="Z28" s="64"/>
      <c r="AA28" s="65"/>
      <c r="AB28" s="13"/>
      <c r="AC28" s="63">
        <v>81249.710000000006</v>
      </c>
      <c r="AD28" s="64">
        <v>27083.24</v>
      </c>
      <c r="AE28" s="64"/>
      <c r="AF28" s="65"/>
      <c r="AG28" s="13"/>
      <c r="AH28" s="63">
        <v>262.97000000000003</v>
      </c>
      <c r="AI28" s="64">
        <v>87.66</v>
      </c>
      <c r="AJ28" s="64"/>
      <c r="AK28" s="65"/>
      <c r="AL28" s="13"/>
      <c r="AM28" s="63">
        <v>111651.78</v>
      </c>
      <c r="AN28" s="64">
        <v>37217.26</v>
      </c>
      <c r="AO28" s="64"/>
      <c r="AP28" s="65"/>
      <c r="AQ28" s="13"/>
      <c r="AR28" s="63">
        <v>47209.599999999999</v>
      </c>
      <c r="AS28" s="64">
        <v>15736.54</v>
      </c>
      <c r="AT28" s="64"/>
      <c r="AU28" s="65"/>
      <c r="AV28" s="13"/>
      <c r="AW28" s="63">
        <v>24851.99</v>
      </c>
      <c r="AX28" s="64">
        <v>8284</v>
      </c>
      <c r="AY28" s="64"/>
      <c r="AZ28" s="65"/>
      <c r="BA28" s="13"/>
      <c r="BB28" s="63"/>
      <c r="BC28" s="64"/>
      <c r="BD28" s="64"/>
      <c r="BE28" s="65"/>
      <c r="BF28" s="13"/>
      <c r="BG28" s="63"/>
      <c r="BH28" s="64"/>
      <c r="BI28" s="64"/>
      <c r="BJ28" s="64"/>
    </row>
    <row r="29" spans="1:62" x14ac:dyDescent="0.35">
      <c r="A29" s="41" t="s">
        <v>41</v>
      </c>
      <c r="B29" s="26">
        <f t="shared" si="12"/>
        <v>246338.43000000002</v>
      </c>
      <c r="C29" s="21"/>
      <c r="D29" s="63">
        <v>89389.32</v>
      </c>
      <c r="E29" s="64">
        <v>29796.600000000006</v>
      </c>
      <c r="F29" s="64"/>
      <c r="G29" s="65"/>
      <c r="H29" s="13"/>
      <c r="I29" s="63">
        <v>51059.689999999995</v>
      </c>
      <c r="J29" s="64">
        <v>17020.02</v>
      </c>
      <c r="K29" s="64"/>
      <c r="L29" s="65"/>
      <c r="M29" s="13"/>
      <c r="N29" s="63">
        <v>149.01999999999998</v>
      </c>
      <c r="O29" s="64">
        <v>49.68</v>
      </c>
      <c r="P29" s="64"/>
      <c r="Q29" s="65"/>
      <c r="R29" s="13"/>
      <c r="S29" s="63">
        <v>849</v>
      </c>
      <c r="T29" s="64">
        <v>283</v>
      </c>
      <c r="U29" s="64"/>
      <c r="V29" s="65"/>
      <c r="W29" s="13"/>
      <c r="X29" s="63">
        <v>7187.77</v>
      </c>
      <c r="Y29" s="64">
        <v>2395.9300000000003</v>
      </c>
      <c r="Z29" s="64"/>
      <c r="AA29" s="65"/>
      <c r="AB29" s="13"/>
      <c r="AC29" s="63"/>
      <c r="AD29" s="64"/>
      <c r="AE29" s="64"/>
      <c r="AF29" s="65"/>
      <c r="AG29" s="13"/>
      <c r="AH29" s="63">
        <v>11516.39</v>
      </c>
      <c r="AI29" s="64">
        <v>3838.81</v>
      </c>
      <c r="AJ29" s="64"/>
      <c r="AK29" s="65"/>
      <c r="AL29" s="13"/>
      <c r="AM29" s="63">
        <v>910.26</v>
      </c>
      <c r="AN29" s="64">
        <v>303.44</v>
      </c>
      <c r="AO29" s="64">
        <v>-20821.219999999998</v>
      </c>
      <c r="AP29" s="65">
        <v>-6940.3899999999994</v>
      </c>
      <c r="AQ29" s="13"/>
      <c r="AR29" s="63">
        <v>21469.77</v>
      </c>
      <c r="AS29" s="64">
        <v>7156.6599999999989</v>
      </c>
      <c r="AT29" s="64">
        <v>-1777.83</v>
      </c>
      <c r="AU29" s="65">
        <v>-592.61</v>
      </c>
      <c r="AV29" s="13"/>
      <c r="AW29" s="63">
        <v>8444.99</v>
      </c>
      <c r="AX29" s="64">
        <v>2815.0099999999998</v>
      </c>
      <c r="AY29" s="64"/>
      <c r="AZ29" s="65"/>
      <c r="BA29" s="13"/>
      <c r="BB29" s="63">
        <v>4308.51</v>
      </c>
      <c r="BC29" s="64">
        <v>1436.2099999999998</v>
      </c>
      <c r="BD29" s="64"/>
      <c r="BE29" s="65"/>
      <c r="BF29" s="13"/>
      <c r="BG29" s="63">
        <v>12067.8</v>
      </c>
      <c r="BH29" s="64">
        <v>4022.5999999999995</v>
      </c>
      <c r="BI29" s="64"/>
      <c r="BJ29" s="64"/>
    </row>
    <row r="30" spans="1:62" x14ac:dyDescent="0.35">
      <c r="A30" s="41" t="s">
        <v>42</v>
      </c>
      <c r="B30" s="26">
        <f t="shared" si="12"/>
        <v>26612261.66</v>
      </c>
      <c r="C30" s="21"/>
      <c r="D30" s="63">
        <v>599672.7699999999</v>
      </c>
      <c r="E30" s="64">
        <v>199890.93</v>
      </c>
      <c r="F30" s="64"/>
      <c r="G30" s="65"/>
      <c r="H30" s="13"/>
      <c r="I30" s="63">
        <v>2012158.3499999999</v>
      </c>
      <c r="J30" s="64">
        <v>670719.57999999996</v>
      </c>
      <c r="K30" s="64"/>
      <c r="L30" s="65"/>
      <c r="M30" s="13"/>
      <c r="N30" s="63">
        <v>2934965.2099999995</v>
      </c>
      <c r="O30" s="64">
        <v>978321.8600000001</v>
      </c>
      <c r="P30" s="64"/>
      <c r="Q30" s="65"/>
      <c r="R30" s="13"/>
      <c r="S30" s="63">
        <v>1036539.0599999998</v>
      </c>
      <c r="T30" s="64">
        <v>345513.12999999995</v>
      </c>
      <c r="U30" s="64"/>
      <c r="V30" s="65"/>
      <c r="W30" s="13"/>
      <c r="X30" s="63">
        <v>795096.35</v>
      </c>
      <c r="Y30" s="64">
        <v>265032.15000000002</v>
      </c>
      <c r="Z30" s="64"/>
      <c r="AA30" s="65"/>
      <c r="AB30" s="13"/>
      <c r="AC30" s="63">
        <v>467037.35000000003</v>
      </c>
      <c r="AD30" s="64">
        <v>155679.17000000004</v>
      </c>
      <c r="AE30" s="64">
        <v>-25.31</v>
      </c>
      <c r="AF30" s="65">
        <v>-8.44</v>
      </c>
      <c r="AG30" s="13"/>
      <c r="AH30" s="63">
        <v>4157312.3500000006</v>
      </c>
      <c r="AI30" s="64">
        <v>1385770.89</v>
      </c>
      <c r="AJ30" s="64"/>
      <c r="AK30" s="65"/>
      <c r="AL30" s="13"/>
      <c r="AM30" s="63">
        <v>1080711.27</v>
      </c>
      <c r="AN30" s="64">
        <v>360237.14</v>
      </c>
      <c r="AO30" s="64">
        <v>-51002.76</v>
      </c>
      <c r="AP30" s="65">
        <v>-17000.93</v>
      </c>
      <c r="AQ30" s="13"/>
      <c r="AR30" s="63">
        <v>1598077.7199999997</v>
      </c>
      <c r="AS30" s="64">
        <v>532692.69000000006</v>
      </c>
      <c r="AT30" s="64"/>
      <c r="AU30" s="65"/>
      <c r="AV30" s="13"/>
      <c r="AW30" s="63">
        <v>840351.25</v>
      </c>
      <c r="AX30" s="64">
        <v>280117.16000000003</v>
      </c>
      <c r="AY30" s="64"/>
      <c r="AZ30" s="65"/>
      <c r="BA30" s="13"/>
      <c r="BB30" s="63">
        <v>959614.6100000001</v>
      </c>
      <c r="BC30" s="64">
        <v>304967.22000000003</v>
      </c>
      <c r="BD30" s="64"/>
      <c r="BE30" s="65"/>
      <c r="BF30" s="13"/>
      <c r="BG30" s="63">
        <v>3542785.55</v>
      </c>
      <c r="BH30" s="64">
        <v>1177035.3399999999</v>
      </c>
      <c r="BI30" s="64"/>
      <c r="BJ30" s="64"/>
    </row>
    <row r="31" spans="1:62" x14ac:dyDescent="0.35">
      <c r="A31" s="41" t="s">
        <v>43</v>
      </c>
      <c r="B31" s="26">
        <f t="shared" si="12"/>
        <v>19751400.539999999</v>
      </c>
      <c r="C31" s="21"/>
      <c r="D31" s="66">
        <v>430624.5</v>
      </c>
      <c r="E31" s="67">
        <v>109041.54000000001</v>
      </c>
      <c r="F31" s="64">
        <v>-41303.540000000008</v>
      </c>
      <c r="G31" s="65">
        <v>-6611.35</v>
      </c>
      <c r="H31" s="13"/>
      <c r="I31" s="66">
        <v>334356.7</v>
      </c>
      <c r="J31" s="67">
        <v>88280.24</v>
      </c>
      <c r="K31" s="64">
        <v>-11159.380000000001</v>
      </c>
      <c r="L31" s="65">
        <v>-3515.53</v>
      </c>
      <c r="M31" s="13"/>
      <c r="N31" s="66">
        <v>266262.2</v>
      </c>
      <c r="O31" s="67">
        <v>80210.079999999987</v>
      </c>
      <c r="P31" s="64">
        <v>-11265.089999999998</v>
      </c>
      <c r="Q31" s="65">
        <v>-2121.81</v>
      </c>
      <c r="R31" s="13"/>
      <c r="S31" s="66">
        <v>6595275.8200000003</v>
      </c>
      <c r="T31" s="67">
        <v>2179778.4000000004</v>
      </c>
      <c r="U31" s="64">
        <v>-33098.850000000006</v>
      </c>
      <c r="V31" s="65">
        <v>-10070.1</v>
      </c>
      <c r="W31" s="13"/>
      <c r="X31" s="66">
        <v>507828.33999999997</v>
      </c>
      <c r="Y31" s="67">
        <v>146092.65</v>
      </c>
      <c r="Z31" s="64">
        <v>-48478.229999999996</v>
      </c>
      <c r="AA31" s="65">
        <v>-13182.709999999997</v>
      </c>
      <c r="AB31" s="13"/>
      <c r="AC31" s="66">
        <v>419781.55000000005</v>
      </c>
      <c r="AD31" s="67">
        <v>118921</v>
      </c>
      <c r="AE31" s="64">
        <v>-21704.5</v>
      </c>
      <c r="AF31" s="65">
        <v>-7010.92</v>
      </c>
      <c r="AG31" s="13"/>
      <c r="AH31" s="66">
        <v>2294549.1799999997</v>
      </c>
      <c r="AI31" s="67">
        <v>587829.72</v>
      </c>
      <c r="AJ31" s="64">
        <v>-4703.0200000000004</v>
      </c>
      <c r="AK31" s="65">
        <v>-1713.4</v>
      </c>
      <c r="AL31" s="13"/>
      <c r="AM31" s="66">
        <v>733240.08</v>
      </c>
      <c r="AN31" s="67">
        <v>207424.21</v>
      </c>
      <c r="AO31" s="64">
        <v>-8350.59</v>
      </c>
      <c r="AP31" s="65">
        <v>-2974</v>
      </c>
      <c r="AQ31" s="13"/>
      <c r="AR31" s="66">
        <v>1071552.1000000001</v>
      </c>
      <c r="AS31" s="67">
        <v>221601.7</v>
      </c>
      <c r="AT31" s="64">
        <v>-8413.9000000000015</v>
      </c>
      <c r="AU31" s="65">
        <v>-3565.9700000000003</v>
      </c>
      <c r="AV31" s="13"/>
      <c r="AW31" s="66">
        <v>725055.06</v>
      </c>
      <c r="AX31" s="67">
        <v>149204</v>
      </c>
      <c r="AY31" s="64">
        <v>-3213.28</v>
      </c>
      <c r="AZ31" s="65">
        <v>-680.34</v>
      </c>
      <c r="BA31" s="13"/>
      <c r="BB31" s="66">
        <v>1432615.59</v>
      </c>
      <c r="BC31" s="67">
        <v>387071.33999999997</v>
      </c>
      <c r="BD31" s="64">
        <v>-98972.799999999988</v>
      </c>
      <c r="BE31" s="65">
        <v>-19361.47</v>
      </c>
      <c r="BF31" s="13"/>
      <c r="BG31" s="66">
        <v>902539.44000000006</v>
      </c>
      <c r="BH31" s="67">
        <v>177882.88999999998</v>
      </c>
      <c r="BI31" s="64">
        <v>-44600.57</v>
      </c>
      <c r="BJ31" s="64">
        <v>-9546.44</v>
      </c>
    </row>
    <row r="32" spans="1:62" x14ac:dyDescent="0.35">
      <c r="A32" s="41" t="s">
        <v>44</v>
      </c>
      <c r="B32" s="26">
        <f t="shared" si="12"/>
        <v>14540.37</v>
      </c>
      <c r="C32" s="21"/>
      <c r="D32" s="66"/>
      <c r="E32" s="67"/>
      <c r="F32" s="64"/>
      <c r="G32" s="65"/>
      <c r="H32" s="13"/>
      <c r="I32" s="66"/>
      <c r="J32" s="67"/>
      <c r="K32" s="64"/>
      <c r="L32" s="65"/>
      <c r="M32" s="13"/>
      <c r="N32" s="66">
        <v>10905.28</v>
      </c>
      <c r="O32" s="67">
        <v>3635.09</v>
      </c>
      <c r="P32" s="64"/>
      <c r="Q32" s="65"/>
      <c r="R32" s="13"/>
      <c r="S32" s="66"/>
      <c r="T32" s="67"/>
      <c r="U32" s="64"/>
      <c r="V32" s="65"/>
      <c r="W32" s="13"/>
      <c r="X32" s="66"/>
      <c r="Y32" s="67"/>
      <c r="Z32" s="64"/>
      <c r="AA32" s="65"/>
      <c r="AB32" s="13"/>
      <c r="AC32" s="66"/>
      <c r="AD32" s="67"/>
      <c r="AE32" s="64"/>
      <c r="AF32" s="65"/>
      <c r="AG32" s="13"/>
      <c r="AH32" s="66"/>
      <c r="AI32" s="67"/>
      <c r="AJ32" s="64"/>
      <c r="AK32" s="65"/>
      <c r="AL32" s="13"/>
      <c r="AM32" s="66"/>
      <c r="AN32" s="67"/>
      <c r="AO32" s="64"/>
      <c r="AP32" s="65"/>
      <c r="AQ32" s="13"/>
      <c r="AR32" s="66"/>
      <c r="AS32" s="67"/>
      <c r="AT32" s="64"/>
      <c r="AU32" s="65"/>
      <c r="AV32" s="13"/>
      <c r="AW32" s="66"/>
      <c r="AX32" s="67"/>
      <c r="AY32" s="64"/>
      <c r="AZ32" s="65"/>
      <c r="BA32" s="13"/>
      <c r="BB32" s="66"/>
      <c r="BC32" s="67"/>
      <c r="BD32" s="64"/>
      <c r="BE32" s="65"/>
      <c r="BF32" s="13"/>
      <c r="BG32" s="66"/>
      <c r="BH32" s="67"/>
      <c r="BI32" s="64"/>
      <c r="BJ32" s="64"/>
    </row>
    <row r="33" spans="1:62" x14ac:dyDescent="0.35">
      <c r="A33" s="41" t="s">
        <v>45</v>
      </c>
      <c r="B33" s="26">
        <f t="shared" si="12"/>
        <v>8258339.4500000011</v>
      </c>
      <c r="C33" s="21"/>
      <c r="D33" s="66"/>
      <c r="E33" s="67"/>
      <c r="F33" s="64"/>
      <c r="G33" s="65"/>
      <c r="H33" s="13"/>
      <c r="I33" s="66">
        <v>1102490.56</v>
      </c>
      <c r="J33" s="67">
        <v>367497.03</v>
      </c>
      <c r="K33" s="64"/>
      <c r="L33" s="65"/>
      <c r="M33" s="13"/>
      <c r="N33" s="66">
        <v>623749.17999999993</v>
      </c>
      <c r="O33" s="67">
        <v>207916.65000000002</v>
      </c>
      <c r="P33" s="64">
        <v>-907.84</v>
      </c>
      <c r="Q33" s="65">
        <v>-302.62</v>
      </c>
      <c r="R33" s="13"/>
      <c r="S33" s="66">
        <v>29792</v>
      </c>
      <c r="T33" s="67">
        <v>9930.68</v>
      </c>
      <c r="U33" s="64"/>
      <c r="V33" s="65"/>
      <c r="W33" s="13"/>
      <c r="X33" s="66">
        <v>479500.55000000005</v>
      </c>
      <c r="Y33" s="67">
        <v>159833.61999999997</v>
      </c>
      <c r="Z33" s="64"/>
      <c r="AA33" s="65"/>
      <c r="AB33" s="13"/>
      <c r="AC33" s="66">
        <v>493337.39</v>
      </c>
      <c r="AD33" s="67">
        <v>164445.94</v>
      </c>
      <c r="AE33" s="64"/>
      <c r="AF33" s="65"/>
      <c r="AG33" s="13"/>
      <c r="AH33" s="66">
        <v>763428.87</v>
      </c>
      <c r="AI33" s="67">
        <v>254476.44000000003</v>
      </c>
      <c r="AJ33" s="64"/>
      <c r="AK33" s="65"/>
      <c r="AL33" s="13"/>
      <c r="AM33" s="66">
        <v>480698.23</v>
      </c>
      <c r="AN33" s="67">
        <v>160232.82</v>
      </c>
      <c r="AO33" s="64"/>
      <c r="AP33" s="65"/>
      <c r="AQ33" s="13"/>
      <c r="AR33" s="66">
        <v>658162.85</v>
      </c>
      <c r="AS33" s="67">
        <v>219387.71</v>
      </c>
      <c r="AT33" s="64"/>
      <c r="AU33" s="65"/>
      <c r="AV33" s="13"/>
      <c r="AW33" s="66">
        <v>128663.96</v>
      </c>
      <c r="AX33" s="67">
        <v>42888.01</v>
      </c>
      <c r="AY33" s="64"/>
      <c r="AZ33" s="65"/>
      <c r="BA33" s="13"/>
      <c r="BB33" s="66">
        <v>652848.75</v>
      </c>
      <c r="BC33" s="67">
        <v>217616.35</v>
      </c>
      <c r="BD33" s="64"/>
      <c r="BE33" s="65"/>
      <c r="BF33" s="13"/>
      <c r="BG33" s="66">
        <v>782085.24</v>
      </c>
      <c r="BH33" s="67">
        <v>260695.21999999997</v>
      </c>
      <c r="BI33" s="64">
        <v>-96.1</v>
      </c>
      <c r="BJ33" s="64">
        <v>-32.04</v>
      </c>
    </row>
    <row r="34" spans="1:62" x14ac:dyDescent="0.35">
      <c r="A34" s="41" t="s">
        <v>46</v>
      </c>
      <c r="B34" s="26">
        <f t="shared" si="12"/>
        <v>671660.91</v>
      </c>
      <c r="C34" s="21"/>
      <c r="D34" s="66"/>
      <c r="E34" s="67"/>
      <c r="F34" s="64"/>
      <c r="G34" s="65"/>
      <c r="H34" s="13"/>
      <c r="I34" s="66">
        <v>60000</v>
      </c>
      <c r="J34" s="67">
        <v>15000</v>
      </c>
      <c r="K34" s="64"/>
      <c r="L34" s="65"/>
      <c r="M34" s="13"/>
      <c r="N34" s="66">
        <v>50821.36</v>
      </c>
      <c r="O34" s="67">
        <v>12705.34</v>
      </c>
      <c r="P34" s="64"/>
      <c r="Q34" s="65"/>
      <c r="R34" s="13"/>
      <c r="S34" s="66"/>
      <c r="T34" s="67"/>
      <c r="U34" s="64"/>
      <c r="V34" s="65"/>
      <c r="W34" s="13"/>
      <c r="X34" s="66"/>
      <c r="Y34" s="67"/>
      <c r="Z34" s="64"/>
      <c r="AA34" s="65"/>
      <c r="AB34" s="13"/>
      <c r="AC34" s="66">
        <v>40000</v>
      </c>
      <c r="AD34" s="67">
        <v>10000</v>
      </c>
      <c r="AE34" s="64"/>
      <c r="AF34" s="65"/>
      <c r="AG34" s="13"/>
      <c r="AH34" s="66">
        <v>218920.29</v>
      </c>
      <c r="AI34" s="67">
        <v>54730.07</v>
      </c>
      <c r="AJ34" s="64"/>
      <c r="AK34" s="65"/>
      <c r="AL34" s="13"/>
      <c r="AM34" s="66">
        <v>60000</v>
      </c>
      <c r="AN34" s="67">
        <v>15000</v>
      </c>
      <c r="AO34" s="64"/>
      <c r="AP34" s="65"/>
      <c r="AQ34" s="13"/>
      <c r="AR34" s="66">
        <v>15319.2</v>
      </c>
      <c r="AS34" s="67">
        <v>3829.8</v>
      </c>
      <c r="AT34" s="64"/>
      <c r="AU34" s="65"/>
      <c r="AV34" s="13"/>
      <c r="AW34" s="66"/>
      <c r="AX34" s="67"/>
      <c r="AY34" s="64"/>
      <c r="AZ34" s="65"/>
      <c r="BA34" s="13"/>
      <c r="BB34" s="66">
        <v>92267.88</v>
      </c>
      <c r="BC34" s="67">
        <v>23066.97</v>
      </c>
      <c r="BD34" s="64"/>
      <c r="BE34" s="65"/>
      <c r="BF34" s="13"/>
      <c r="BG34" s="66"/>
      <c r="BH34" s="67"/>
      <c r="BI34" s="64"/>
      <c r="BJ34" s="64"/>
    </row>
    <row r="35" spans="1:62" x14ac:dyDescent="0.35">
      <c r="A35" s="41" t="s">
        <v>47</v>
      </c>
      <c r="B35" s="26">
        <f t="shared" si="12"/>
        <v>5085155.3000000007</v>
      </c>
      <c r="C35" s="21"/>
      <c r="D35" s="66"/>
      <c r="E35" s="67"/>
      <c r="F35" s="64"/>
      <c r="G35" s="65"/>
      <c r="H35" s="13"/>
      <c r="I35" s="66">
        <v>502868.70000000007</v>
      </c>
      <c r="J35" s="67">
        <v>125717.15000000001</v>
      </c>
      <c r="K35" s="64"/>
      <c r="L35" s="65"/>
      <c r="M35" s="13"/>
      <c r="N35" s="66">
        <v>248432.33</v>
      </c>
      <c r="O35" s="67">
        <v>62108.09</v>
      </c>
      <c r="P35" s="64"/>
      <c r="Q35" s="65"/>
      <c r="R35" s="13"/>
      <c r="S35" s="66">
        <v>324409.99</v>
      </c>
      <c r="T35" s="67">
        <v>81102.52</v>
      </c>
      <c r="U35" s="64"/>
      <c r="V35" s="65"/>
      <c r="W35" s="13"/>
      <c r="X35" s="66">
        <v>173395.08000000002</v>
      </c>
      <c r="Y35" s="67">
        <v>43348.770000000004</v>
      </c>
      <c r="Z35" s="64"/>
      <c r="AA35" s="65"/>
      <c r="AB35" s="13"/>
      <c r="AC35" s="66">
        <v>825931.58999999985</v>
      </c>
      <c r="AD35" s="67">
        <v>206482.9</v>
      </c>
      <c r="AE35" s="64"/>
      <c r="AF35" s="65"/>
      <c r="AG35" s="13"/>
      <c r="AH35" s="66"/>
      <c r="AI35" s="67"/>
      <c r="AJ35" s="64"/>
      <c r="AK35" s="65"/>
      <c r="AL35" s="13"/>
      <c r="AM35" s="66">
        <v>122772.6</v>
      </c>
      <c r="AN35" s="67">
        <v>30693.15</v>
      </c>
      <c r="AO35" s="64"/>
      <c r="AP35" s="65"/>
      <c r="AQ35" s="13"/>
      <c r="AR35" s="66">
        <v>196400.29</v>
      </c>
      <c r="AS35" s="67">
        <v>49100.07</v>
      </c>
      <c r="AT35" s="64"/>
      <c r="AU35" s="65"/>
      <c r="AV35" s="13"/>
      <c r="AW35" s="66">
        <v>807620.79000000015</v>
      </c>
      <c r="AX35" s="67">
        <v>201905.24</v>
      </c>
      <c r="AY35" s="64"/>
      <c r="AZ35" s="65"/>
      <c r="BA35" s="13"/>
      <c r="BB35" s="66">
        <v>83211.88</v>
      </c>
      <c r="BC35" s="67">
        <v>20802.97</v>
      </c>
      <c r="BD35" s="64"/>
      <c r="BE35" s="65"/>
      <c r="BF35" s="13"/>
      <c r="BG35" s="66">
        <v>783080.95999999996</v>
      </c>
      <c r="BH35" s="67">
        <v>195770.23000000004</v>
      </c>
      <c r="BI35" s="64"/>
      <c r="BJ35" s="64"/>
    </row>
    <row r="36" spans="1:62" x14ac:dyDescent="0.35">
      <c r="A36" s="68" t="s">
        <v>48</v>
      </c>
      <c r="B36" s="26">
        <f t="shared" si="12"/>
        <v>13459437.66</v>
      </c>
      <c r="C36" s="21"/>
      <c r="D36" s="63">
        <v>184448.08</v>
      </c>
      <c r="E36" s="64">
        <v>46112.03</v>
      </c>
      <c r="F36" s="64"/>
      <c r="G36" s="65"/>
      <c r="H36" s="13"/>
      <c r="I36" s="63">
        <v>1220832.6199999999</v>
      </c>
      <c r="J36" s="64">
        <v>305208.13999999996</v>
      </c>
      <c r="K36" s="64"/>
      <c r="L36" s="65"/>
      <c r="M36" s="13"/>
      <c r="N36" s="63">
        <v>1372256.91</v>
      </c>
      <c r="O36" s="64">
        <v>343064.22</v>
      </c>
      <c r="P36" s="64"/>
      <c r="Q36" s="65"/>
      <c r="R36" s="13"/>
      <c r="S36" s="63">
        <v>1066548.3</v>
      </c>
      <c r="T36" s="64">
        <v>266637.09000000003</v>
      </c>
      <c r="U36" s="64"/>
      <c r="V36" s="65"/>
      <c r="W36" s="13"/>
      <c r="X36" s="63">
        <v>846753.96</v>
      </c>
      <c r="Y36" s="64">
        <v>211688.48999999996</v>
      </c>
      <c r="Z36" s="64"/>
      <c r="AA36" s="65"/>
      <c r="AB36" s="13"/>
      <c r="AC36" s="63">
        <v>584988.83000000007</v>
      </c>
      <c r="AD36" s="64">
        <v>146247.19999999998</v>
      </c>
      <c r="AE36" s="64"/>
      <c r="AF36" s="65"/>
      <c r="AG36" s="13"/>
      <c r="AH36" s="63">
        <v>1081018.45</v>
      </c>
      <c r="AI36" s="64">
        <v>270254.64</v>
      </c>
      <c r="AJ36" s="64"/>
      <c r="AK36" s="65"/>
      <c r="AL36" s="13"/>
      <c r="AM36" s="63">
        <v>402594.13</v>
      </c>
      <c r="AN36" s="64">
        <v>100648.5</v>
      </c>
      <c r="AO36" s="64"/>
      <c r="AP36" s="65"/>
      <c r="AQ36" s="13"/>
      <c r="AR36" s="63">
        <v>1595647.23</v>
      </c>
      <c r="AS36" s="64">
        <v>398911.75</v>
      </c>
      <c r="AT36" s="64"/>
      <c r="AU36" s="65"/>
      <c r="AV36" s="13"/>
      <c r="AW36" s="63">
        <v>436570.18</v>
      </c>
      <c r="AX36" s="64">
        <v>109142.54999999999</v>
      </c>
      <c r="AY36" s="64"/>
      <c r="AZ36" s="65"/>
      <c r="BA36" s="13"/>
      <c r="BB36" s="63">
        <v>536517.86</v>
      </c>
      <c r="BC36" s="64">
        <v>134129.46</v>
      </c>
      <c r="BD36" s="64"/>
      <c r="BE36" s="65"/>
      <c r="BF36" s="13"/>
      <c r="BG36" s="63">
        <v>1439373.6299999997</v>
      </c>
      <c r="BH36" s="64">
        <v>359843.41</v>
      </c>
      <c r="BI36" s="64"/>
      <c r="BJ36" s="64"/>
    </row>
    <row r="37" spans="1:62" x14ac:dyDescent="0.35">
      <c r="A37" s="68" t="s">
        <v>49</v>
      </c>
      <c r="B37" s="26">
        <f t="shared" si="12"/>
        <v>5305633.96</v>
      </c>
      <c r="C37" s="21"/>
      <c r="D37" s="63">
        <v>274630.86</v>
      </c>
      <c r="E37" s="64">
        <v>91555.22</v>
      </c>
      <c r="F37" s="64">
        <v>-5692.62</v>
      </c>
      <c r="G37" s="65">
        <v>-1897.54</v>
      </c>
      <c r="H37" s="13"/>
      <c r="I37" s="63">
        <v>247662.72999999998</v>
      </c>
      <c r="J37" s="64">
        <v>82568.5</v>
      </c>
      <c r="K37" s="64">
        <v>-7461.26</v>
      </c>
      <c r="L37" s="65">
        <v>-2487.1799999999998</v>
      </c>
      <c r="M37" s="13"/>
      <c r="N37" s="63">
        <v>339233.78</v>
      </c>
      <c r="O37" s="64">
        <v>113092.02</v>
      </c>
      <c r="P37" s="64">
        <v>-15962.03</v>
      </c>
      <c r="Q37" s="65">
        <v>-5322.01</v>
      </c>
      <c r="R37" s="13"/>
      <c r="S37" s="63">
        <v>245855.39</v>
      </c>
      <c r="T37" s="64">
        <v>81960.59</v>
      </c>
      <c r="U37" s="64">
        <v>-8312.41</v>
      </c>
      <c r="V37" s="65">
        <v>-2770.9</v>
      </c>
      <c r="W37" s="13"/>
      <c r="X37" s="63">
        <v>317181.04000000004</v>
      </c>
      <c r="Y37" s="64">
        <v>105738.94</v>
      </c>
      <c r="Z37" s="64">
        <v>-7536.08</v>
      </c>
      <c r="AA37" s="65">
        <v>-2512.25</v>
      </c>
      <c r="AB37" s="13"/>
      <c r="AC37" s="63">
        <v>335799.94</v>
      </c>
      <c r="AD37" s="64">
        <v>111938.06999999999</v>
      </c>
      <c r="AE37" s="64">
        <v>-4330.41</v>
      </c>
      <c r="AF37" s="65">
        <v>-1443.41</v>
      </c>
      <c r="AG37" s="13"/>
      <c r="AH37" s="63">
        <v>273747.42</v>
      </c>
      <c r="AI37" s="64">
        <v>91254.23000000001</v>
      </c>
      <c r="AJ37" s="64">
        <v>-9213.49</v>
      </c>
      <c r="AK37" s="65">
        <v>-3071.63</v>
      </c>
      <c r="AL37" s="13"/>
      <c r="AM37" s="63">
        <v>327148.27999999997</v>
      </c>
      <c r="AN37" s="64">
        <v>109055.97</v>
      </c>
      <c r="AO37" s="64">
        <v>-1592.11</v>
      </c>
      <c r="AP37" s="65">
        <v>-530.75</v>
      </c>
      <c r="AQ37" s="13"/>
      <c r="AR37" s="63">
        <v>343746.79000000004</v>
      </c>
      <c r="AS37" s="64">
        <v>114589.56</v>
      </c>
      <c r="AT37" s="64">
        <v>-6274.32</v>
      </c>
      <c r="AU37" s="65">
        <v>-2091.63</v>
      </c>
      <c r="AV37" s="13"/>
      <c r="AW37" s="63">
        <v>326801.28999999998</v>
      </c>
      <c r="AX37" s="64">
        <v>108939.01</v>
      </c>
      <c r="AY37" s="64">
        <v>-2539.08</v>
      </c>
      <c r="AZ37" s="65">
        <v>-846.38</v>
      </c>
      <c r="BA37" s="13"/>
      <c r="BB37" s="63">
        <v>406710.76</v>
      </c>
      <c r="BC37" s="64">
        <v>135576.36000000002</v>
      </c>
      <c r="BD37" s="64">
        <v>-6047.33</v>
      </c>
      <c r="BE37" s="65">
        <v>-2015.83</v>
      </c>
      <c r="BF37" s="13"/>
      <c r="BG37" s="63">
        <v>620077.77999999991</v>
      </c>
      <c r="BH37" s="64">
        <v>206699.43000000002</v>
      </c>
      <c r="BI37" s="64">
        <v>-4484.42</v>
      </c>
      <c r="BJ37" s="64">
        <v>-1494.93</v>
      </c>
    </row>
    <row r="38" spans="1:62" ht="15" thickBot="1" x14ac:dyDescent="0.4">
      <c r="A38" s="68" t="s">
        <v>50</v>
      </c>
      <c r="B38" s="26">
        <f t="shared" si="12"/>
        <v>43087.819999999992</v>
      </c>
      <c r="C38" s="21"/>
      <c r="D38" s="69">
        <v>10546.22</v>
      </c>
      <c r="E38" s="70">
        <v>3515.52</v>
      </c>
      <c r="F38" s="70"/>
      <c r="G38" s="71"/>
      <c r="H38" s="13"/>
      <c r="I38" s="69">
        <v>9557.61</v>
      </c>
      <c r="J38" s="70">
        <v>3185.99</v>
      </c>
      <c r="K38" s="70"/>
      <c r="L38" s="71"/>
      <c r="M38" s="13"/>
      <c r="N38" s="69">
        <v>4953.6000000000004</v>
      </c>
      <c r="O38" s="70">
        <v>1651.22</v>
      </c>
      <c r="P38" s="70"/>
      <c r="Q38" s="71"/>
      <c r="R38" s="13"/>
      <c r="S38" s="69">
        <v>4813.2700000000004</v>
      </c>
      <c r="T38" s="70">
        <v>1604.44</v>
      </c>
      <c r="U38" s="70"/>
      <c r="V38" s="71"/>
      <c r="W38" s="13"/>
      <c r="X38" s="69">
        <v>2444.9499999999998</v>
      </c>
      <c r="Y38" s="70">
        <v>815</v>
      </c>
      <c r="Z38" s="70"/>
      <c r="AA38" s="71"/>
      <c r="AB38" s="13"/>
      <c r="AC38" s="69"/>
      <c r="AD38" s="70"/>
      <c r="AE38" s="70"/>
      <c r="AF38" s="71"/>
      <c r="AG38" s="13"/>
      <c r="AH38" s="69"/>
      <c r="AI38" s="70"/>
      <c r="AJ38" s="70"/>
      <c r="AK38" s="71"/>
      <c r="AL38" s="13"/>
      <c r="AM38" s="69"/>
      <c r="AN38" s="70"/>
      <c r="AO38" s="70"/>
      <c r="AP38" s="71"/>
      <c r="AQ38" s="13"/>
      <c r="AR38" s="69"/>
      <c r="AS38" s="70"/>
      <c r="AT38" s="70"/>
      <c r="AU38" s="71"/>
      <c r="AV38" s="13"/>
      <c r="AW38" s="69"/>
      <c r="AX38" s="70"/>
      <c r="AY38" s="70"/>
      <c r="AZ38" s="71"/>
      <c r="BA38" s="13"/>
      <c r="BB38" s="69"/>
      <c r="BC38" s="70"/>
      <c r="BD38" s="70"/>
      <c r="BE38" s="71"/>
      <c r="BF38" s="13"/>
      <c r="BG38" s="69"/>
      <c r="BH38" s="70"/>
      <c r="BI38" s="70"/>
      <c r="BJ38" s="70"/>
    </row>
    <row r="39" spans="1:62" ht="16" thickBot="1" x14ac:dyDescent="0.4">
      <c r="A39" s="33" t="s">
        <v>51</v>
      </c>
      <c r="B39" s="45">
        <f>SUM(B40:B41)</f>
        <v>5349572.8299999991</v>
      </c>
      <c r="C39" s="46"/>
      <c r="D39" s="35">
        <f>SUM(D40:D41)</f>
        <v>506995.39</v>
      </c>
      <c r="E39" s="36">
        <f>SUM(E40:E41)</f>
        <v>167552.88</v>
      </c>
      <c r="F39" s="36">
        <f>SUM(F40:F41)</f>
        <v>-67.62</v>
      </c>
      <c r="G39" s="37">
        <f>SUM(G40:G41)</f>
        <v>-22.54</v>
      </c>
      <c r="H39" s="13"/>
      <c r="I39" s="35">
        <f>SUM(I40:I41)</f>
        <v>20818.349999999999</v>
      </c>
      <c r="J39" s="36">
        <f>SUM(J40:J41)</f>
        <v>5543.33</v>
      </c>
      <c r="K39" s="36">
        <f>SUM(K40:K41)</f>
        <v>-627.52</v>
      </c>
      <c r="L39" s="37">
        <f>SUM(L40:L41)</f>
        <v>-81.010000000000005</v>
      </c>
      <c r="M39" s="13"/>
      <c r="N39" s="35">
        <f>SUM(N40:N41)</f>
        <v>145040.45000000001</v>
      </c>
      <c r="O39" s="36">
        <f>SUM(O40:O41)</f>
        <v>46114.42</v>
      </c>
      <c r="P39" s="36">
        <f>SUM(P40:P41)</f>
        <v>0</v>
      </c>
      <c r="Q39" s="37">
        <f>SUM(Q40:Q41)</f>
        <v>0</v>
      </c>
      <c r="R39" s="13"/>
      <c r="S39" s="35">
        <f>SUM(S40:S41)</f>
        <v>225361.31</v>
      </c>
      <c r="T39" s="36">
        <f>SUM(T40:T41)</f>
        <v>73140.17</v>
      </c>
      <c r="U39" s="36">
        <f>SUM(U40:U41)</f>
        <v>-256.14</v>
      </c>
      <c r="V39" s="37">
        <f>SUM(V40:V41)</f>
        <v>-85.37</v>
      </c>
      <c r="W39" s="13"/>
      <c r="X39" s="35">
        <f>SUM(X40:X41)</f>
        <v>76266.62</v>
      </c>
      <c r="Y39" s="36">
        <f>SUM(Y40:Y41)</f>
        <v>23570.11</v>
      </c>
      <c r="Z39" s="36">
        <f>SUM(Z40:Z41)</f>
        <v>-483.56</v>
      </c>
      <c r="AA39" s="37">
        <f>SUM(AA40:AA41)</f>
        <v>-161.19</v>
      </c>
      <c r="AB39" s="13"/>
      <c r="AC39" s="35">
        <f>SUM(AC40:AC41)</f>
        <v>106528.62</v>
      </c>
      <c r="AD39" s="36">
        <f>SUM(AD40:AD41)</f>
        <v>32632.04</v>
      </c>
      <c r="AE39" s="36">
        <f>SUM(AE40:AE41)</f>
        <v>-52.11</v>
      </c>
      <c r="AF39" s="37">
        <f>SUM(AF40:AF41)</f>
        <v>-17.350000000000001</v>
      </c>
      <c r="AG39" s="13"/>
      <c r="AH39" s="35">
        <f>SUM(AH40:AH41)</f>
        <v>166952.19</v>
      </c>
      <c r="AI39" s="36">
        <f>SUM(AI40:AI41)</f>
        <v>52009.18</v>
      </c>
      <c r="AJ39" s="36">
        <f>SUM(AJ40:AJ41)</f>
        <v>-760.76</v>
      </c>
      <c r="AK39" s="37">
        <f>SUM(AK40:AK41)</f>
        <v>-253.61</v>
      </c>
      <c r="AL39" s="13"/>
      <c r="AM39" s="35">
        <f>SUM(AM40:AM41)</f>
        <v>242454.87999999998</v>
      </c>
      <c r="AN39" s="36">
        <f>SUM(AN40:AN41)</f>
        <v>78954.05</v>
      </c>
      <c r="AO39" s="36">
        <f>SUM(AO40:AO41)</f>
        <v>0</v>
      </c>
      <c r="AP39" s="37">
        <f>SUM(AP40:AP41)</f>
        <v>0</v>
      </c>
      <c r="AQ39" s="13"/>
      <c r="AR39" s="35">
        <f>SUM(AR40:AR41)</f>
        <v>450477.72000000003</v>
      </c>
      <c r="AS39" s="36">
        <f>SUM(AS40:AS41)</f>
        <v>148087.44</v>
      </c>
      <c r="AT39" s="36">
        <f>SUM(AT40:AT41)</f>
        <v>0</v>
      </c>
      <c r="AU39" s="37">
        <f>SUM(AU40:AU41)</f>
        <v>0</v>
      </c>
      <c r="AV39" s="13"/>
      <c r="AW39" s="35">
        <f>SUM(AW40:AW41)</f>
        <v>319666.61</v>
      </c>
      <c r="AX39" s="36">
        <f>SUM(AX40:AX41)</f>
        <v>103973.41</v>
      </c>
      <c r="AY39" s="36">
        <f>SUM(AY40:AY41)</f>
        <v>0</v>
      </c>
      <c r="AZ39" s="37">
        <f>SUM(AZ40:AZ41)</f>
        <v>0</v>
      </c>
      <c r="BA39" s="13"/>
      <c r="BB39" s="35">
        <f>SUM(BB40:BB41)</f>
        <v>230987.29</v>
      </c>
      <c r="BC39" s="36">
        <f>SUM(BC40:BC41)</f>
        <v>61394.82</v>
      </c>
      <c r="BD39" s="36">
        <f>SUM(BD40:BD41)</f>
        <v>0</v>
      </c>
      <c r="BE39" s="37">
        <f>SUM(BE40:BE41)</f>
        <v>0</v>
      </c>
      <c r="BF39" s="13"/>
      <c r="BG39" s="35">
        <f>SUM(BG40:BG41)</f>
        <v>1642252.36</v>
      </c>
      <c r="BH39" s="36">
        <f>SUM(BH40:BH41)</f>
        <v>425667.97</v>
      </c>
      <c r="BI39" s="36">
        <f>SUM(BI40:BI41)</f>
        <v>0</v>
      </c>
      <c r="BJ39" s="36">
        <f>SUM(BJ40:BJ41)</f>
        <v>0</v>
      </c>
    </row>
    <row r="40" spans="1:62" x14ac:dyDescent="0.35">
      <c r="A40" s="50" t="s">
        <v>52</v>
      </c>
      <c r="B40" s="26">
        <f t="shared" si="12"/>
        <v>5014240.8999999994</v>
      </c>
      <c r="C40" s="21"/>
      <c r="D40" s="38">
        <v>491221.05</v>
      </c>
      <c r="E40" s="39">
        <v>162294.17000000001</v>
      </c>
      <c r="F40" s="39">
        <v>-67.62</v>
      </c>
      <c r="G40" s="40">
        <v>-22.54</v>
      </c>
      <c r="H40" s="13"/>
      <c r="I40" s="38">
        <v>6286.09</v>
      </c>
      <c r="J40" s="39">
        <v>698.5</v>
      </c>
      <c r="K40" s="39">
        <v>-576.66</v>
      </c>
      <c r="L40" s="40">
        <v>-64.06</v>
      </c>
      <c r="M40" s="13"/>
      <c r="N40" s="38">
        <v>126727.06000000001</v>
      </c>
      <c r="O40" s="39">
        <v>40009.599999999999</v>
      </c>
      <c r="P40" s="39"/>
      <c r="Q40" s="40"/>
      <c r="R40" s="13"/>
      <c r="S40" s="38">
        <v>207475.13</v>
      </c>
      <c r="T40" s="39">
        <v>67177.37</v>
      </c>
      <c r="U40" s="39"/>
      <c r="V40" s="40"/>
      <c r="W40" s="13"/>
      <c r="X40" s="38">
        <v>59215.21</v>
      </c>
      <c r="Y40" s="39">
        <v>17885.66</v>
      </c>
      <c r="Z40" s="39"/>
      <c r="AA40" s="40"/>
      <c r="AB40" s="13"/>
      <c r="AC40" s="38">
        <v>79382.3</v>
      </c>
      <c r="AD40" s="39">
        <v>23582.94</v>
      </c>
      <c r="AE40" s="39"/>
      <c r="AF40" s="40"/>
      <c r="AG40" s="13"/>
      <c r="AH40" s="38">
        <v>146516</v>
      </c>
      <c r="AI40" s="39">
        <v>45196.87</v>
      </c>
      <c r="AJ40" s="39"/>
      <c r="AK40" s="40"/>
      <c r="AL40" s="13"/>
      <c r="AM40" s="38">
        <v>229078.02</v>
      </c>
      <c r="AN40" s="39">
        <v>74494.850000000006</v>
      </c>
      <c r="AO40" s="39"/>
      <c r="AP40" s="40"/>
      <c r="AQ40" s="13"/>
      <c r="AR40" s="38">
        <v>413364.14</v>
      </c>
      <c r="AS40" s="39">
        <v>135715.88</v>
      </c>
      <c r="AT40" s="39"/>
      <c r="AU40" s="40"/>
      <c r="AV40" s="13"/>
      <c r="AW40" s="38">
        <v>304005.77999999997</v>
      </c>
      <c r="AX40" s="39">
        <v>98753.02</v>
      </c>
      <c r="AY40" s="39"/>
      <c r="AZ40" s="40"/>
      <c r="BA40" s="13"/>
      <c r="BB40" s="38">
        <v>214377.38</v>
      </c>
      <c r="BC40" s="39">
        <v>55857.89</v>
      </c>
      <c r="BD40" s="39"/>
      <c r="BE40" s="40"/>
      <c r="BF40" s="13"/>
      <c r="BG40" s="38">
        <v>1603055</v>
      </c>
      <c r="BH40" s="39">
        <v>412601.87</v>
      </c>
      <c r="BI40" s="39"/>
      <c r="BJ40" s="39"/>
    </row>
    <row r="41" spans="1:62" ht="15" thickBot="1" x14ac:dyDescent="0.4">
      <c r="A41" s="72" t="s">
        <v>53</v>
      </c>
      <c r="B41" s="26">
        <f t="shared" si="12"/>
        <v>335331.93</v>
      </c>
      <c r="C41" s="21"/>
      <c r="D41" s="38">
        <v>15774.34</v>
      </c>
      <c r="E41" s="39">
        <v>5258.71</v>
      </c>
      <c r="F41" s="39"/>
      <c r="G41" s="40"/>
      <c r="H41" s="13"/>
      <c r="I41" s="38">
        <v>14532.26</v>
      </c>
      <c r="J41" s="39">
        <v>4844.83</v>
      </c>
      <c r="K41" s="39">
        <v>-50.86</v>
      </c>
      <c r="L41" s="40">
        <v>-16.95</v>
      </c>
      <c r="M41" s="13"/>
      <c r="N41" s="38">
        <v>18313.39</v>
      </c>
      <c r="O41" s="39">
        <v>6104.8200000000006</v>
      </c>
      <c r="P41" s="39"/>
      <c r="Q41" s="40"/>
      <c r="R41" s="13"/>
      <c r="S41" s="38">
        <v>17886.18</v>
      </c>
      <c r="T41" s="39">
        <v>5962.8</v>
      </c>
      <c r="U41" s="39">
        <v>-256.14</v>
      </c>
      <c r="V41" s="40">
        <v>-85.37</v>
      </c>
      <c r="W41" s="13"/>
      <c r="X41" s="38">
        <v>17051.41</v>
      </c>
      <c r="Y41" s="39">
        <v>5684.45</v>
      </c>
      <c r="Z41" s="39">
        <v>-483.56</v>
      </c>
      <c r="AA41" s="40">
        <v>-161.19</v>
      </c>
      <c r="AB41" s="13"/>
      <c r="AC41" s="38">
        <v>27146.32</v>
      </c>
      <c r="AD41" s="39">
        <v>9049.1</v>
      </c>
      <c r="AE41" s="39">
        <v>-52.11</v>
      </c>
      <c r="AF41" s="40">
        <v>-17.350000000000001</v>
      </c>
      <c r="AG41" s="13"/>
      <c r="AH41" s="38">
        <v>20436.189999999999</v>
      </c>
      <c r="AI41" s="39">
        <v>6812.31</v>
      </c>
      <c r="AJ41" s="39">
        <v>-760.76</v>
      </c>
      <c r="AK41" s="40">
        <v>-253.61</v>
      </c>
      <c r="AL41" s="13"/>
      <c r="AM41" s="42">
        <v>13376.859999999999</v>
      </c>
      <c r="AN41" s="43">
        <v>4459.2</v>
      </c>
      <c r="AO41" s="43"/>
      <c r="AP41" s="44"/>
      <c r="AQ41" s="13"/>
      <c r="AR41" s="42">
        <v>37113.58</v>
      </c>
      <c r="AS41" s="43">
        <v>12371.560000000001</v>
      </c>
      <c r="AT41" s="43"/>
      <c r="AU41" s="44"/>
      <c r="AV41" s="13"/>
      <c r="AW41" s="38">
        <v>15660.83</v>
      </c>
      <c r="AX41" s="39">
        <v>5220.3900000000003</v>
      </c>
      <c r="AY41" s="39"/>
      <c r="AZ41" s="40"/>
      <c r="BA41" s="13"/>
      <c r="BB41" s="38">
        <v>16609.91</v>
      </c>
      <c r="BC41" s="39">
        <v>5536.9299999999994</v>
      </c>
      <c r="BD41" s="39"/>
      <c r="BE41" s="40"/>
      <c r="BF41" s="13"/>
      <c r="BG41" s="38">
        <v>39197.360000000001</v>
      </c>
      <c r="BH41" s="39">
        <v>13066.1</v>
      </c>
      <c r="BI41" s="39"/>
      <c r="BJ41" s="39"/>
    </row>
    <row r="42" spans="1:62" ht="16" thickBot="1" x14ac:dyDescent="0.4">
      <c r="A42" s="33" t="s">
        <v>54</v>
      </c>
      <c r="B42" s="45">
        <f>SUM(B43:B58)</f>
        <v>71648168.689999998</v>
      </c>
      <c r="C42" s="46"/>
      <c r="D42" s="47">
        <f>SUM(D43:D46)</f>
        <v>0</v>
      </c>
      <c r="E42" s="48">
        <f>SUM(E43:E46)</f>
        <v>145943.93</v>
      </c>
      <c r="F42" s="48">
        <f>SUM(F43:F46)</f>
        <v>0</v>
      </c>
      <c r="G42" s="49">
        <f>SUM(G43:G46)</f>
        <v>-23242.329999999998</v>
      </c>
      <c r="H42" s="13"/>
      <c r="I42" s="47">
        <f>SUM(I43:I49)</f>
        <v>0</v>
      </c>
      <c r="J42" s="48">
        <f>SUM(J43:J49)</f>
        <v>54030.11</v>
      </c>
      <c r="K42" s="48">
        <f t="shared" ref="K42:L42" si="13">SUM(K43:K49)</f>
        <v>0</v>
      </c>
      <c r="L42" s="49">
        <f t="shared" si="13"/>
        <v>-40996.450000000004</v>
      </c>
      <c r="M42" s="13"/>
      <c r="N42" s="47">
        <f>SUM(N43:N56)</f>
        <v>0</v>
      </c>
      <c r="O42" s="48">
        <f>SUM(O43:O56)</f>
        <v>50645.820000000007</v>
      </c>
      <c r="P42" s="48">
        <f>SUM(P43:P56)</f>
        <v>0</v>
      </c>
      <c r="Q42" s="49">
        <f>SUM(Q43:Q56)</f>
        <v>-8730.19</v>
      </c>
      <c r="R42" s="13"/>
      <c r="S42" s="47">
        <f>SUM(S43:S56)</f>
        <v>0</v>
      </c>
      <c r="T42" s="23">
        <f>SUM(T43:T56)</f>
        <v>37738913.18</v>
      </c>
      <c r="U42" s="23">
        <f>SUM(U43:U56)</f>
        <v>0</v>
      </c>
      <c r="V42" s="24">
        <f>SUM(V43:V56)</f>
        <v>-6016</v>
      </c>
      <c r="W42" s="13"/>
      <c r="X42" s="47">
        <f>SUM(X43:X56)</f>
        <v>0</v>
      </c>
      <c r="Y42" s="48">
        <f>SUM(Y43:Y56)</f>
        <v>255504.39999999997</v>
      </c>
      <c r="Z42" s="48">
        <f>SUM(Z43:Z56)</f>
        <v>0</v>
      </c>
      <c r="AA42" s="49">
        <f>SUM(AA43:AA56)</f>
        <v>-48462.630000000005</v>
      </c>
      <c r="AB42" s="13"/>
      <c r="AC42" s="47">
        <f>SUM(AC43:AC56)</f>
        <v>0</v>
      </c>
      <c r="AD42" s="48">
        <f>SUM(AD43:AD56)</f>
        <v>168793.27</v>
      </c>
      <c r="AE42" s="48">
        <f>SUM(AE43:AE56)</f>
        <v>0</v>
      </c>
      <c r="AF42" s="49">
        <f>SUM(AF43:AF56)</f>
        <v>-8668.56</v>
      </c>
      <c r="AG42" s="13"/>
      <c r="AH42" s="22">
        <f>SUM(AH43:AH56)</f>
        <v>0</v>
      </c>
      <c r="AI42" s="23">
        <f>SUM(AI43:AI56)</f>
        <v>209421.71</v>
      </c>
      <c r="AJ42" s="23">
        <f>SUM(AJ43:AJ56)</f>
        <v>0</v>
      </c>
      <c r="AK42" s="24">
        <f>SUM(AK43:AK56)</f>
        <v>-211.82000000000002</v>
      </c>
      <c r="AL42" s="13"/>
      <c r="AM42" s="73">
        <f>SUM(AM43:AM56)</f>
        <v>0</v>
      </c>
      <c r="AN42" s="23">
        <f>SUM(AN43:AN56)</f>
        <v>91464.55</v>
      </c>
      <c r="AO42" s="23">
        <f>SUM(AO43:AO56)</f>
        <v>0</v>
      </c>
      <c r="AP42" s="24">
        <f>SUM(AP43:AP56)</f>
        <v>-15.170000000000002</v>
      </c>
      <c r="AQ42" s="13"/>
      <c r="AR42" s="73">
        <f>SUM(AR43:AR56)</f>
        <v>0</v>
      </c>
      <c r="AS42" s="48">
        <f>SUM(AS43:AS56)</f>
        <v>18495792.48</v>
      </c>
      <c r="AT42" s="23">
        <f>SUM(AT43:AT56)</f>
        <v>0</v>
      </c>
      <c r="AU42" s="24">
        <f>SUM(AU43:AU56)</f>
        <v>0</v>
      </c>
      <c r="AV42" s="13"/>
      <c r="AW42" s="47">
        <f>SUM(AW43:AW56)</f>
        <v>0</v>
      </c>
      <c r="AX42" s="48">
        <f>SUM(AX43:AX56)</f>
        <v>571292.72</v>
      </c>
      <c r="AY42" s="48">
        <f>SUM(AY43:AY56)</f>
        <v>0</v>
      </c>
      <c r="AZ42" s="49">
        <f>SUM(AZ43:AZ56)</f>
        <v>-150</v>
      </c>
      <c r="BA42" s="13"/>
      <c r="BB42" s="47">
        <f>SUM(BB43:BB56)</f>
        <v>0</v>
      </c>
      <c r="BC42" s="48">
        <f>SUM(BC43:BC56)</f>
        <v>1536951.6400000001</v>
      </c>
      <c r="BD42" s="48">
        <f>SUM(BD43:BD56)</f>
        <v>0</v>
      </c>
      <c r="BE42" s="49">
        <f>SUM(BE43:BE56)</f>
        <v>0</v>
      </c>
      <c r="BF42" s="13"/>
      <c r="BG42" s="47">
        <f>SUM(BG43:BG56)</f>
        <v>0</v>
      </c>
      <c r="BH42" s="48">
        <f>SUM(BH43:BH58)</f>
        <v>12466039.620000001</v>
      </c>
      <c r="BI42" s="48">
        <f>SUM(BI43:BI56)</f>
        <v>0</v>
      </c>
      <c r="BJ42" s="48">
        <f>SUM(BJ43:BJ56)</f>
        <v>-131.59</v>
      </c>
    </row>
    <row r="43" spans="1:62" ht="15" thickBot="1" x14ac:dyDescent="0.4">
      <c r="A43" s="50" t="s">
        <v>55</v>
      </c>
      <c r="B43" s="26">
        <f t="shared" si="12"/>
        <v>140693.49</v>
      </c>
      <c r="C43" s="21"/>
      <c r="D43" s="51"/>
      <c r="E43" s="51">
        <v>140693.49</v>
      </c>
      <c r="F43" s="52"/>
      <c r="G43" s="74"/>
      <c r="H43" s="13"/>
      <c r="I43" s="51"/>
      <c r="J43" s="51"/>
      <c r="K43" s="52"/>
      <c r="L43" s="74"/>
      <c r="M43" s="13"/>
      <c r="N43" s="51"/>
      <c r="O43" s="51"/>
      <c r="P43" s="52"/>
      <c r="Q43" s="74"/>
      <c r="R43" s="13"/>
      <c r="S43" s="75"/>
      <c r="T43" s="51"/>
      <c r="U43" s="52"/>
      <c r="V43" s="74"/>
      <c r="W43" s="13"/>
      <c r="X43" s="51"/>
      <c r="Y43" s="51"/>
      <c r="Z43" s="52"/>
      <c r="AA43" s="74"/>
      <c r="AB43" s="13"/>
      <c r="AC43" s="66"/>
      <c r="AD43" s="76"/>
      <c r="AE43" s="64"/>
      <c r="AF43" s="65"/>
      <c r="AG43" s="13"/>
      <c r="AH43" s="51"/>
      <c r="AI43" s="51"/>
      <c r="AJ43" s="52"/>
      <c r="AK43" s="74"/>
      <c r="AL43" s="13"/>
      <c r="AM43" s="51"/>
      <c r="AN43" s="51"/>
      <c r="AO43" s="52"/>
      <c r="AP43" s="74"/>
      <c r="AQ43" s="13"/>
      <c r="AR43" s="51"/>
      <c r="AS43" s="43"/>
      <c r="AT43" s="52"/>
      <c r="AU43" s="74"/>
      <c r="AV43" s="13"/>
      <c r="AW43" s="51"/>
      <c r="AX43" s="51"/>
      <c r="AY43" s="52"/>
      <c r="AZ43" s="74"/>
      <c r="BA43" s="13"/>
      <c r="BB43" s="51"/>
      <c r="BC43" s="51"/>
      <c r="BD43" s="52"/>
      <c r="BE43" s="74"/>
      <c r="BF43" s="13"/>
      <c r="BG43" s="51"/>
      <c r="BH43" s="51"/>
      <c r="BI43" s="52"/>
      <c r="BJ43" s="51"/>
    </row>
    <row r="44" spans="1:62" x14ac:dyDescent="0.35">
      <c r="A44" s="77" t="s">
        <v>56</v>
      </c>
      <c r="B44" s="26">
        <f t="shared" si="12"/>
        <v>-79591.28</v>
      </c>
      <c r="C44" s="21"/>
      <c r="D44" s="38"/>
      <c r="E44" s="38"/>
      <c r="F44" s="39"/>
      <c r="G44" s="78">
        <v>-23242.329999999998</v>
      </c>
      <c r="H44" s="13"/>
      <c r="I44" s="38"/>
      <c r="J44" s="38"/>
      <c r="K44" s="39"/>
      <c r="L44" s="78">
        <v>-40788.450000000004</v>
      </c>
      <c r="M44" s="13"/>
      <c r="N44" s="38"/>
      <c r="O44" s="38"/>
      <c r="P44" s="39"/>
      <c r="Q44" s="78">
        <v>-8730.19</v>
      </c>
      <c r="R44" s="13"/>
      <c r="S44" s="51"/>
      <c r="T44" s="38"/>
      <c r="U44" s="39"/>
      <c r="V44" s="78">
        <v>-5858.44</v>
      </c>
      <c r="W44" s="13"/>
      <c r="X44" s="38"/>
      <c r="Y44" s="38"/>
      <c r="Z44" s="39"/>
      <c r="AA44" s="78">
        <v>-42.9</v>
      </c>
      <c r="AB44" s="13"/>
      <c r="AC44" s="66"/>
      <c r="AD44" s="66"/>
      <c r="AE44" s="64"/>
      <c r="AF44" s="65">
        <v>-570.39</v>
      </c>
      <c r="AG44" s="13"/>
      <c r="AH44" s="38"/>
      <c r="AI44" s="38"/>
      <c r="AJ44" s="39"/>
      <c r="AK44" s="78">
        <v>-211.82000000000002</v>
      </c>
      <c r="AL44" s="13"/>
      <c r="AM44" s="38"/>
      <c r="AN44" s="38"/>
      <c r="AO44" s="39"/>
      <c r="AP44" s="78">
        <v>-15.170000000000002</v>
      </c>
      <c r="AQ44" s="13"/>
      <c r="AR44" s="38"/>
      <c r="AS44" s="51"/>
      <c r="AT44" s="39"/>
      <c r="AU44" s="78"/>
      <c r="AV44" s="13"/>
      <c r="AW44" s="38"/>
      <c r="AX44" s="38"/>
      <c r="AY44" s="39"/>
      <c r="AZ44" s="78"/>
      <c r="BA44" s="13"/>
      <c r="BB44" s="38"/>
      <c r="BC44" s="38"/>
      <c r="BD44" s="39"/>
      <c r="BE44" s="78"/>
      <c r="BF44" s="13"/>
      <c r="BG44" s="38"/>
      <c r="BH44" s="38"/>
      <c r="BI44" s="39"/>
      <c r="BJ44" s="38">
        <v>-131.59</v>
      </c>
    </row>
    <row r="45" spans="1:62" x14ac:dyDescent="0.35">
      <c r="A45" s="77" t="s">
        <v>57</v>
      </c>
      <c r="B45" s="26">
        <f t="shared" si="12"/>
        <v>5771125.4700000007</v>
      </c>
      <c r="C45" s="21"/>
      <c r="D45" s="38"/>
      <c r="E45" s="38">
        <v>300.44</v>
      </c>
      <c r="F45" s="39"/>
      <c r="G45" s="78"/>
      <c r="H45" s="13"/>
      <c r="I45" s="38"/>
      <c r="J45" s="38">
        <v>296.29000000000002</v>
      </c>
      <c r="K45" s="39"/>
      <c r="L45" s="78"/>
      <c r="M45" s="13"/>
      <c r="N45" s="38"/>
      <c r="O45" s="38">
        <v>5662.1500000000005</v>
      </c>
      <c r="P45" s="39"/>
      <c r="Q45" s="78"/>
      <c r="R45" s="13"/>
      <c r="S45" s="38"/>
      <c r="T45" s="38">
        <v>5553536.79</v>
      </c>
      <c r="U45" s="39"/>
      <c r="V45" s="78"/>
      <c r="W45" s="13"/>
      <c r="X45" s="38"/>
      <c r="Y45" s="38">
        <v>149841.59</v>
      </c>
      <c r="Z45" s="39"/>
      <c r="AA45" s="78"/>
      <c r="AB45" s="13"/>
      <c r="AC45" s="66"/>
      <c r="AD45" s="66">
        <v>538.51</v>
      </c>
      <c r="AE45" s="64"/>
      <c r="AF45" s="65"/>
      <c r="AG45" s="13"/>
      <c r="AH45" s="38"/>
      <c r="AI45" s="38">
        <v>219.83</v>
      </c>
      <c r="AJ45" s="39"/>
      <c r="AK45" s="78"/>
      <c r="AL45" s="13"/>
      <c r="AM45" s="38"/>
      <c r="AN45" s="38">
        <v>2939.98</v>
      </c>
      <c r="AO45" s="39"/>
      <c r="AP45" s="78"/>
      <c r="AQ45" s="13"/>
      <c r="AR45" s="38"/>
      <c r="AS45" s="38">
        <v>37803.129999999997</v>
      </c>
      <c r="AT45" s="39"/>
      <c r="AU45" s="78"/>
      <c r="AV45" s="13"/>
      <c r="AW45" s="38"/>
      <c r="AX45" s="38">
        <v>3362.48</v>
      </c>
      <c r="AY45" s="39"/>
      <c r="AZ45" s="78"/>
      <c r="BA45" s="13"/>
      <c r="BB45" s="38"/>
      <c r="BC45" s="38">
        <v>16471.88</v>
      </c>
      <c r="BD45" s="39"/>
      <c r="BE45" s="78"/>
      <c r="BF45" s="13"/>
      <c r="BG45" s="38"/>
      <c r="BH45" s="38">
        <v>152.4</v>
      </c>
      <c r="BI45" s="39"/>
      <c r="BJ45" s="38"/>
    </row>
    <row r="46" spans="1:62" x14ac:dyDescent="0.35">
      <c r="A46" s="50" t="s">
        <v>58</v>
      </c>
      <c r="B46" s="26">
        <f t="shared" si="12"/>
        <v>651832</v>
      </c>
      <c r="C46" s="21"/>
      <c r="D46" s="63"/>
      <c r="E46" s="63">
        <v>4950</v>
      </c>
      <c r="F46" s="64"/>
      <c r="G46" s="79"/>
      <c r="H46" s="13"/>
      <c r="I46" s="63"/>
      <c r="J46" s="63">
        <v>13420</v>
      </c>
      <c r="K46" s="64"/>
      <c r="L46" s="79"/>
      <c r="M46" s="13"/>
      <c r="N46" s="38"/>
      <c r="O46" s="38">
        <v>33647</v>
      </c>
      <c r="P46" s="39"/>
      <c r="Q46" s="78"/>
      <c r="R46" s="13"/>
      <c r="S46" s="38"/>
      <c r="T46" s="38">
        <v>36276</v>
      </c>
      <c r="U46" s="39"/>
      <c r="V46" s="78"/>
      <c r="W46" s="13"/>
      <c r="X46" s="38"/>
      <c r="Y46" s="38">
        <v>58462.5</v>
      </c>
      <c r="Z46" s="39"/>
      <c r="AA46" s="78"/>
      <c r="AB46" s="13"/>
      <c r="AC46" s="66"/>
      <c r="AD46" s="66">
        <v>89944</v>
      </c>
      <c r="AE46" s="64"/>
      <c r="AF46" s="65"/>
      <c r="AG46" s="13"/>
      <c r="AH46" s="38"/>
      <c r="AI46" s="38">
        <v>80376</v>
      </c>
      <c r="AJ46" s="39"/>
      <c r="AK46" s="78"/>
      <c r="AL46" s="13"/>
      <c r="AM46" s="38"/>
      <c r="AN46" s="38">
        <v>53503.5</v>
      </c>
      <c r="AO46" s="39"/>
      <c r="AP46" s="78"/>
      <c r="AQ46" s="13"/>
      <c r="AR46" s="38"/>
      <c r="AS46" s="38">
        <v>143595.5</v>
      </c>
      <c r="AT46" s="39"/>
      <c r="AU46" s="78"/>
      <c r="AV46" s="13"/>
      <c r="AW46" s="63"/>
      <c r="AX46" s="63">
        <v>58684.5</v>
      </c>
      <c r="AY46" s="64"/>
      <c r="AZ46" s="79"/>
      <c r="BA46" s="13"/>
      <c r="BB46" s="63"/>
      <c r="BC46" s="63">
        <v>78973</v>
      </c>
      <c r="BD46" s="64"/>
      <c r="BE46" s="79"/>
      <c r="BF46" s="13"/>
      <c r="BG46" s="63"/>
      <c r="BH46" s="63"/>
      <c r="BI46" s="64"/>
      <c r="BJ46" s="63"/>
    </row>
    <row r="47" spans="1:62" x14ac:dyDescent="0.35">
      <c r="A47" s="50" t="s">
        <v>59</v>
      </c>
      <c r="B47" s="26">
        <f t="shared" si="12"/>
        <v>4215.24</v>
      </c>
      <c r="C47" s="21"/>
      <c r="D47" s="63"/>
      <c r="E47" s="63"/>
      <c r="F47" s="64"/>
      <c r="G47" s="79"/>
      <c r="H47" s="13"/>
      <c r="I47" s="63"/>
      <c r="J47" s="63">
        <v>4215.24</v>
      </c>
      <c r="K47" s="64"/>
      <c r="L47" s="79"/>
      <c r="M47" s="13"/>
      <c r="N47" s="38"/>
      <c r="O47" s="38"/>
      <c r="P47" s="39"/>
      <c r="Q47" s="78"/>
      <c r="R47" s="13"/>
      <c r="S47" s="38"/>
      <c r="T47" s="38"/>
      <c r="U47" s="39"/>
      <c r="V47" s="78"/>
      <c r="W47" s="13"/>
      <c r="X47" s="38"/>
      <c r="Y47" s="38"/>
      <c r="Z47" s="39"/>
      <c r="AA47" s="78"/>
      <c r="AB47" s="13"/>
      <c r="AC47" s="66"/>
      <c r="AD47" s="66"/>
      <c r="AE47" s="64"/>
      <c r="AF47" s="65"/>
      <c r="AG47" s="13"/>
      <c r="AH47" s="38"/>
      <c r="AI47" s="38"/>
      <c r="AJ47" s="39"/>
      <c r="AK47" s="78"/>
      <c r="AL47" s="13"/>
      <c r="AM47" s="38"/>
      <c r="AN47" s="38"/>
      <c r="AO47" s="39"/>
      <c r="AP47" s="78"/>
      <c r="AQ47" s="13"/>
      <c r="AR47" s="38"/>
      <c r="AS47" s="38"/>
      <c r="AT47" s="39"/>
      <c r="AU47" s="78"/>
      <c r="AV47" s="13"/>
      <c r="AW47" s="63"/>
      <c r="AX47" s="63"/>
      <c r="AY47" s="64"/>
      <c r="AZ47" s="79"/>
      <c r="BA47" s="13"/>
      <c r="BB47" s="63"/>
      <c r="BC47" s="63"/>
      <c r="BD47" s="64"/>
      <c r="BE47" s="79"/>
      <c r="BF47" s="13"/>
      <c r="BG47" s="63"/>
      <c r="BH47" s="63"/>
      <c r="BI47" s="64"/>
      <c r="BJ47" s="63"/>
    </row>
    <row r="48" spans="1:62" x14ac:dyDescent="0.35">
      <c r="A48" s="50" t="s">
        <v>60</v>
      </c>
      <c r="B48" s="26">
        <f t="shared" si="12"/>
        <v>4950694.03</v>
      </c>
      <c r="C48" s="21"/>
      <c r="D48" s="63"/>
      <c r="E48" s="63"/>
      <c r="F48" s="64"/>
      <c r="G48" s="79"/>
      <c r="H48" s="13"/>
      <c r="I48" s="63"/>
      <c r="J48" s="63"/>
      <c r="K48" s="64"/>
      <c r="L48" s="79">
        <v>-208</v>
      </c>
      <c r="M48" s="13"/>
      <c r="N48" s="38"/>
      <c r="O48" s="38"/>
      <c r="P48" s="39"/>
      <c r="Q48" s="78"/>
      <c r="R48" s="13"/>
      <c r="S48" s="38"/>
      <c r="T48" s="38"/>
      <c r="U48" s="39"/>
      <c r="V48" s="78"/>
      <c r="W48" s="13"/>
      <c r="X48" s="38"/>
      <c r="Y48" s="38">
        <v>2970.5</v>
      </c>
      <c r="Z48" s="39"/>
      <c r="AA48" s="78"/>
      <c r="AB48" s="13"/>
      <c r="AC48" s="66"/>
      <c r="AD48" s="66"/>
      <c r="AE48" s="64"/>
      <c r="AF48" s="65"/>
      <c r="AG48" s="13"/>
      <c r="AH48" s="38"/>
      <c r="AI48" s="38"/>
      <c r="AJ48" s="39"/>
      <c r="AK48" s="78"/>
      <c r="AL48" s="13"/>
      <c r="AM48" s="38"/>
      <c r="AN48" s="38">
        <v>15000</v>
      </c>
      <c r="AO48" s="39"/>
      <c r="AP48" s="78"/>
      <c r="AQ48" s="13"/>
      <c r="AR48" s="38"/>
      <c r="AS48" s="38">
        <v>16000.8</v>
      </c>
      <c r="AT48" s="39"/>
      <c r="AU48" s="78"/>
      <c r="AV48" s="13"/>
      <c r="AW48" s="63"/>
      <c r="AX48" s="63">
        <v>365187.85000000003</v>
      </c>
      <c r="AY48" s="64"/>
      <c r="AZ48" s="79"/>
      <c r="BA48" s="13"/>
      <c r="BB48" s="63"/>
      <c r="BC48" s="63">
        <v>22724.799999999999</v>
      </c>
      <c r="BD48" s="64"/>
      <c r="BE48" s="79"/>
      <c r="BF48" s="13"/>
      <c r="BG48" s="63"/>
      <c r="BH48" s="63">
        <v>4529018.08</v>
      </c>
      <c r="BI48" s="64"/>
      <c r="BJ48" s="63"/>
    </row>
    <row r="49" spans="1:62" x14ac:dyDescent="0.35">
      <c r="A49" s="50" t="s">
        <v>61</v>
      </c>
      <c r="B49" s="26">
        <f t="shared" si="12"/>
        <v>6330165.3599999994</v>
      </c>
      <c r="C49" s="21"/>
      <c r="D49" s="63"/>
      <c r="E49" s="63"/>
      <c r="F49" s="64"/>
      <c r="G49" s="79"/>
      <c r="H49" s="13"/>
      <c r="I49" s="63"/>
      <c r="J49" s="63">
        <v>36098.58</v>
      </c>
      <c r="K49" s="64"/>
      <c r="L49" s="79"/>
      <c r="M49" s="13"/>
      <c r="N49" s="63"/>
      <c r="O49" s="63">
        <v>8631.36</v>
      </c>
      <c r="P49" s="64"/>
      <c r="Q49" s="79"/>
      <c r="R49" s="13"/>
      <c r="S49" s="63"/>
      <c r="T49" s="63">
        <v>94897.52</v>
      </c>
      <c r="U49" s="64"/>
      <c r="V49" s="79"/>
      <c r="W49" s="13"/>
      <c r="X49" s="63"/>
      <c r="Y49" s="63">
        <v>23308.89</v>
      </c>
      <c r="Z49" s="64"/>
      <c r="AA49" s="79"/>
      <c r="AB49" s="13"/>
      <c r="AC49" s="66"/>
      <c r="AD49" s="66">
        <v>78310.759999999995</v>
      </c>
      <c r="AE49" s="64"/>
      <c r="AF49" s="65"/>
      <c r="AG49" s="13"/>
      <c r="AH49" s="63"/>
      <c r="AI49" s="63">
        <v>117909.56999999999</v>
      </c>
      <c r="AJ49" s="64"/>
      <c r="AK49" s="79"/>
      <c r="AL49" s="13"/>
      <c r="AM49" s="63"/>
      <c r="AN49" s="63">
        <v>14091.9</v>
      </c>
      <c r="AO49" s="64"/>
      <c r="AP49" s="79"/>
      <c r="AQ49" s="13"/>
      <c r="AR49" s="63"/>
      <c r="AS49" s="63"/>
      <c r="AT49" s="64"/>
      <c r="AU49" s="79"/>
      <c r="AV49" s="13"/>
      <c r="AW49" s="63"/>
      <c r="AX49" s="63">
        <v>111526.28</v>
      </c>
      <c r="AY49" s="64"/>
      <c r="AZ49" s="79"/>
      <c r="BA49" s="13"/>
      <c r="BB49" s="63"/>
      <c r="BC49" s="63">
        <v>623424.95000000007</v>
      </c>
      <c r="BD49" s="64"/>
      <c r="BE49" s="79"/>
      <c r="BF49" s="13"/>
      <c r="BG49" s="63"/>
      <c r="BH49" s="63">
        <v>5221965.55</v>
      </c>
      <c r="BI49" s="64"/>
      <c r="BJ49" s="63"/>
    </row>
    <row r="50" spans="1:62" x14ac:dyDescent="0.35">
      <c r="A50" s="50" t="s">
        <v>62</v>
      </c>
      <c r="B50" s="26">
        <f t="shared" si="12"/>
        <v>339518.20999999996</v>
      </c>
      <c r="C50" s="21"/>
      <c r="D50" s="63"/>
      <c r="E50" s="63"/>
      <c r="F50" s="64"/>
      <c r="G50" s="79"/>
      <c r="H50" s="13"/>
      <c r="I50" s="63"/>
      <c r="J50" s="63"/>
      <c r="K50" s="64"/>
      <c r="L50" s="79"/>
      <c r="M50" s="13"/>
      <c r="N50" s="63"/>
      <c r="O50" s="63"/>
      <c r="P50" s="64"/>
      <c r="Q50" s="79"/>
      <c r="R50" s="13"/>
      <c r="S50" s="63"/>
      <c r="T50" s="63"/>
      <c r="U50" s="64"/>
      <c r="V50" s="79"/>
      <c r="W50" s="13"/>
      <c r="X50" s="63"/>
      <c r="Y50" s="63"/>
      <c r="Z50" s="64"/>
      <c r="AA50" s="79"/>
      <c r="AB50" s="13"/>
      <c r="AC50" s="66"/>
      <c r="AD50" s="66"/>
      <c r="AE50" s="64"/>
      <c r="AF50" s="65"/>
      <c r="AG50" s="13"/>
      <c r="AH50" s="63"/>
      <c r="AI50" s="63"/>
      <c r="AJ50" s="64"/>
      <c r="AK50" s="79"/>
      <c r="AL50" s="13"/>
      <c r="AM50" s="63"/>
      <c r="AN50" s="63"/>
      <c r="AO50" s="64"/>
      <c r="AP50" s="79"/>
      <c r="AQ50" s="13"/>
      <c r="AR50" s="63"/>
      <c r="AS50" s="63">
        <v>22965.88</v>
      </c>
      <c r="AT50" s="64"/>
      <c r="AU50" s="79"/>
      <c r="AV50" s="13"/>
      <c r="AW50" s="63"/>
      <c r="AX50" s="63">
        <v>16771.73</v>
      </c>
      <c r="AY50" s="64"/>
      <c r="AZ50" s="79"/>
      <c r="BA50" s="13"/>
      <c r="BB50" s="63"/>
      <c r="BC50" s="63">
        <v>299780.59999999998</v>
      </c>
      <c r="BD50" s="64"/>
      <c r="BE50" s="79"/>
      <c r="BF50" s="13"/>
      <c r="BG50" s="63"/>
      <c r="BH50" s="63"/>
      <c r="BI50" s="64"/>
      <c r="BJ50" s="63"/>
    </row>
    <row r="51" spans="1:62" x14ac:dyDescent="0.35">
      <c r="A51" s="50" t="s">
        <v>63</v>
      </c>
      <c r="B51" s="26">
        <f t="shared" si="12"/>
        <v>930008.32</v>
      </c>
      <c r="C51" s="21"/>
      <c r="D51" s="63"/>
      <c r="E51" s="63"/>
      <c r="F51" s="64"/>
      <c r="G51" s="79"/>
      <c r="H51" s="13"/>
      <c r="I51" s="63"/>
      <c r="J51" s="63"/>
      <c r="K51" s="64"/>
      <c r="L51" s="79"/>
      <c r="M51" s="13"/>
      <c r="N51" s="63"/>
      <c r="O51" s="63"/>
      <c r="P51" s="64"/>
      <c r="Q51" s="79"/>
      <c r="R51" s="13"/>
      <c r="S51" s="63"/>
      <c r="T51" s="63"/>
      <c r="U51" s="64"/>
      <c r="V51" s="79"/>
      <c r="W51" s="13"/>
      <c r="X51" s="63"/>
      <c r="Y51" s="63"/>
      <c r="Z51" s="64"/>
      <c r="AA51" s="79"/>
      <c r="AB51" s="13"/>
      <c r="AC51" s="66"/>
      <c r="AD51" s="66"/>
      <c r="AE51" s="64"/>
      <c r="AF51" s="65"/>
      <c r="AG51" s="13"/>
      <c r="AH51" s="63"/>
      <c r="AI51" s="63"/>
      <c r="AJ51" s="64"/>
      <c r="AK51" s="79"/>
      <c r="AL51" s="13"/>
      <c r="AM51" s="63"/>
      <c r="AN51" s="63"/>
      <c r="AO51" s="64"/>
      <c r="AP51" s="79"/>
      <c r="AQ51" s="13"/>
      <c r="AR51" s="63"/>
      <c r="AS51" s="63">
        <v>930008.32</v>
      </c>
      <c r="AT51" s="64"/>
      <c r="AU51" s="79"/>
      <c r="AV51" s="13"/>
      <c r="AW51" s="63"/>
      <c r="AX51" s="63"/>
      <c r="AY51" s="64"/>
      <c r="AZ51" s="79"/>
      <c r="BA51" s="13"/>
      <c r="BB51" s="63"/>
      <c r="BC51" s="63"/>
      <c r="BD51" s="64"/>
      <c r="BE51" s="79"/>
      <c r="BF51" s="13"/>
      <c r="BG51" s="63"/>
      <c r="BH51" s="63"/>
      <c r="BI51" s="64"/>
      <c r="BJ51" s="63"/>
    </row>
    <row r="52" spans="1:62" x14ac:dyDescent="0.35">
      <c r="A52" s="50" t="s">
        <v>64</v>
      </c>
      <c r="B52" s="26">
        <f t="shared" si="12"/>
        <v>16627865.300000001</v>
      </c>
      <c r="C52" s="21"/>
      <c r="D52" s="63"/>
      <c r="E52" s="63"/>
      <c r="F52" s="64"/>
      <c r="G52" s="79"/>
      <c r="H52" s="13"/>
      <c r="I52" s="63"/>
      <c r="J52" s="63"/>
      <c r="K52" s="64"/>
      <c r="L52" s="79"/>
      <c r="M52" s="13"/>
      <c r="N52" s="63"/>
      <c r="O52" s="63"/>
      <c r="P52" s="64"/>
      <c r="Q52" s="79"/>
      <c r="R52" s="13"/>
      <c r="S52" s="63"/>
      <c r="T52" s="63"/>
      <c r="U52" s="64"/>
      <c r="V52" s="79"/>
      <c r="W52" s="13"/>
      <c r="X52" s="63"/>
      <c r="Y52" s="63"/>
      <c r="Z52" s="64"/>
      <c r="AA52" s="79"/>
      <c r="AB52" s="13"/>
      <c r="AC52" s="66"/>
      <c r="AD52" s="66"/>
      <c r="AE52" s="64"/>
      <c r="AF52" s="65"/>
      <c r="AG52" s="13"/>
      <c r="AH52" s="63"/>
      <c r="AI52" s="63"/>
      <c r="AJ52" s="64"/>
      <c r="AK52" s="79"/>
      <c r="AL52" s="13"/>
      <c r="AM52" s="63"/>
      <c r="AN52" s="63"/>
      <c r="AO52" s="64"/>
      <c r="AP52" s="79"/>
      <c r="AQ52" s="13"/>
      <c r="AR52" s="63"/>
      <c r="AS52" s="63">
        <v>14971563.880000001</v>
      </c>
      <c r="AT52" s="64"/>
      <c r="AU52" s="79"/>
      <c r="AV52" s="13"/>
      <c r="AW52" s="63"/>
      <c r="AX52" s="63">
        <v>2091.42</v>
      </c>
      <c r="AY52" s="64"/>
      <c r="AZ52" s="79"/>
      <c r="BA52" s="13"/>
      <c r="BB52" s="63"/>
      <c r="BC52" s="63"/>
      <c r="BD52" s="64"/>
      <c r="BE52" s="79"/>
      <c r="BF52" s="13"/>
      <c r="BG52" s="63"/>
      <c r="BH52" s="63">
        <v>1654210</v>
      </c>
      <c r="BI52" s="64"/>
      <c r="BJ52" s="63"/>
    </row>
    <row r="53" spans="1:62" x14ac:dyDescent="0.35">
      <c r="A53" s="50" t="s">
        <v>65</v>
      </c>
      <c r="B53" s="26">
        <f t="shared" si="12"/>
        <v>228186.04</v>
      </c>
      <c r="C53" s="21"/>
      <c r="D53" s="63"/>
      <c r="E53" s="63"/>
      <c r="F53" s="64"/>
      <c r="G53" s="79"/>
      <c r="H53" s="13"/>
      <c r="I53" s="63"/>
      <c r="J53" s="63"/>
      <c r="K53" s="64"/>
      <c r="L53" s="79"/>
      <c r="M53" s="13"/>
      <c r="N53" s="63"/>
      <c r="O53" s="63">
        <v>1342.98</v>
      </c>
      <c r="P53" s="64"/>
      <c r="Q53" s="79"/>
      <c r="R53" s="13"/>
      <c r="S53" s="63"/>
      <c r="T53" s="63"/>
      <c r="U53" s="64"/>
      <c r="V53" s="79"/>
      <c r="W53" s="13"/>
      <c r="X53" s="63"/>
      <c r="Y53" s="63"/>
      <c r="Z53" s="64"/>
      <c r="AA53" s="79"/>
      <c r="AB53" s="13"/>
      <c r="AC53" s="66"/>
      <c r="AD53" s="66"/>
      <c r="AE53" s="64"/>
      <c r="AF53" s="65"/>
      <c r="AG53" s="13"/>
      <c r="AH53" s="63"/>
      <c r="AI53" s="63">
        <v>10916.31</v>
      </c>
      <c r="AJ53" s="64"/>
      <c r="AK53" s="79"/>
      <c r="AL53" s="13"/>
      <c r="AM53" s="63"/>
      <c r="AN53" s="63"/>
      <c r="AO53" s="64"/>
      <c r="AP53" s="79"/>
      <c r="AQ53" s="13"/>
      <c r="AR53" s="63"/>
      <c r="AS53" s="63">
        <v>212476.75</v>
      </c>
      <c r="AT53" s="64"/>
      <c r="AU53" s="79"/>
      <c r="AV53" s="13"/>
      <c r="AW53" s="63"/>
      <c r="AX53" s="63">
        <v>3300</v>
      </c>
      <c r="AY53" s="64"/>
      <c r="AZ53" s="79">
        <v>-150</v>
      </c>
      <c r="BA53" s="13"/>
      <c r="BB53" s="63"/>
      <c r="BC53" s="63"/>
      <c r="BD53" s="64"/>
      <c r="BE53" s="79"/>
      <c r="BF53" s="13"/>
      <c r="BG53" s="63"/>
      <c r="BH53" s="63">
        <v>300</v>
      </c>
      <c r="BI53" s="64"/>
      <c r="BJ53" s="63"/>
    </row>
    <row r="54" spans="1:62" x14ac:dyDescent="0.35">
      <c r="A54" s="50" t="s">
        <v>66</v>
      </c>
      <c r="B54" s="26">
        <f t="shared" si="12"/>
        <v>345411.08</v>
      </c>
      <c r="C54" s="21"/>
      <c r="D54" s="63"/>
      <c r="E54" s="63"/>
      <c r="F54" s="64"/>
      <c r="G54" s="79"/>
      <c r="H54" s="13"/>
      <c r="I54" s="63"/>
      <c r="J54" s="63"/>
      <c r="K54" s="64"/>
      <c r="L54" s="79"/>
      <c r="M54" s="13"/>
      <c r="N54" s="63"/>
      <c r="O54" s="63"/>
      <c r="P54" s="64"/>
      <c r="Q54" s="79"/>
      <c r="R54" s="13"/>
      <c r="S54" s="63"/>
      <c r="T54" s="63"/>
      <c r="U54" s="64"/>
      <c r="V54" s="79"/>
      <c r="W54" s="13"/>
      <c r="X54" s="63"/>
      <c r="Y54" s="63"/>
      <c r="Z54" s="64"/>
      <c r="AA54" s="79"/>
      <c r="AB54" s="13"/>
      <c r="AC54" s="66"/>
      <c r="AD54" s="66"/>
      <c r="AE54" s="64"/>
      <c r="AF54" s="65"/>
      <c r="AG54" s="13"/>
      <c r="AH54" s="63"/>
      <c r="AI54" s="63"/>
      <c r="AJ54" s="64"/>
      <c r="AK54" s="79"/>
      <c r="AL54" s="13"/>
      <c r="AM54" s="63"/>
      <c r="AN54" s="63"/>
      <c r="AO54" s="64"/>
      <c r="AP54" s="79"/>
      <c r="AQ54" s="13"/>
      <c r="AR54" s="63"/>
      <c r="AS54" s="63">
        <v>10289.370000000001</v>
      </c>
      <c r="AT54" s="64"/>
      <c r="AU54" s="79"/>
      <c r="AV54" s="13"/>
      <c r="AW54" s="63"/>
      <c r="AX54" s="63"/>
      <c r="AY54" s="64"/>
      <c r="AZ54" s="79"/>
      <c r="BA54" s="13"/>
      <c r="BB54" s="80"/>
      <c r="BC54" s="80">
        <v>335121.71000000002</v>
      </c>
      <c r="BD54" s="81"/>
      <c r="BE54" s="82"/>
      <c r="BF54" s="13"/>
      <c r="BG54" s="63"/>
      <c r="BH54" s="63"/>
      <c r="BI54" s="64"/>
      <c r="BJ54" s="63"/>
    </row>
    <row r="55" spans="1:62" x14ac:dyDescent="0.35">
      <c r="A55" s="50" t="s">
        <v>67</v>
      </c>
      <c r="B55" s="26">
        <f t="shared" si="12"/>
        <v>160454.70000000001</v>
      </c>
      <c r="C55" s="21"/>
      <c r="D55" s="80"/>
      <c r="E55" s="80"/>
      <c r="F55" s="81"/>
      <c r="G55" s="82"/>
      <c r="H55" s="13"/>
      <c r="I55" s="80"/>
      <c r="J55" s="80"/>
      <c r="K55" s="81"/>
      <c r="L55" s="82"/>
      <c r="M55" s="13"/>
      <c r="N55" s="80"/>
      <c r="O55" s="80"/>
      <c r="P55" s="81"/>
      <c r="Q55" s="82"/>
      <c r="R55" s="13"/>
      <c r="S55" s="80"/>
      <c r="T55" s="80"/>
      <c r="U55" s="81"/>
      <c r="V55" s="82"/>
      <c r="W55" s="13"/>
      <c r="X55" s="80"/>
      <c r="Y55" s="80"/>
      <c r="Z55" s="81"/>
      <c r="AA55" s="82"/>
      <c r="AB55" s="13"/>
      <c r="AC55" s="66"/>
      <c r="AD55" s="83"/>
      <c r="AE55" s="64"/>
      <c r="AF55" s="65"/>
      <c r="AG55" s="13"/>
      <c r="AH55" s="80"/>
      <c r="AI55" s="80"/>
      <c r="AJ55" s="81"/>
      <c r="AK55" s="82"/>
      <c r="AL55" s="13"/>
      <c r="AM55" s="80"/>
      <c r="AN55" s="80"/>
      <c r="AO55" s="81"/>
      <c r="AP55" s="82"/>
      <c r="AQ55" s="13"/>
      <c r="AR55" s="80"/>
      <c r="AS55" s="80"/>
      <c r="AT55" s="81"/>
      <c r="AU55" s="82"/>
      <c r="AV55" s="13"/>
      <c r="AW55" s="80"/>
      <c r="AX55" s="80"/>
      <c r="AY55" s="81"/>
      <c r="AZ55" s="82"/>
      <c r="BA55" s="13"/>
      <c r="BB55" s="80"/>
      <c r="BC55" s="80">
        <v>160454.70000000001</v>
      </c>
      <c r="BD55" s="81"/>
      <c r="BE55" s="82"/>
      <c r="BF55" s="13"/>
      <c r="BG55" s="80"/>
      <c r="BH55" s="80"/>
      <c r="BI55" s="81"/>
      <c r="BJ55" s="80"/>
    </row>
    <row r="56" spans="1:62" x14ac:dyDescent="0.35">
      <c r="A56" s="50" t="s">
        <v>68</v>
      </c>
      <c r="B56" s="26">
        <f t="shared" si="12"/>
        <v>34187197.140000001</v>
      </c>
      <c r="C56" s="21"/>
      <c r="D56" s="80"/>
      <c r="E56" s="80"/>
      <c r="F56" s="81"/>
      <c r="G56" s="82"/>
      <c r="H56" s="13"/>
      <c r="I56" s="80"/>
      <c r="J56" s="80"/>
      <c r="K56" s="81"/>
      <c r="L56" s="82"/>
      <c r="M56" s="13"/>
      <c r="N56" s="80"/>
      <c r="O56" s="80">
        <v>1362.33</v>
      </c>
      <c r="P56" s="81"/>
      <c r="Q56" s="82"/>
      <c r="R56" s="13"/>
      <c r="S56" s="80"/>
      <c r="T56" s="80">
        <v>32054202.870000001</v>
      </c>
      <c r="U56" s="81"/>
      <c r="V56" s="82">
        <v>-157.56</v>
      </c>
      <c r="W56" s="13"/>
      <c r="X56" s="80"/>
      <c r="Y56" s="80">
        <v>20920.919999999998</v>
      </c>
      <c r="Z56" s="81"/>
      <c r="AA56" s="82">
        <v>-48419.73</v>
      </c>
      <c r="AB56" s="13"/>
      <c r="AC56" s="80"/>
      <c r="AD56" s="80"/>
      <c r="AE56" s="81"/>
      <c r="AF56" s="82">
        <v>-8098.17</v>
      </c>
      <c r="AG56" s="13"/>
      <c r="AH56" s="80"/>
      <c r="AI56" s="80"/>
      <c r="AJ56" s="81"/>
      <c r="AK56" s="82"/>
      <c r="AL56" s="13"/>
      <c r="AM56" s="80"/>
      <c r="AN56" s="80">
        <v>5929.17</v>
      </c>
      <c r="AO56" s="81"/>
      <c r="AP56" s="82"/>
      <c r="AQ56" s="13"/>
      <c r="AR56" s="80"/>
      <c r="AS56" s="80">
        <v>2151088.8499999996</v>
      </c>
      <c r="AT56" s="81"/>
      <c r="AU56" s="82"/>
      <c r="AV56" s="13"/>
      <c r="AW56" s="80"/>
      <c r="AX56" s="80">
        <v>10368.459999999999</v>
      </c>
      <c r="AY56" s="81"/>
      <c r="AZ56" s="82"/>
      <c r="BA56" s="13"/>
      <c r="BB56" s="80"/>
      <c r="BC56" s="80"/>
      <c r="BD56" s="81"/>
      <c r="BE56" s="82"/>
      <c r="BF56" s="13"/>
      <c r="BG56" s="80"/>
      <c r="BH56" s="80"/>
      <c r="BI56" s="81"/>
      <c r="BJ56" s="80"/>
    </row>
    <row r="57" spans="1:62" x14ac:dyDescent="0.35">
      <c r="A57" s="50" t="s">
        <v>69</v>
      </c>
      <c r="B57" s="26">
        <f t="shared" si="12"/>
        <v>75483.759999999995</v>
      </c>
      <c r="C57" s="21"/>
      <c r="D57" s="63"/>
      <c r="E57" s="63"/>
      <c r="F57" s="64"/>
      <c r="G57" s="79"/>
      <c r="H57" s="13"/>
      <c r="I57" s="63"/>
      <c r="J57" s="63"/>
      <c r="K57" s="64"/>
      <c r="L57" s="79"/>
      <c r="M57" s="13"/>
      <c r="N57" s="63"/>
      <c r="O57" s="63"/>
      <c r="P57" s="64"/>
      <c r="Q57" s="79"/>
      <c r="R57" s="13"/>
      <c r="S57" s="63"/>
      <c r="T57" s="63"/>
      <c r="U57" s="64"/>
      <c r="V57" s="79"/>
      <c r="W57" s="13"/>
      <c r="X57" s="63"/>
      <c r="Y57" s="63"/>
      <c r="Z57" s="64"/>
      <c r="AA57" s="79"/>
      <c r="AB57" s="13"/>
      <c r="AC57" s="63"/>
      <c r="AD57" s="63"/>
      <c r="AE57" s="64"/>
      <c r="AF57" s="79"/>
      <c r="AG57" s="13"/>
      <c r="AH57" s="63"/>
      <c r="AI57" s="63"/>
      <c r="AJ57" s="64"/>
      <c r="AK57" s="79"/>
      <c r="AL57" s="13"/>
      <c r="AM57" s="63"/>
      <c r="AN57" s="63"/>
      <c r="AO57" s="64"/>
      <c r="AP57" s="79"/>
      <c r="AQ57" s="13"/>
      <c r="AR57" s="63"/>
      <c r="AS57" s="63"/>
      <c r="AT57" s="64"/>
      <c r="AU57" s="79"/>
      <c r="AV57" s="13"/>
      <c r="AW57" s="63"/>
      <c r="AX57" s="63"/>
      <c r="AY57" s="64"/>
      <c r="AZ57" s="79"/>
      <c r="BA57" s="13"/>
      <c r="BB57" s="63"/>
      <c r="BC57" s="63"/>
      <c r="BD57" s="64"/>
      <c r="BE57" s="79"/>
      <c r="BF57" s="13"/>
      <c r="BG57" s="80"/>
      <c r="BH57" s="80">
        <v>75483.759999999995</v>
      </c>
      <c r="BI57" s="81"/>
      <c r="BJ57" s="80"/>
    </row>
    <row r="58" spans="1:62" ht="15" thickBot="1" x14ac:dyDescent="0.4">
      <c r="A58" s="50" t="s">
        <v>70</v>
      </c>
      <c r="B58" s="26">
        <f t="shared" si="12"/>
        <v>984909.83</v>
      </c>
      <c r="C58" s="21"/>
      <c r="D58" s="69"/>
      <c r="E58" s="69"/>
      <c r="F58" s="70"/>
      <c r="G58" s="84"/>
      <c r="H58" s="13"/>
      <c r="I58" s="69"/>
      <c r="J58" s="69"/>
      <c r="K58" s="70"/>
      <c r="L58" s="84"/>
      <c r="M58" s="13"/>
      <c r="N58" s="69"/>
      <c r="O58" s="69"/>
      <c r="P58" s="70"/>
      <c r="Q58" s="84"/>
      <c r="R58" s="13"/>
      <c r="S58" s="69"/>
      <c r="T58" s="69"/>
      <c r="U58" s="70"/>
      <c r="V58" s="84"/>
      <c r="W58" s="13"/>
      <c r="X58" s="69"/>
      <c r="Y58" s="69"/>
      <c r="Z58" s="70"/>
      <c r="AA58" s="84"/>
      <c r="AB58" s="13"/>
      <c r="AC58" s="69"/>
      <c r="AD58" s="69"/>
      <c r="AE58" s="70"/>
      <c r="AF58" s="84"/>
      <c r="AG58" s="13"/>
      <c r="AH58" s="69"/>
      <c r="AI58" s="69"/>
      <c r="AJ58" s="70"/>
      <c r="AK58" s="84"/>
      <c r="AL58" s="13"/>
      <c r="AM58" s="69"/>
      <c r="AN58" s="69"/>
      <c r="AO58" s="70"/>
      <c r="AP58" s="84"/>
      <c r="AQ58" s="13"/>
      <c r="AR58" s="69"/>
      <c r="AS58" s="69"/>
      <c r="AT58" s="70"/>
      <c r="AU58" s="84"/>
      <c r="AV58" s="13"/>
      <c r="AW58" s="69"/>
      <c r="AX58" s="69"/>
      <c r="AY58" s="70"/>
      <c r="AZ58" s="84"/>
      <c r="BA58" s="13"/>
      <c r="BB58" s="69"/>
      <c r="BC58" s="69"/>
      <c r="BD58" s="70"/>
      <c r="BE58" s="84"/>
      <c r="BF58" s="13"/>
      <c r="BG58" s="69"/>
      <c r="BH58" s="69">
        <v>984909.83</v>
      </c>
      <c r="BI58" s="70"/>
      <c r="BJ58" s="69"/>
    </row>
    <row r="59" spans="1:62" ht="16" thickBot="1" x14ac:dyDescent="0.4">
      <c r="A59" s="33" t="s">
        <v>71</v>
      </c>
      <c r="B59" s="45">
        <f>SUM(B60:B60)</f>
        <v>1193137.43</v>
      </c>
      <c r="C59" s="46"/>
      <c r="D59" s="35"/>
      <c r="E59" s="36"/>
      <c r="F59" s="36"/>
      <c r="G59" s="37"/>
      <c r="H59" s="13"/>
      <c r="I59" s="35"/>
      <c r="J59" s="36"/>
      <c r="K59" s="36"/>
      <c r="L59" s="37"/>
      <c r="M59" s="13"/>
      <c r="N59" s="35"/>
      <c r="O59" s="36"/>
      <c r="P59" s="36"/>
      <c r="Q59" s="37"/>
      <c r="R59" s="13"/>
      <c r="S59" s="35"/>
      <c r="T59" s="36"/>
      <c r="U59" s="36"/>
      <c r="V59" s="37"/>
      <c r="W59" s="13"/>
      <c r="X59" s="35"/>
      <c r="Y59" s="36"/>
      <c r="Z59" s="36"/>
      <c r="AA59" s="37"/>
      <c r="AB59" s="13"/>
      <c r="AC59" s="35"/>
      <c r="AD59" s="36"/>
      <c r="AE59" s="36"/>
      <c r="AF59" s="37"/>
      <c r="AG59" s="13"/>
      <c r="AH59" s="35"/>
      <c r="AI59" s="36"/>
      <c r="AJ59" s="36"/>
      <c r="AK59" s="37"/>
      <c r="AL59" s="13"/>
      <c r="AM59" s="35"/>
      <c r="AN59" s="36"/>
      <c r="AO59" s="36"/>
      <c r="AP59" s="37"/>
      <c r="AQ59" s="13"/>
      <c r="AR59" s="35"/>
      <c r="AS59" s="36"/>
      <c r="AT59" s="36"/>
      <c r="AU59" s="37"/>
      <c r="AV59" s="13"/>
      <c r="AW59" s="35">
        <f>SUM(AW60)</f>
        <v>123853.5</v>
      </c>
      <c r="AX59" s="36">
        <f t="shared" ref="AX59:AZ59" si="14">SUM(AX60)</f>
        <v>27247.77</v>
      </c>
      <c r="AY59" s="36">
        <f t="shared" si="14"/>
        <v>0</v>
      </c>
      <c r="AZ59" s="37">
        <f t="shared" si="14"/>
        <v>0</v>
      </c>
      <c r="BA59" s="13"/>
      <c r="BB59" s="35">
        <f>SUM(BB60)</f>
        <v>551164.5</v>
      </c>
      <c r="BC59" s="36">
        <f t="shared" ref="BC59:BE59" si="15">SUM(BC60)</f>
        <v>121256.19</v>
      </c>
      <c r="BD59" s="36">
        <f t="shared" si="15"/>
        <v>0</v>
      </c>
      <c r="BE59" s="37">
        <f t="shared" si="15"/>
        <v>0</v>
      </c>
      <c r="BF59" s="13"/>
      <c r="BG59" s="35">
        <f>SUM(BG60)</f>
        <v>302963.5</v>
      </c>
      <c r="BH59" s="36">
        <f t="shared" ref="BH59:BJ59" si="16">SUM(BH60)</f>
        <v>66651.97</v>
      </c>
      <c r="BI59" s="36">
        <f t="shared" si="16"/>
        <v>0</v>
      </c>
      <c r="BJ59" s="36">
        <f t="shared" si="16"/>
        <v>0</v>
      </c>
    </row>
    <row r="60" spans="1:62" ht="15" thickBot="1" x14ac:dyDescent="0.4">
      <c r="A60" s="85" t="s">
        <v>72</v>
      </c>
      <c r="B60" s="86">
        <f t="shared" si="12"/>
        <v>1193137.43</v>
      </c>
      <c r="C60" s="21"/>
      <c r="D60" s="80"/>
      <c r="E60" s="80"/>
      <c r="F60" s="81"/>
      <c r="G60" s="82"/>
      <c r="H60" s="13"/>
      <c r="I60" s="80"/>
      <c r="J60" s="80"/>
      <c r="K60" s="81"/>
      <c r="L60" s="82"/>
      <c r="M60" s="13"/>
      <c r="N60" s="80"/>
      <c r="O60" s="80"/>
      <c r="P60" s="81"/>
      <c r="Q60" s="82"/>
      <c r="R60" s="13"/>
      <c r="S60" s="80"/>
      <c r="T60" s="80"/>
      <c r="U60" s="81"/>
      <c r="V60" s="82"/>
      <c r="W60" s="13"/>
      <c r="X60" s="80"/>
      <c r="Y60" s="80"/>
      <c r="Z60" s="81"/>
      <c r="AA60" s="82"/>
      <c r="AB60" s="13"/>
      <c r="AC60" s="80"/>
      <c r="AD60" s="80"/>
      <c r="AE60" s="81"/>
      <c r="AF60" s="82"/>
      <c r="AG60" s="13"/>
      <c r="AH60" s="80"/>
      <c r="AI60" s="80"/>
      <c r="AJ60" s="81"/>
      <c r="AK60" s="82"/>
      <c r="AL60" s="13"/>
      <c r="AM60" s="80"/>
      <c r="AN60" s="80"/>
      <c r="AO60" s="81"/>
      <c r="AP60" s="82"/>
      <c r="AQ60" s="13"/>
      <c r="AR60" s="80"/>
      <c r="AS60" s="80"/>
      <c r="AT60" s="81"/>
      <c r="AU60" s="82"/>
      <c r="AV60" s="13"/>
      <c r="AW60" s="80">
        <v>123853.5</v>
      </c>
      <c r="AX60" s="80">
        <v>27247.77</v>
      </c>
      <c r="AY60" s="81"/>
      <c r="AZ60" s="82"/>
      <c r="BA60" s="13"/>
      <c r="BB60" s="80">
        <v>551164.5</v>
      </c>
      <c r="BC60" s="80">
        <v>121256.19</v>
      </c>
      <c r="BD60" s="81"/>
      <c r="BE60" s="82"/>
      <c r="BF60" s="13"/>
      <c r="BG60" s="80">
        <v>302963.5</v>
      </c>
      <c r="BH60" s="80">
        <v>66651.97</v>
      </c>
      <c r="BI60" s="81"/>
      <c r="BJ60" s="80"/>
    </row>
    <row r="61" spans="1:62" ht="22.5" customHeight="1" thickBot="1" x14ac:dyDescent="0.4">
      <c r="A61" s="87" t="s">
        <v>73</v>
      </c>
      <c r="B61" s="88">
        <f>+B42+B39+B22+B16+B13+B5+B59</f>
        <v>395128435.73999995</v>
      </c>
      <c r="C61" s="89"/>
      <c r="D61" s="90">
        <f>SUM(D42,D39,D22,D16,D13,D5)</f>
        <v>107382675.50999999</v>
      </c>
      <c r="E61" s="91">
        <f>SUM(E42,E39,E22,E16,E13,E5)</f>
        <v>1048502.4199999999</v>
      </c>
      <c r="F61" s="91">
        <f>SUM(F42,F39,F22,F16,F13,F5)</f>
        <v>-167805.45</v>
      </c>
      <c r="G61" s="92">
        <f>SUM(G42,G39,G22,G16,G13,G5)</f>
        <v>-70449.06</v>
      </c>
      <c r="H61" s="93"/>
      <c r="I61" s="90">
        <f>SUM(I42,I39,I22,I16,I13,I5)</f>
        <v>18468966.199999996</v>
      </c>
      <c r="J61" s="91">
        <f>SUM(J42,J39,J22,J16,J13,J5)</f>
        <v>1781282.1699999997</v>
      </c>
      <c r="K61" s="91">
        <f>SUM(K42,K39,K22,K16,K13,K5)</f>
        <v>-34703.1</v>
      </c>
      <c r="L61" s="92">
        <f>SUM(L42,L39,L22,L16,L13,L5)</f>
        <v>-51494.410000000011</v>
      </c>
      <c r="M61" s="93"/>
      <c r="N61" s="90">
        <f>SUM(N42,N39,N22,N16,N13,N5)</f>
        <v>20228207.170000002</v>
      </c>
      <c r="O61" s="91">
        <f>SUM(O42,O39,O22,O16,O13,O5)</f>
        <v>1978863.3200000003</v>
      </c>
      <c r="P61" s="91">
        <f>SUM(P42,P39,P22,P16,P13,P5)</f>
        <v>-65888.33</v>
      </c>
      <c r="Q61" s="92">
        <f>SUM(Q42,Q39,Q22,Q16,Q13,Q5)</f>
        <v>-24379.950000000008</v>
      </c>
      <c r="R61" s="93"/>
      <c r="S61" s="90">
        <f>SUM(S42,S39,S22,S16,S13,S5)</f>
        <v>22222636.949999999</v>
      </c>
      <c r="T61" s="91">
        <f>SUM(T42,T39,T22,T16,T13,T5)</f>
        <v>44892625.710000001</v>
      </c>
      <c r="U61" s="91">
        <f>SUM(U42,U39,U22,U16,U13,U5)</f>
        <v>-89814.04</v>
      </c>
      <c r="V61" s="92">
        <f>SUM(V42,V39,V22,V16,V13,V5)</f>
        <v>-32740.01</v>
      </c>
      <c r="W61" s="93"/>
      <c r="X61" s="90">
        <f>SUM(X42,X39,X22,X16,X13,X5)</f>
        <v>27939216.270000003</v>
      </c>
      <c r="Y61" s="91">
        <f>SUM(Y42,Y39,Y22,Y16,Y13,Y5)</f>
        <v>9245018.0799999982</v>
      </c>
      <c r="Z61" s="91">
        <f>SUM(Z42,Z39,Z22,Z16,Z13,Z5)</f>
        <v>-90732.249999999985</v>
      </c>
      <c r="AA61" s="92">
        <f>SUM(AA42,AA39,AA22,AA16,AA13,AA5)</f>
        <v>-75393.31</v>
      </c>
      <c r="AB61" s="93"/>
      <c r="AC61" s="90">
        <f>SUM(AC42,AC39,AC22,AC16,AC13,AC5)</f>
        <v>4605634.9900000012</v>
      </c>
      <c r="AD61" s="91">
        <f>SUM(AD42,AD39,AD22,AD16,AD13,AD5)</f>
        <v>1625302.3000000003</v>
      </c>
      <c r="AE61" s="91">
        <f>SUM(AE42,AE39,AE22,AE16,AE13,AE5)</f>
        <v>-28512.079999999998</v>
      </c>
      <c r="AF61" s="92">
        <f>SUM(AF42,AF39,AF22,AF16,AF13,AF5)</f>
        <v>-17732.57</v>
      </c>
      <c r="AG61" s="93"/>
      <c r="AH61" s="90">
        <f>SUM(AH42,AH39,AH22,AH16,AH13,AH5)</f>
        <v>9207075.5600000005</v>
      </c>
      <c r="AI61" s="91">
        <f>SUM(AI42,AI39,AI22,AI16,AI13,AI5)</f>
        <v>3018111.95</v>
      </c>
      <c r="AJ61" s="91">
        <f>SUM(AJ42,AJ39,AJ22,AJ16,AJ13,AJ5)</f>
        <v>-19762.5</v>
      </c>
      <c r="AK61" s="92">
        <f>SUM(AK42,AK39,AK22,AK16,AK13,AK5)</f>
        <v>-5731.2900000000009</v>
      </c>
      <c r="AL61" s="93"/>
      <c r="AM61" s="90">
        <f>SUM(AM42,AM39,AM22,AM16,AM13,AM5)</f>
        <v>3929257.6699999995</v>
      </c>
      <c r="AN61" s="91">
        <f>SUM(AN42,AN39,AN22,AN16,AN13,AN5)</f>
        <v>1332210.0899999999</v>
      </c>
      <c r="AO61" s="91">
        <f>SUM(AO42,AO39,AO22,AO16,AO13,AO5)</f>
        <v>-98649.54</v>
      </c>
      <c r="AP61" s="92">
        <f>SUM(AP42,AP39,AP22,AP16,AP13,AP5)</f>
        <v>-27937.559999999998</v>
      </c>
      <c r="AQ61" s="93"/>
      <c r="AR61" s="90">
        <f>SUM(AR42,AR39,AR22,AR16,AR13,AR5)</f>
        <v>12448533.789999999</v>
      </c>
      <c r="AS61" s="91">
        <f>SUM(AS42,AS39,AS22,AS16,AS13,AS5)</f>
        <v>24089018.060000002</v>
      </c>
      <c r="AT61" s="91">
        <f>SUM(AT42,AT39,AT22,AT16,AT13,AT5)</f>
        <v>-64357.48</v>
      </c>
      <c r="AU61" s="92">
        <f>SUM(AU42,AU39,AU22,AU16,AU13,AU5)</f>
        <v>-8336.2999999999993</v>
      </c>
      <c r="AV61" s="93"/>
      <c r="AW61" s="90">
        <f>SUM(AW42,AW39,AW22,AW16,AW13,AW5,AW59)</f>
        <v>10051996.769999998</v>
      </c>
      <c r="AX61" s="91">
        <f t="shared" ref="AX61:AZ61" si="17">SUM(AX42,AX39,AX22,AX16,AX13,AX5,AX59)</f>
        <v>3763376.9099999988</v>
      </c>
      <c r="AY61" s="91">
        <f t="shared" si="17"/>
        <v>-9087.0000000000018</v>
      </c>
      <c r="AZ61" s="92">
        <f t="shared" si="17"/>
        <v>-4562.68</v>
      </c>
      <c r="BA61" s="93"/>
      <c r="BB61" s="90">
        <f>SUM(BB42,BB39,BB22,BB16,BB13,BB5,BB59)</f>
        <v>21209275.949999996</v>
      </c>
      <c r="BC61" s="91">
        <f>SUM(BC42,BC39,BC22,BC16,BC13,BC5,BC59)</f>
        <v>8358522.0399999991</v>
      </c>
      <c r="BD61" s="91">
        <f>SUM(BD42,BD39,BD22,BD16,BD13,BD5)</f>
        <v>-113820.98999999999</v>
      </c>
      <c r="BE61" s="92">
        <f>SUM(BE42,BE39,BE22,BE16,BE13,BE5)</f>
        <v>-24519.09</v>
      </c>
      <c r="BF61" s="93"/>
      <c r="BG61" s="90">
        <f>SUM(BG42,BG39,BG22,BG16,BG13,BG5,BG59)</f>
        <v>19135631.300000001</v>
      </c>
      <c r="BH61" s="91">
        <f>SUM(BH42,BH39,BH22,BH16,BH13,BH5,BH59)</f>
        <v>18377103.609999999</v>
      </c>
      <c r="BI61" s="91">
        <f>SUM(BI42,BI39,BI22,BI16,BI13,BI5)</f>
        <v>-66351.92</v>
      </c>
      <c r="BJ61" s="91">
        <f>SUM(BJ42,BJ39,BJ22,BJ16,BJ13,BJ5)</f>
        <v>-17848.140000000003</v>
      </c>
    </row>
    <row r="63" spans="1:62" x14ac:dyDescent="0.35">
      <c r="C63">
        <v>16000.8</v>
      </c>
      <c r="O63" s="44"/>
      <c r="T63" s="44"/>
      <c r="Y63" s="44"/>
      <c r="AD63" s="44"/>
      <c r="AI63" s="44"/>
      <c r="AN63" s="44"/>
      <c r="AS63" s="44"/>
      <c r="AX63" s="44"/>
      <c r="BC63" s="44"/>
      <c r="BH63" s="44"/>
    </row>
    <row r="64" spans="1:62" x14ac:dyDescent="0.35">
      <c r="A64" s="44"/>
      <c r="B64" s="44"/>
      <c r="O64" s="44"/>
      <c r="T64" s="44"/>
      <c r="Y64" s="44"/>
      <c r="AD64" s="44"/>
      <c r="AI64" s="44"/>
      <c r="AN64" s="44"/>
      <c r="AS64" s="44"/>
      <c r="AX64" s="44"/>
      <c r="BC64" s="44"/>
      <c r="BH64" s="44"/>
    </row>
    <row r="65" spans="2:61" x14ac:dyDescent="0.35">
      <c r="B65" s="44"/>
      <c r="D65" s="44"/>
    </row>
    <row r="66" spans="2:61" x14ac:dyDescent="0.35">
      <c r="B66" s="44"/>
      <c r="D66" s="44"/>
      <c r="AY66" s="44"/>
      <c r="BD66" s="44"/>
      <c r="BI66" s="44"/>
    </row>
    <row r="67" spans="2:61" x14ac:dyDescent="0.35">
      <c r="B67" s="44"/>
      <c r="C67" s="44"/>
      <c r="D67" s="44"/>
      <c r="E67" s="44"/>
      <c r="F67" s="44"/>
      <c r="G67" s="44"/>
      <c r="I67" s="44"/>
      <c r="J67" s="44"/>
      <c r="K67" s="44"/>
      <c r="L67" s="44"/>
      <c r="AY67" s="44"/>
      <c r="BD67" s="44"/>
      <c r="BI67" s="44"/>
    </row>
    <row r="68" spans="2:61" x14ac:dyDescent="0.35">
      <c r="B68" s="44"/>
      <c r="D68" s="44"/>
    </row>
    <row r="69" spans="2:61" x14ac:dyDescent="0.35">
      <c r="D69" s="44"/>
      <c r="O69" s="44"/>
      <c r="T69" s="44"/>
      <c r="Y69" s="44"/>
      <c r="AD69" s="44"/>
      <c r="AI69" s="44"/>
      <c r="AN69" s="44"/>
      <c r="AS69" s="44"/>
      <c r="AX69" s="44"/>
      <c r="BC69" s="44"/>
      <c r="BH69" s="44"/>
    </row>
    <row r="70" spans="2:61" x14ac:dyDescent="0.35">
      <c r="D70" s="44"/>
      <c r="S70" s="94"/>
      <c r="X70" s="94"/>
      <c r="AC70" s="94"/>
      <c r="AH70" s="94"/>
      <c r="AM70" s="94"/>
      <c r="AR70" s="94"/>
      <c r="AW70" s="94"/>
      <c r="BB70" s="94"/>
      <c r="BG70" s="94"/>
    </row>
    <row r="71" spans="2:61" x14ac:dyDescent="0.35">
      <c r="D71" s="44"/>
    </row>
    <row r="74" spans="2:61" x14ac:dyDescent="0.35">
      <c r="B74" s="94"/>
      <c r="J74" s="94"/>
    </row>
    <row r="75" spans="2:61" x14ac:dyDescent="0.35">
      <c r="B75" s="94"/>
      <c r="J75" s="94"/>
    </row>
    <row r="76" spans="2:61" x14ac:dyDescent="0.35">
      <c r="B76" s="94"/>
      <c r="J76" s="94"/>
    </row>
    <row r="77" spans="2:61" x14ac:dyDescent="0.35">
      <c r="B77" s="94"/>
      <c r="J77" s="94"/>
    </row>
    <row r="78" spans="2:61" x14ac:dyDescent="0.35">
      <c r="B78" s="94"/>
      <c r="E78" s="94"/>
      <c r="F78" s="94"/>
      <c r="J78" s="94"/>
    </row>
    <row r="79" spans="2:61" x14ac:dyDescent="0.35">
      <c r="B79" s="94"/>
      <c r="J79" s="94"/>
    </row>
    <row r="80" spans="2:61" x14ac:dyDescent="0.35">
      <c r="B80" s="94"/>
      <c r="J80" s="94"/>
    </row>
  </sheetData>
  <mergeCells count="38">
    <mergeCell ref="BG3:BH3"/>
    <mergeCell ref="BI3:BJ3"/>
    <mergeCell ref="AR3:AS3"/>
    <mergeCell ref="AT3:AU3"/>
    <mergeCell ref="AW3:AX3"/>
    <mergeCell ref="AY3:AZ3"/>
    <mergeCell ref="BB3:BC3"/>
    <mergeCell ref="BD3:BE3"/>
    <mergeCell ref="AC3:AD3"/>
    <mergeCell ref="AE3:AF3"/>
    <mergeCell ref="AH3:AI3"/>
    <mergeCell ref="AJ3:AK3"/>
    <mergeCell ref="AM3:AN3"/>
    <mergeCell ref="AO3:AP3"/>
    <mergeCell ref="BG2:BJ2"/>
    <mergeCell ref="B3:B4"/>
    <mergeCell ref="D3:E3"/>
    <mergeCell ref="F3:G3"/>
    <mergeCell ref="I3:J3"/>
    <mergeCell ref="K3:L3"/>
    <mergeCell ref="N3:O3"/>
    <mergeCell ref="P3:Q3"/>
    <mergeCell ref="S3:T3"/>
    <mergeCell ref="U3:V3"/>
    <mergeCell ref="AC2:AF2"/>
    <mergeCell ref="AH2:AK2"/>
    <mergeCell ref="AM2:AP2"/>
    <mergeCell ref="AR2:AU2"/>
    <mergeCell ref="AW2:AZ2"/>
    <mergeCell ref="BB2:BE2"/>
    <mergeCell ref="A2:A3"/>
    <mergeCell ref="D2:G2"/>
    <mergeCell ref="I2:L2"/>
    <mergeCell ref="N2:Q2"/>
    <mergeCell ref="S2:V2"/>
    <mergeCell ref="X2:AA2"/>
    <mergeCell ref="X3:Y3"/>
    <mergeCell ref="Z3:A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TABELA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Kolarič</dc:creator>
  <cp:lastModifiedBy>Tanja Kolarič</cp:lastModifiedBy>
  <dcterms:created xsi:type="dcterms:W3CDTF">2023-01-11T13:11:16Z</dcterms:created>
  <dcterms:modified xsi:type="dcterms:W3CDTF">2023-01-11T13:16:28Z</dcterms:modified>
</cp:coreProperties>
</file>