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F\POROČANJE\INFORMIRANJE\PR\IZPLAČILA ARSKTRP\IZPLAČILA ARSKTRP PO MESECIH V KOL.LETIH\2022\"/>
    </mc:Choice>
  </mc:AlternateContent>
  <bookViews>
    <workbookView xWindow="0" yWindow="0" windowWidth="25200" windowHeight="11985"/>
  </bookViews>
  <sheets>
    <sheet name="TABEL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  <c r="B45" i="1"/>
  <c r="B44" i="1"/>
  <c r="B43" i="1"/>
  <c r="B42" i="1"/>
  <c r="B41" i="1"/>
  <c r="B40" i="1"/>
  <c r="B39" i="1"/>
  <c r="B37" i="1" s="1"/>
  <c r="B47" i="1" s="1"/>
  <c r="B38" i="1"/>
  <c r="V37" i="1"/>
  <c r="V47" i="1" s="1"/>
  <c r="U37" i="1"/>
  <c r="U47" i="1" s="1"/>
  <c r="T37" i="1"/>
  <c r="T47" i="1" s="1"/>
  <c r="S37" i="1"/>
  <c r="Q37" i="1"/>
  <c r="P37" i="1"/>
  <c r="P47" i="1" s="1"/>
  <c r="O37" i="1"/>
  <c r="O47" i="1" s="1"/>
  <c r="N37" i="1"/>
  <c r="L37" i="1"/>
  <c r="K37" i="1"/>
  <c r="K47" i="1" s="1"/>
  <c r="J37" i="1"/>
  <c r="J47" i="1" s="1"/>
  <c r="I37" i="1"/>
  <c r="G37" i="1"/>
  <c r="F37" i="1"/>
  <c r="F47" i="1" s="1"/>
  <c r="E37" i="1"/>
  <c r="E47" i="1" s="1"/>
  <c r="D37" i="1"/>
  <c r="B36" i="1"/>
  <c r="B35" i="1"/>
  <c r="B34" i="1" s="1"/>
  <c r="V34" i="1"/>
  <c r="U34" i="1"/>
  <c r="T34" i="1"/>
  <c r="S34" i="1"/>
  <c r="Q34" i="1"/>
  <c r="P34" i="1"/>
  <c r="O34" i="1"/>
  <c r="N34" i="1"/>
  <c r="L34" i="1"/>
  <c r="K34" i="1"/>
  <c r="J34" i="1"/>
  <c r="I34" i="1"/>
  <c r="G34" i="1"/>
  <c r="F34" i="1"/>
  <c r="E34" i="1"/>
  <c r="D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 s="1"/>
  <c r="V18" i="1"/>
  <c r="U18" i="1"/>
  <c r="T18" i="1"/>
  <c r="S18" i="1"/>
  <c r="Q18" i="1"/>
  <c r="P18" i="1"/>
  <c r="O18" i="1"/>
  <c r="N18" i="1"/>
  <c r="L18" i="1"/>
  <c r="K18" i="1"/>
  <c r="J18" i="1"/>
  <c r="I18" i="1"/>
  <c r="G18" i="1"/>
  <c r="F18" i="1"/>
  <c r="E18" i="1"/>
  <c r="D18" i="1"/>
  <c r="B17" i="1"/>
  <c r="B16" i="1"/>
  <c r="B15" i="1"/>
  <c r="B14" i="1" s="1"/>
  <c r="V14" i="1"/>
  <c r="U14" i="1"/>
  <c r="T14" i="1"/>
  <c r="S14" i="1"/>
  <c r="Q14" i="1"/>
  <c r="P14" i="1"/>
  <c r="O14" i="1"/>
  <c r="N14" i="1"/>
  <c r="L14" i="1"/>
  <c r="K14" i="1"/>
  <c r="J14" i="1"/>
  <c r="I14" i="1"/>
  <c r="G14" i="1"/>
  <c r="F14" i="1"/>
  <c r="E14" i="1"/>
  <c r="D14" i="1"/>
  <c r="B13" i="1"/>
  <c r="B12" i="1"/>
  <c r="B11" i="1" s="1"/>
  <c r="V11" i="1"/>
  <c r="U11" i="1"/>
  <c r="T11" i="1"/>
  <c r="S11" i="1"/>
  <c r="S47" i="1" s="1"/>
  <c r="Q11" i="1"/>
  <c r="Q47" i="1" s="1"/>
  <c r="P11" i="1"/>
  <c r="O11" i="1"/>
  <c r="N11" i="1"/>
  <c r="N47" i="1" s="1"/>
  <c r="L11" i="1"/>
  <c r="L47" i="1" s="1"/>
  <c r="K11" i="1"/>
  <c r="J11" i="1"/>
  <c r="I11" i="1"/>
  <c r="I47" i="1" s="1"/>
  <c r="G11" i="1"/>
  <c r="G47" i="1" s="1"/>
  <c r="F11" i="1"/>
  <c r="E11" i="1"/>
  <c r="D11" i="1"/>
  <c r="D47" i="1" s="1"/>
  <c r="B10" i="1"/>
  <c r="B9" i="1"/>
  <c r="B8" i="1"/>
  <c r="B7" i="1"/>
  <c r="B5" i="1" s="1"/>
  <c r="B6" i="1"/>
  <c r="V5" i="1"/>
  <c r="U5" i="1"/>
  <c r="T5" i="1"/>
  <c r="S5" i="1"/>
  <c r="Q5" i="1"/>
  <c r="P5" i="1"/>
  <c r="O5" i="1"/>
  <c r="N5" i="1"/>
  <c r="L5" i="1"/>
  <c r="K5" i="1"/>
  <c r="J5" i="1"/>
  <c r="I5" i="1"/>
  <c r="G5" i="1"/>
  <c r="F5" i="1"/>
  <c r="E5" i="1"/>
  <c r="D5" i="1"/>
</calcChain>
</file>

<file path=xl/sharedStrings.xml><?xml version="1.0" encoding="utf-8"?>
<sst xmlns="http://schemas.openxmlformats.org/spreadsheetml/2006/main" count="73" uniqueCount="52">
  <si>
    <t>UKREPI PO SKLADIH</t>
  </si>
  <si>
    <t>JANUAR</t>
  </si>
  <si>
    <t>FEBRUAR</t>
  </si>
  <si>
    <t>MAREC</t>
  </si>
  <si>
    <t>APRIL</t>
  </si>
  <si>
    <t>Skupna vsota v koledarskem letu 2022</t>
  </si>
  <si>
    <t>PLAČILA</t>
  </si>
  <si>
    <t>VRAČILA</t>
  </si>
  <si>
    <t>EU</t>
  </si>
  <si>
    <t>SLO</t>
  </si>
  <si>
    <t>EKJS</t>
  </si>
  <si>
    <t>Neposredna plačila</t>
  </si>
  <si>
    <t>Vinarstvo</t>
  </si>
  <si>
    <t>Šolska shema</t>
  </si>
  <si>
    <t>Krizna destilacija vina</t>
  </si>
  <si>
    <t>Promocija</t>
  </si>
  <si>
    <t>EKSRP; PRP04-06</t>
  </si>
  <si>
    <t>OMD - Plačila območjem z naravnimi ali drugimi posebnimi omejitvami</t>
  </si>
  <si>
    <t>SKOP-Kmetijsko okoljska plačila</t>
  </si>
  <si>
    <t>EKSRP; PRP07-13</t>
  </si>
  <si>
    <t>112 - Mladi kmetje</t>
  </si>
  <si>
    <t>311 - Diverzifikacija v nekmet.dejavnosti</t>
  </si>
  <si>
    <t>KOP in SKOP (kmetijsko okoljska plačila)</t>
  </si>
  <si>
    <t>EKSRP; PRP14-20</t>
  </si>
  <si>
    <t>DŽ - Dobrobit živali</t>
  </si>
  <si>
    <t>EK - Ekološko kmetovanje</t>
  </si>
  <si>
    <t>KOPOP - Kmetijsko-okoljsko-podnebna plačila</t>
  </si>
  <si>
    <t>M01 - Prenos znanja in ukrepi informiranja</t>
  </si>
  <si>
    <t>M03 - Sheme kakovosti za kmet. proizvode in živila</t>
  </si>
  <si>
    <t>M04 - Naložbe, ki zadevajo predelavo ali trženje kmetij. proizvodov</t>
  </si>
  <si>
    <t xml:space="preserve">M06 - Razvoj kmetij in podjetij </t>
  </si>
  <si>
    <t>M07 - Obnova vasi - podeželje</t>
  </si>
  <si>
    <t>M08 - Naložbe v razvoj gozdnih območij in izboljšanje sposobnosti gozdov</t>
  </si>
  <si>
    <t>M09 - Ustanavljanje skupin in organizacij proizvajalcev v kmet.gozd.sektorju</t>
  </si>
  <si>
    <t>M16 - Sodelovanje</t>
  </si>
  <si>
    <t>M19 - Podpora za izvajanje lokalnega razvoja, ki ga vodi skupnost (CLLD)</t>
  </si>
  <si>
    <t>M20 - Tehnična pomoč</t>
  </si>
  <si>
    <t>Zgodnje upokojevanje</t>
  </si>
  <si>
    <t>ESRP</t>
  </si>
  <si>
    <t>RIBIŠTVO</t>
  </si>
  <si>
    <t>RIBIŠTVO - Tehnična pomoč</t>
  </si>
  <si>
    <t>OSTALO-NACIONALNI UKREPI</t>
  </si>
  <si>
    <t>Tradicionalni SLO zajtrk</t>
  </si>
  <si>
    <t>Prispevek za promocijo sadja</t>
  </si>
  <si>
    <t>Pozeba</t>
  </si>
  <si>
    <t>Odpravljanje zaraščanja na kmetijskih površinah</t>
  </si>
  <si>
    <t>Komasacije</t>
  </si>
  <si>
    <t>de minimis ukrepi</t>
  </si>
  <si>
    <t>Zavarovalne premije</t>
  </si>
  <si>
    <t>covid ukrepi</t>
  </si>
  <si>
    <t>Energenti</t>
  </si>
  <si>
    <t>Skupna vsota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</si>
</sst>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FCAA"/>
        <bgColor indexed="64"/>
      </patternFill>
    </fill>
    <fill>
      <patternFill patternType="solid">
        <fgColor rgb="FFFDF5FD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auto="1"/>
      </right>
      <top/>
      <bottom style="double">
        <color indexed="64"/>
      </bottom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6" xfId="0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 vertical="center"/>
    </xf>
    <xf numFmtId="0" fontId="0" fillId="2" borderId="11" xfId="0" applyFill="1" applyBorder="1"/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14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/>
    <xf numFmtId="3" fontId="2" fillId="2" borderId="13" xfId="0" applyNumberFormat="1" applyFont="1" applyFill="1" applyBorder="1" applyAlignment="1">
      <alignment horizontal="right"/>
    </xf>
    <xf numFmtId="3" fontId="2" fillId="2" borderId="8" xfId="0" applyNumberFormat="1" applyFont="1" applyFill="1" applyBorder="1" applyAlignment="1">
      <alignment horizontal="right"/>
    </xf>
    <xf numFmtId="3" fontId="5" fillId="3" borderId="5" xfId="0" applyNumberFormat="1" applyFont="1" applyFill="1" applyBorder="1"/>
    <xf numFmtId="3" fontId="5" fillId="3" borderId="14" xfId="0" applyNumberFormat="1" applyFont="1" applyFill="1" applyBorder="1"/>
    <xf numFmtId="0" fontId="0" fillId="4" borderId="15" xfId="0" applyFont="1" applyFill="1" applyBorder="1" applyAlignment="1"/>
    <xf numFmtId="3" fontId="2" fillId="4" borderId="16" xfId="0" applyNumberFormat="1" applyFont="1" applyFill="1" applyBorder="1" applyAlignment="1">
      <alignment horizontal="right"/>
    </xf>
    <xf numFmtId="3" fontId="0" fillId="0" borderId="17" xfId="0" applyNumberFormat="1" applyFill="1" applyBorder="1"/>
    <xf numFmtId="3" fontId="0" fillId="0" borderId="18" xfId="0" applyNumberFormat="1" applyFill="1" applyBorder="1"/>
    <xf numFmtId="3" fontId="0" fillId="0" borderId="19" xfId="0" applyNumberFormat="1" applyFill="1" applyBorder="1"/>
    <xf numFmtId="3" fontId="0" fillId="0" borderId="20" xfId="0" applyNumberFormat="1" applyFill="1" applyBorder="1"/>
    <xf numFmtId="0" fontId="0" fillId="4" borderId="21" xfId="0" applyFont="1" applyFill="1" applyBorder="1" applyAlignment="1"/>
    <xf numFmtId="0" fontId="0" fillId="4" borderId="0" xfId="0" applyFont="1" applyFill="1" applyBorder="1" applyAlignment="1"/>
    <xf numFmtId="3" fontId="0" fillId="0" borderId="11" xfId="0" applyNumberFormat="1" applyFill="1" applyBorder="1"/>
    <xf numFmtId="3" fontId="0" fillId="0" borderId="0" xfId="0" applyNumberFormat="1" applyFill="1" applyBorder="1"/>
    <xf numFmtId="3" fontId="0" fillId="0" borderId="22" xfId="0" applyNumberFormat="1" applyFill="1" applyBorder="1"/>
    <xf numFmtId="3" fontId="0" fillId="0" borderId="23" xfId="0" applyNumberFormat="1" applyFill="1" applyBorder="1"/>
    <xf numFmtId="4" fontId="0" fillId="0" borderId="0" xfId="0" applyNumberFormat="1"/>
    <xf numFmtId="3" fontId="4" fillId="2" borderId="24" xfId="0" applyNumberFormat="1" applyFont="1" applyFill="1" applyBorder="1" applyAlignment="1">
      <alignment horizontal="left" vertical="center" wrapText="1"/>
    </xf>
    <xf numFmtId="3" fontId="2" fillId="2" borderId="25" xfId="0" applyNumberFormat="1" applyFont="1" applyFill="1" applyBorder="1" applyAlignment="1">
      <alignment horizontal="right"/>
    </xf>
    <xf numFmtId="3" fontId="5" fillId="3" borderId="4" xfId="0" applyNumberFormat="1" applyFont="1" applyFill="1" applyBorder="1"/>
    <xf numFmtId="3" fontId="5" fillId="3" borderId="10" xfId="0" applyNumberFormat="1" applyFont="1" applyFill="1" applyBorder="1"/>
    <xf numFmtId="3" fontId="0" fillId="4" borderId="16" xfId="0" applyNumberFormat="1" applyFill="1" applyBorder="1" applyAlignment="1">
      <alignment horizontal="left"/>
    </xf>
    <xf numFmtId="3" fontId="3" fillId="2" borderId="25" xfId="0" applyNumberFormat="1" applyFont="1" applyFill="1" applyBorder="1" applyAlignment="1">
      <alignment horizontal="right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3" fontId="0" fillId="4" borderId="16" xfId="0" applyNumberFormat="1" applyFill="1" applyBorder="1" applyAlignment="1"/>
    <xf numFmtId="3" fontId="0" fillId="0" borderId="26" xfId="0" applyNumberFormat="1" applyFill="1" applyBorder="1"/>
    <xf numFmtId="3" fontId="0" fillId="0" borderId="27" xfId="0" applyNumberFormat="1" applyFill="1" applyBorder="1"/>
    <xf numFmtId="3" fontId="0" fillId="0" borderId="28" xfId="0" applyNumberFormat="1" applyFill="1" applyBorder="1"/>
    <xf numFmtId="3" fontId="0" fillId="0" borderId="29" xfId="0" applyNumberFormat="1" applyFill="1" applyBorder="1"/>
    <xf numFmtId="9" fontId="0" fillId="4" borderId="16" xfId="1" applyFont="1" applyFill="1" applyBorder="1" applyAlignment="1">
      <alignment horizontal="left"/>
    </xf>
    <xf numFmtId="9" fontId="2" fillId="2" borderId="8" xfId="1" applyFont="1" applyFill="1" applyBorder="1" applyAlignment="1">
      <alignment horizontal="right"/>
    </xf>
    <xf numFmtId="9" fontId="0" fillId="0" borderId="17" xfId="1" applyFont="1" applyFill="1" applyBorder="1"/>
    <xf numFmtId="9" fontId="0" fillId="0" borderId="18" xfId="1" applyFont="1" applyFill="1" applyBorder="1"/>
    <xf numFmtId="9" fontId="0" fillId="0" borderId="19" xfId="1" applyFont="1" applyFill="1" applyBorder="1"/>
    <xf numFmtId="9" fontId="0" fillId="0" borderId="20" xfId="1" applyFont="1" applyFill="1" applyBorder="1"/>
    <xf numFmtId="9" fontId="0" fillId="2" borderId="11" xfId="1" applyFont="1" applyFill="1" applyBorder="1"/>
    <xf numFmtId="9" fontId="0" fillId="0" borderId="0" xfId="1" applyFont="1"/>
    <xf numFmtId="3" fontId="0" fillId="0" borderId="30" xfId="0" applyNumberFormat="1" applyFill="1" applyBorder="1"/>
    <xf numFmtId="3" fontId="0" fillId="0" borderId="31" xfId="0" applyNumberFormat="1" applyFill="1" applyBorder="1"/>
    <xf numFmtId="3" fontId="0" fillId="0" borderId="32" xfId="0" applyNumberFormat="1" applyFill="1" applyBorder="1"/>
    <xf numFmtId="3" fontId="0" fillId="0" borderId="33" xfId="0" applyNumberFormat="1" applyFill="1" applyBorder="1"/>
    <xf numFmtId="4" fontId="0" fillId="0" borderId="30" xfId="0" applyNumberFormat="1" applyBorder="1"/>
    <xf numFmtId="4" fontId="0" fillId="0" borderId="31" xfId="0" applyNumberFormat="1" applyBorder="1"/>
    <xf numFmtId="0" fontId="0" fillId="4" borderId="34" xfId="0" applyFill="1" applyBorder="1" applyAlignment="1"/>
    <xf numFmtId="3" fontId="0" fillId="0" borderId="35" xfId="0" applyNumberFormat="1" applyFill="1" applyBorder="1"/>
    <xf numFmtId="3" fontId="0" fillId="0" borderId="36" xfId="0" applyNumberFormat="1" applyFill="1" applyBorder="1"/>
    <xf numFmtId="3" fontId="0" fillId="0" borderId="37" xfId="0" applyNumberFormat="1" applyFill="1" applyBorder="1"/>
    <xf numFmtId="3" fontId="0" fillId="0" borderId="38" xfId="0" applyNumberFormat="1" applyFill="1" applyBorder="1"/>
    <xf numFmtId="3" fontId="5" fillId="3" borderId="39" xfId="0" applyNumberFormat="1" applyFont="1" applyFill="1" applyBorder="1"/>
    <xf numFmtId="3" fontId="5" fillId="3" borderId="40" xfId="0" applyNumberFormat="1" applyFont="1" applyFill="1" applyBorder="1"/>
    <xf numFmtId="3" fontId="5" fillId="3" borderId="41" xfId="0" applyNumberFormat="1" applyFont="1" applyFill="1" applyBorder="1"/>
    <xf numFmtId="3" fontId="5" fillId="3" borderId="42" xfId="0" applyNumberFormat="1" applyFont="1" applyFill="1" applyBorder="1"/>
    <xf numFmtId="3" fontId="0" fillId="4" borderId="43" xfId="0" applyNumberFormat="1" applyFill="1" applyBorder="1" applyAlignment="1"/>
    <xf numFmtId="3" fontId="0" fillId="0" borderId="44" xfId="0" applyNumberFormat="1" applyFill="1" applyBorder="1"/>
    <xf numFmtId="3" fontId="0" fillId="4" borderId="34" xfId="0" applyNumberFormat="1" applyFill="1" applyBorder="1" applyAlignment="1"/>
    <xf numFmtId="3" fontId="0" fillId="0" borderId="45" xfId="0" applyNumberFormat="1" applyFill="1" applyBorder="1"/>
    <xf numFmtId="3" fontId="0" fillId="0" borderId="8" xfId="0" applyNumberFormat="1" applyFill="1" applyBorder="1"/>
    <xf numFmtId="3" fontId="0" fillId="0" borderId="0" xfId="0" applyNumberFormat="1"/>
    <xf numFmtId="3" fontId="0" fillId="0" borderId="46" xfId="0" applyNumberFormat="1" applyBorder="1"/>
    <xf numFmtId="3" fontId="3" fillId="2" borderId="46" xfId="0" applyNumberFormat="1" applyFont="1" applyFill="1" applyBorder="1" applyAlignment="1">
      <alignment horizontal="right" vertical="center" wrapText="1"/>
    </xf>
    <xf numFmtId="3" fontId="3" fillId="3" borderId="5" xfId="0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3" fontId="3" fillId="3" borderId="14" xfId="0" applyNumberFormat="1" applyFont="1" applyFill="1" applyBorder="1" applyAlignment="1">
      <alignment horizontal="right" vertical="center" wrapText="1"/>
    </xf>
    <xf numFmtId="3" fontId="3" fillId="3" borderId="10" xfId="0" applyNumberFormat="1" applyFont="1" applyFill="1" applyBorder="1" applyAlignment="1">
      <alignment horizontal="right" vertical="center" wrapText="1"/>
    </xf>
    <xf numFmtId="0" fontId="0" fillId="2" borderId="39" xfId="0" applyFill="1" applyBorder="1"/>
    <xf numFmtId="0" fontId="0" fillId="0" borderId="0" xfId="0" applyNumberFormat="1"/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tabSelected="1" workbookViewId="0">
      <selection activeCell="O55" sqref="O55"/>
    </sheetView>
  </sheetViews>
  <sheetFormatPr defaultRowHeight="15" x14ac:dyDescent="0.25"/>
  <cols>
    <col min="1" max="1" width="70.85546875" customWidth="1"/>
    <col min="2" max="2" width="17.85546875" customWidth="1"/>
    <col min="3" max="3" width="1" customWidth="1"/>
    <col min="4" max="4" width="13.7109375" customWidth="1"/>
    <col min="5" max="5" width="12" customWidth="1"/>
    <col min="6" max="6" width="11.42578125" customWidth="1"/>
    <col min="7" max="7" width="10.85546875" customWidth="1"/>
    <col min="8" max="8" width="1.140625" customWidth="1"/>
    <col min="9" max="9" width="13.7109375" customWidth="1"/>
    <col min="10" max="10" width="12" customWidth="1"/>
    <col min="11" max="11" width="11.42578125" customWidth="1"/>
    <col min="12" max="12" width="10.85546875" customWidth="1"/>
    <col min="13" max="13" width="1.42578125" customWidth="1"/>
    <col min="14" max="14" width="11.28515625" customWidth="1"/>
    <col min="15" max="15" width="10.140625" customWidth="1"/>
    <col min="16" max="17" width="9.140625" customWidth="1"/>
    <col min="18" max="18" width="1.42578125" customWidth="1"/>
    <col min="19" max="19" width="12.42578125" bestFit="1" customWidth="1"/>
    <col min="20" max="20" width="11.7109375" bestFit="1" customWidth="1"/>
  </cols>
  <sheetData>
    <row r="1" spans="1:28" ht="15.75" thickBot="1" x14ac:dyDescent="0.3"/>
    <row r="2" spans="1:28" ht="16.5" thickBot="1" x14ac:dyDescent="0.3">
      <c r="A2" s="1" t="s">
        <v>0</v>
      </c>
      <c r="B2" s="2"/>
      <c r="C2" s="3"/>
      <c r="D2" s="4" t="s">
        <v>1</v>
      </c>
      <c r="E2" s="4"/>
      <c r="F2" s="4"/>
      <c r="G2" s="5"/>
      <c r="H2" s="6"/>
      <c r="I2" s="4" t="s">
        <v>2</v>
      </c>
      <c r="J2" s="4"/>
      <c r="K2" s="4"/>
      <c r="L2" s="5"/>
      <c r="M2" s="6"/>
      <c r="N2" s="4" t="s">
        <v>3</v>
      </c>
      <c r="O2" s="4"/>
      <c r="P2" s="4"/>
      <c r="Q2" s="5"/>
      <c r="R2" s="6"/>
      <c r="S2" s="4" t="s">
        <v>4</v>
      </c>
      <c r="T2" s="4"/>
      <c r="U2" s="4"/>
      <c r="V2" s="5"/>
    </row>
    <row r="3" spans="1:28" ht="16.5" thickBot="1" x14ac:dyDescent="0.3">
      <c r="A3" s="7"/>
      <c r="B3" s="8" t="s">
        <v>5</v>
      </c>
      <c r="C3" s="9"/>
      <c r="D3" s="10" t="s">
        <v>6</v>
      </c>
      <c r="E3" s="10"/>
      <c r="F3" s="11" t="s">
        <v>7</v>
      </c>
      <c r="G3" s="12"/>
      <c r="H3" s="13"/>
      <c r="I3" s="11" t="s">
        <v>6</v>
      </c>
      <c r="J3" s="12"/>
      <c r="K3" s="11" t="s">
        <v>7</v>
      </c>
      <c r="L3" s="12"/>
      <c r="M3" s="13"/>
      <c r="N3" s="11" t="s">
        <v>6</v>
      </c>
      <c r="O3" s="12"/>
      <c r="P3" s="11" t="s">
        <v>7</v>
      </c>
      <c r="Q3" s="12"/>
      <c r="R3" s="13"/>
      <c r="S3" s="11" t="s">
        <v>6</v>
      </c>
      <c r="T3" s="12"/>
      <c r="U3" s="11" t="s">
        <v>7</v>
      </c>
      <c r="V3" s="12"/>
    </row>
    <row r="4" spans="1:28" ht="41.25" customHeight="1" thickTop="1" thickBot="1" x14ac:dyDescent="0.3">
      <c r="A4" s="14"/>
      <c r="B4" s="15"/>
      <c r="C4" s="16"/>
      <c r="D4" s="17" t="s">
        <v>8</v>
      </c>
      <c r="E4" s="18" t="s">
        <v>9</v>
      </c>
      <c r="F4" s="19" t="s">
        <v>8</v>
      </c>
      <c r="G4" s="20" t="s">
        <v>9</v>
      </c>
      <c r="H4" s="13"/>
      <c r="I4" s="19" t="s">
        <v>8</v>
      </c>
      <c r="J4" s="20" t="s">
        <v>9</v>
      </c>
      <c r="K4" s="19" t="s">
        <v>8</v>
      </c>
      <c r="L4" s="20" t="s">
        <v>9</v>
      </c>
      <c r="M4" s="13"/>
      <c r="N4" s="19" t="s">
        <v>8</v>
      </c>
      <c r="O4" s="20" t="s">
        <v>9</v>
      </c>
      <c r="P4" s="19" t="s">
        <v>8</v>
      </c>
      <c r="Q4" s="20" t="s">
        <v>9</v>
      </c>
      <c r="R4" s="13"/>
      <c r="S4" s="19" t="s">
        <v>8</v>
      </c>
      <c r="T4" s="20" t="s">
        <v>9</v>
      </c>
      <c r="U4" s="19" t="s">
        <v>8</v>
      </c>
      <c r="V4" s="20" t="s">
        <v>9</v>
      </c>
    </row>
    <row r="5" spans="1:28" ht="16.5" thickBot="1" x14ac:dyDescent="0.3">
      <c r="A5" s="21" t="s">
        <v>10</v>
      </c>
      <c r="B5" s="22">
        <f>SUM(B6:B10)</f>
        <v>132123262.55999996</v>
      </c>
      <c r="C5" s="23"/>
      <c r="D5" s="24">
        <f>SUM(D6:D10)</f>
        <v>104521086.81999999</v>
      </c>
      <c r="E5" s="24">
        <f t="shared" ref="E5:G5" si="0">SUM(E6:E10)</f>
        <v>0</v>
      </c>
      <c r="F5" s="24">
        <f t="shared" si="0"/>
        <v>-101844.03000000001</v>
      </c>
      <c r="G5" s="24">
        <f t="shared" si="0"/>
        <v>-32442.760000000002</v>
      </c>
      <c r="H5" s="13"/>
      <c r="I5" s="25">
        <f>SUM(I6:I10)</f>
        <v>12896094.809999995</v>
      </c>
      <c r="J5" s="25">
        <f t="shared" ref="J5:L5" si="1">SUM(J6:J10)</f>
        <v>42823.39</v>
      </c>
      <c r="K5" s="25">
        <f t="shared" si="1"/>
        <v>-14273.839999999998</v>
      </c>
      <c r="L5" s="25">
        <f t="shared" si="1"/>
        <v>-4123.7899999999981</v>
      </c>
      <c r="M5" s="13"/>
      <c r="N5" s="25">
        <f>SUM(N6:N10)</f>
        <v>14208471.860000001</v>
      </c>
      <c r="O5" s="25">
        <f t="shared" ref="O5:Q5" si="2">SUM(O6:O10)</f>
        <v>73295.45</v>
      </c>
      <c r="P5" s="25">
        <f t="shared" si="2"/>
        <v>-27347.38</v>
      </c>
      <c r="Q5" s="25">
        <f t="shared" si="2"/>
        <v>-4095.1500000000037</v>
      </c>
      <c r="R5" s="13"/>
      <c r="S5" s="25">
        <f>SUM(S6:S10)</f>
        <v>514162.19000000006</v>
      </c>
      <c r="T5" s="25">
        <f t="shared" ref="T5:V5" si="3">SUM(T6:T10)</f>
        <v>58606.55</v>
      </c>
      <c r="U5" s="25">
        <f t="shared" si="3"/>
        <v>-7062.0300000000007</v>
      </c>
      <c r="V5" s="25">
        <f t="shared" si="3"/>
        <v>-89.53</v>
      </c>
    </row>
    <row r="6" spans="1:28" x14ac:dyDescent="0.25">
      <c r="A6" s="26" t="s">
        <v>11</v>
      </c>
      <c r="B6" s="27">
        <f>SUM(D6:G6,I6:L6,N6:Q6,S6:V6)</f>
        <v>131336737.86999997</v>
      </c>
      <c r="C6" s="23"/>
      <c r="D6" s="28">
        <v>104521086.81999999</v>
      </c>
      <c r="E6" s="29"/>
      <c r="F6" s="30">
        <v>-100835.49000000002</v>
      </c>
      <c r="G6" s="31">
        <v>-29389.61</v>
      </c>
      <c r="H6" s="13"/>
      <c r="I6" s="30">
        <v>12830391.619999995</v>
      </c>
      <c r="J6" s="31"/>
      <c r="K6" s="30">
        <v>-14749.199999999999</v>
      </c>
      <c r="L6" s="31">
        <v>-4874.659999999998</v>
      </c>
      <c r="M6" s="13"/>
      <c r="N6" s="30">
        <v>13859051.000000002</v>
      </c>
      <c r="O6" s="31"/>
      <c r="P6" s="30">
        <v>-26717.620000000003</v>
      </c>
      <c r="Q6" s="31">
        <v>-6397.4300000000039</v>
      </c>
      <c r="R6" s="13"/>
      <c r="S6" s="30">
        <v>315569.00000000006</v>
      </c>
      <c r="T6" s="31"/>
      <c r="U6" s="30">
        <v>-6307.0300000000007</v>
      </c>
      <c r="V6" s="31">
        <v>-89.53</v>
      </c>
    </row>
    <row r="7" spans="1:28" x14ac:dyDescent="0.25">
      <c r="A7" s="32" t="s">
        <v>12</v>
      </c>
      <c r="B7" s="27">
        <f t="shared" ref="B7:B10" si="4">SUM(D7:G7,I7:L7,N7:Q7,S7:V7)</f>
        <v>305701.8</v>
      </c>
      <c r="C7" s="23"/>
      <c r="D7" s="28"/>
      <c r="E7" s="29"/>
      <c r="F7" s="30">
        <v>-1008.54</v>
      </c>
      <c r="G7" s="31">
        <v>-3053.15</v>
      </c>
      <c r="H7" s="13"/>
      <c r="I7" s="30"/>
      <c r="J7" s="31"/>
      <c r="K7" s="30">
        <v>475.36</v>
      </c>
      <c r="L7" s="31">
        <v>750.86999999999989</v>
      </c>
      <c r="M7" s="13"/>
      <c r="N7" s="30">
        <v>275101.45</v>
      </c>
      <c r="O7" s="31"/>
      <c r="P7" s="30">
        <v>-1162.94</v>
      </c>
      <c r="Q7" s="31"/>
      <c r="R7" s="13"/>
      <c r="S7" s="30">
        <v>35353.75</v>
      </c>
      <c r="T7" s="31"/>
      <c r="U7" s="30">
        <v>-755</v>
      </c>
      <c r="V7" s="31"/>
    </row>
    <row r="8" spans="1:28" x14ac:dyDescent="0.25">
      <c r="A8" s="33" t="s">
        <v>13</v>
      </c>
      <c r="B8" s="27">
        <f t="shared" si="4"/>
        <v>407361.13</v>
      </c>
      <c r="C8" s="23"/>
      <c r="D8" s="34"/>
      <c r="E8" s="35"/>
      <c r="F8" s="36"/>
      <c r="G8" s="37"/>
      <c r="H8" s="13"/>
      <c r="I8" s="34">
        <v>65703.19</v>
      </c>
      <c r="J8" s="35">
        <v>42823.39</v>
      </c>
      <c r="K8" s="36"/>
      <c r="L8" s="37"/>
      <c r="M8" s="13"/>
      <c r="N8" s="34">
        <v>74319.41</v>
      </c>
      <c r="O8" s="35">
        <v>73295.45</v>
      </c>
      <c r="P8" s="36"/>
      <c r="Q8" s="37"/>
      <c r="R8" s="13"/>
      <c r="S8" s="34">
        <v>92613.14</v>
      </c>
      <c r="T8" s="35">
        <v>58606.55</v>
      </c>
      <c r="U8" s="36"/>
      <c r="V8" s="37"/>
    </row>
    <row r="9" spans="1:28" x14ac:dyDescent="0.25">
      <c r="A9" s="33" t="s">
        <v>14</v>
      </c>
      <c r="B9" s="27">
        <f t="shared" si="4"/>
        <v>2835.46</v>
      </c>
      <c r="C9" s="23"/>
      <c r="D9" s="34"/>
      <c r="E9" s="35"/>
      <c r="F9" s="36"/>
      <c r="G9" s="37"/>
      <c r="H9" s="13"/>
      <c r="I9" s="34"/>
      <c r="J9" s="35"/>
      <c r="K9" s="36"/>
      <c r="L9" s="37"/>
      <c r="M9" s="13"/>
      <c r="N9" s="34"/>
      <c r="O9" s="35"/>
      <c r="P9" s="36">
        <v>533.17999999999995</v>
      </c>
      <c r="Q9" s="37">
        <v>2302.2800000000002</v>
      </c>
      <c r="R9" s="13"/>
      <c r="S9" s="34"/>
      <c r="T9" s="35"/>
      <c r="U9" s="36"/>
      <c r="V9" s="37"/>
    </row>
    <row r="10" spans="1:28" ht="15.75" thickBot="1" x14ac:dyDescent="0.3">
      <c r="A10" s="33" t="s">
        <v>15</v>
      </c>
      <c r="B10" s="27">
        <f t="shared" si="4"/>
        <v>70626.3</v>
      </c>
      <c r="C10" s="23"/>
      <c r="D10" s="34"/>
      <c r="E10" s="35"/>
      <c r="F10" s="36"/>
      <c r="G10" s="37"/>
      <c r="H10" s="13"/>
      <c r="I10" s="34"/>
      <c r="J10" s="35"/>
      <c r="K10" s="36"/>
      <c r="L10" s="37"/>
      <c r="M10" s="13"/>
      <c r="N10" s="34"/>
      <c r="O10" s="35"/>
      <c r="P10" s="36"/>
      <c r="Q10" s="37"/>
      <c r="R10" s="13"/>
      <c r="S10" s="34">
        <v>70626.3</v>
      </c>
      <c r="T10" s="35"/>
      <c r="U10" s="36"/>
      <c r="V10" s="37"/>
      <c r="Y10" s="38"/>
      <c r="Z10" s="38"/>
      <c r="AA10" s="38"/>
      <c r="AB10" s="38"/>
    </row>
    <row r="11" spans="1:28" ht="16.5" thickBot="1" x14ac:dyDescent="0.3">
      <c r="A11" s="39" t="s">
        <v>16</v>
      </c>
      <c r="B11" s="40">
        <f>SUM(B12:B13)</f>
        <v>-2793.79</v>
      </c>
      <c r="C11" s="23"/>
      <c r="D11" s="24">
        <f>SUM(D12:D12)</f>
        <v>0</v>
      </c>
      <c r="E11" s="41">
        <f>SUM(E12:E12)</f>
        <v>0</v>
      </c>
      <c r="F11" s="25">
        <f>SUM(F12:F13)</f>
        <v>-2220.5500000000002</v>
      </c>
      <c r="G11" s="42">
        <f>SUM(G12:G13)</f>
        <v>-573.24</v>
      </c>
      <c r="H11" s="13"/>
      <c r="I11" s="24">
        <f>SUM(I12:I12)</f>
        <v>0</v>
      </c>
      <c r="J11" s="41">
        <f>SUM(J12:J12)</f>
        <v>0</v>
      </c>
      <c r="K11" s="25">
        <f>SUM(K12:K12)</f>
        <v>0</v>
      </c>
      <c r="L11" s="42">
        <f>SUM(L12:L12)</f>
        <v>0</v>
      </c>
      <c r="M11" s="13"/>
      <c r="N11" s="24">
        <f>SUM(N12:N12)</f>
        <v>0</v>
      </c>
      <c r="O11" s="41">
        <f>SUM(O12:O12)</f>
        <v>0</v>
      </c>
      <c r="P11" s="25">
        <f>SUM(P12:P12)</f>
        <v>0</v>
      </c>
      <c r="Q11" s="42">
        <f>SUM(Q12:Q12)</f>
        <v>0</v>
      </c>
      <c r="R11" s="13"/>
      <c r="S11" s="24">
        <f>SUM(S12:S12)</f>
        <v>0</v>
      </c>
      <c r="T11" s="41">
        <f>SUM(T12:T12)</f>
        <v>0</v>
      </c>
      <c r="U11" s="25">
        <f>SUM(U12:U12)</f>
        <v>0</v>
      </c>
      <c r="V11" s="42">
        <f>SUM(V12:V12)</f>
        <v>0</v>
      </c>
    </row>
    <row r="12" spans="1:28" x14ac:dyDescent="0.25">
      <c r="A12" s="32" t="s">
        <v>17</v>
      </c>
      <c r="B12" s="27">
        <f t="shared" ref="B12:B41" si="5">SUM(D12:G12,I12:L12,N12:Q12,S12:V12)</f>
        <v>-1339.62</v>
      </c>
      <c r="C12" s="23"/>
      <c r="D12" s="28"/>
      <c r="E12" s="29"/>
      <c r="F12" s="30">
        <v>-1057.22</v>
      </c>
      <c r="G12" s="31">
        <v>-282.39999999999998</v>
      </c>
      <c r="H12" s="13"/>
      <c r="I12" s="28"/>
      <c r="J12" s="29"/>
      <c r="K12" s="30"/>
      <c r="L12" s="31"/>
      <c r="M12" s="13"/>
      <c r="N12" s="28"/>
      <c r="O12" s="29"/>
      <c r="P12" s="30"/>
      <c r="Q12" s="31"/>
      <c r="R12" s="13"/>
      <c r="S12" s="28"/>
      <c r="T12" s="29"/>
      <c r="U12" s="30"/>
      <c r="V12" s="31"/>
    </row>
    <row r="13" spans="1:28" ht="15.75" thickBot="1" x14ac:dyDescent="0.3">
      <c r="A13" s="43" t="s">
        <v>18</v>
      </c>
      <c r="B13" s="27">
        <f t="shared" si="5"/>
        <v>-1454.17</v>
      </c>
      <c r="C13" s="23"/>
      <c r="D13" s="34"/>
      <c r="E13" s="35"/>
      <c r="F13" s="36">
        <v>-1163.33</v>
      </c>
      <c r="G13" s="37">
        <v>-290.84000000000003</v>
      </c>
      <c r="H13" s="13"/>
      <c r="I13" s="34"/>
      <c r="J13" s="35"/>
      <c r="K13" s="36"/>
      <c r="L13" s="37"/>
      <c r="M13" s="13"/>
      <c r="N13" s="34"/>
      <c r="O13" s="35"/>
      <c r="P13" s="36"/>
      <c r="Q13" s="37"/>
      <c r="R13" s="13"/>
      <c r="S13" s="34"/>
      <c r="T13" s="35"/>
      <c r="U13" s="36"/>
      <c r="V13" s="37"/>
    </row>
    <row r="14" spans="1:28" ht="16.5" thickBot="1" x14ac:dyDescent="0.3">
      <c r="A14" s="39" t="s">
        <v>19</v>
      </c>
      <c r="B14" s="44">
        <f>SUM(B15:B17)</f>
        <v>-23669.980000000003</v>
      </c>
      <c r="C14" s="45"/>
      <c r="D14" s="24">
        <f>SUM(D15:D17)</f>
        <v>0</v>
      </c>
      <c r="E14" s="41">
        <f>SUM(E15:E17)</f>
        <v>0</v>
      </c>
      <c r="F14" s="25">
        <f>SUM(F15:F17)</f>
        <v>-948.1</v>
      </c>
      <c r="G14" s="42">
        <f>SUM(G15:G17)</f>
        <v>-768.07</v>
      </c>
      <c r="H14" s="13"/>
      <c r="I14" s="24">
        <f>SUM(I15:I17)</f>
        <v>0</v>
      </c>
      <c r="J14" s="41">
        <f>SUM(J15:J17)</f>
        <v>0</v>
      </c>
      <c r="K14" s="25">
        <f>SUM(K15:K17)</f>
        <v>0</v>
      </c>
      <c r="L14" s="42">
        <f>SUM(L15:L17)</f>
        <v>0</v>
      </c>
      <c r="M14" s="13"/>
      <c r="N14" s="24">
        <f>SUM(N15:N17)</f>
        <v>0</v>
      </c>
      <c r="O14" s="41">
        <f>SUM(O15:O17)</f>
        <v>0</v>
      </c>
      <c r="P14" s="25">
        <f>SUM(P15:P17)</f>
        <v>-42.05</v>
      </c>
      <c r="Q14" s="42">
        <f>SUM(Q15:Q17)</f>
        <v>0</v>
      </c>
      <c r="R14" s="13"/>
      <c r="S14" s="24">
        <f>SUM(S15:S17)</f>
        <v>0</v>
      </c>
      <c r="T14" s="41">
        <f>SUM(T15:T17)</f>
        <v>0</v>
      </c>
      <c r="U14" s="25">
        <f>SUM(U15:U17)</f>
        <v>-14551.79</v>
      </c>
      <c r="V14" s="42">
        <f>SUM(V15:V17)</f>
        <v>-7359.97</v>
      </c>
    </row>
    <row r="15" spans="1:28" x14ac:dyDescent="0.25">
      <c r="A15" s="46" t="s">
        <v>20</v>
      </c>
      <c r="B15" s="27">
        <f t="shared" si="5"/>
        <v>-23087.890000000003</v>
      </c>
      <c r="C15" s="23"/>
      <c r="D15" s="47"/>
      <c r="E15" s="48"/>
      <c r="F15" s="49">
        <v>-552.04</v>
      </c>
      <c r="G15" s="50">
        <v>-624.09</v>
      </c>
      <c r="H15" s="13"/>
      <c r="I15" s="47"/>
      <c r="J15" s="48"/>
      <c r="K15" s="49"/>
      <c r="L15" s="50"/>
      <c r="M15" s="13"/>
      <c r="N15" s="47"/>
      <c r="O15" s="48"/>
      <c r="P15" s="49"/>
      <c r="Q15" s="50"/>
      <c r="R15" s="13"/>
      <c r="S15" s="47"/>
      <c r="T15" s="48"/>
      <c r="U15" s="49">
        <v>-14551.79</v>
      </c>
      <c r="V15" s="50">
        <v>-7359.97</v>
      </c>
    </row>
    <row r="16" spans="1:28" x14ac:dyDescent="0.25">
      <c r="A16" s="46" t="s">
        <v>21</v>
      </c>
      <c r="B16" s="27">
        <f t="shared" si="5"/>
        <v>-208.63</v>
      </c>
      <c r="C16" s="23"/>
      <c r="D16" s="28"/>
      <c r="E16" s="29"/>
      <c r="F16" s="30">
        <v>-166.58</v>
      </c>
      <c r="G16" s="31"/>
      <c r="H16" s="13"/>
      <c r="I16" s="28"/>
      <c r="J16" s="29"/>
      <c r="K16" s="30"/>
      <c r="L16" s="31"/>
      <c r="M16" s="13"/>
      <c r="N16" s="28"/>
      <c r="O16" s="29"/>
      <c r="P16" s="30">
        <v>-42.05</v>
      </c>
      <c r="Q16" s="31"/>
      <c r="R16" s="13"/>
      <c r="S16" s="28"/>
      <c r="T16" s="29"/>
      <c r="U16" s="30"/>
      <c r="V16" s="31"/>
    </row>
    <row r="17" spans="1:22" s="58" customFormat="1" ht="15.75" thickBot="1" x14ac:dyDescent="0.3">
      <c r="A17" s="51" t="s">
        <v>22</v>
      </c>
      <c r="B17" s="27">
        <f t="shared" si="5"/>
        <v>-373.46000000000004</v>
      </c>
      <c r="C17" s="52"/>
      <c r="D17" s="53"/>
      <c r="E17" s="54"/>
      <c r="F17" s="55">
        <v>-229.48000000000002</v>
      </c>
      <c r="G17" s="56">
        <v>-143.97999999999999</v>
      </c>
      <c r="H17" s="57"/>
      <c r="I17" s="53"/>
      <c r="J17" s="54"/>
      <c r="K17" s="55"/>
      <c r="L17" s="56"/>
      <c r="M17" s="57"/>
      <c r="N17" s="53"/>
      <c r="O17" s="54"/>
      <c r="P17" s="55"/>
      <c r="Q17" s="56"/>
      <c r="R17" s="57"/>
      <c r="S17" s="53"/>
      <c r="T17" s="54"/>
      <c r="U17" s="55"/>
      <c r="V17" s="56"/>
    </row>
    <row r="18" spans="1:22" ht="16.5" thickBot="1" x14ac:dyDescent="0.3">
      <c r="A18" s="39" t="s">
        <v>23</v>
      </c>
      <c r="B18" s="44">
        <f>SUM(B19:B33)</f>
        <v>46232901.75</v>
      </c>
      <c r="C18" s="45"/>
      <c r="D18" s="24">
        <f>SUM(D19:D33)</f>
        <v>2354593.2999999998</v>
      </c>
      <c r="E18" s="41">
        <f>SUM(E19:E33)</f>
        <v>735005.61</v>
      </c>
      <c r="F18" s="25">
        <f>SUM(F19:F33)</f>
        <v>-62954.630000000012</v>
      </c>
      <c r="G18" s="42">
        <f>SUM(G19:G33)</f>
        <v>-13544.100000000002</v>
      </c>
      <c r="H18" s="13"/>
      <c r="I18" s="24">
        <f>SUM(I19:I33)</f>
        <v>5552053.04</v>
      </c>
      <c r="J18" s="24">
        <f>SUM(J19:J33)</f>
        <v>1678885.3399999999</v>
      </c>
      <c r="K18" s="24">
        <f>SUM(K19:K33)</f>
        <v>-19801.740000000002</v>
      </c>
      <c r="L18" s="24">
        <f>SUM(L19:L33)</f>
        <v>-6293.16</v>
      </c>
      <c r="M18" s="13"/>
      <c r="N18" s="24">
        <f>SUM(N19:N33)</f>
        <v>5874694.8599999985</v>
      </c>
      <c r="O18" s="24">
        <f>SUM(O19:O33)</f>
        <v>1808807.7600000002</v>
      </c>
      <c r="P18" s="24">
        <f>SUM(P19:P33)</f>
        <v>-38013.07</v>
      </c>
      <c r="Q18" s="24">
        <f>SUM(Q19:Q33)</f>
        <v>-11392.16</v>
      </c>
      <c r="R18" s="13"/>
      <c r="S18" s="24">
        <f>SUM(S19:S33)</f>
        <v>21483113.449999999</v>
      </c>
      <c r="T18" s="24">
        <f t="shared" ref="T18:V18" si="6">SUM(T19:T33)</f>
        <v>7021965.8099999996</v>
      </c>
      <c r="U18" s="24">
        <f t="shared" si="6"/>
        <v>-93823.170000000013</v>
      </c>
      <c r="V18" s="24">
        <f t="shared" si="6"/>
        <v>-30395.39</v>
      </c>
    </row>
    <row r="19" spans="1:22" x14ac:dyDescent="0.25">
      <c r="A19" s="43" t="s">
        <v>24</v>
      </c>
      <c r="B19" s="27">
        <f t="shared" si="5"/>
        <v>7509535.5899999999</v>
      </c>
      <c r="C19" s="23"/>
      <c r="D19" s="47"/>
      <c r="E19" s="48"/>
      <c r="F19" s="49">
        <v>-13.020000000000001</v>
      </c>
      <c r="G19" s="50">
        <v>-4.33</v>
      </c>
      <c r="H19" s="13"/>
      <c r="I19" s="47"/>
      <c r="J19" s="48"/>
      <c r="K19" s="49">
        <v>-3.6</v>
      </c>
      <c r="L19" s="50">
        <v>-1.2</v>
      </c>
      <c r="M19" s="13"/>
      <c r="N19" s="47">
        <v>336.42</v>
      </c>
      <c r="O19" s="48">
        <v>112.14</v>
      </c>
      <c r="P19" s="49">
        <v>-71.08</v>
      </c>
      <c r="Q19" s="50">
        <v>-23.689999999999998</v>
      </c>
      <c r="R19" s="13"/>
      <c r="S19" s="47">
        <v>5639753.3499999996</v>
      </c>
      <c r="T19" s="48">
        <v>1879932.79</v>
      </c>
      <c r="U19" s="49">
        <v>-7851.67</v>
      </c>
      <c r="V19" s="50">
        <v>-2630.52</v>
      </c>
    </row>
    <row r="20" spans="1:22" x14ac:dyDescent="0.25">
      <c r="A20" s="43" t="s">
        <v>25</v>
      </c>
      <c r="B20" s="27">
        <f t="shared" si="5"/>
        <v>7582588.4800000014</v>
      </c>
      <c r="C20" s="23"/>
      <c r="D20" s="59"/>
      <c r="E20" s="60"/>
      <c r="F20" s="61">
        <v>-668.92</v>
      </c>
      <c r="G20" s="62">
        <v>-289.89</v>
      </c>
      <c r="H20" s="13"/>
      <c r="I20" s="59"/>
      <c r="J20" s="60"/>
      <c r="K20" s="61">
        <v>-769.56</v>
      </c>
      <c r="L20" s="62"/>
      <c r="M20" s="13"/>
      <c r="N20" s="59"/>
      <c r="O20" s="60"/>
      <c r="P20" s="61">
        <v>-6103.24</v>
      </c>
      <c r="Q20" s="62">
        <v>-2034.4099999999999</v>
      </c>
      <c r="R20" s="13"/>
      <c r="S20" s="59">
        <v>5725541.8000000007</v>
      </c>
      <c r="T20" s="60">
        <v>1908514.5</v>
      </c>
      <c r="U20" s="61">
        <v>-31148.390000000007</v>
      </c>
      <c r="V20" s="62">
        <v>-10453.41</v>
      </c>
    </row>
    <row r="21" spans="1:22" x14ac:dyDescent="0.25">
      <c r="A21" s="43" t="s">
        <v>26</v>
      </c>
      <c r="B21" s="27">
        <f t="shared" si="5"/>
        <v>993640.64000000013</v>
      </c>
      <c r="C21" s="23"/>
      <c r="D21" s="59"/>
      <c r="E21" s="60"/>
      <c r="F21" s="61">
        <v>-59.57</v>
      </c>
      <c r="G21" s="62">
        <v>-19.849999999999998</v>
      </c>
      <c r="H21" s="13"/>
      <c r="I21" s="59"/>
      <c r="J21" s="60"/>
      <c r="K21" s="61">
        <v>-267.93</v>
      </c>
      <c r="L21" s="62">
        <v>-242.57999999999998</v>
      </c>
      <c r="M21" s="13"/>
      <c r="N21" s="59"/>
      <c r="O21" s="60"/>
      <c r="P21" s="61">
        <v>-776.8599999999999</v>
      </c>
      <c r="Q21" s="62">
        <v>-258.94</v>
      </c>
      <c r="R21" s="13"/>
      <c r="S21" s="59">
        <v>754647.24</v>
      </c>
      <c r="T21" s="60">
        <v>251549.09000000003</v>
      </c>
      <c r="U21" s="61">
        <v>-8197.51</v>
      </c>
      <c r="V21" s="62">
        <v>-2732.45</v>
      </c>
    </row>
    <row r="22" spans="1:22" x14ac:dyDescent="0.25">
      <c r="A22" s="43" t="s">
        <v>17</v>
      </c>
      <c r="B22" s="27">
        <f t="shared" si="5"/>
        <v>1009862.8399999997</v>
      </c>
      <c r="C22" s="23"/>
      <c r="D22" s="59">
        <v>765281.54999999993</v>
      </c>
      <c r="E22" s="60">
        <v>255093.77</v>
      </c>
      <c r="F22" s="61">
        <v>-15216.960000000001</v>
      </c>
      <c r="G22" s="62">
        <v>-4721.1400000000003</v>
      </c>
      <c r="H22" s="13"/>
      <c r="I22" s="59">
        <v>11066.08</v>
      </c>
      <c r="J22" s="60">
        <v>3688.6899999999996</v>
      </c>
      <c r="K22" s="61">
        <v>-140.01</v>
      </c>
      <c r="L22" s="62">
        <v>-46.67</v>
      </c>
      <c r="M22" s="13"/>
      <c r="N22" s="59">
        <v>3406.2199999999993</v>
      </c>
      <c r="O22" s="60">
        <v>1135.4000000000001</v>
      </c>
      <c r="P22" s="61">
        <v>-3412.76</v>
      </c>
      <c r="Q22" s="62">
        <v>-1491.1299999999999</v>
      </c>
      <c r="R22" s="13"/>
      <c r="S22" s="59">
        <v>4650.01</v>
      </c>
      <c r="T22" s="60">
        <v>1550.02</v>
      </c>
      <c r="U22" s="61">
        <v>-8235.17</v>
      </c>
      <c r="V22" s="62">
        <v>-2745.06</v>
      </c>
    </row>
    <row r="23" spans="1:22" x14ac:dyDescent="0.25">
      <c r="A23" s="43" t="s">
        <v>27</v>
      </c>
      <c r="B23" s="27">
        <f t="shared" si="5"/>
        <v>92076.97</v>
      </c>
      <c r="C23" s="23"/>
      <c r="D23" s="59"/>
      <c r="E23" s="60"/>
      <c r="F23" s="61"/>
      <c r="G23" s="62"/>
      <c r="H23" s="13"/>
      <c r="I23" s="59"/>
      <c r="J23" s="60"/>
      <c r="K23" s="61"/>
      <c r="L23" s="62"/>
      <c r="M23" s="13"/>
      <c r="N23" s="59">
        <v>19223.349999999999</v>
      </c>
      <c r="O23" s="60">
        <v>4805.84</v>
      </c>
      <c r="P23" s="61"/>
      <c r="Q23" s="62"/>
      <c r="R23" s="13"/>
      <c r="S23" s="59">
        <v>54438.22</v>
      </c>
      <c r="T23" s="60">
        <v>13609.56</v>
      </c>
      <c r="U23" s="61"/>
      <c r="V23" s="62"/>
    </row>
    <row r="24" spans="1:22" x14ac:dyDescent="0.25">
      <c r="A24" s="43" t="s">
        <v>28</v>
      </c>
      <c r="B24" s="27">
        <f t="shared" si="5"/>
        <v>188596.33</v>
      </c>
      <c r="C24" s="23"/>
      <c r="D24" s="59">
        <v>89389.32</v>
      </c>
      <c r="E24" s="60">
        <v>29796.600000000006</v>
      </c>
      <c r="F24" s="61"/>
      <c r="G24" s="62"/>
      <c r="H24" s="13"/>
      <c r="I24" s="59">
        <v>51059.689999999995</v>
      </c>
      <c r="J24" s="60">
        <v>17020.02</v>
      </c>
      <c r="K24" s="61"/>
      <c r="L24" s="62"/>
      <c r="M24" s="13"/>
      <c r="N24" s="59">
        <v>149.01999999999998</v>
      </c>
      <c r="O24" s="60">
        <v>49.68</v>
      </c>
      <c r="P24" s="61"/>
      <c r="Q24" s="62"/>
      <c r="R24" s="13"/>
      <c r="S24" s="59">
        <v>849</v>
      </c>
      <c r="T24" s="60">
        <v>283</v>
      </c>
      <c r="U24" s="61"/>
      <c r="V24" s="62"/>
    </row>
    <row r="25" spans="1:22" x14ac:dyDescent="0.25">
      <c r="A25" s="43" t="s">
        <v>29</v>
      </c>
      <c r="B25" s="27">
        <f t="shared" si="5"/>
        <v>8777780.8900000006</v>
      </c>
      <c r="C25" s="23"/>
      <c r="D25" s="59">
        <v>599672.7699999999</v>
      </c>
      <c r="E25" s="60">
        <v>199890.93</v>
      </c>
      <c r="F25" s="61"/>
      <c r="G25" s="62"/>
      <c r="H25" s="13"/>
      <c r="I25" s="59">
        <v>2012158.3499999999</v>
      </c>
      <c r="J25" s="60">
        <v>670719.57999999996</v>
      </c>
      <c r="K25" s="61"/>
      <c r="L25" s="62"/>
      <c r="M25" s="13"/>
      <c r="N25" s="59">
        <v>2934965.2099999995</v>
      </c>
      <c r="O25" s="60">
        <v>978321.8600000001</v>
      </c>
      <c r="P25" s="61"/>
      <c r="Q25" s="62"/>
      <c r="R25" s="13"/>
      <c r="S25" s="59">
        <v>1036539.0599999998</v>
      </c>
      <c r="T25" s="60">
        <v>345513.12999999995</v>
      </c>
      <c r="U25" s="61"/>
      <c r="V25" s="62"/>
    </row>
    <row r="26" spans="1:22" x14ac:dyDescent="0.25">
      <c r="A26" s="43" t="s">
        <v>30</v>
      </c>
      <c r="B26" s="27">
        <f t="shared" si="5"/>
        <v>9964683.8300000019</v>
      </c>
      <c r="C26" s="23"/>
      <c r="D26" s="63">
        <v>430624.5</v>
      </c>
      <c r="E26" s="64">
        <v>109041.54000000001</v>
      </c>
      <c r="F26" s="61">
        <v>-41303.540000000008</v>
      </c>
      <c r="G26" s="62">
        <v>-6611.35</v>
      </c>
      <c r="H26" s="13"/>
      <c r="I26" s="63">
        <v>334356.7</v>
      </c>
      <c r="J26" s="64">
        <v>88280.24</v>
      </c>
      <c r="K26" s="61">
        <v>-11159.380000000001</v>
      </c>
      <c r="L26" s="62">
        <v>-3515.53</v>
      </c>
      <c r="M26" s="13"/>
      <c r="N26" s="63">
        <v>266262.2</v>
      </c>
      <c r="O26" s="64">
        <v>80210.079999999987</v>
      </c>
      <c r="P26" s="61">
        <v>-11265.089999999998</v>
      </c>
      <c r="Q26" s="62">
        <v>-2121.81</v>
      </c>
      <c r="R26" s="13"/>
      <c r="S26" s="63">
        <v>6595275.8200000003</v>
      </c>
      <c r="T26" s="64">
        <v>2179778.4000000004</v>
      </c>
      <c r="U26" s="61">
        <v>-33098.850000000006</v>
      </c>
      <c r="V26" s="62">
        <v>-10070.1</v>
      </c>
    </row>
    <row r="27" spans="1:22" x14ac:dyDescent="0.25">
      <c r="A27" s="43" t="s">
        <v>31</v>
      </c>
      <c r="B27" s="27">
        <f t="shared" si="5"/>
        <v>14540.37</v>
      </c>
      <c r="C27" s="23"/>
      <c r="D27" s="63"/>
      <c r="E27" s="64"/>
      <c r="F27" s="61"/>
      <c r="G27" s="62"/>
      <c r="H27" s="13"/>
      <c r="I27" s="63"/>
      <c r="J27" s="64"/>
      <c r="K27" s="61"/>
      <c r="L27" s="62"/>
      <c r="M27" s="13"/>
      <c r="N27" s="63">
        <v>10905.28</v>
      </c>
      <c r="O27" s="64">
        <v>3635.09</v>
      </c>
      <c r="P27" s="61"/>
      <c r="Q27" s="62"/>
      <c r="R27" s="13"/>
      <c r="S27" s="63"/>
      <c r="T27" s="64"/>
      <c r="U27" s="61"/>
      <c r="V27" s="62"/>
    </row>
    <row r="28" spans="1:22" x14ac:dyDescent="0.25">
      <c r="A28" s="43" t="s">
        <v>32</v>
      </c>
      <c r="B28" s="27">
        <f t="shared" si="5"/>
        <v>2340165.64</v>
      </c>
      <c r="C28" s="23"/>
      <c r="D28" s="63"/>
      <c r="E28" s="64"/>
      <c r="F28" s="61"/>
      <c r="G28" s="62"/>
      <c r="H28" s="13"/>
      <c r="I28" s="63">
        <v>1102490.56</v>
      </c>
      <c r="J28" s="64">
        <v>367497.03</v>
      </c>
      <c r="K28" s="61"/>
      <c r="L28" s="62"/>
      <c r="M28" s="13"/>
      <c r="N28" s="63">
        <v>623749.17999999993</v>
      </c>
      <c r="O28" s="64">
        <v>207916.65000000002</v>
      </c>
      <c r="P28" s="61">
        <v>-907.84</v>
      </c>
      <c r="Q28" s="62">
        <v>-302.62</v>
      </c>
      <c r="R28" s="13"/>
      <c r="S28" s="63">
        <v>29792</v>
      </c>
      <c r="T28" s="64">
        <v>9930.68</v>
      </c>
      <c r="U28" s="61"/>
      <c r="V28" s="62"/>
    </row>
    <row r="29" spans="1:22" x14ac:dyDescent="0.25">
      <c r="A29" s="43" t="s">
        <v>33</v>
      </c>
      <c r="B29" s="27">
        <f t="shared" si="5"/>
        <v>138526.70000000001</v>
      </c>
      <c r="C29" s="23"/>
      <c r="D29" s="63"/>
      <c r="E29" s="64"/>
      <c r="F29" s="61"/>
      <c r="G29" s="62"/>
      <c r="H29" s="13"/>
      <c r="I29" s="63">
        <v>60000</v>
      </c>
      <c r="J29" s="64">
        <v>15000</v>
      </c>
      <c r="K29" s="61"/>
      <c r="L29" s="62"/>
      <c r="M29" s="13"/>
      <c r="N29" s="63">
        <v>50821.36</v>
      </c>
      <c r="O29" s="64">
        <v>12705.34</v>
      </c>
      <c r="P29" s="61"/>
      <c r="Q29" s="62"/>
      <c r="R29" s="13"/>
      <c r="S29" s="63"/>
      <c r="T29" s="64"/>
      <c r="U29" s="61"/>
      <c r="V29" s="62"/>
    </row>
    <row r="30" spans="1:22" x14ac:dyDescent="0.25">
      <c r="A30" s="43" t="s">
        <v>34</v>
      </c>
      <c r="B30" s="27">
        <f t="shared" si="5"/>
        <v>1344638.78</v>
      </c>
      <c r="C30" s="23"/>
      <c r="D30" s="63"/>
      <c r="E30" s="64"/>
      <c r="F30" s="61"/>
      <c r="G30" s="62"/>
      <c r="H30" s="13"/>
      <c r="I30" s="63">
        <v>502868.70000000007</v>
      </c>
      <c r="J30" s="64">
        <v>125717.15000000001</v>
      </c>
      <c r="K30" s="61"/>
      <c r="L30" s="62"/>
      <c r="M30" s="13"/>
      <c r="N30" s="63">
        <v>248432.33</v>
      </c>
      <c r="O30" s="64">
        <v>62108.09</v>
      </c>
      <c r="P30" s="61"/>
      <c r="Q30" s="62"/>
      <c r="R30" s="13"/>
      <c r="S30" s="63">
        <v>324409.99</v>
      </c>
      <c r="T30" s="64">
        <v>81102.52</v>
      </c>
      <c r="U30" s="61"/>
      <c r="V30" s="62"/>
    </row>
    <row r="31" spans="1:22" x14ac:dyDescent="0.25">
      <c r="A31" s="65" t="s">
        <v>35</v>
      </c>
      <c r="B31" s="27">
        <f t="shared" si="5"/>
        <v>4805107.3899999997</v>
      </c>
      <c r="C31" s="23"/>
      <c r="D31" s="59">
        <v>184448.08</v>
      </c>
      <c r="E31" s="60">
        <v>46112.03</v>
      </c>
      <c r="F31" s="61"/>
      <c r="G31" s="62"/>
      <c r="H31" s="13"/>
      <c r="I31" s="59">
        <v>1220832.6199999999</v>
      </c>
      <c r="J31" s="60">
        <v>305208.13999999996</v>
      </c>
      <c r="K31" s="61"/>
      <c r="L31" s="62"/>
      <c r="M31" s="13"/>
      <c r="N31" s="59">
        <v>1372256.91</v>
      </c>
      <c r="O31" s="60">
        <v>343064.22</v>
      </c>
      <c r="P31" s="61"/>
      <c r="Q31" s="62"/>
      <c r="R31" s="13"/>
      <c r="S31" s="59">
        <v>1066548.3</v>
      </c>
      <c r="T31" s="60">
        <v>266637.09000000003</v>
      </c>
      <c r="U31" s="61"/>
      <c r="V31" s="62"/>
    </row>
    <row r="32" spans="1:22" x14ac:dyDescent="0.25">
      <c r="A32" s="65" t="s">
        <v>36</v>
      </c>
      <c r="B32" s="27">
        <f t="shared" si="5"/>
        <v>1431329.43</v>
      </c>
      <c r="C32" s="23"/>
      <c r="D32" s="59">
        <v>274630.86</v>
      </c>
      <c r="E32" s="60">
        <v>91555.22</v>
      </c>
      <c r="F32" s="61">
        <v>-5692.62</v>
      </c>
      <c r="G32" s="62">
        <v>-1897.54</v>
      </c>
      <c r="H32" s="13"/>
      <c r="I32" s="59">
        <v>247662.72999999998</v>
      </c>
      <c r="J32" s="60">
        <v>82568.5</v>
      </c>
      <c r="K32" s="61">
        <v>-7461.26</v>
      </c>
      <c r="L32" s="62">
        <v>-2487.1799999999998</v>
      </c>
      <c r="M32" s="13"/>
      <c r="N32" s="59">
        <v>339233.78</v>
      </c>
      <c r="O32" s="60">
        <v>113092.15000000001</v>
      </c>
      <c r="P32" s="61">
        <v>-15476.2</v>
      </c>
      <c r="Q32" s="62">
        <v>-5159.5600000000004</v>
      </c>
      <c r="R32" s="13"/>
      <c r="S32" s="59">
        <v>245855.39</v>
      </c>
      <c r="T32" s="60">
        <v>81960.59</v>
      </c>
      <c r="U32" s="61">
        <v>-5291.58</v>
      </c>
      <c r="V32" s="62">
        <v>-1763.85</v>
      </c>
    </row>
    <row r="33" spans="1:22" ht="15.75" thickBot="1" x14ac:dyDescent="0.3">
      <c r="A33" s="65" t="s">
        <v>37</v>
      </c>
      <c r="B33" s="27">
        <f t="shared" si="5"/>
        <v>39827.869999999995</v>
      </c>
      <c r="C33" s="23"/>
      <c r="D33" s="66">
        <v>10546.22</v>
      </c>
      <c r="E33" s="67">
        <v>3515.52</v>
      </c>
      <c r="F33" s="68"/>
      <c r="G33" s="69"/>
      <c r="H33" s="13"/>
      <c r="I33" s="66">
        <v>9557.61</v>
      </c>
      <c r="J33" s="67">
        <v>3185.99</v>
      </c>
      <c r="K33" s="68"/>
      <c r="L33" s="69"/>
      <c r="M33" s="13"/>
      <c r="N33" s="66">
        <v>4953.6000000000004</v>
      </c>
      <c r="O33" s="67">
        <v>1651.22</v>
      </c>
      <c r="P33" s="68"/>
      <c r="Q33" s="69"/>
      <c r="R33" s="13"/>
      <c r="S33" s="66">
        <v>4813.2700000000004</v>
      </c>
      <c r="T33" s="67">
        <v>1604.44</v>
      </c>
      <c r="U33" s="68"/>
      <c r="V33" s="69"/>
    </row>
    <row r="34" spans="1:22" ht="16.5" thickBot="1" x14ac:dyDescent="0.3">
      <c r="A34" s="39" t="s">
        <v>38</v>
      </c>
      <c r="B34" s="44">
        <f>SUM(B35:B36)</f>
        <v>1189426.0999999999</v>
      </c>
      <c r="C34" s="45"/>
      <c r="D34" s="70">
        <f>SUM(D35:D36)</f>
        <v>506995.39</v>
      </c>
      <c r="E34" s="71">
        <f>SUM(E35:E36)</f>
        <v>167552.88</v>
      </c>
      <c r="F34" s="72">
        <f>SUM(F35:F36)</f>
        <v>-67.62</v>
      </c>
      <c r="G34" s="73">
        <f>SUM(G35:G36)</f>
        <v>-22.54</v>
      </c>
      <c r="H34" s="13"/>
      <c r="I34" s="70">
        <f>SUM(I35:I36)</f>
        <v>20818.349999999999</v>
      </c>
      <c r="J34" s="71">
        <f>SUM(J35:J36)</f>
        <v>5543.33</v>
      </c>
      <c r="K34" s="72">
        <f>SUM(K35:K36)</f>
        <v>-627.52</v>
      </c>
      <c r="L34" s="73">
        <f>SUM(L35:L36)</f>
        <v>-81.010000000000005</v>
      </c>
      <c r="M34" s="13"/>
      <c r="N34" s="70">
        <f>SUM(N35:N36)</f>
        <v>145040.45000000001</v>
      </c>
      <c r="O34" s="71">
        <f>SUM(O35:O36)</f>
        <v>46114.42</v>
      </c>
      <c r="P34" s="72">
        <f>SUM(P35:P36)</f>
        <v>0</v>
      </c>
      <c r="Q34" s="73">
        <f>SUM(Q35:Q36)</f>
        <v>0</v>
      </c>
      <c r="R34" s="13"/>
      <c r="S34" s="70">
        <f>SUM(S35:S36)</f>
        <v>225361.31</v>
      </c>
      <c r="T34" s="71">
        <f>SUM(T35:T36)</f>
        <v>73140.17</v>
      </c>
      <c r="U34" s="72">
        <f>SUM(U35:U36)</f>
        <v>-256.14</v>
      </c>
      <c r="V34" s="73">
        <f>SUM(V35:V36)</f>
        <v>-85.37</v>
      </c>
    </row>
    <row r="35" spans="1:22" x14ac:dyDescent="0.25">
      <c r="A35" s="46" t="s">
        <v>39</v>
      </c>
      <c r="B35" s="27">
        <f>SUM(D35:G35,I35:L35,N35:Q35,S35:V35)</f>
        <v>1101158.0899999999</v>
      </c>
      <c r="C35" s="23"/>
      <c r="D35" s="28">
        <v>491221.05</v>
      </c>
      <c r="E35" s="29">
        <v>162294.17000000001</v>
      </c>
      <c r="F35" s="30">
        <v>-67.62</v>
      </c>
      <c r="G35" s="31">
        <v>-22.54</v>
      </c>
      <c r="H35" s="13"/>
      <c r="I35" s="28">
        <v>6286.09</v>
      </c>
      <c r="J35" s="29">
        <v>698.5</v>
      </c>
      <c r="K35" s="30">
        <v>-576.66</v>
      </c>
      <c r="L35" s="31">
        <v>-64.06</v>
      </c>
      <c r="M35" s="13"/>
      <c r="N35" s="28">
        <v>126727.06000000001</v>
      </c>
      <c r="O35" s="29">
        <v>40009.599999999999</v>
      </c>
      <c r="P35" s="30"/>
      <c r="Q35" s="31"/>
      <c r="R35" s="13"/>
      <c r="S35" s="28">
        <v>207475.13</v>
      </c>
      <c r="T35" s="29">
        <v>67177.37</v>
      </c>
      <c r="U35" s="30"/>
      <c r="V35" s="31"/>
    </row>
    <row r="36" spans="1:22" ht="15.75" thickBot="1" x14ac:dyDescent="0.3">
      <c r="A36" s="74" t="s">
        <v>40</v>
      </c>
      <c r="B36" s="27">
        <f>SUM(D36:G36,I36:L36,N36:Q36,S36:V36)</f>
        <v>88268.010000000009</v>
      </c>
      <c r="C36" s="23"/>
      <c r="D36" s="28">
        <v>15774.34</v>
      </c>
      <c r="E36" s="29">
        <v>5258.71</v>
      </c>
      <c r="F36" s="30"/>
      <c r="G36" s="31"/>
      <c r="H36" s="13"/>
      <c r="I36" s="28">
        <v>14532.26</v>
      </c>
      <c r="J36" s="29">
        <v>4844.83</v>
      </c>
      <c r="K36" s="30">
        <v>-50.86</v>
      </c>
      <c r="L36" s="31">
        <v>-16.95</v>
      </c>
      <c r="M36" s="13"/>
      <c r="N36" s="28">
        <v>18313.39</v>
      </c>
      <c r="O36" s="29">
        <v>6104.8200000000006</v>
      </c>
      <c r="P36" s="30"/>
      <c r="Q36" s="31"/>
      <c r="R36" s="13"/>
      <c r="S36" s="28">
        <v>17886.18</v>
      </c>
      <c r="T36" s="29">
        <v>5962.8</v>
      </c>
      <c r="U36" s="30">
        <v>-256.14</v>
      </c>
      <c r="V36" s="31">
        <v>-85.37</v>
      </c>
    </row>
    <row r="37" spans="1:22" ht="16.5" thickBot="1" x14ac:dyDescent="0.3">
      <c r="A37" s="39" t="s">
        <v>41</v>
      </c>
      <c r="B37" s="44">
        <f>SUM(B38:B46)</f>
        <v>37910548.07</v>
      </c>
      <c r="C37" s="45"/>
      <c r="D37" s="24">
        <f>SUM(D38:D41)</f>
        <v>0</v>
      </c>
      <c r="E37" s="41">
        <f>SUM(E38:E41)</f>
        <v>145943.93</v>
      </c>
      <c r="F37" s="25">
        <f>SUM(F38:F41)</f>
        <v>0</v>
      </c>
      <c r="G37" s="42">
        <f>SUM(G38:G41)</f>
        <v>-23242.329999999998</v>
      </c>
      <c r="H37" s="13"/>
      <c r="I37" s="24">
        <f>SUM(I38:I44)</f>
        <v>0</v>
      </c>
      <c r="J37" s="24">
        <f>SUM(J38:J44)</f>
        <v>54030.11</v>
      </c>
      <c r="K37" s="24">
        <f t="shared" ref="K37:L37" si="7">SUM(K38:K44)</f>
        <v>0</v>
      </c>
      <c r="L37" s="24">
        <f t="shared" si="7"/>
        <v>-40996.450000000004</v>
      </c>
      <c r="M37" s="13"/>
      <c r="N37" s="24">
        <f>SUM(N38:N46)</f>
        <v>0</v>
      </c>
      <c r="O37" s="24">
        <f>SUM(O38:O46)</f>
        <v>50645.820000000007</v>
      </c>
      <c r="P37" s="24">
        <f>SUM(P38:P46)</f>
        <v>0</v>
      </c>
      <c r="Q37" s="24">
        <f>SUM(Q38:Q46)</f>
        <v>-8730.19</v>
      </c>
      <c r="R37" s="13"/>
      <c r="S37" s="24">
        <f>SUM(S38:S46)</f>
        <v>0</v>
      </c>
      <c r="T37" s="24">
        <f>SUM(T38:T46)</f>
        <v>37738913.18</v>
      </c>
      <c r="U37" s="24">
        <f>SUM(U38:U46)</f>
        <v>0</v>
      </c>
      <c r="V37" s="24">
        <f>SUM(V38:V46)</f>
        <v>-6016</v>
      </c>
    </row>
    <row r="38" spans="1:22" x14ac:dyDescent="0.25">
      <c r="A38" s="46" t="s">
        <v>42</v>
      </c>
      <c r="B38" s="27">
        <f>SUM(D38:G38,I38:L38,N38:Q38,S38:V38)</f>
        <v>140693.49</v>
      </c>
      <c r="C38" s="23"/>
      <c r="D38" s="28"/>
      <c r="E38" s="29">
        <v>140693.49</v>
      </c>
      <c r="F38" s="30"/>
      <c r="G38" s="31"/>
      <c r="H38" s="13"/>
      <c r="I38" s="28"/>
      <c r="J38" s="29"/>
      <c r="K38" s="30"/>
      <c r="L38" s="31"/>
      <c r="M38" s="13"/>
      <c r="N38" s="28"/>
      <c r="O38" s="29"/>
      <c r="P38" s="30"/>
      <c r="Q38" s="31"/>
      <c r="R38" s="13"/>
      <c r="S38" s="29"/>
      <c r="T38" s="75"/>
      <c r="U38" s="28"/>
      <c r="V38" s="31"/>
    </row>
    <row r="39" spans="1:22" x14ac:dyDescent="0.25">
      <c r="A39" s="76" t="s">
        <v>43</v>
      </c>
      <c r="B39" s="27">
        <f t="shared" ref="B39:B46" si="8">SUM(D39:G39,I39:L39,N39:Q39,S39:V39)</f>
        <v>-78619.41</v>
      </c>
      <c r="C39" s="23"/>
      <c r="D39" s="28"/>
      <c r="E39" s="29"/>
      <c r="F39" s="30"/>
      <c r="G39" s="31">
        <v>-23242.329999999998</v>
      </c>
      <c r="H39" s="13"/>
      <c r="I39" s="28"/>
      <c r="J39" s="29"/>
      <c r="K39" s="30"/>
      <c r="L39" s="31">
        <v>-40788.450000000004</v>
      </c>
      <c r="M39" s="13"/>
      <c r="N39" s="28"/>
      <c r="O39" s="29"/>
      <c r="P39" s="30"/>
      <c r="Q39" s="31">
        <v>-8730.19</v>
      </c>
      <c r="R39" s="13"/>
      <c r="S39" s="29"/>
      <c r="T39" s="77"/>
      <c r="U39" s="28"/>
      <c r="V39" s="31">
        <v>-5858.44</v>
      </c>
    </row>
    <row r="40" spans="1:22" x14ac:dyDescent="0.25">
      <c r="A40" s="76" t="s">
        <v>44</v>
      </c>
      <c r="B40" s="27">
        <f t="shared" si="8"/>
        <v>5559795.6699999999</v>
      </c>
      <c r="C40" s="23"/>
      <c r="D40" s="28"/>
      <c r="E40" s="29">
        <v>300.44</v>
      </c>
      <c r="F40" s="30"/>
      <c r="G40" s="31"/>
      <c r="H40" s="13"/>
      <c r="I40" s="28"/>
      <c r="J40" s="29">
        <v>296.29000000000002</v>
      </c>
      <c r="K40" s="30"/>
      <c r="L40" s="31"/>
      <c r="M40" s="13"/>
      <c r="N40" s="28"/>
      <c r="O40" s="29">
        <v>5662.1500000000005</v>
      </c>
      <c r="P40" s="30"/>
      <c r="Q40" s="31"/>
      <c r="R40" s="13"/>
      <c r="S40" s="29"/>
      <c r="T40" s="77">
        <v>5553536.79</v>
      </c>
      <c r="U40" s="28"/>
      <c r="V40" s="31"/>
    </row>
    <row r="41" spans="1:22" x14ac:dyDescent="0.25">
      <c r="A41" s="46" t="s">
        <v>45</v>
      </c>
      <c r="B41" s="27">
        <f t="shared" si="8"/>
        <v>88293</v>
      </c>
      <c r="C41" s="23"/>
      <c r="D41" s="28"/>
      <c r="E41" s="29">
        <v>4950</v>
      </c>
      <c r="F41" s="30"/>
      <c r="G41" s="31"/>
      <c r="H41" s="13"/>
      <c r="I41" s="28"/>
      <c r="J41" s="29">
        <v>13420</v>
      </c>
      <c r="K41" s="30"/>
      <c r="L41" s="31"/>
      <c r="M41" s="13"/>
      <c r="N41" s="28"/>
      <c r="O41" s="29">
        <v>33647</v>
      </c>
      <c r="P41" s="30"/>
      <c r="Q41" s="31"/>
      <c r="R41" s="13"/>
      <c r="S41" s="29"/>
      <c r="T41" s="77">
        <v>36276</v>
      </c>
      <c r="U41" s="28"/>
      <c r="V41" s="31"/>
    </row>
    <row r="42" spans="1:22" x14ac:dyDescent="0.25">
      <c r="A42" s="46" t="s">
        <v>46</v>
      </c>
      <c r="B42" s="27">
        <f t="shared" si="8"/>
        <v>4215.24</v>
      </c>
      <c r="C42" s="23"/>
      <c r="D42" s="28"/>
      <c r="E42" s="29"/>
      <c r="F42" s="30"/>
      <c r="G42" s="31"/>
      <c r="H42" s="13"/>
      <c r="I42" s="28"/>
      <c r="J42" s="29">
        <v>4215.24</v>
      </c>
      <c r="K42" s="30"/>
      <c r="L42" s="31"/>
      <c r="M42" s="13"/>
      <c r="N42" s="28"/>
      <c r="O42" s="29"/>
      <c r="P42" s="30"/>
      <c r="Q42" s="31"/>
      <c r="R42" s="13"/>
      <c r="S42" s="29"/>
      <c r="T42" s="77"/>
      <c r="U42" s="28"/>
      <c r="V42" s="31"/>
    </row>
    <row r="43" spans="1:22" x14ac:dyDescent="0.25">
      <c r="A43" s="46" t="s">
        <v>47</v>
      </c>
      <c r="B43" s="27">
        <f t="shared" si="8"/>
        <v>-208</v>
      </c>
      <c r="C43" s="23"/>
      <c r="D43" s="28"/>
      <c r="E43" s="29"/>
      <c r="F43" s="30"/>
      <c r="G43" s="31"/>
      <c r="H43" s="13"/>
      <c r="I43" s="28"/>
      <c r="J43" s="29"/>
      <c r="K43" s="30"/>
      <c r="L43" s="31">
        <v>-208</v>
      </c>
      <c r="M43" s="13"/>
      <c r="N43" s="28"/>
      <c r="O43" s="29"/>
      <c r="P43" s="30"/>
      <c r="Q43" s="31"/>
      <c r="R43" s="13"/>
      <c r="S43" s="29"/>
      <c r="T43" s="77"/>
      <c r="U43" s="28"/>
      <c r="V43" s="31"/>
    </row>
    <row r="44" spans="1:22" x14ac:dyDescent="0.25">
      <c r="A44" s="46" t="s">
        <v>48</v>
      </c>
      <c r="B44" s="27">
        <f t="shared" si="8"/>
        <v>139627.46000000002</v>
      </c>
      <c r="C44" s="23"/>
      <c r="D44" s="34"/>
      <c r="E44" s="35"/>
      <c r="F44" s="36"/>
      <c r="G44" s="37"/>
      <c r="H44" s="13"/>
      <c r="I44" s="34"/>
      <c r="J44" s="35">
        <v>36098.58</v>
      </c>
      <c r="K44" s="36"/>
      <c r="L44" s="37"/>
      <c r="M44" s="13"/>
      <c r="N44" s="34"/>
      <c r="O44" s="35">
        <v>8631.36</v>
      </c>
      <c r="P44" s="36"/>
      <c r="Q44" s="37"/>
      <c r="R44" s="13"/>
      <c r="S44" s="35"/>
      <c r="T44" s="78">
        <v>94897.52</v>
      </c>
      <c r="U44" s="34"/>
      <c r="V44" s="37"/>
    </row>
    <row r="45" spans="1:22" x14ac:dyDescent="0.25">
      <c r="A45" s="46" t="s">
        <v>49</v>
      </c>
      <c r="B45" s="27">
        <f t="shared" si="8"/>
        <v>1342.98</v>
      </c>
      <c r="C45" s="23"/>
      <c r="D45" s="34"/>
      <c r="E45" s="35"/>
      <c r="F45" s="36"/>
      <c r="G45" s="37"/>
      <c r="H45" s="13"/>
      <c r="I45" s="34"/>
      <c r="J45" s="35"/>
      <c r="K45" s="36"/>
      <c r="L45" s="37"/>
      <c r="M45" s="13"/>
      <c r="N45" s="34"/>
      <c r="O45" s="35">
        <v>1342.98</v>
      </c>
      <c r="P45" s="36"/>
      <c r="Q45" s="37"/>
      <c r="R45" s="13"/>
      <c r="S45" s="35"/>
      <c r="T45" s="78"/>
      <c r="U45" s="34"/>
      <c r="V45" s="37"/>
    </row>
    <row r="46" spans="1:22" ht="15.75" thickBot="1" x14ac:dyDescent="0.3">
      <c r="A46" s="46" t="s">
        <v>50</v>
      </c>
      <c r="B46" s="27">
        <f t="shared" si="8"/>
        <v>32055407.640000001</v>
      </c>
      <c r="C46" s="23"/>
      <c r="D46" s="34"/>
      <c r="E46" s="35"/>
      <c r="F46" s="36"/>
      <c r="G46" s="37"/>
      <c r="H46" s="13"/>
      <c r="I46" s="34"/>
      <c r="J46" s="35"/>
      <c r="K46" s="36"/>
      <c r="L46" s="37"/>
      <c r="M46" s="13"/>
      <c r="N46" s="34"/>
      <c r="O46" s="79">
        <v>1362.33</v>
      </c>
      <c r="P46" s="36"/>
      <c r="Q46" s="37"/>
      <c r="R46" s="13"/>
      <c r="S46" s="35"/>
      <c r="T46" s="80">
        <v>32054202.870000001</v>
      </c>
      <c r="U46" s="34"/>
      <c r="V46" s="37">
        <v>-157.56</v>
      </c>
    </row>
    <row r="47" spans="1:22" ht="16.5" thickBot="1" x14ac:dyDescent="0.3">
      <c r="A47" s="39" t="s">
        <v>51</v>
      </c>
      <c r="B47" s="44">
        <f>+B37+B34+B18+B14+B11+B5</f>
        <v>217429674.70999995</v>
      </c>
      <c r="C47" s="81"/>
      <c r="D47" s="82">
        <f>SUM(D37,D34,D18,D14,D11,D5)</f>
        <v>107382675.50999999</v>
      </c>
      <c r="E47" s="83">
        <f>SUM(E37,E34,E18,E14,E11,E5)</f>
        <v>1048502.4199999999</v>
      </c>
      <c r="F47" s="84">
        <f>SUM(F37,F34,F18,F14,F11,F5)</f>
        <v>-168034.93000000002</v>
      </c>
      <c r="G47" s="85">
        <f>SUM(G37,G34,G18,G14,G11,G5)</f>
        <v>-70593.040000000008</v>
      </c>
      <c r="H47" s="86"/>
      <c r="I47" s="82">
        <f>SUM(I37,I34,I18,I14,I11,I5)</f>
        <v>18468966.199999996</v>
      </c>
      <c r="J47" s="83">
        <f>SUM(J37,J34,J18,J14,J11,J5)</f>
        <v>1781282.1699999997</v>
      </c>
      <c r="K47" s="84">
        <f>SUM(K37,K34,K18,K14,K11,K5)</f>
        <v>-34703.1</v>
      </c>
      <c r="L47" s="85">
        <f>SUM(L37,L34,L18,L14,L11,L5)</f>
        <v>-51494.410000000011</v>
      </c>
      <c r="M47" s="86"/>
      <c r="N47" s="82">
        <f>SUM(N37,N34,N18,N14,N11,N5)</f>
        <v>20228207.170000002</v>
      </c>
      <c r="O47" s="83">
        <f>SUM(O37,O34,O18,O14,O11,O5)</f>
        <v>1978863.4500000002</v>
      </c>
      <c r="P47" s="84">
        <f>SUM(P37,P34,P18,P14,P11,P5)</f>
        <v>-65402.5</v>
      </c>
      <c r="Q47" s="85">
        <f>SUM(Q37,Q34,Q18,Q14,Q11,Q5)</f>
        <v>-24217.500000000004</v>
      </c>
      <c r="R47" s="86"/>
      <c r="S47" s="82">
        <f>SUM(S37,S34,S18,S14,S11,S5)</f>
        <v>22222636.949999999</v>
      </c>
      <c r="T47" s="83">
        <f>SUM(T37,T34,T18,T14,T11,T5)</f>
        <v>44892625.710000001</v>
      </c>
      <c r="U47" s="84">
        <f>SUM(U37,U34,U18,U14,U11,U5)</f>
        <v>-115693.13</v>
      </c>
      <c r="V47" s="85">
        <f>SUM(V37,V34,V18,V14,V11,V5)</f>
        <v>-43946.26</v>
      </c>
    </row>
    <row r="49" spans="2:20" x14ac:dyDescent="0.25">
      <c r="O49" s="79"/>
      <c r="T49" s="79"/>
    </row>
    <row r="50" spans="2:20" x14ac:dyDescent="0.25">
      <c r="O50" s="79"/>
      <c r="T50" s="79"/>
    </row>
    <row r="51" spans="2:20" x14ac:dyDescent="0.25">
      <c r="B51" s="79"/>
      <c r="K51" s="87"/>
    </row>
    <row r="52" spans="2:20" x14ac:dyDescent="0.25">
      <c r="B52" s="79"/>
    </row>
    <row r="53" spans="2:20" x14ac:dyDescent="0.25">
      <c r="B53" s="79"/>
      <c r="C53" s="79"/>
      <c r="D53" s="79"/>
      <c r="E53" s="79"/>
      <c r="F53" s="79"/>
      <c r="G53" s="79"/>
      <c r="I53" s="79"/>
      <c r="J53" s="79"/>
      <c r="K53" s="79"/>
      <c r="L53" s="79"/>
    </row>
    <row r="55" spans="2:20" x14ac:dyDescent="0.25">
      <c r="O55" s="79"/>
      <c r="T55" s="79"/>
    </row>
    <row r="56" spans="2:20" x14ac:dyDescent="0.25">
      <c r="S56" s="38"/>
    </row>
  </sheetData>
  <mergeCells count="14">
    <mergeCell ref="N3:O3"/>
    <mergeCell ref="P3:Q3"/>
    <mergeCell ref="S3:T3"/>
    <mergeCell ref="U3:V3"/>
    <mergeCell ref="A2:A3"/>
    <mergeCell ref="D2:G2"/>
    <mergeCell ref="I2:L2"/>
    <mergeCell ref="N2:Q2"/>
    <mergeCell ref="S2:V2"/>
    <mergeCell ref="B3:B4"/>
    <mergeCell ref="D3:E3"/>
    <mergeCell ref="F3:G3"/>
    <mergeCell ref="I3:J3"/>
    <mergeCell ref="K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TABELA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Kolarič Tanja</dc:creator>
  <cp:lastModifiedBy>Kolarič Tanja</cp:lastModifiedBy>
  <dcterms:created xsi:type="dcterms:W3CDTF">2022-05-09T15:00:10Z</dcterms:created>
  <dcterms:modified xsi:type="dcterms:W3CDTF">2022-05-09T15:00:51Z</dcterms:modified>
</cp:coreProperties>
</file>