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ad.sigov.si\DAT\MOPE\UZP\SS\02_EKP 21-27\03_Javni _razpisi\02_JR_EKP_UTM_2025\08_Objava_RD_splet_eJR\"/>
    </mc:Choice>
  </mc:AlternateContent>
  <xr:revisionPtr revIDLastSave="0" documentId="13_ncr:1_{A317028A-4B87-4985-B3BA-B2BF2FCA8AB2}" xr6:coauthVersionLast="47" xr6:coauthVersionMax="47" xr10:uidLastSave="{00000000-0000-0000-0000-000000000000}"/>
  <workbookProtection workbookAlgorithmName="SHA-512" workbookHashValue="AdZYmS8fMkymy7gA0ZGSl743H8h6Z9jHYAlIkLSCu7utA/C2F+cJjy81Tbd3Z2guQxXlmag9uTZjkUIZ+JKkSA==" workbookSaltValue="Yjfk5W/+BTQHJTLrCB5W4w==" workbookSpinCount="100000" lockStructure="1"/>
  <bookViews>
    <workbookView xWindow="-120" yWindow="-120" windowWidth="38640" windowHeight="21240" xr2:uid="{00000000-000D-0000-FFFF-FFFF00000000}"/>
  </bookViews>
  <sheets>
    <sheet name="1_Opis operacije" sheetId="1" r:id="rId1"/>
    <sheet name="2_Partnerji" sheetId="5" r:id="rId2"/>
    <sheet name="3_Ukrepi" sheetId="4" r:id="rId3"/>
    <sheet name="4_Finančna_vrzel" sheetId="9" r:id="rId4"/>
    <sheet name="Navodila" sheetId="3" r:id="rId5"/>
    <sheet name="Vrste stroškov OU" sheetId="2" r:id="rId6"/>
    <sheet name="SK_učinka" sheetId="6" r:id="rId7"/>
    <sheet name="podatki" sheetId="7" state="hidden" r:id="rId8"/>
  </sheets>
  <externalReferences>
    <externalReference r:id="rId9"/>
    <externalReference r:id="rId10"/>
  </externalReferences>
  <definedNames>
    <definedName name="_ftn1" localSheetId="7">podatki!$H$11</definedName>
    <definedName name="_ftn2" localSheetId="7">podatki!$H$12</definedName>
    <definedName name="_ftnref1" localSheetId="7">podatki!$H$6</definedName>
    <definedName name="_ftnref2" localSheetId="7">podatki!$H$7</definedName>
    <definedName name="_Hlk142562060" localSheetId="7">podatki!$H$6</definedName>
    <definedName name="CIQWBGuid" hidden="1">"1c407bf9-49bb-43af-88e1-b1548b71371e"</definedName>
    <definedName name="CIQWBInfo" hidden="1">"{ ""CIQVersion"":""9.50.2716.4594"" }"</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"07/23/2024 12:54:05"</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Izbiradane" localSheetId="0">'1_Opis operacije'!#REF!</definedName>
    <definedName name="Izbiradane" localSheetId="1">#REF!</definedName>
    <definedName name="Izbiradane" localSheetId="3">#REF!</definedName>
    <definedName name="Izbiradane">'[1]Parkirišča za kolesa'!$A$63:$A$64</definedName>
    <definedName name="podatkisamoCPSobčine">'[2]PODATKI2-cps občine-aopara'!$A$2:$M$63</definedName>
    <definedName name="_xlnm.Print_Area" localSheetId="0">'1_Opis operacije'!$A$1:$K$204</definedName>
    <definedName name="_xlnm.Print_Area" localSheetId="1">'2_Partnerji'!$A$1:$H$55</definedName>
    <definedName name="_xlnm.Print_Area" localSheetId="2">'3_Ukrepi'!$C$1:$I$189</definedName>
    <definedName name="_xlnm.Print_Area" localSheetId="3">'4_Finančna_vrzel'!$A$1:$N$49</definedName>
    <definedName name="_xlnm.Print_Area" localSheetId="4">Navodila!$A$1:$F$25</definedName>
    <definedName name="_xlnm.Print_Area" localSheetId="6">SK_učinka!$A$1:$C$33</definedName>
    <definedName name="_xlnm.Print_Area" localSheetId="5">'Vrste stroškov OU'!$A$1:$B$123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4" i="9" l="1"/>
  <c r="L46" i="9" s="1"/>
  <c r="F39" i="9"/>
  <c r="E39" i="9"/>
  <c r="D39" i="9"/>
  <c r="C39" i="9"/>
  <c r="E43" i="9" s="1"/>
  <c r="M38" i="9"/>
  <c r="L38" i="9"/>
  <c r="K38" i="9"/>
  <c r="J38" i="9"/>
  <c r="N38" i="9" s="1"/>
  <c r="I38" i="9"/>
  <c r="H38" i="9"/>
  <c r="G38" i="9"/>
  <c r="M37" i="9"/>
  <c r="L37" i="9"/>
  <c r="K37" i="9"/>
  <c r="J37" i="9"/>
  <c r="N37" i="9" s="1"/>
  <c r="I37" i="9"/>
  <c r="H37" i="9"/>
  <c r="G37" i="9"/>
  <c r="M36" i="9"/>
  <c r="L36" i="9"/>
  <c r="K36" i="9"/>
  <c r="J36" i="9"/>
  <c r="N36" i="9" s="1"/>
  <c r="I36" i="9"/>
  <c r="H36" i="9"/>
  <c r="G36" i="9"/>
  <c r="M35" i="9"/>
  <c r="L35" i="9"/>
  <c r="K35" i="9"/>
  <c r="J35" i="9"/>
  <c r="N35" i="9" s="1"/>
  <c r="I35" i="9"/>
  <c r="H35" i="9"/>
  <c r="G35" i="9"/>
  <c r="M34" i="9"/>
  <c r="L34" i="9"/>
  <c r="K34" i="9"/>
  <c r="J34" i="9"/>
  <c r="N34" i="9" s="1"/>
  <c r="I34" i="9"/>
  <c r="H34" i="9"/>
  <c r="G34" i="9"/>
  <c r="M33" i="9"/>
  <c r="L33" i="9"/>
  <c r="K33" i="9"/>
  <c r="J33" i="9"/>
  <c r="N33" i="9" s="1"/>
  <c r="I33" i="9"/>
  <c r="H33" i="9"/>
  <c r="G33" i="9"/>
  <c r="M32" i="9"/>
  <c r="L32" i="9"/>
  <c r="K32" i="9"/>
  <c r="J32" i="9"/>
  <c r="N32" i="9" s="1"/>
  <c r="I32" i="9"/>
  <c r="H32" i="9"/>
  <c r="G32" i="9"/>
  <c r="M31" i="9"/>
  <c r="L31" i="9"/>
  <c r="K31" i="9"/>
  <c r="J31" i="9"/>
  <c r="N31" i="9" s="1"/>
  <c r="I31" i="9"/>
  <c r="H31" i="9"/>
  <c r="G31" i="9"/>
  <c r="M30" i="9"/>
  <c r="L30" i="9"/>
  <c r="K30" i="9"/>
  <c r="J30" i="9"/>
  <c r="N30" i="9" s="1"/>
  <c r="I30" i="9"/>
  <c r="H30" i="9"/>
  <c r="G30" i="9"/>
  <c r="M29" i="9"/>
  <c r="L29" i="9"/>
  <c r="K29" i="9"/>
  <c r="J29" i="9"/>
  <c r="N29" i="9" s="1"/>
  <c r="I29" i="9"/>
  <c r="H29" i="9"/>
  <c r="G29" i="9"/>
  <c r="M28" i="9"/>
  <c r="L28" i="9"/>
  <c r="K28" i="9"/>
  <c r="J28" i="9"/>
  <c r="N28" i="9" s="1"/>
  <c r="I28" i="9"/>
  <c r="H28" i="9"/>
  <c r="G28" i="9"/>
  <c r="M27" i="9"/>
  <c r="L27" i="9"/>
  <c r="K27" i="9"/>
  <c r="J27" i="9"/>
  <c r="N27" i="9" s="1"/>
  <c r="I27" i="9"/>
  <c r="H27" i="9"/>
  <c r="G27" i="9"/>
  <c r="M26" i="9"/>
  <c r="L26" i="9"/>
  <c r="K26" i="9"/>
  <c r="J26" i="9"/>
  <c r="N26" i="9" s="1"/>
  <c r="I26" i="9"/>
  <c r="H26" i="9"/>
  <c r="G26" i="9"/>
  <c r="M25" i="9"/>
  <c r="L25" i="9"/>
  <c r="K25" i="9"/>
  <c r="J25" i="9"/>
  <c r="N25" i="9" s="1"/>
  <c r="I25" i="9"/>
  <c r="H25" i="9"/>
  <c r="G25" i="9"/>
  <c r="M24" i="9"/>
  <c r="L24" i="9"/>
  <c r="K24" i="9"/>
  <c r="J24" i="9"/>
  <c r="N24" i="9" s="1"/>
  <c r="I24" i="9"/>
  <c r="H24" i="9"/>
  <c r="G24" i="9"/>
  <c r="M23" i="9"/>
  <c r="L23" i="9"/>
  <c r="K23" i="9"/>
  <c r="J23" i="9"/>
  <c r="N23" i="9" s="1"/>
  <c r="I23" i="9"/>
  <c r="H23" i="9"/>
  <c r="G23" i="9"/>
  <c r="M22" i="9"/>
  <c r="L22" i="9"/>
  <c r="K22" i="9"/>
  <c r="J22" i="9"/>
  <c r="I22" i="9"/>
  <c r="H22" i="9"/>
  <c r="G22" i="9"/>
  <c r="M21" i="9"/>
  <c r="L21" i="9"/>
  <c r="K21" i="9"/>
  <c r="J21" i="9"/>
  <c r="I21" i="9"/>
  <c r="H21" i="9"/>
  <c r="G21" i="9"/>
  <c r="M20" i="9"/>
  <c r="L20" i="9"/>
  <c r="K20" i="9"/>
  <c r="J20" i="9"/>
  <c r="N20" i="9" s="1"/>
  <c r="I20" i="9"/>
  <c r="H20" i="9"/>
  <c r="G20" i="9"/>
  <c r="M19" i="9"/>
  <c r="L19" i="9"/>
  <c r="K19" i="9"/>
  <c r="J19" i="9"/>
  <c r="N19" i="9" s="1"/>
  <c r="I19" i="9"/>
  <c r="H19" i="9"/>
  <c r="G19" i="9"/>
  <c r="M18" i="9"/>
  <c r="L18" i="9"/>
  <c r="K18" i="9"/>
  <c r="J18" i="9"/>
  <c r="N18" i="9" s="1"/>
  <c r="I18" i="9"/>
  <c r="H18" i="9"/>
  <c r="G18" i="9"/>
  <c r="M17" i="9"/>
  <c r="L17" i="9"/>
  <c r="K17" i="9"/>
  <c r="J17" i="9"/>
  <c r="I17" i="9"/>
  <c r="H17" i="9"/>
  <c r="G17" i="9"/>
  <c r="M16" i="9"/>
  <c r="L16" i="9"/>
  <c r="K16" i="9"/>
  <c r="J16" i="9"/>
  <c r="I16" i="9"/>
  <c r="H16" i="9"/>
  <c r="G16" i="9"/>
  <c r="M15" i="9"/>
  <c r="L15" i="9"/>
  <c r="K15" i="9"/>
  <c r="J15" i="9"/>
  <c r="N15" i="9" s="1"/>
  <c r="I15" i="9"/>
  <c r="H15" i="9"/>
  <c r="G15" i="9"/>
  <c r="M14" i="9"/>
  <c r="L14" i="9"/>
  <c r="K14" i="9"/>
  <c r="J14" i="9"/>
  <c r="I14" i="9"/>
  <c r="H14" i="9"/>
  <c r="G14" i="9"/>
  <c r="M13" i="9"/>
  <c r="L13" i="9"/>
  <c r="K13" i="9"/>
  <c r="J13" i="9"/>
  <c r="I13" i="9"/>
  <c r="H13" i="9"/>
  <c r="G13" i="9"/>
  <c r="M12" i="9"/>
  <c r="L12" i="9"/>
  <c r="K12" i="9"/>
  <c r="J12" i="9"/>
  <c r="N12" i="9" s="1"/>
  <c r="I12" i="9"/>
  <c r="H12" i="9"/>
  <c r="G12" i="9"/>
  <c r="M11" i="9"/>
  <c r="L11" i="9"/>
  <c r="K11" i="9"/>
  <c r="J11" i="9"/>
  <c r="I11" i="9"/>
  <c r="H11" i="9"/>
  <c r="G11" i="9"/>
  <c r="M10" i="9"/>
  <c r="L10" i="9"/>
  <c r="K10" i="9"/>
  <c r="J10" i="9"/>
  <c r="I10" i="9"/>
  <c r="H10" i="9"/>
  <c r="G10" i="9"/>
  <c r="M9" i="9"/>
  <c r="L9" i="9"/>
  <c r="K9" i="9"/>
  <c r="J9" i="9"/>
  <c r="I9" i="9"/>
  <c r="H9" i="9"/>
  <c r="G9" i="9"/>
  <c r="M8" i="9"/>
  <c r="L8" i="9"/>
  <c r="K8" i="9"/>
  <c r="J8" i="9"/>
  <c r="I8" i="9"/>
  <c r="H8" i="9"/>
  <c r="G8" i="9"/>
  <c r="M7" i="9"/>
  <c r="L7" i="9"/>
  <c r="K7" i="9"/>
  <c r="J7" i="9"/>
  <c r="N7" i="9" s="1"/>
  <c r="I7" i="9"/>
  <c r="H7" i="9"/>
  <c r="G7" i="9"/>
  <c r="M6" i="9"/>
  <c r="M39" i="9" s="1"/>
  <c r="L6" i="9"/>
  <c r="L39" i="9" s="1"/>
  <c r="K6" i="9"/>
  <c r="J6" i="9"/>
  <c r="N6" i="9" s="1"/>
  <c r="I6" i="9"/>
  <c r="H6" i="9"/>
  <c r="G6" i="9"/>
  <c r="N22" i="9" l="1"/>
  <c r="N21" i="9"/>
  <c r="N11" i="9"/>
  <c r="N10" i="9"/>
  <c r="N39" i="9" s="1"/>
  <c r="G39" i="9"/>
  <c r="N9" i="9"/>
  <c r="N17" i="9"/>
  <c r="N8" i="9"/>
  <c r="N16" i="9"/>
  <c r="N14" i="9"/>
  <c r="K39" i="9"/>
  <c r="E46" i="9" s="1"/>
  <c r="N13" i="9"/>
  <c r="J39" i="9"/>
  <c r="E45" i="9" s="1"/>
  <c r="L42" i="9" l="1"/>
  <c r="K42" i="9"/>
  <c r="K43" i="9" s="1"/>
  <c r="K44" i="9" l="1"/>
  <c r="K46" i="9" s="1"/>
  <c r="F165" i="4" l="1"/>
  <c r="C61" i="1" l="1"/>
  <c r="H182" i="1"/>
  <c r="H181" i="1"/>
  <c r="F172" i="4"/>
  <c r="F173" i="4" s="1"/>
  <c r="F171" i="4"/>
  <c r="F170" i="4"/>
  <c r="F146" i="4"/>
  <c r="F147" i="4" s="1"/>
  <c r="F145" i="4"/>
  <c r="F144" i="4"/>
  <c r="F120" i="4"/>
  <c r="F121" i="4" s="1"/>
  <c r="F119" i="4"/>
  <c r="F118" i="4"/>
  <c r="F90" i="4"/>
  <c r="F91" i="4" s="1"/>
  <c r="F89" i="4"/>
  <c r="F88" i="4"/>
  <c r="F64" i="4"/>
  <c r="F65" i="4" s="1"/>
  <c r="F63" i="4"/>
  <c r="F62" i="4"/>
  <c r="J160" i="1"/>
  <c r="F37" i="4" l="1"/>
  <c r="F38" i="4" s="1"/>
  <c r="F36" i="4"/>
  <c r="F35" i="4"/>
  <c r="C149" i="1"/>
  <c r="J169" i="1" s="1"/>
  <c r="E160" i="1"/>
  <c r="F160" i="1"/>
  <c r="G160" i="1"/>
  <c r="H160" i="1"/>
  <c r="I160" i="1"/>
  <c r="D160" i="1"/>
  <c r="D159" i="1"/>
  <c r="D161" i="1" l="1"/>
  <c r="G200" i="1"/>
  <c r="B200" i="1"/>
  <c r="C158" i="1"/>
  <c r="K158" i="1" s="1"/>
  <c r="C153" i="1"/>
  <c r="C154" i="1"/>
  <c r="K154" i="1" s="1"/>
  <c r="C155" i="1"/>
  <c r="C156" i="1"/>
  <c r="K156" i="1" s="1"/>
  <c r="C157" i="1"/>
  <c r="C152" i="1"/>
  <c r="K152" i="1" s="1"/>
  <c r="C151" i="1"/>
  <c r="C150" i="1"/>
  <c r="K150" i="1" s="1"/>
  <c r="C148" i="1"/>
  <c r="C147" i="1"/>
  <c r="J168" i="1" s="1"/>
  <c r="F169" i="4"/>
  <c r="F167" i="4"/>
  <c r="F166" i="4"/>
  <c r="F143" i="4"/>
  <c r="F141" i="4"/>
  <c r="F140" i="4"/>
  <c r="F139" i="4"/>
  <c r="F117" i="4"/>
  <c r="F115" i="4"/>
  <c r="F114" i="4"/>
  <c r="F113" i="4"/>
  <c r="F61" i="4"/>
  <c r="F87" i="4"/>
  <c r="F85" i="4"/>
  <c r="F84" i="4"/>
  <c r="F83" i="4"/>
  <c r="F59" i="4"/>
  <c r="F58" i="4"/>
  <c r="F57" i="4"/>
  <c r="F31" i="4"/>
  <c r="F32" i="4"/>
  <c r="F30" i="4"/>
  <c r="F34" i="4"/>
  <c r="C167" i="1" l="1"/>
  <c r="K157" i="1"/>
  <c r="J173" i="1"/>
  <c r="K155" i="1"/>
  <c r="J172" i="1"/>
  <c r="F33" i="4"/>
  <c r="K153" i="1"/>
  <c r="J171" i="1"/>
  <c r="K151" i="1"/>
  <c r="J170" i="1"/>
  <c r="F168" i="4"/>
  <c r="C160" i="1"/>
  <c r="C159" i="1"/>
  <c r="F116" i="4"/>
  <c r="F142" i="4"/>
  <c r="F60" i="4"/>
  <c r="F86" i="4"/>
  <c r="F189" i="1"/>
  <c r="E189" i="1"/>
  <c r="D189" i="1"/>
  <c r="C189" i="1"/>
  <c r="B189" i="1"/>
  <c r="J174" i="1" l="1"/>
  <c r="C161" i="1"/>
  <c r="G189" i="1"/>
  <c r="I181" i="1"/>
  <c r="C193" i="1" s="1"/>
  <c r="I182" i="1"/>
  <c r="D193" i="1" s="1"/>
  <c r="I183" i="1"/>
  <c r="I184" i="1"/>
  <c r="I180" i="1"/>
  <c r="H184" i="1"/>
  <c r="H183" i="1"/>
  <c r="H180" i="1"/>
  <c r="G184" i="1"/>
  <c r="G183" i="1"/>
  <c r="G182" i="1"/>
  <c r="G181" i="1"/>
  <c r="G180" i="1"/>
  <c r="F184" i="1"/>
  <c r="F183" i="1"/>
  <c r="F182" i="1"/>
  <c r="F181" i="1"/>
  <c r="F180" i="1"/>
  <c r="E159" i="1"/>
  <c r="E161" i="1" s="1"/>
  <c r="F159" i="1"/>
  <c r="F161" i="1" s="1"/>
  <c r="G159" i="1"/>
  <c r="C192" i="1" s="1"/>
  <c r="H159" i="1"/>
  <c r="I159" i="1"/>
  <c r="I161" i="1" s="1"/>
  <c r="J159" i="1"/>
  <c r="J161" i="1" s="1"/>
  <c r="C194" i="1" l="1"/>
  <c r="H161" i="1"/>
  <c r="D192" i="1"/>
  <c r="E192" i="1"/>
  <c r="E193" i="1"/>
  <c r="F192" i="1"/>
  <c r="F193" i="1"/>
  <c r="G161" i="1"/>
  <c r="B192" i="1"/>
  <c r="B193" i="1"/>
  <c r="I185" i="1"/>
  <c r="K160" i="1"/>
  <c r="K171" i="1"/>
  <c r="K173" i="1"/>
  <c r="K170" i="1"/>
  <c r="K169" i="1"/>
  <c r="C59" i="1"/>
  <c r="E66" i="1"/>
  <c r="B65" i="1"/>
  <c r="B194" i="1" l="1"/>
  <c r="C191" i="1"/>
  <c r="B191" i="1"/>
  <c r="C190" i="1"/>
  <c r="B190" i="1"/>
  <c r="E191" i="1"/>
  <c r="D185" i="1"/>
  <c r="C185" i="1"/>
  <c r="I186" i="1" s="1"/>
  <c r="B185" i="1"/>
  <c r="B186" i="1" s="1"/>
  <c r="K172" i="1"/>
  <c r="E172" i="1"/>
  <c r="E170" i="1"/>
  <c r="E169" i="1"/>
  <c r="E168" i="1"/>
  <c r="K149" i="1"/>
  <c r="K148" i="1"/>
  <c r="K147" i="1"/>
  <c r="D186" i="1" l="1"/>
  <c r="C186" i="1"/>
  <c r="C168" i="1"/>
  <c r="K168" i="1"/>
  <c r="K174" i="1" s="1"/>
  <c r="J189" i="1" s="1"/>
  <c r="F194" i="1"/>
  <c r="F185" i="1"/>
  <c r="G185" i="1"/>
  <c r="G186" i="1" s="1"/>
  <c r="F190" i="1"/>
  <c r="H185" i="1"/>
  <c r="H186" i="1" s="1"/>
  <c r="G193" i="1"/>
  <c r="J193" i="1" s="1"/>
  <c r="F191" i="1"/>
  <c r="D190" i="1"/>
  <c r="C162" i="1"/>
  <c r="K159" i="1"/>
  <c r="E190" i="1"/>
  <c r="D194" i="1"/>
  <c r="E194" i="1"/>
  <c r="D191" i="1"/>
  <c r="C171" i="1" l="1"/>
  <c r="F186" i="1"/>
  <c r="G190" i="1"/>
  <c r="G191" i="1"/>
  <c r="K161" i="1"/>
  <c r="K162" i="1" s="1"/>
  <c r="C164" i="1"/>
  <c r="C163" i="1"/>
  <c r="G192" i="1"/>
  <c r="J192" i="1" s="1"/>
  <c r="J191" i="1" l="1"/>
  <c r="J190" i="1"/>
  <c r="G194" i="1"/>
  <c r="J19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Igor Gabrenja</author>
    <author>Marija Lesjak</author>
    <author>Marija</author>
  </authors>
  <commentList>
    <comment ref="F5" authorId="0" shapeId="0" xr:uid="{10DD94C3-04C3-49F3-87EF-01E9BB2416D5}">
      <text>
        <r>
          <rPr>
            <b/>
            <sz val="8"/>
            <color indexed="81"/>
            <rFont val="Tahoma"/>
            <family val="2"/>
            <charset val="238"/>
          </rPr>
          <t>Vpiše se ostanek vrednosti - LE V ZADNJEM LETU!</t>
        </r>
        <r>
          <rPr>
            <sz val="8"/>
            <color indexed="81"/>
            <rFont val="Tahoma"/>
            <family val="2"/>
            <charset val="238"/>
          </rPr>
          <t xml:space="preserve">
</t>
        </r>
      </text>
    </comment>
    <comment ref="I43" authorId="1" shapeId="0" xr:uid="{0560474A-ACA2-424B-82A9-5BC62C26115E}">
      <text>
        <r>
          <rPr>
            <sz val="9"/>
            <color indexed="81"/>
            <rFont val="Tahoma"/>
            <family val="2"/>
            <charset val="238"/>
          </rPr>
          <t xml:space="preserve">
Če so diskontirani neto prihodki manjši ali enaki 0,0 se upošteva finančna vrzel 100%, v nasprotnem primeru se izračunava po formuli R=EE/DIC.</t>
        </r>
      </text>
    </comment>
    <comment ref="E46" authorId="2" shapeId="0" xr:uid="{50FEE5AE-BD46-470E-883B-F1D6B9048F26}">
      <text>
        <r>
          <rPr>
            <sz val="9"/>
            <color indexed="81"/>
            <rFont val="Tahoma"/>
            <family val="2"/>
            <charset val="238"/>
          </rPr>
          <t xml:space="preserve">
diskontirani prihodki + diskontirani ostanek vrednosti - operativni stroški</t>
        </r>
      </text>
    </comment>
  </commentList>
</comments>
</file>

<file path=xl/sharedStrings.xml><?xml version="1.0" encoding="utf-8"?>
<sst xmlns="http://schemas.openxmlformats.org/spreadsheetml/2006/main" count="824" uniqueCount="550">
  <si>
    <t>Predviden začetek in zaključek izvajanja operacije:</t>
  </si>
  <si>
    <t>Datum potrditve investicijske dokumentacije:</t>
  </si>
  <si>
    <t xml:space="preserve">Št. sklepa potrditve investicijske dokumentacije: </t>
  </si>
  <si>
    <t xml:space="preserve">Datum potrditve investicijske dokumentacije: </t>
  </si>
  <si>
    <t xml:space="preserve">Namen in cilji operacije: </t>
  </si>
  <si>
    <t>Merska enota</t>
  </si>
  <si>
    <t>Izhodiščna vrednost</t>
  </si>
  <si>
    <t>Načrtovana vrednost</t>
  </si>
  <si>
    <t>Vrednost</t>
  </si>
  <si>
    <t>Leto</t>
  </si>
  <si>
    <t>Vrsta stroška</t>
  </si>
  <si>
    <t>Upravičeni</t>
  </si>
  <si>
    <t>Neupravičeni</t>
  </si>
  <si>
    <t>6.1. DDV</t>
  </si>
  <si>
    <t>5. Stroški informiranja in komuniciranja</t>
  </si>
  <si>
    <t>7. Stroški storitev zunanjih izvajalcev</t>
  </si>
  <si>
    <t>SKUPAJ UPRAVIČENI STROŠKI</t>
  </si>
  <si>
    <t>Vrsta stroška po šifrantu OU</t>
  </si>
  <si>
    <t>SKUPAJ</t>
  </si>
  <si>
    <t>ZzI po letih</t>
  </si>
  <si>
    <t>Skupaj</t>
  </si>
  <si>
    <t>Lastna udeležba - občina</t>
  </si>
  <si>
    <t>Drugi viri</t>
  </si>
  <si>
    <t>Razdelitev po virih in letih</t>
  </si>
  <si>
    <t>2025</t>
  </si>
  <si>
    <t>2026</t>
  </si>
  <si>
    <t>2027</t>
  </si>
  <si>
    <t>2028</t>
  </si>
  <si>
    <t>2029</t>
  </si>
  <si>
    <t>KS</t>
  </si>
  <si>
    <t>SLO</t>
  </si>
  <si>
    <t xml:space="preserve">Kraj: </t>
  </si>
  <si>
    <t xml:space="preserve">Datum: </t>
  </si>
  <si>
    <t>žig</t>
  </si>
  <si>
    <t>DIIP</t>
  </si>
  <si>
    <t>IP</t>
  </si>
  <si>
    <t>Šifra</t>
  </si>
  <si>
    <t>Naziv</t>
  </si>
  <si>
    <t>Investicije</t>
  </si>
  <si>
    <t>1.1</t>
  </si>
  <si>
    <t>Nakup in gradnja nepremičnin</t>
  </si>
  <si>
    <t>1.1.1</t>
  </si>
  <si>
    <t>Nakup zgradb</t>
  </si>
  <si>
    <t>1.1.1.1</t>
  </si>
  <si>
    <t>Nakup poslovnih stavb</t>
  </si>
  <si>
    <t>1.1.2</t>
  </si>
  <si>
    <t>Gradnja nepremičnin</t>
  </si>
  <si>
    <t>1.1.2.1</t>
  </si>
  <si>
    <t>Investicijsko vzdrževanje in adaptacije</t>
  </si>
  <si>
    <t>1.1.2.2</t>
  </si>
  <si>
    <t>Obnove</t>
  </si>
  <si>
    <t>1.1.2.3</t>
  </si>
  <si>
    <t>Študija o izvedljivosti projekta</t>
  </si>
  <si>
    <t>1.1.2.4</t>
  </si>
  <si>
    <t>Investicijski nadzor</t>
  </si>
  <si>
    <t>1.1.2.5</t>
  </si>
  <si>
    <t>Investicijski inženiring</t>
  </si>
  <si>
    <t>1.1.2.6</t>
  </si>
  <si>
    <t>Načrt in druga projektna dokumentacija</t>
  </si>
  <si>
    <t>1.1.2.7</t>
  </si>
  <si>
    <t>Plačilo nadomestila za spremembo namembnosti zemljišč</t>
  </si>
  <si>
    <t>1.1.2.8</t>
  </si>
  <si>
    <t>Analize, študije in načrti z informacijskega področja</t>
  </si>
  <si>
    <t>1.1.2.9</t>
  </si>
  <si>
    <t>Plačila drugih storitev in dokumentacije</t>
  </si>
  <si>
    <t>1.1.2.10</t>
  </si>
  <si>
    <t>Priprava zemljišča</t>
  </si>
  <si>
    <t>1.1.2.11</t>
  </si>
  <si>
    <t>Novogradnje</t>
  </si>
  <si>
    <t>1.1.2.12</t>
  </si>
  <si>
    <t>Rekonstrukcije in adaptacije</t>
  </si>
  <si>
    <t>1.2</t>
  </si>
  <si>
    <t>Nakup nezazidanih zemljišč</t>
  </si>
  <si>
    <t>1.2.1</t>
  </si>
  <si>
    <t>Nakup zemljišč</t>
  </si>
  <si>
    <t>1.3</t>
  </si>
  <si>
    <t>Oprema in druga opredmetena osnovna sredstva (oprema)</t>
  </si>
  <si>
    <t>1.3.1</t>
  </si>
  <si>
    <t>Nakup strojne računalniške opreme</t>
  </si>
  <si>
    <t>1.3.2</t>
  </si>
  <si>
    <t>Nakup drugega pohištva</t>
  </si>
  <si>
    <t>1.3.3</t>
  </si>
  <si>
    <t>Nakup laboratorijske opreme</t>
  </si>
  <si>
    <t>1.3.4</t>
  </si>
  <si>
    <t>Nakup strežnikov in diskovnih sistemov</t>
  </si>
  <si>
    <t>1.3.5</t>
  </si>
  <si>
    <t>Nakup opreme za tiskanje in razmnoževanje</t>
  </si>
  <si>
    <t>1.3.6</t>
  </si>
  <si>
    <t>Nakup telekomunikacijske opreme</t>
  </si>
  <si>
    <t>1.3.7</t>
  </si>
  <si>
    <t>Nakup medicinske opreme in napeljav</t>
  </si>
  <si>
    <t>1.3.8</t>
  </si>
  <si>
    <t>Nakup hidrometeorološke opreme</t>
  </si>
  <si>
    <t>1.3.9</t>
  </si>
  <si>
    <t>Nakup aktivne mrežne in komunikacijske opreme</t>
  </si>
  <si>
    <t>1.3.10</t>
  </si>
  <si>
    <t>Nakup druge opreme in napeljav</t>
  </si>
  <si>
    <t>1.3.11</t>
  </si>
  <si>
    <t>Nakup prevoznih sredstev</t>
  </si>
  <si>
    <t>1.3.12</t>
  </si>
  <si>
    <t>Nakup strokovnih gradiv in podpornih materialov</t>
  </si>
  <si>
    <t>1.3.13</t>
  </si>
  <si>
    <t>Najem opreme</t>
  </si>
  <si>
    <t>1.3.14</t>
  </si>
  <si>
    <t xml:space="preserve">Neposredni stroški materiala na področju raziskav in inovacij </t>
  </si>
  <si>
    <t>1.4</t>
  </si>
  <si>
    <t>Investicije v neopredmetena sredstva</t>
  </si>
  <si>
    <t>1.4.1</t>
  </si>
  <si>
    <t>Nakup licenčne programske opreme</t>
  </si>
  <si>
    <t>1.4.2</t>
  </si>
  <si>
    <t>Nakup druge (nelicenčne programske opreme)</t>
  </si>
  <si>
    <t>1.4.3</t>
  </si>
  <si>
    <t>Nakup neopredmetenih dolgoročnih sredstev-finančni najem</t>
  </si>
  <si>
    <t>1.4.4</t>
  </si>
  <si>
    <t>Računalniške storitve</t>
  </si>
  <si>
    <t>1.4.5</t>
  </si>
  <si>
    <t>Finančni lizing</t>
  </si>
  <si>
    <t>1.5</t>
  </si>
  <si>
    <t>Nakup zazidanih zemljišč</t>
  </si>
  <si>
    <t>1.PS</t>
  </si>
  <si>
    <t>Pavšalna stopnja</t>
  </si>
  <si>
    <t>Stroški uporabe osnovnih sredstev</t>
  </si>
  <si>
    <t>2.1</t>
  </si>
  <si>
    <t>Amortizacija nepremičnin in opreme</t>
  </si>
  <si>
    <t>2.PS</t>
  </si>
  <si>
    <t>Stroški plač in povračil v zvezi z delom</t>
  </si>
  <si>
    <t>3.1</t>
  </si>
  <si>
    <t>Stroški plač</t>
  </si>
  <si>
    <t>3.1.1</t>
  </si>
  <si>
    <t>Stroški plač-prispevki</t>
  </si>
  <si>
    <t>3.2</t>
  </si>
  <si>
    <t>Stroški za službena potovanja</t>
  </si>
  <si>
    <t>3.2.1</t>
  </si>
  <si>
    <t>Hotelske in restavracijske storitve v državi</t>
  </si>
  <si>
    <t>3.2.2</t>
  </si>
  <si>
    <t>Stroški prevoza v državi</t>
  </si>
  <si>
    <t>3.2.3</t>
  </si>
  <si>
    <t>Hotelske in restavracijske storitve v tujini</t>
  </si>
  <si>
    <t>3.2.4</t>
  </si>
  <si>
    <t>Stroški prevoza v tujini</t>
  </si>
  <si>
    <t>3.2.5</t>
  </si>
  <si>
    <t>Drugi izdatki za službena potovanja</t>
  </si>
  <si>
    <t>3.3</t>
  </si>
  <si>
    <t>Prispevki delodajalcev za socialno varnost</t>
  </si>
  <si>
    <t>3.PS</t>
  </si>
  <si>
    <t>Posredni stroški</t>
  </si>
  <si>
    <t>4.1</t>
  </si>
  <si>
    <t>Stroški električne energije</t>
  </si>
  <si>
    <t>4.2</t>
  </si>
  <si>
    <t>Stroški porabe kuriv in stroški ogrevanja</t>
  </si>
  <si>
    <t>4.3</t>
  </si>
  <si>
    <t>Stroški vode in komunalnih storitev</t>
  </si>
  <si>
    <t>4.4</t>
  </si>
  <si>
    <t>Stroški odvoza smeti</t>
  </si>
  <si>
    <t>4.5</t>
  </si>
  <si>
    <t>Stroški telefona, faksa in elektronske pošte</t>
  </si>
  <si>
    <t>4.6</t>
  </si>
  <si>
    <t>Stroški poštnin in kurirskih storitev</t>
  </si>
  <si>
    <t>4.7</t>
  </si>
  <si>
    <t>Amortizacija osnovnih sredstev</t>
  </si>
  <si>
    <t>4.8</t>
  </si>
  <si>
    <t>Stroški potrošnega materiala</t>
  </si>
  <si>
    <t>4.9</t>
  </si>
  <si>
    <t>Stroški režije in administracije</t>
  </si>
  <si>
    <t>4.10</t>
  </si>
  <si>
    <t>Stroški tekočega vzdrževanja</t>
  </si>
  <si>
    <t>4.11</t>
  </si>
  <si>
    <t>Stroški najema nepremičnine in opreme</t>
  </si>
  <si>
    <t>4.12</t>
  </si>
  <si>
    <t>Zavarovalne premije za objekte in opremo</t>
  </si>
  <si>
    <t>4.PS</t>
  </si>
  <si>
    <t>Stroški informiranja in komuniciranja</t>
  </si>
  <si>
    <t>5.1</t>
  </si>
  <si>
    <t>Stroški organizacije in izvedbe konferenc, seminarjev in simpozijev</t>
  </si>
  <si>
    <t>5.2</t>
  </si>
  <si>
    <t>Stroški izdelave ali nadgradnje spletnih strani</t>
  </si>
  <si>
    <t>5.3</t>
  </si>
  <si>
    <t>Stroški oglaševalskih storitev in stroški objav</t>
  </si>
  <si>
    <t>5.4</t>
  </si>
  <si>
    <t>Stroški svetovanja na področju informiranja in komuniciranja</t>
  </si>
  <si>
    <t>5.5</t>
  </si>
  <si>
    <t>Stroški oblikovanja, priprave na tisk, tiska in dostave gradiv</t>
  </si>
  <si>
    <t>5.6</t>
  </si>
  <si>
    <t>Stroški nastopov na sejmih in razstavah</t>
  </si>
  <si>
    <t>5.7</t>
  </si>
  <si>
    <t>Stroški založniških storitev</t>
  </si>
  <si>
    <t>5.8</t>
  </si>
  <si>
    <t>Stroški zaračunljive tiskovine</t>
  </si>
  <si>
    <t>5.9</t>
  </si>
  <si>
    <t>Drugi stroški informiranja in komuniciranja</t>
  </si>
  <si>
    <t>5.PS</t>
  </si>
  <si>
    <t>Davek na dodano vrednost</t>
  </si>
  <si>
    <t>6.1</t>
  </si>
  <si>
    <t>6.2</t>
  </si>
  <si>
    <t>Davek na dodano vrednost za študentsko delo</t>
  </si>
  <si>
    <t>6.PS</t>
  </si>
  <si>
    <t>Stroški storitev zunanjih izvajalcev</t>
  </si>
  <si>
    <t>7.1</t>
  </si>
  <si>
    <t>Delo po pogodbi o opravljanju storitev</t>
  </si>
  <si>
    <t>7.2</t>
  </si>
  <si>
    <t>Delo po podjemni pogodbi</t>
  </si>
  <si>
    <t>7.3</t>
  </si>
  <si>
    <t>Delo preko študentskega servisa</t>
  </si>
  <si>
    <t>7.4</t>
  </si>
  <si>
    <t>Delo po avtorski pogodbi</t>
  </si>
  <si>
    <t>7.5</t>
  </si>
  <si>
    <t>Drugi stroški storitev zunanjih izvajalcev</t>
  </si>
  <si>
    <t>7.PS</t>
  </si>
  <si>
    <t>Druge specifične vrste stroškov</t>
  </si>
  <si>
    <t>9.1</t>
  </si>
  <si>
    <t>Dodatek za  aktivnost</t>
  </si>
  <si>
    <t>9.2</t>
  </si>
  <si>
    <t>Dodatek za prevoz</t>
  </si>
  <si>
    <t>9.3</t>
  </si>
  <si>
    <t>Strošek prostovoljnega dela</t>
  </si>
  <si>
    <t>9.4</t>
  </si>
  <si>
    <t>Šolnine</t>
  </si>
  <si>
    <t>9.5</t>
  </si>
  <si>
    <t>Štipendije</t>
  </si>
  <si>
    <t>9.6</t>
  </si>
  <si>
    <t>Stroški animacije lokalnega razvoja</t>
  </si>
  <si>
    <t>9.7</t>
  </si>
  <si>
    <t>Denarna nagrada</t>
  </si>
  <si>
    <t>9.8</t>
  </si>
  <si>
    <t>Strošek za prevoz</t>
  </si>
  <si>
    <t>9.9</t>
  </si>
  <si>
    <t>Strošek za prehrano</t>
  </si>
  <si>
    <t>9.10</t>
  </si>
  <si>
    <t>Spodbude delodajalcem</t>
  </si>
  <si>
    <t>9.11</t>
  </si>
  <si>
    <t>Akontacija dohodnine</t>
  </si>
  <si>
    <t>9.12</t>
  </si>
  <si>
    <t>Davek na promet nepremičnin</t>
  </si>
  <si>
    <t>9.PS</t>
  </si>
  <si>
    <t>12</t>
  </si>
  <si>
    <t>Predplačilo</t>
  </si>
  <si>
    <t>PRS</t>
  </si>
  <si>
    <t>Preostali stroški, ki niso neposredni stroški osebja (40%)</t>
  </si>
  <si>
    <t>RKS</t>
  </si>
  <si>
    <t>Več različnih vrst stroškov</t>
  </si>
  <si>
    <t>NSO</t>
  </si>
  <si>
    <t>Neposredni stroški osebja kot osnova za izračun pavšalne stopnje (POS)</t>
  </si>
  <si>
    <t>PZ</t>
  </si>
  <si>
    <t>Pavšalni znesek</t>
  </si>
  <si>
    <t>3B</t>
  </si>
  <si>
    <t>pešci</t>
  </si>
  <si>
    <t>pločniki</t>
  </si>
  <si>
    <t xml:space="preserve">Naziv ukrepa: </t>
  </si>
  <si>
    <t>Kakovost in smiselnost povezave</t>
  </si>
  <si>
    <t>Minimalna širina</t>
  </si>
  <si>
    <t>Univerzalno oblikovanje</t>
  </si>
  <si>
    <t>Prehodnost cest</t>
  </si>
  <si>
    <t>Odmiki ovir od površin za pešce (in/ali kolesarje)</t>
  </si>
  <si>
    <t>Vrste stroškov</t>
  </si>
  <si>
    <t>Naslov vlagatelja:</t>
  </si>
  <si>
    <t>IBAN:</t>
  </si>
  <si>
    <t>Javni razpis za sofinanciranje ukrepov trajnostne mobilnosti</t>
  </si>
  <si>
    <t>Vlagatelj:</t>
  </si>
  <si>
    <t>Naziv načrtovane operacije:</t>
  </si>
  <si>
    <t>Odgovorna oseba vlagatelja:</t>
  </si>
  <si>
    <t>Polni naziv vlagatelja:</t>
  </si>
  <si>
    <t>Matična številka vlagatelja:</t>
  </si>
  <si>
    <t>Davčna številka vlagatelja:</t>
  </si>
  <si>
    <t>PARTNER 1</t>
  </si>
  <si>
    <t>Polni naziv subjekta</t>
  </si>
  <si>
    <t>Matična številka</t>
  </si>
  <si>
    <t>Kontaktna oseba subjekta
(ime, priimek, položaj/funkcija)</t>
  </si>
  <si>
    <t>Elektronski naslov kontaktne osebe</t>
  </si>
  <si>
    <t>Telefonska številka kontaktne osebe</t>
  </si>
  <si>
    <t>PARTNER 2</t>
  </si>
  <si>
    <t>PARTNER 3</t>
  </si>
  <si>
    <t>PARTNER 4</t>
  </si>
  <si>
    <t>Datum sklepa o potrditvi izdelane OCPS na občinskem oz. mestnem svetu (DD.MM.LLLL)</t>
  </si>
  <si>
    <t>Spletna povezava do sprejete CPS:</t>
  </si>
  <si>
    <t>Datum sprejema CPS:</t>
  </si>
  <si>
    <t>*V kolikor je odgovor DA, izpolnite tudi zavihek "2_Partnerji"</t>
  </si>
  <si>
    <t>Spletna povezava do sprejete CPS</t>
  </si>
  <si>
    <t>2. PODATKI O PARTNERJIH</t>
  </si>
  <si>
    <t>3.1 CELOVITA PREUREDITEV ULIC IN CEST</t>
  </si>
  <si>
    <t>Upravičeni stroški</t>
  </si>
  <si>
    <t>Neupravičeni stroški</t>
  </si>
  <si>
    <t>Oprema in druga opredmetena osnovna sredstva</t>
  </si>
  <si>
    <t>SKUPAJ CELOTNA VREDNOST UKREPA</t>
  </si>
  <si>
    <t>Opis ukrepa:</t>
  </si>
  <si>
    <t>Oblikovanje ulice kot javnega prostora</t>
  </si>
  <si>
    <t>Izboljševanje pogojev za pešce in kolesarje ter JPP</t>
  </si>
  <si>
    <t>Omejitev hitrosti</t>
  </si>
  <si>
    <t>Umirjanje prometa</t>
  </si>
  <si>
    <t>Parkiranje</t>
  </si>
  <si>
    <t>Zagotovljene ločene površine za pešce</t>
  </si>
  <si>
    <t>Omejitev tranzita motornega prometa</t>
  </si>
  <si>
    <t>Minimalna širina povezave</t>
  </si>
  <si>
    <t>Prometna signalizacija</t>
  </si>
  <si>
    <t>Lokacija</t>
  </si>
  <si>
    <t>3.2 UREDITEV NAMENSKIH POVRŠIN ZA JAVNI POTNIŠKI PROMET</t>
  </si>
  <si>
    <t>Avtobusno postajališče na vozišču</t>
  </si>
  <si>
    <t>3.3 INFRASTRUKTURA ZA PEŠCE</t>
  </si>
  <si>
    <t>Obojestranska povezava in dostop do infrastrukture</t>
  </si>
  <si>
    <t>3.4 INFRASTRUKTURA ZA KOLESARJE - KOLESARSKE POVEZAVE</t>
  </si>
  <si>
    <t>Izdelan koncept kolesarske povezave in dostop do infrastrukture</t>
  </si>
  <si>
    <t>Neposrednost kolesarske povezave</t>
  </si>
  <si>
    <t>Udobnost kolesarske povezave (križanja)</t>
  </si>
  <si>
    <t>Udobnost kolesarske povezave (uvozi)</t>
  </si>
  <si>
    <t>Odmiki ovir od površin za kolesarje (ali pešce)</t>
  </si>
  <si>
    <t>Najmanjši dopustni polmeri krožnih lokov v križiščih</t>
  </si>
  <si>
    <t>Širina kolesarskih površin</t>
  </si>
  <si>
    <t>3.5 INFRASTRUKTURA ZA KOLESARJE - PARKIRIŠČA ZA KOLESA</t>
  </si>
  <si>
    <t>Zagotavljanje polnjenja e-koles in parkiranja tovornih koles</t>
  </si>
  <si>
    <t>Zagotovljen dostop do parkirišča za kolesarje</t>
  </si>
  <si>
    <t>Dostopnost</t>
  </si>
  <si>
    <t>3.6 INFRASTRUKTURA ZA KOLESARJE - SISTEM IZPOSOJE JAVNIH KOLES</t>
  </si>
  <si>
    <t>Minimalno število koles na postajo</t>
  </si>
  <si>
    <t>Ažurne informacije o številu razpoložljivih koles na posamezni postaji</t>
  </si>
  <si>
    <t>Zavihek 1: Opis operacije</t>
  </si>
  <si>
    <t>Zavihek 2: Partnerji</t>
  </si>
  <si>
    <t>Zavihek 3: Ukrepi</t>
  </si>
  <si>
    <t>Obrazec 1: Opis operacije in podatki o ukrepih</t>
  </si>
  <si>
    <t>v obdobju 2023–2029</t>
  </si>
  <si>
    <t>(oznaka: JR EKP UTM 2025)</t>
  </si>
  <si>
    <t>v okviru Programa evropske kohezijske politike v obdobju 2021–2027 v Sloveniji,</t>
  </si>
  <si>
    <t>prednostne naloge 5 »Trajnostna (čez)regionalna mobilnost in povezljivost«,</t>
  </si>
  <si>
    <t>regionalne in lokalne mobilnosti, odporne proti podnebnim spremembam,</t>
  </si>
  <si>
    <t>vključno z boljšim dostopom do omrežja TEN-T in čezmejno mobilnostjo«</t>
  </si>
  <si>
    <t>specifičnega cilja RSO 3.2 »Razvoj in krepitev trajnostne, pametne in intermodalne nacionalne,</t>
  </si>
  <si>
    <t>BIC koda:</t>
  </si>
  <si>
    <t>Ime in priimek zakonitega zastopnika vlagatelja:</t>
  </si>
  <si>
    <t xml:space="preserve">Ime in priimek kontaktne osebe vlagatelja: </t>
  </si>
  <si>
    <t xml:space="preserve">Elektronska pošta kontaktne osebe vlagatelja: </t>
  </si>
  <si>
    <t xml:space="preserve">Telefon kontaktne osebe vlagatelja: </t>
  </si>
  <si>
    <t xml:space="preserve">Datum začetka izvajanja operacije:  </t>
  </si>
  <si>
    <t>Datum zaključka izvajanja operacije:</t>
  </si>
  <si>
    <t xml:space="preserve">Vrsta potrjene investicijske dokumentacije**:  </t>
  </si>
  <si>
    <t>**zadnja stopnja investicijske dokumentacije, predpisana z UEM</t>
  </si>
  <si>
    <t>1.2 PODATKI O OPERACIJI</t>
  </si>
  <si>
    <t>Naziv operacije:</t>
  </si>
  <si>
    <t>Vrsta CPS:</t>
  </si>
  <si>
    <t>Ali pri izvedbi operacije sodelujejo konzorcijski partnerji - več občin*?</t>
  </si>
  <si>
    <t>Skladnost operacije s sprejeto Celostno prometno strategijo (CPS):</t>
  </si>
  <si>
    <t>1.1 PODATKI O VLAGATELJU</t>
  </si>
  <si>
    <t xml:space="preserve">Lokacija izvedbe operacije (občina, naselje, ulica/cesta):   </t>
  </si>
  <si>
    <r>
      <rPr>
        <b/>
        <i/>
        <sz val="11"/>
        <color rgb="FF002060"/>
        <rFont val="Calibri"/>
        <family val="2"/>
        <charset val="238"/>
        <scheme val="minor"/>
      </rPr>
      <t>NAMEN</t>
    </r>
    <r>
      <rPr>
        <i/>
        <sz val="11"/>
        <color rgb="FF002060"/>
        <rFont val="Calibri"/>
        <family val="2"/>
        <charset val="238"/>
        <scheme val="minor"/>
      </rPr>
      <t xml:space="preserve"> - navedite, zakaj ste se odločili za naložbo (motiv) oz. dolgoročni cilj/učinek, ki ga v občini želite doseči na predmetnem področju. Običajno izhaja iz vizije CPS. Npr. povečanje deleža kolesarjenja za 10 %, uporabe JPP za 5 % do leta 2030, itd.
</t>
    </r>
    <r>
      <rPr>
        <b/>
        <i/>
        <sz val="11"/>
        <color rgb="FF002060"/>
        <rFont val="Calibri"/>
        <family val="2"/>
        <charset val="238"/>
        <scheme val="minor"/>
      </rPr>
      <t>CILJI</t>
    </r>
    <r>
      <rPr>
        <i/>
        <sz val="11"/>
        <color rgb="FF002060"/>
        <rFont val="Calibri"/>
        <family val="2"/>
        <charset val="238"/>
        <scheme val="minor"/>
      </rPr>
      <t xml:space="preserve"> - navedite, kaj želite na tej lokaciji z naložbo doseči (merljivi, časovno opredeljivi kratkoročni učinki projekta, lahko izražen tudi s specifičnimi kazalniki učinka). Kateri rezultati bodo z naložbo doseženi? Kako boste to dosegli? Komu bodo rezultati namenjeni? </t>
    </r>
  </si>
  <si>
    <t>Trenutno stanje:</t>
  </si>
  <si>
    <t>Opis operacije in posameznih ukrepov operacije***</t>
  </si>
  <si>
    <t>***Vsi ukrepi operacije morajo imeti podlago v veljavni CPS.</t>
  </si>
  <si>
    <t>Specifični kazalniki učinka</t>
  </si>
  <si>
    <t>1.3 KAZALNIKI OPERACIJE</t>
  </si>
  <si>
    <t>1.4 FINANČNA KONSTRUKCIJA OPERACIJE PO VRSTAH STROŠKOV IN LETIH</t>
  </si>
  <si>
    <t>ID kazalnika</t>
  </si>
  <si>
    <t>Okvir smotrnosti</t>
  </si>
  <si>
    <t>NE</t>
  </si>
  <si>
    <t>Programska vrstica</t>
  </si>
  <si>
    <t>5/RSO3.2/KS/SLO</t>
  </si>
  <si>
    <t>1.1.2 Gradnja nepremičnin</t>
  </si>
  <si>
    <t>1.3 Oprema in druga opredmetena osnovna sredstva (oprema)</t>
  </si>
  <si>
    <t>1.4 Investicije v neopredmetena sredstva</t>
  </si>
  <si>
    <t>RS prispevek - KS (15 %)</t>
  </si>
  <si>
    <t>EU podpora - KS (85 %)</t>
  </si>
  <si>
    <t>Višina priznanih upravičenih stroškov</t>
  </si>
  <si>
    <t>6.1 DDV</t>
  </si>
  <si>
    <t>Skupaj priznani upravičeni stroški</t>
  </si>
  <si>
    <t>Gradnja nepremičnin - brez komunalne infrastrukture</t>
  </si>
  <si>
    <t>Gradnja nepremičnin - samo komunalna infrastruktura</t>
  </si>
  <si>
    <t>Delež komunalne infrastrukture znotraj ukrepa</t>
  </si>
  <si>
    <t>Ustreznost deleža</t>
  </si>
  <si>
    <t>KONTROLA omejitev priznanih upravičenih stroškov:</t>
  </si>
  <si>
    <t>Ali znašajo priznani upravičeni stroški za vrsto stroška 5. Stroški informiranja in komuniciranja največ 10 % priznanih stroškov operacij?</t>
  </si>
  <si>
    <t>Ali znašajo priznani upravičeni stroški za vrsto stroška 1.4 Investicije v neopredmetena sredstva največ 20 % priznanih stroškov operacije in ne več kot 50.000,00 EUR?</t>
  </si>
  <si>
    <t>Priznani upravičeni stroški operacije, ki se upoštevajo za izračun števila točk po merilih za ocenjevanje vlog (1.1.2 Gradnja nepremičnin + 1.3 Oprema in druga opredmetena sredstva):</t>
  </si>
  <si>
    <t>Spodaj podpisani zakoniti zastopnik vlagatelja pod kazensko in materialno pravno odgovornostjo jamčim in izjavljam, da:
- so vse navedbe, ki so podane v tem obrazcu, resnične in ustrezajo dejanskemu stanju,
- niso zamolčana nobena dejstva, ki so nam znana ali bi nam morala biti znana v zvezi z izpolnjevanjem pogojev in zahtev javnega razpisa.</t>
  </si>
  <si>
    <t>Delež priznanih upravičenih stroškov komunalne infrastrukture znotraj ukrepa</t>
  </si>
  <si>
    <t>Utemeljitev z referenco na dokument, poglavje in stran, ki dokazuje izpolnjevanje pogoja</t>
  </si>
  <si>
    <t>Posebni pogoji za vse vrste podukrepov znotraj ukrepa</t>
  </si>
  <si>
    <t>Posebni pogoji za podukrep "vzpostavitev kolesarske ulice/ceste"</t>
  </si>
  <si>
    <t>Posebni pogoji za podukrep "območje skupnega prometnega prostora"</t>
  </si>
  <si>
    <t>Posebni pogoji za ukrep »ureditev namenskih površin za javni potniški promet (JPP)«</t>
  </si>
  <si>
    <t>Posebni pogoji za ukrep »infrastruktura za pešce«</t>
  </si>
  <si>
    <t>Posebni pogoji za ukrep »infrastruktura za kolesarje - kolesarske povezave«</t>
  </si>
  <si>
    <t>Posebni pogoji za ukrep »infrastruktura za kolesarje - parkirišča za kolesa«</t>
  </si>
  <si>
    <t>Posebni pogoji za ukrep »infrastruktura za kolesarje - sistem izposoje javnih koles«</t>
  </si>
  <si>
    <t>Delovanje sistema celo leto</t>
  </si>
  <si>
    <t>Oddaljenost parkirišča za kolesarje od cilja poti</t>
  </si>
  <si>
    <t>Skladnost s smernicami</t>
  </si>
  <si>
    <t>Števec kolesarjev</t>
  </si>
  <si>
    <t>Oprema avtobusne postaje</t>
  </si>
  <si>
    <t>Dostop do avtobusne postaje/postajališča</t>
  </si>
  <si>
    <t>Oprema avtobusnega postajališča</t>
  </si>
  <si>
    <t>Prehodnost ceste do avtobusne postaje/postajališča</t>
  </si>
  <si>
    <t>Zagotovljena zveznost kolesarske ulice/ceste</t>
  </si>
  <si>
    <t>3. OPIS UKREPOV IN IZRAČUN PRIZNANIH UPRAVIČENIH STROŠKOV PO UKREPIH</t>
  </si>
  <si>
    <t>Zakoniti zastopnik subjekta
(ime, priimek, položaj/funkcija)</t>
  </si>
  <si>
    <t>Davčna številka/ID številka za DDV</t>
  </si>
  <si>
    <t>Naslov sedeža subjekta</t>
  </si>
  <si>
    <t xml:space="preserve">Navedite podatke vseh partnerjev, ki skupaj z vodilno občino sodelujejo v konzorciju. Obrazec omogoča vnos do 4 partnerjev, po potrebi dodajte dodatne vrstice. Izpolnjujete le celice, ki so obarvane z zeleno barvo.
V primeru, da občina na javnem razpisu nastopa samostojno, zavihka ni treba izpolnjevati. </t>
  </si>
  <si>
    <t>Poimenujte in opišite posamezen ukrep, ki je predmet operacije. Za vsak ukrep utemeljite izpolnjevanje posebnih pogojev ter izpolnite podatke o stroških po posameznih vrstah stroškov. Izpolnjujete le celice, ki so obarvane z zeleno barvo.</t>
  </si>
  <si>
    <r>
      <t xml:space="preserve"> V primeru morebitnih vprašanj v zvezi z izpolnjevanjem obrazca se obrnite na kontaktni elektronski naslov za javni razpis:
</t>
    </r>
    <r>
      <rPr>
        <b/>
        <i/>
        <sz val="11"/>
        <rFont val="Calibri"/>
        <family val="2"/>
        <charset val="238"/>
        <scheme val="minor"/>
      </rPr>
      <t>jr-utm.mope@gov.si</t>
    </r>
  </si>
  <si>
    <t>Izpolnite podatke, ki se nanašajo na vlagatelja in načrtovano operacijo, ki je predmet vloge. Določene celice so zaklenjene in oblikovane tako, da se nekateri podatki samodejno prenesejo oz. izračunajo. Izpolnjujete le celice, ki so obarvane z zeleno barvo. Na koncu zavihka je podana tudi izjava, katero z lastnoročnim podpisom in žigom oziroma z elektronskim podpisom potrdi in podpiše zakoniti zastopnik vlagatelja.</t>
  </si>
  <si>
    <t>RSO 3.2 Razvoj in krepitev trajnostne, pametne in intermodalne nacionalne, regionalne in lokalne mobilnosti, odporne proti podnebnim spremembam, vključno z boljšim dostopom do omrežja TEN-T in čezmejno mobilnostjo</t>
  </si>
  <si>
    <t>Specifični kazalniki učinka na ravni posamezne operacije</t>
  </si>
  <si>
    <t>SK127</t>
  </si>
  <si>
    <t>Število celovito rekonstruiranih ulic ali cest skladno z načeli trajnostne mobilnosti</t>
  </si>
  <si>
    <t>število</t>
  </si>
  <si>
    <t>SK128</t>
  </si>
  <si>
    <r>
      <t>m</t>
    </r>
    <r>
      <rPr>
        <vertAlign val="superscript"/>
        <sz val="10"/>
        <color theme="1"/>
        <rFont val="Calibri"/>
        <family val="2"/>
        <charset val="238"/>
      </rPr>
      <t>2</t>
    </r>
  </si>
  <si>
    <t>SK129</t>
  </si>
  <si>
    <t>Število novih območij skupnega prometnega prostora</t>
  </si>
  <si>
    <t>SK130</t>
  </si>
  <si>
    <t xml:space="preserve">Površina novih območij skupnega prometnega prostora </t>
  </si>
  <si>
    <t>SK131</t>
  </si>
  <si>
    <t>Število novih kolesarskih ulic ali cest</t>
  </si>
  <si>
    <t>SK132</t>
  </si>
  <si>
    <t xml:space="preserve">Dolžina novih kolesarskih ulic ali cest </t>
  </si>
  <si>
    <t>m</t>
  </si>
  <si>
    <t>SK133</t>
  </si>
  <si>
    <t xml:space="preserve">Dolžina uvedenih rumenih pasov za JPP </t>
  </si>
  <si>
    <t>SK134</t>
  </si>
  <si>
    <t xml:space="preserve">Število novih postaj za JPP </t>
  </si>
  <si>
    <t>SK135</t>
  </si>
  <si>
    <t xml:space="preserve">Število rekonstruiranih postaj za JPP </t>
  </si>
  <si>
    <t>SK136</t>
  </si>
  <si>
    <t xml:space="preserve">Število novih postajališč za JPP </t>
  </si>
  <si>
    <t>SK137</t>
  </si>
  <si>
    <t xml:space="preserve">Število rekonstruiranih postajališč za JPP </t>
  </si>
  <si>
    <t>SK138</t>
  </si>
  <si>
    <t xml:space="preserve">Dolžina novih povezav za pešce </t>
  </si>
  <si>
    <t>SK139</t>
  </si>
  <si>
    <t xml:space="preserve">Dolžina rekonstruiranih povezav za pešce </t>
  </si>
  <si>
    <t>SK140</t>
  </si>
  <si>
    <t xml:space="preserve">Število novih con za pešce </t>
  </si>
  <si>
    <t>SK141</t>
  </si>
  <si>
    <t xml:space="preserve">Število rekonstruiranih con za pešce </t>
  </si>
  <si>
    <t>SK142</t>
  </si>
  <si>
    <t xml:space="preserve">Površina novih con za pešce </t>
  </si>
  <si>
    <t>SK143</t>
  </si>
  <si>
    <t xml:space="preserve">Površina rekonstruiranih con za pešce </t>
  </si>
  <si>
    <t>SK144</t>
  </si>
  <si>
    <t xml:space="preserve">Število postavljenih kolesarnic </t>
  </si>
  <si>
    <t>SK145</t>
  </si>
  <si>
    <t xml:space="preserve">Število novih parkirnih mest za kolesa </t>
  </si>
  <si>
    <t>SK146</t>
  </si>
  <si>
    <t xml:space="preserve">Število postavljenih števcev kolesarjev </t>
  </si>
  <si>
    <t>SK147</t>
  </si>
  <si>
    <t xml:space="preserve">Število novih sistemov izposoje javnih koles </t>
  </si>
  <si>
    <t>SK148</t>
  </si>
  <si>
    <t xml:space="preserve">Število novih postaj sistema izposoje javnih koles </t>
  </si>
  <si>
    <t>SK149</t>
  </si>
  <si>
    <t xml:space="preserve">Število nadgrajenih postaj sistema izposoje javnih koles </t>
  </si>
  <si>
    <t>SK150</t>
  </si>
  <si>
    <t xml:space="preserve">Število novih koles v sistemu izposoje javnih koles </t>
  </si>
  <si>
    <t>SK151</t>
  </si>
  <si>
    <t xml:space="preserve">Število novih premostitvenih objektov </t>
  </si>
  <si>
    <t>SK152</t>
  </si>
  <si>
    <t xml:space="preserve">Število rekonstruiranih premostitvenih objektov </t>
  </si>
  <si>
    <t>izberi iz seznama</t>
  </si>
  <si>
    <t>SK127 - Število celovito rekonstruiranih ulic ali cest skladno z načeli trajnostne mobilnosti</t>
  </si>
  <si>
    <t xml:space="preserve">SK128 - Površina celovito rekonstruiranih ulic ali cest skladno z načeli trajnostne </t>
  </si>
  <si>
    <t>SK129 - Število novih območij skupnega prometnega prostora</t>
  </si>
  <si>
    <t xml:space="preserve">SK130 - Površina novih območij skupnega prometnega prostora </t>
  </si>
  <si>
    <t>SK131 - Število novih kolesarskih ulic ali cest</t>
  </si>
  <si>
    <t xml:space="preserve">SK132 - Dolžina novih kolesarskih ulic ali cest </t>
  </si>
  <si>
    <t xml:space="preserve">SK133 - Dolžina uvedenih rumenih pasov za JPP </t>
  </si>
  <si>
    <t xml:space="preserve">SK134 - Število novih postaj za JPP </t>
  </si>
  <si>
    <t xml:space="preserve">SK135 - Število rekonstruiranih postaj za JPP </t>
  </si>
  <si>
    <t xml:space="preserve">SK136 - Število novih postajališč za JPP </t>
  </si>
  <si>
    <t xml:space="preserve">SK137 - Število rekonstruiranih postajališč za JPP </t>
  </si>
  <si>
    <t xml:space="preserve">SK138 - Dolžina novih povezav za pešce </t>
  </si>
  <si>
    <t xml:space="preserve">SK139 - Dolžina rekonstruiranih povezav za pešce </t>
  </si>
  <si>
    <t xml:space="preserve">SK140 - Število novih con za pešce </t>
  </si>
  <si>
    <t xml:space="preserve">SK141 - Število rekonstruiranih con za pešce </t>
  </si>
  <si>
    <t xml:space="preserve">SK142 - Površina novih con za pešce </t>
  </si>
  <si>
    <t xml:space="preserve">SK143 - Površina rekonstruiranih con za pešce </t>
  </si>
  <si>
    <t xml:space="preserve">SK144 - Število postavljenih kolesarnic </t>
  </si>
  <si>
    <t xml:space="preserve">SK145 - Število novih parkirnih mest za kolesa </t>
  </si>
  <si>
    <t xml:space="preserve">SK146 - Število postavljenih števcev kolesarjev </t>
  </si>
  <si>
    <t xml:space="preserve">SK147 - Število novih sistemov izposoje javnih koles </t>
  </si>
  <si>
    <t xml:space="preserve">SK148 - Število novih postaj sistema izposoje javnih koles </t>
  </si>
  <si>
    <t xml:space="preserve">SK149 - Število nadgrajenih postaj sistema izposoje javnih koles </t>
  </si>
  <si>
    <t xml:space="preserve">SK150 - Število novih koles v sistemu izposoje javnih koles </t>
  </si>
  <si>
    <t xml:space="preserve">SK151 - Število novih premostitvenih objektov </t>
  </si>
  <si>
    <t xml:space="preserve">SK152 - Število rekonstruiranih premostitvenih objektov </t>
  </si>
  <si>
    <t>Predstavi se seštevek stroškov vseh posameznih ukrepov v okviru operacije iz zavihka "3_Ukrepi", in sicer po upravičenih in neupravičenih stroških glede na omejitve javnega razpisa ter razdeljenih po letih. Dodatno se prišteje še ostale stroške operacije (stroški informiranja in komuniciranja, stroški storitev zunanjih izvajalcev, DDV). Pri planiranju stroškov upoštevajte dinamiko nastanka stroškov po letih na občini oz. občinah, v primeru konzorcija občin.</t>
  </si>
  <si>
    <t>1.5 FINANČNA KONSTRUKCIJA OPERACIJE</t>
  </si>
  <si>
    <t>Predvidena višina sofinanciranja z EU sredstvi</t>
  </si>
  <si>
    <t>Razdelitev stroškov</t>
  </si>
  <si>
    <r>
      <t>Kontrola</t>
    </r>
    <r>
      <rPr>
        <b/>
        <vertAlign val="superscript"/>
        <sz val="12"/>
        <color rgb="FFC00000"/>
        <rFont val="Calibri"/>
        <family val="2"/>
        <charset val="238"/>
        <scheme val="minor"/>
      </rPr>
      <t>1</t>
    </r>
  </si>
  <si>
    <r>
      <t>Kontrola</t>
    </r>
    <r>
      <rPr>
        <i/>
        <vertAlign val="superscript"/>
        <sz val="10"/>
        <color rgb="FFC00000"/>
        <rFont val="Calibri"/>
        <family val="2"/>
        <charset val="238"/>
        <scheme val="minor"/>
      </rPr>
      <t>1</t>
    </r>
  </si>
  <si>
    <t>Sklicne opombe:</t>
  </si>
  <si>
    <r>
      <t>SKUPAJ CELOTNA VREDNOST OPERACIJE</t>
    </r>
    <r>
      <rPr>
        <b/>
        <vertAlign val="superscript"/>
        <sz val="12"/>
        <color theme="1"/>
        <rFont val="Calibri"/>
        <family val="2"/>
        <charset val="238"/>
        <scheme val="minor"/>
      </rPr>
      <t>2</t>
    </r>
  </si>
  <si>
    <r>
      <t>SKUPAJ NEUPRAVIČENI STROŠKI</t>
    </r>
    <r>
      <rPr>
        <b/>
        <vertAlign val="superscript"/>
        <sz val="11"/>
        <color theme="1"/>
        <rFont val="Calibri"/>
        <family val="2"/>
        <charset val="238"/>
        <scheme val="minor"/>
      </rPr>
      <t>3</t>
    </r>
  </si>
  <si>
    <t>Predvidena višina sofinanciranja operacije iz Kohezijskega sklada</t>
  </si>
  <si>
    <t>Višina sofinanciranja iz Kohezijskega sklada</t>
  </si>
  <si>
    <r>
      <t>Neupravičeni stroški - občina</t>
    </r>
    <r>
      <rPr>
        <b/>
        <vertAlign val="superscript"/>
        <sz val="10"/>
        <color theme="1"/>
        <rFont val="Calibri"/>
        <family val="2"/>
        <charset val="238"/>
        <scheme val="minor"/>
      </rPr>
      <t>5</t>
    </r>
  </si>
  <si>
    <r>
      <t>Priznani upravičeni stroški</t>
    </r>
    <r>
      <rPr>
        <b/>
        <vertAlign val="superscript"/>
        <sz val="10"/>
        <color theme="1"/>
        <rFont val="Calibri"/>
        <family val="2"/>
        <charset val="238"/>
        <scheme val="minor"/>
      </rPr>
      <t>4</t>
    </r>
  </si>
  <si>
    <r>
      <t>Neupravičeni stroški - drugi viri</t>
    </r>
    <r>
      <rPr>
        <b/>
        <vertAlign val="superscript"/>
        <sz val="10"/>
        <color theme="1"/>
        <rFont val="Calibri"/>
        <family val="2"/>
        <charset val="238"/>
        <scheme val="minor"/>
      </rPr>
      <t>6</t>
    </r>
  </si>
  <si>
    <r>
      <rPr>
        <i/>
        <vertAlign val="superscript"/>
        <sz val="12"/>
        <color rgb="FF002060"/>
        <rFont val="Calibri"/>
        <family val="2"/>
        <charset val="238"/>
        <scheme val="minor"/>
      </rPr>
      <t xml:space="preserve">1 </t>
    </r>
    <r>
      <rPr>
        <i/>
        <sz val="12"/>
        <color rgb="FF002060"/>
        <rFont val="Calibri"/>
        <family val="2"/>
        <charset val="238"/>
        <scheme val="minor"/>
      </rPr>
      <t>Kontrola mora vedno biti 0,00. Sicer preverite izračune.</t>
    </r>
  </si>
  <si>
    <r>
      <rPr>
        <i/>
        <vertAlign val="superscript"/>
        <sz val="12"/>
        <color rgb="FF002060"/>
        <rFont val="Calibri"/>
        <family val="2"/>
        <charset val="238"/>
        <scheme val="minor"/>
      </rPr>
      <t>2</t>
    </r>
    <r>
      <rPr>
        <i/>
        <sz val="12"/>
        <color rgb="FF002060"/>
        <rFont val="Calibri"/>
        <family val="2"/>
        <charset val="238"/>
        <scheme val="minor"/>
      </rPr>
      <t xml:space="preserve"> Celotna vrednost operacije mora biti enaka vrednosti projekta v investicijski dokumentaciji.</t>
    </r>
  </si>
  <si>
    <r>
      <rPr>
        <i/>
        <vertAlign val="superscript"/>
        <sz val="12"/>
        <color rgb="FF002060"/>
        <rFont val="Calibri"/>
        <family val="2"/>
        <charset val="238"/>
        <scheme val="minor"/>
      </rPr>
      <t xml:space="preserve">3 </t>
    </r>
    <r>
      <rPr>
        <i/>
        <sz val="12"/>
        <color rgb="FF002060"/>
        <rFont val="Calibri"/>
        <family val="2"/>
        <charset val="238"/>
        <scheme val="minor"/>
      </rPr>
      <t>Pomeni neupravičene stroške, npr.: nakup zemljišč in/ali nadomestilo za stvarno služnost; davek na dodano vrednost (v višini, do katere ima upravičenec pravico do odbitka); davek na promet z nepremičninami; nakup rabljene opreme;  stroški vzdrževanja; stroški geometra v povezavi z odmero in začrtanjem meja zemljišč ter stroški vpisa v zemljiško knjigo in kataster stavb in zemljišč; stroški posredovanja, tj. nepremičninskega agenta, stroški notarja in odvetnika; drugi stroški pravnih storitev; stroški uporabe osnovnih sredstev; stroški plač in povračil stroškov v zvezi z delom; posredni (operativni) stroški; dodatna dela; stroški financiranja in drugih finančnih storitev; upravni stroški; svetovalne storitve; drugi stroški, ki so neupravičeni v skladu z navodili OU o upravičenih stroških.</t>
    </r>
  </si>
  <si>
    <r>
      <rPr>
        <i/>
        <vertAlign val="superscript"/>
        <sz val="12"/>
        <color rgb="FF002060"/>
        <rFont val="Calibri"/>
        <family val="2"/>
        <charset val="238"/>
        <scheme val="minor"/>
      </rPr>
      <t>4</t>
    </r>
    <r>
      <rPr>
        <i/>
        <sz val="12"/>
        <color rgb="FF002060"/>
        <rFont val="Calibri"/>
        <family val="2"/>
        <charset val="238"/>
        <scheme val="minor"/>
      </rPr>
      <t xml:space="preserve"> Pri načrtovanju črpanja sredstev za večletne operacije upoštevajte realno izvedbo, nastanek izdatkov in vlaganje ZZI. Stroške oz. izdatke nastale pred letom 2025 je potrebno vključiti v leto 2025. Podatki morajo biti skladni s finančno konstrukcijo operacije pod točko 1.4.</t>
    </r>
  </si>
  <si>
    <r>
      <rPr>
        <i/>
        <vertAlign val="superscript"/>
        <sz val="12"/>
        <color rgb="FF002060"/>
        <rFont val="Calibri"/>
        <family val="2"/>
        <charset val="238"/>
        <scheme val="minor"/>
      </rPr>
      <t>5</t>
    </r>
    <r>
      <rPr>
        <i/>
        <sz val="12"/>
        <color rgb="FF002060"/>
        <rFont val="Calibri"/>
        <family val="2"/>
        <charset val="238"/>
        <scheme val="minor"/>
      </rPr>
      <t xml:space="preserve"> Vnese se sorazmerni del neupravičenih stroškov oz. izdatkov, ki jih bo občina krila z lastnimi sredstvi. Stroške oz. izdatke nastale pred letom 2025 je potrebno vključiti v leto 2025. Podatki morajo biti skladni s finančno konstrukcijo operacije pod točko 1.4.</t>
    </r>
  </si>
  <si>
    <r>
      <rPr>
        <i/>
        <vertAlign val="superscript"/>
        <sz val="12"/>
        <color rgb="FF002060"/>
        <rFont val="Calibri"/>
        <family val="2"/>
        <charset val="238"/>
        <scheme val="minor"/>
      </rPr>
      <t>6</t>
    </r>
    <r>
      <rPr>
        <i/>
        <sz val="12"/>
        <color rgb="FF002060"/>
        <rFont val="Calibri"/>
        <family val="2"/>
        <charset val="238"/>
        <scheme val="minor"/>
      </rPr>
      <t xml:space="preserve"> Vnese se sorazmerni del neupravičenih stroškov oz. izdatkov, ki jih bodo krili drugi viri (npr. sredstva po ZFO-1, DRSI ipd.). Stroške oz. izdatke nastale pred letom 2025 je potrebno vključiti v leto 2025. Podatki morajo biti skladni s finančno konstrukcijo operacije pod točko 1.4.</t>
    </r>
  </si>
  <si>
    <t>Državni proračun</t>
  </si>
  <si>
    <t>Občina</t>
  </si>
  <si>
    <t>novelacija IP</t>
  </si>
  <si>
    <t>dokumentacija</t>
  </si>
  <si>
    <t>CPS, sprejeta pred veljavnostjo ZCPN</t>
  </si>
  <si>
    <t>RCPS, sprejeta pred veljavnostjo ZCPN</t>
  </si>
  <si>
    <t>CPS</t>
  </si>
  <si>
    <t>OCPS, izdelana in sprejeta v skladu z ZCPN</t>
  </si>
  <si>
    <t>DA</t>
  </si>
  <si>
    <t>DA/NE</t>
  </si>
  <si>
    <t>NAVODILA ZA IZPOLNJEVANJE OBRAZCA 1</t>
  </si>
  <si>
    <t>SPECIFIČNI KAZALNIKI UČINKA NA RAVNI OPERACIJE</t>
  </si>
  <si>
    <t>VRSTE STROŠKOV - ŠIFRANT OU</t>
  </si>
  <si>
    <r>
      <t xml:space="preserve">VREDNOSTI V </t>
    </r>
    <r>
      <rPr>
        <b/>
        <sz val="9"/>
        <rFont val="Arial"/>
        <family val="2"/>
        <charset val="238"/>
      </rPr>
      <t>STALNIH</t>
    </r>
    <r>
      <rPr>
        <sz val="9"/>
        <rFont val="Arial"/>
        <family val="2"/>
        <charset val="238"/>
      </rPr>
      <t xml:space="preserve"> CENAH (v EUR)</t>
    </r>
  </si>
  <si>
    <t>DISKONTIRANE VREDNOSTI (v EUR)</t>
  </si>
  <si>
    <t>Leto (zap.št.)</t>
  </si>
  <si>
    <t>Leto (letnica)</t>
  </si>
  <si>
    <t>Investicijski
stroški v stalnih cenah</t>
  </si>
  <si>
    <t>Operativni
stroški</t>
  </si>
  <si>
    <t>Prihodki</t>
  </si>
  <si>
    <t>Ostanek
vrednosti</t>
  </si>
  <si>
    <t>Neto 
denarni tok</t>
  </si>
  <si>
    <t>Investicijski
stroški</t>
  </si>
  <si>
    <t>če je DNR&gt;0:</t>
  </si>
  <si>
    <t>če je DNR=&lt;0:</t>
  </si>
  <si>
    <t>v EUR</t>
  </si>
  <si>
    <t>1a) Najvišji upravičeni izdatki (EE=DIC-DNR):</t>
  </si>
  <si>
    <t>Skupni investicijski stroški (nediskontirani)</t>
  </si>
  <si>
    <t>1b) Finančna vrzel (R=EE/DIC):</t>
  </si>
  <si>
    <t>2) Izračun pripadajočega zneska (DA=EC*R):</t>
  </si>
  <si>
    <t>Diskontirani investicijski stroški (DIC)</t>
  </si>
  <si>
    <t>3a) Najvišja stopnja sofinanciranja EU (CRpa):</t>
  </si>
  <si>
    <t>Diskontirani neto prihodki (DNR)</t>
  </si>
  <si>
    <t>3b) Izračun najvišjega zneska EU (DA*Crpa):</t>
  </si>
  <si>
    <t>Zavihek 4: Finančna vrzel</t>
  </si>
  <si>
    <t xml:space="preserve">V primeru, da se na ravni operacije po njenem zaključku pričakuje ustvarjanje prihodkov in jih je mogoče objektivno oceniti, je potrebno izračunati stopnjo finančne vrzeli operacije. Pri tem se smiselno uporabljajo smernice Evropske komisije »Economic Appraisal Vademecum 2021-2027 - General Principles and Sector Applications«*. 
Operacija, ki ustvarja prihodek, je vsaka operacija, ki ustvarja »neto prihodek«  po njenem zaključku. »Neto prihodek« pomeni prilive denarnih sredstev, ki jih neposredno plačajo uporabniki za blago ali storitve, ki jih zagotavlja operacija, kot so pristojbine, ki jih neposredno krijejo uporabniki za uporabo infrastrukture, prodajo ali najem zemljišč ali stavb, ali izplačila za storitve, brez obratovalnih stroškov in stroškov nadomestila za kratkotrajne naprave, nastalih v referenčnem obdobju operacije.
Za izračun finančne vrzeli in določitev najvišjega zneska sofinanciranja so relevantni neto prihodki, ki se določijo kot razlika med prihodki in stroški, pri čemer se upošteva referenčno obdobje, ustrezno za sektor ali podsektor, ki se nanaša na operacijo. V primeru, da finančna vrzel izkazuje upravičenost do nižje ravni pomoči EU, kot to določa javni razpis, se za določitev zneska sofinanciranja upošteva stopnja sofinanciranja iz izračuna finančne vrzeli. Izpolnjujete le celice, ki so obarvane z rumeno barvo.  
  </t>
  </si>
  <si>
    <t>*»Economic Appraisal Vademecum 2021-2027 - General Principles and Sector Applications«</t>
  </si>
  <si>
    <r>
      <t xml:space="preserve">Od tega upravičeni stroški skupaj - v </t>
    </r>
    <r>
      <rPr>
        <b/>
        <sz val="9"/>
        <rFont val="Arial"/>
        <family val="2"/>
        <charset val="238"/>
      </rPr>
      <t>TEKOČIH</t>
    </r>
    <r>
      <rPr>
        <sz val="9"/>
        <rFont val="Arial"/>
        <family val="2"/>
        <charset val="238"/>
      </rPr>
      <t xml:space="preserve"> cenah*</t>
    </r>
  </si>
  <si>
    <t>*vpišejo se priznani upravičeni stroški na ravni celotne investicije</t>
  </si>
  <si>
    <t>4. IZRAČUN FINANČNE VRZELI</t>
  </si>
  <si>
    <t>Javni razpis za sofinanciranje ukrepov trajnostne mobilnosti v obdobju 2023–2029 - Kohezijski sklad</t>
  </si>
  <si>
    <t>Podpis:</t>
  </si>
  <si>
    <t xml:space="preserve">Zakoniti zastopnik: </t>
  </si>
  <si>
    <t>SK177</t>
  </si>
  <si>
    <t>SK178</t>
  </si>
  <si>
    <t>Dolžina novih kolesarskih povezav</t>
  </si>
  <si>
    <t>Površina celovito rekonstruiranih ulic ali cest skladno z načeli trajnostne mobilnosti</t>
  </si>
  <si>
    <t>Dolžina rekonstruiranih kolesarskih povezav</t>
  </si>
  <si>
    <t>SK177 - Dolžina novih kolesarskih povezav</t>
  </si>
  <si>
    <t>SK178 - Dolžina rekonstruiranih kolesarskih povezav</t>
  </si>
  <si>
    <t>Za črpanje sredstev EU v tekočem proračunskem letu mora biti ZZI na MOPE posredovan najkasneje do 15. novembra tekočega leta. Za leto 2025 se tako sešteje vse nastale izdatke do leta 2025 in izdatke, ki bodo nastali v letu 2025, in bodo vključeni v ZZI, ki bo oddan do 15. oktobra 2025. Izdatki operacije, nastali po tem datumu, se vključijo v naslednji ZZI v letu 2026. Enak princip velja za vsa ostala leta, razen za leto 2029, saj se obdobje upravičenosti stroškov in izdatkov zaključi 31. 3. 2029. Zadnji ZZI mora biti izstavljen najkasneje do 30. 6. 2029, da bi bilo izplačilo sredstev sofinanciranja izvedeno do 30. 9. 2029.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</si>
</sst>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quot;_-;\-* #,##0.00\ &quot;€&quot;_-;_-* &quot;-&quot;??\ &quot;€&quot;_-;_-@_-"/>
    <numFmt numFmtId="43" formatCode="_-* #,##0.00_-;\-* #,##0.00_-;_-* &quot;-&quot;??_-;_-@_-"/>
    <numFmt numFmtId="164" formatCode="[$-F800]dddd\,\ mmmm\ dd\,\ yyyy"/>
    <numFmt numFmtId="165" formatCode="d/\ m/\ yyyy;@"/>
    <numFmt numFmtId="166" formatCode="#,##0.00\ _€"/>
    <numFmt numFmtId="167" formatCode="_-* #,##0.00\ &quot;SIT&quot;_-;\-* #,##0.00\ &quot;SIT&quot;_-;_-* &quot;-&quot;??\ &quot;SIT&quot;_-;_-@_-"/>
    <numFmt numFmtId="168" formatCode="0.0000"/>
  </numFmts>
  <fonts count="77" x14ac:knownFonts="1">
    <font>
      <sz val="11"/>
      <color theme="1"/>
      <name val="Calibri"/>
      <family val="2"/>
      <charset val="238"/>
      <scheme val="minor"/>
    </font>
    <font>
      <sz val="11"/>
      <color theme="1"/>
      <name val="Calibri"/>
      <family val="2"/>
      <charset val="238"/>
      <scheme val="minor"/>
    </font>
    <font>
      <b/>
      <sz val="11"/>
      <color theme="0"/>
      <name val="Calibri"/>
      <family val="2"/>
      <charset val="238"/>
      <scheme val="minor"/>
    </font>
    <font>
      <b/>
      <sz val="11"/>
      <color theme="1"/>
      <name val="Calibri"/>
      <family val="2"/>
      <charset val="238"/>
      <scheme val="minor"/>
    </font>
    <font>
      <sz val="11"/>
      <color theme="0"/>
      <name val="Calibri"/>
      <family val="2"/>
      <charset val="238"/>
      <scheme val="minor"/>
    </font>
    <font>
      <sz val="12"/>
      <color theme="1"/>
      <name val="Calibri"/>
      <family val="2"/>
      <charset val="238"/>
      <scheme val="minor"/>
    </font>
    <font>
      <b/>
      <sz val="12"/>
      <color theme="1"/>
      <name val="Calibri"/>
      <family val="2"/>
      <charset val="238"/>
      <scheme val="minor"/>
    </font>
    <font>
      <sz val="12"/>
      <color theme="1"/>
      <name val="Calibri"/>
      <family val="2"/>
      <scheme val="minor"/>
    </font>
    <font>
      <i/>
      <sz val="11"/>
      <color theme="1"/>
      <name val="Calibri"/>
      <family val="2"/>
      <charset val="238"/>
      <scheme val="minor"/>
    </font>
    <font>
      <sz val="11"/>
      <name val="Calibri"/>
      <family val="2"/>
      <charset val="238"/>
      <scheme val="minor"/>
    </font>
    <font>
      <b/>
      <sz val="12"/>
      <color rgb="FF000000"/>
      <name val="Calibri"/>
      <family val="2"/>
      <charset val="238"/>
      <scheme val="minor"/>
    </font>
    <font>
      <b/>
      <sz val="12"/>
      <color rgb="FFC00000"/>
      <name val="Calibri"/>
      <family val="2"/>
      <charset val="238"/>
      <scheme val="minor"/>
    </font>
    <font>
      <sz val="10"/>
      <color theme="1"/>
      <name val="Calibri"/>
      <family val="2"/>
      <charset val="238"/>
      <scheme val="minor"/>
    </font>
    <font>
      <sz val="11"/>
      <color rgb="FFC00000"/>
      <name val="Calibri"/>
      <family val="2"/>
      <charset val="238"/>
      <scheme val="minor"/>
    </font>
    <font>
      <sz val="11"/>
      <color rgb="FF000000"/>
      <name val="Calibri"/>
      <family val="2"/>
      <charset val="238"/>
      <scheme val="minor"/>
    </font>
    <font>
      <b/>
      <sz val="14"/>
      <color theme="1"/>
      <name val="Calibri"/>
      <family val="2"/>
      <charset val="238"/>
      <scheme val="minor"/>
    </font>
    <font>
      <b/>
      <i/>
      <sz val="12"/>
      <color theme="1"/>
      <name val="Calibri"/>
      <family val="2"/>
      <charset val="238"/>
      <scheme val="minor"/>
    </font>
    <font>
      <b/>
      <sz val="12"/>
      <name val="Calibri"/>
      <family val="2"/>
      <charset val="238"/>
      <scheme val="minor"/>
    </font>
    <font>
      <i/>
      <sz val="12"/>
      <color theme="1"/>
      <name val="Calibri"/>
      <family val="2"/>
      <charset val="238"/>
      <scheme val="minor"/>
    </font>
    <font>
      <i/>
      <sz val="12"/>
      <name val="Calibri"/>
      <family val="2"/>
      <charset val="238"/>
      <scheme val="minor"/>
    </font>
    <font>
      <b/>
      <i/>
      <sz val="11"/>
      <color theme="1"/>
      <name val="Calibri"/>
      <family val="2"/>
      <charset val="238"/>
      <scheme val="minor"/>
    </font>
    <font>
      <sz val="10"/>
      <name val="Calibri"/>
      <family val="2"/>
      <charset val="238"/>
      <scheme val="minor"/>
    </font>
    <font>
      <i/>
      <sz val="10"/>
      <color rgb="FFC00000"/>
      <name val="Calibri"/>
      <family val="2"/>
      <charset val="238"/>
      <scheme val="minor"/>
    </font>
    <font>
      <sz val="11"/>
      <color theme="1"/>
      <name val="Calibri"/>
      <family val="2"/>
      <scheme val="minor"/>
    </font>
    <font>
      <sz val="14"/>
      <color theme="1"/>
      <name val="Calibri"/>
      <family val="2"/>
      <charset val="238"/>
      <scheme val="minor"/>
    </font>
    <font>
      <b/>
      <sz val="11"/>
      <name val="Calibri"/>
      <family val="2"/>
      <charset val="238"/>
      <scheme val="minor"/>
    </font>
    <font>
      <b/>
      <sz val="14"/>
      <name val="Calibri"/>
      <family val="2"/>
      <charset val="238"/>
      <scheme val="minor"/>
    </font>
    <font>
      <sz val="14"/>
      <name val="Calibri"/>
      <family val="2"/>
      <charset val="238"/>
      <scheme val="minor"/>
    </font>
    <font>
      <strike/>
      <sz val="11"/>
      <color rgb="FFFF0000"/>
      <name val="Calibri"/>
      <family val="2"/>
      <charset val="238"/>
      <scheme val="minor"/>
    </font>
    <font>
      <i/>
      <sz val="11"/>
      <name val="Calibri"/>
      <family val="2"/>
      <charset val="238"/>
      <scheme val="minor"/>
    </font>
    <font>
      <b/>
      <sz val="11"/>
      <color rgb="FFFF0000"/>
      <name val="Calibri"/>
      <family val="2"/>
      <charset val="238"/>
      <scheme val="minor"/>
    </font>
    <font>
      <sz val="11"/>
      <color theme="1"/>
      <name val="Calibri"/>
      <family val="2"/>
      <charset val="238"/>
    </font>
    <font>
      <b/>
      <sz val="14"/>
      <color theme="9"/>
      <name val="Calibri"/>
      <family val="2"/>
      <charset val="238"/>
      <scheme val="minor"/>
    </font>
    <font>
      <b/>
      <sz val="24"/>
      <name val="Calibri"/>
      <family val="2"/>
      <charset val="238"/>
      <scheme val="minor"/>
    </font>
    <font>
      <b/>
      <sz val="26"/>
      <color theme="9"/>
      <name val="Calibri"/>
      <family val="2"/>
      <charset val="238"/>
      <scheme val="minor"/>
    </font>
    <font>
      <i/>
      <sz val="11"/>
      <color theme="0" tint="-0.499984740745262"/>
      <name val="Calibri"/>
      <family val="2"/>
      <charset val="238"/>
      <scheme val="minor"/>
    </font>
    <font>
      <b/>
      <sz val="10"/>
      <name val="Calibri"/>
      <family val="2"/>
      <charset val="238"/>
      <scheme val="minor"/>
    </font>
    <font>
      <b/>
      <vertAlign val="superscript"/>
      <sz val="12"/>
      <color rgb="FFC00000"/>
      <name val="Calibri"/>
      <family val="2"/>
      <charset val="238"/>
      <scheme val="minor"/>
    </font>
    <font>
      <b/>
      <sz val="16"/>
      <color theme="9"/>
      <name val="Calibri"/>
      <family val="2"/>
      <charset val="238"/>
      <scheme val="minor"/>
    </font>
    <font>
      <b/>
      <sz val="10"/>
      <color theme="1"/>
      <name val="Calibri"/>
      <family val="2"/>
      <charset val="238"/>
      <scheme val="minor"/>
    </font>
    <font>
      <b/>
      <vertAlign val="superscript"/>
      <sz val="10"/>
      <color theme="1"/>
      <name val="Calibri"/>
      <family val="2"/>
      <charset val="238"/>
      <scheme val="minor"/>
    </font>
    <font>
      <b/>
      <i/>
      <sz val="11"/>
      <name val="Calibri"/>
      <family val="2"/>
      <charset val="238"/>
      <scheme val="minor"/>
    </font>
    <font>
      <sz val="11"/>
      <color rgb="FF000000"/>
      <name val="Calibri"/>
      <family val="2"/>
    </font>
    <font>
      <b/>
      <i/>
      <sz val="12"/>
      <color theme="9"/>
      <name val="Calibri"/>
      <family val="2"/>
      <charset val="238"/>
      <scheme val="minor"/>
    </font>
    <font>
      <i/>
      <sz val="14"/>
      <name val="Calibri"/>
      <family val="2"/>
      <charset val="238"/>
      <scheme val="minor"/>
    </font>
    <font>
      <i/>
      <sz val="11"/>
      <color rgb="FF002060"/>
      <name val="Calibri"/>
      <family val="2"/>
      <charset val="238"/>
      <scheme val="minor"/>
    </font>
    <font>
      <b/>
      <i/>
      <sz val="11"/>
      <color rgb="FF002060"/>
      <name val="Calibri"/>
      <family val="2"/>
      <charset val="238"/>
      <scheme val="minor"/>
    </font>
    <font>
      <i/>
      <sz val="11"/>
      <color rgb="FF000000"/>
      <name val="Calibri"/>
      <family val="2"/>
      <charset val="238"/>
      <scheme val="minor"/>
    </font>
    <font>
      <b/>
      <i/>
      <sz val="11"/>
      <color rgb="FFC00000"/>
      <name val="Calibri"/>
      <family val="2"/>
      <charset val="238"/>
      <scheme val="minor"/>
    </font>
    <font>
      <b/>
      <sz val="10"/>
      <color rgb="FFFFFFFF"/>
      <name val="Calibri"/>
      <family val="2"/>
      <charset val="238"/>
    </font>
    <font>
      <b/>
      <sz val="10"/>
      <color theme="1"/>
      <name val="Calibri"/>
      <family val="2"/>
      <charset val="238"/>
    </font>
    <font>
      <sz val="10"/>
      <color theme="1"/>
      <name val="Calibri"/>
      <family val="2"/>
      <charset val="238"/>
    </font>
    <font>
      <vertAlign val="superscript"/>
      <sz val="10"/>
      <color theme="1"/>
      <name val="Calibri"/>
      <family val="2"/>
      <charset val="238"/>
    </font>
    <font>
      <i/>
      <vertAlign val="superscript"/>
      <sz val="10"/>
      <color rgb="FFC00000"/>
      <name val="Calibri"/>
      <family val="2"/>
      <charset val="238"/>
      <scheme val="minor"/>
    </font>
    <font>
      <b/>
      <vertAlign val="superscript"/>
      <sz val="11"/>
      <color theme="1"/>
      <name val="Calibri"/>
      <family val="2"/>
      <charset val="238"/>
      <scheme val="minor"/>
    </font>
    <font>
      <b/>
      <vertAlign val="superscript"/>
      <sz val="12"/>
      <color theme="1"/>
      <name val="Calibri"/>
      <family val="2"/>
      <charset val="238"/>
      <scheme val="minor"/>
    </font>
    <font>
      <i/>
      <sz val="12"/>
      <color rgb="FF002060"/>
      <name val="Calibri"/>
      <family val="2"/>
      <charset val="238"/>
      <scheme val="minor"/>
    </font>
    <font>
      <i/>
      <vertAlign val="superscript"/>
      <sz val="12"/>
      <color rgb="FF002060"/>
      <name val="Calibri"/>
      <family val="2"/>
      <charset val="238"/>
      <scheme val="minor"/>
    </font>
    <font>
      <b/>
      <i/>
      <sz val="14"/>
      <color theme="9"/>
      <name val="Calibri"/>
      <family val="2"/>
      <charset val="238"/>
      <scheme val="minor"/>
    </font>
    <font>
      <u/>
      <sz val="11"/>
      <color theme="10"/>
      <name val="Calibri"/>
      <family val="2"/>
      <charset val="238"/>
      <scheme val="minor"/>
    </font>
    <font>
      <b/>
      <sz val="10"/>
      <name val="Arial CE"/>
      <charset val="238"/>
    </font>
    <font>
      <sz val="10"/>
      <name val="Arial CE"/>
      <family val="2"/>
      <charset val="238"/>
    </font>
    <font>
      <i/>
      <sz val="9"/>
      <name val="Arial CE"/>
      <charset val="238"/>
    </font>
    <font>
      <b/>
      <sz val="10"/>
      <color indexed="8"/>
      <name val="Arial"/>
      <family val="2"/>
      <charset val="238"/>
    </font>
    <font>
      <sz val="10"/>
      <color indexed="8"/>
      <name val="Arial"/>
      <family val="2"/>
      <charset val="238"/>
    </font>
    <font>
      <b/>
      <sz val="11"/>
      <name val="Arial"/>
      <family val="2"/>
      <charset val="238"/>
    </font>
    <font>
      <sz val="9"/>
      <name val="Arial"/>
      <family val="2"/>
      <charset val="238"/>
    </font>
    <font>
      <b/>
      <sz val="9"/>
      <name val="Arial"/>
      <family val="2"/>
      <charset val="238"/>
    </font>
    <font>
      <sz val="10"/>
      <color rgb="FF808080"/>
      <name val="Arial"/>
      <family val="2"/>
      <charset val="238"/>
    </font>
    <font>
      <b/>
      <sz val="8"/>
      <color indexed="81"/>
      <name val="Tahoma"/>
      <family val="2"/>
      <charset val="238"/>
    </font>
    <font>
      <sz val="8"/>
      <color indexed="81"/>
      <name val="Tahoma"/>
      <family val="2"/>
      <charset val="238"/>
    </font>
    <font>
      <sz val="9"/>
      <color indexed="81"/>
      <name val="Tahoma"/>
      <family val="2"/>
      <charset val="238"/>
    </font>
    <font>
      <i/>
      <u/>
      <sz val="11"/>
      <color theme="10"/>
      <name val="Calibri"/>
      <family val="2"/>
      <charset val="238"/>
      <scheme val="minor"/>
    </font>
    <font>
      <sz val="9"/>
      <color indexed="8"/>
      <name val="Arial"/>
      <family val="2"/>
      <charset val="238"/>
    </font>
    <font>
      <i/>
      <sz val="9"/>
      <color theme="0" tint="-0.499984740745262"/>
      <name val="Arial"/>
      <family val="2"/>
      <charset val="238"/>
    </font>
    <font>
      <b/>
      <i/>
      <sz val="11"/>
      <color theme="0" tint="-0.499984740745262"/>
      <name val="Calibri"/>
      <family val="2"/>
      <charset val="238"/>
      <scheme val="minor"/>
    </font>
    <font>
      <sz val="8"/>
      <name val="Calibri"/>
      <family val="2"/>
      <charset val="238"/>
      <scheme val="minor"/>
    </font>
  </fonts>
  <fills count="20">
    <fill>
      <patternFill patternType="none"/>
    </fill>
    <fill>
      <patternFill patternType="gray125"/>
    </fill>
    <fill>
      <patternFill patternType="solid">
        <fgColor theme="6"/>
      </patternFill>
    </fill>
    <fill>
      <patternFill patternType="solid">
        <fgColor theme="6" tint="0.79998168889431442"/>
        <bgColor indexed="64"/>
      </patternFill>
    </fill>
    <fill>
      <patternFill patternType="solid">
        <fgColor theme="0" tint="-0.14999847407452621"/>
        <bgColor indexed="64"/>
      </patternFill>
    </fill>
    <fill>
      <patternFill patternType="solid">
        <fgColor rgb="FFD9D9D9"/>
        <bgColor indexed="64"/>
      </patternFill>
    </fill>
    <fill>
      <patternFill patternType="solid">
        <fgColor rgb="FFCCCCCC"/>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tint="-0.14996795556505021"/>
        <bgColor indexed="64"/>
      </patternFill>
    </fill>
    <fill>
      <patternFill patternType="solid">
        <fgColor theme="6" tint="0.39997558519241921"/>
        <bgColor indexed="64"/>
      </patternFill>
    </fill>
    <fill>
      <patternFill patternType="solid">
        <fgColor theme="0" tint="-0.249977111117893"/>
        <bgColor indexed="64"/>
      </patternFill>
    </fill>
    <fill>
      <patternFill patternType="solid">
        <fgColor theme="0"/>
        <bgColor indexed="64"/>
      </patternFill>
    </fill>
    <fill>
      <patternFill patternType="solid">
        <fgColor rgb="FFE2EFD9"/>
        <bgColor indexed="64"/>
      </patternFill>
    </fill>
    <fill>
      <patternFill patternType="solid">
        <fgColor rgb="FF70AD47"/>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rgb="FFFFFFCC"/>
        <bgColor indexed="64"/>
      </patternFill>
    </fill>
  </fills>
  <borders count="140">
    <border>
      <left/>
      <right/>
      <top/>
      <bottom/>
      <diagonal/>
    </border>
    <border>
      <left style="medium">
        <color auto="1"/>
      </left>
      <right/>
      <top style="medium">
        <color auto="1"/>
      </top>
      <bottom/>
      <diagonal/>
    </border>
    <border>
      <left style="medium">
        <color auto="1"/>
      </left>
      <right/>
      <top/>
      <bottom/>
      <diagonal/>
    </border>
    <border>
      <left/>
      <right/>
      <top style="thin">
        <color auto="1"/>
      </top>
      <bottom style="thin">
        <color auto="1"/>
      </bottom>
      <diagonal/>
    </border>
    <border>
      <left style="medium">
        <color auto="1"/>
      </left>
      <right/>
      <top/>
      <bottom style="medium">
        <color auto="1"/>
      </bottom>
      <diagonal/>
    </border>
    <border>
      <left/>
      <right style="medium">
        <color auto="1"/>
      </right>
      <top style="thin">
        <color auto="1"/>
      </top>
      <bottom style="medium">
        <color auto="1"/>
      </bottom>
      <diagonal/>
    </border>
    <border>
      <left style="medium">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medium">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
      <left style="medium">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medium">
        <color auto="1"/>
      </left>
      <right/>
      <top style="medium">
        <color auto="1"/>
      </top>
      <bottom style="hair">
        <color auto="1"/>
      </bottom>
      <diagonal/>
    </border>
    <border>
      <left/>
      <right/>
      <top style="medium">
        <color auto="1"/>
      </top>
      <bottom style="hair">
        <color auto="1"/>
      </bottom>
      <diagonal/>
    </border>
    <border>
      <left/>
      <right style="medium">
        <color auto="1"/>
      </right>
      <top style="medium">
        <color auto="1"/>
      </top>
      <bottom style="hair">
        <color auto="1"/>
      </bottom>
      <diagonal/>
    </border>
    <border>
      <left style="medium">
        <color auto="1"/>
      </left>
      <right/>
      <top style="hair">
        <color auto="1"/>
      </top>
      <bottom style="medium">
        <color auto="1"/>
      </bottom>
      <diagonal/>
    </border>
    <border>
      <left/>
      <right/>
      <top style="hair">
        <color auto="1"/>
      </top>
      <bottom style="medium">
        <color auto="1"/>
      </bottom>
      <diagonal/>
    </border>
    <border>
      <left/>
      <right style="medium">
        <color auto="1"/>
      </right>
      <top style="hair">
        <color auto="1"/>
      </top>
      <bottom style="medium">
        <color auto="1"/>
      </bottom>
      <diagonal/>
    </border>
    <border>
      <left style="medium">
        <color auto="1"/>
      </left>
      <right style="hair">
        <color auto="1"/>
      </right>
      <top style="medium">
        <color auto="1"/>
      </top>
      <bottom/>
      <diagonal/>
    </border>
    <border>
      <left style="hair">
        <color auto="1"/>
      </left>
      <right style="thin">
        <color auto="1"/>
      </right>
      <top style="medium">
        <color auto="1"/>
      </top>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diagonal/>
    </border>
    <border>
      <left/>
      <right style="medium">
        <color auto="1"/>
      </right>
      <top style="medium">
        <color auto="1"/>
      </top>
      <bottom/>
      <diagonal/>
    </border>
    <border>
      <left style="hair">
        <color auto="1"/>
      </left>
      <right style="thin">
        <color auto="1"/>
      </right>
      <top/>
      <bottom style="hair">
        <color auto="1"/>
      </bottom>
      <diagonal/>
    </border>
    <border>
      <left style="thin">
        <color auto="1"/>
      </left>
      <right style="hair">
        <color auto="1"/>
      </right>
      <top style="hair">
        <color auto="1"/>
      </top>
      <bottom style="hair">
        <color auto="1"/>
      </bottom>
      <diagonal/>
    </border>
    <border>
      <left/>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top/>
      <bottom style="hair">
        <color auto="1"/>
      </bottom>
      <diagonal/>
    </border>
    <border>
      <left/>
      <right style="medium">
        <color auto="1"/>
      </right>
      <top/>
      <bottom style="hair">
        <color auto="1"/>
      </bottom>
      <diagonal/>
    </border>
    <border>
      <left style="medium">
        <color auto="1"/>
      </left>
      <right/>
      <top style="hair">
        <color auto="1"/>
      </top>
      <bottom style="hair">
        <color auto="1"/>
      </bottom>
      <diagonal/>
    </border>
    <border>
      <left/>
      <right style="thin">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hair">
        <color auto="1"/>
      </top>
      <bottom style="hair">
        <color auto="1"/>
      </bottom>
      <diagonal/>
    </border>
    <border>
      <left/>
      <right style="medium">
        <color auto="1"/>
      </right>
      <top style="hair">
        <color auto="1"/>
      </top>
      <bottom style="hair">
        <color auto="1"/>
      </bottom>
      <diagonal/>
    </border>
    <border>
      <left style="hair">
        <color auto="1"/>
      </left>
      <right/>
      <top style="hair">
        <color auto="1"/>
      </top>
      <bottom style="medium">
        <color auto="1"/>
      </bottom>
      <diagonal/>
    </border>
    <border>
      <left style="thin">
        <color auto="1"/>
      </left>
      <right style="hair">
        <color auto="1"/>
      </right>
      <top style="hair">
        <color auto="1"/>
      </top>
      <bottom style="medium">
        <color auto="1"/>
      </bottom>
      <diagonal/>
    </border>
    <border>
      <left style="hair">
        <color auto="1"/>
      </left>
      <right style="thin">
        <color auto="1"/>
      </right>
      <top style="hair">
        <color auto="1"/>
      </top>
      <bottom style="medium">
        <color auto="1"/>
      </bottom>
      <diagonal/>
    </border>
    <border>
      <left style="thin">
        <color auto="1"/>
      </left>
      <right/>
      <top style="hair">
        <color auto="1"/>
      </top>
      <bottom style="medium">
        <color auto="1"/>
      </bottom>
      <diagonal/>
    </border>
    <border>
      <left style="hair">
        <color auto="1"/>
      </left>
      <right/>
      <top style="medium">
        <color auto="1"/>
      </top>
      <bottom/>
      <diagonal/>
    </border>
    <border>
      <left style="hair">
        <color auto="1"/>
      </left>
      <right/>
      <top/>
      <bottom style="hair">
        <color auto="1"/>
      </bottom>
      <diagonal/>
    </border>
    <border>
      <left/>
      <right/>
      <top/>
      <bottom style="hair">
        <color auto="1"/>
      </bottom>
      <diagonal/>
    </border>
    <border>
      <left style="hair">
        <color auto="1"/>
      </left>
      <right/>
      <top style="medium">
        <color auto="1"/>
      </top>
      <bottom style="hair">
        <color auto="1"/>
      </bottom>
      <diagonal/>
    </border>
    <border>
      <left style="medium">
        <color auto="1"/>
      </left>
      <right style="medium">
        <color auto="1"/>
      </right>
      <top style="medium">
        <color auto="1"/>
      </top>
      <bottom style="hair">
        <color auto="1"/>
      </bottom>
      <diagonal/>
    </border>
    <border>
      <left style="medium">
        <color auto="1"/>
      </left>
      <right style="medium">
        <color auto="1"/>
      </right>
      <top style="hair">
        <color auto="1"/>
      </top>
      <bottom style="hair">
        <color auto="1"/>
      </bottom>
      <diagonal/>
    </border>
    <border>
      <left style="medium">
        <color auto="1"/>
      </left>
      <right style="medium">
        <color auto="1"/>
      </right>
      <top style="hair">
        <color auto="1"/>
      </top>
      <bottom style="medium">
        <color auto="1"/>
      </bottom>
      <diagonal/>
    </border>
    <border>
      <left style="hair">
        <color auto="1"/>
      </left>
      <right style="hair">
        <color auto="1"/>
      </right>
      <top style="medium">
        <color auto="1"/>
      </top>
      <bottom/>
      <diagonal/>
    </border>
    <border>
      <left style="hair">
        <color auto="1"/>
      </left>
      <right style="medium">
        <color auto="1"/>
      </right>
      <top style="medium">
        <color auto="1"/>
      </top>
      <bottom/>
      <diagonal/>
    </border>
    <border>
      <left style="medium">
        <color auto="1"/>
      </left>
      <right style="hair">
        <color auto="1"/>
      </right>
      <top style="medium">
        <color auto="1"/>
      </top>
      <bottom style="medium">
        <color auto="1"/>
      </bottom>
      <diagonal/>
    </border>
    <border>
      <left style="hair">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hair">
        <color auto="1"/>
      </left>
      <right style="hair">
        <color auto="1"/>
      </right>
      <top style="medium">
        <color auto="1"/>
      </top>
      <bottom style="medium">
        <color auto="1"/>
      </bottom>
      <diagonal/>
    </border>
    <border>
      <left style="hair">
        <color auto="1"/>
      </left>
      <right style="medium">
        <color auto="1"/>
      </right>
      <top style="medium">
        <color auto="1"/>
      </top>
      <bottom style="medium">
        <color auto="1"/>
      </bottom>
      <diagonal/>
    </border>
    <border>
      <left style="medium">
        <color auto="1"/>
      </left>
      <right style="medium">
        <color auto="1"/>
      </right>
      <top style="medium">
        <color auto="1"/>
      </top>
      <bottom style="dotted">
        <color auto="1"/>
      </bottom>
      <diagonal/>
    </border>
    <border>
      <left style="dotted">
        <color auto="1"/>
      </left>
      <right/>
      <top style="dotted">
        <color auto="1"/>
      </top>
      <bottom style="dotted">
        <color auto="1"/>
      </bottom>
      <diagonal/>
    </border>
    <border>
      <left style="medium">
        <color auto="1"/>
      </left>
      <right style="medium">
        <color auto="1"/>
      </right>
      <top style="dotted">
        <color auto="1"/>
      </top>
      <bottom style="dotted">
        <color auto="1"/>
      </bottom>
      <diagonal/>
    </border>
    <border>
      <left/>
      <right/>
      <top style="hair">
        <color auto="1"/>
      </top>
      <bottom/>
      <diagonal/>
    </border>
    <border>
      <left/>
      <right style="medium">
        <color auto="1"/>
      </right>
      <top/>
      <bottom/>
      <diagonal/>
    </border>
    <border>
      <left style="thin">
        <color auto="1"/>
      </left>
      <right style="thin">
        <color auto="1"/>
      </right>
      <top style="thin">
        <color auto="1"/>
      </top>
      <bottom style="thin">
        <color auto="1"/>
      </bottom>
      <diagonal/>
    </border>
    <border>
      <left/>
      <right/>
      <top/>
      <bottom style="medium">
        <color auto="1"/>
      </bottom>
      <diagonal/>
    </border>
    <border>
      <left style="medium">
        <color auto="1"/>
      </left>
      <right/>
      <top/>
      <bottom style="hair">
        <color auto="1"/>
      </bottom>
      <diagonal/>
    </border>
    <border>
      <left style="medium">
        <color auto="1"/>
      </left>
      <right/>
      <top style="hair">
        <color auto="1"/>
      </top>
      <bottom/>
      <diagonal/>
    </border>
    <border>
      <left/>
      <right style="medium">
        <color auto="1"/>
      </right>
      <top/>
      <bottom style="medium">
        <color auto="1"/>
      </bottom>
      <diagonal/>
    </border>
    <border>
      <left style="medium">
        <color auto="1"/>
      </left>
      <right style="medium">
        <color auto="1"/>
      </right>
      <top/>
      <bottom style="hair">
        <color auto="1"/>
      </bottom>
      <diagonal/>
    </border>
    <border>
      <left style="medium">
        <color auto="1"/>
      </left>
      <right style="medium">
        <color auto="1"/>
      </right>
      <top/>
      <bottom/>
      <diagonal/>
    </border>
    <border>
      <left style="medium">
        <color auto="1"/>
      </left>
      <right/>
      <top style="dotted">
        <color auto="1"/>
      </top>
      <bottom style="dotted">
        <color auto="1"/>
      </bottom>
      <diagonal/>
    </border>
    <border>
      <left style="medium">
        <color auto="1"/>
      </left>
      <right style="medium">
        <color auto="1"/>
      </right>
      <top/>
      <bottom style="medium">
        <color auto="1"/>
      </bottom>
      <diagonal/>
    </border>
    <border>
      <left/>
      <right style="medium">
        <color auto="1"/>
      </right>
      <top style="medium">
        <color auto="1"/>
      </top>
      <bottom style="medium">
        <color auto="1"/>
      </bottom>
      <diagonal/>
    </border>
    <border>
      <left/>
      <right/>
      <top/>
      <bottom style="thin">
        <color auto="1"/>
      </bottom>
      <diagonal/>
    </border>
    <border>
      <left style="thin">
        <color theme="0"/>
      </left>
      <right style="thin">
        <color theme="0"/>
      </right>
      <top style="thin">
        <color theme="0"/>
      </top>
      <bottom style="thin">
        <color theme="0"/>
      </bottom>
      <diagonal/>
    </border>
    <border>
      <left/>
      <right style="hair">
        <color auto="1"/>
      </right>
      <top style="hair">
        <color auto="1"/>
      </top>
      <bottom style="hair">
        <color auto="1"/>
      </bottom>
      <diagonal/>
    </border>
    <border>
      <left style="hair">
        <color auto="1"/>
      </left>
      <right/>
      <top style="hair">
        <color auto="1"/>
      </top>
      <bottom/>
      <diagonal/>
    </border>
    <border>
      <left/>
      <right style="hair">
        <color auto="1"/>
      </right>
      <top style="medium">
        <color auto="1"/>
      </top>
      <bottom style="hair">
        <color auto="1"/>
      </bottom>
      <diagonal/>
    </border>
    <border>
      <left/>
      <right style="hair">
        <color auto="1"/>
      </right>
      <top style="hair">
        <color auto="1"/>
      </top>
      <bottom style="medium">
        <color auto="1"/>
      </bottom>
      <diagonal/>
    </border>
    <border>
      <left/>
      <right/>
      <top style="medium">
        <color auto="1"/>
      </top>
      <bottom style="medium">
        <color auto="1"/>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right style="medium">
        <color indexed="64"/>
      </right>
      <top style="hair">
        <color auto="1"/>
      </top>
      <bottom/>
      <diagonal/>
    </border>
    <border>
      <left style="medium">
        <color indexed="64"/>
      </left>
      <right style="dotted">
        <color auto="1"/>
      </right>
      <top style="medium">
        <color indexed="64"/>
      </top>
      <bottom style="dotted">
        <color auto="1"/>
      </bottom>
      <diagonal/>
    </border>
    <border>
      <left style="dotted">
        <color auto="1"/>
      </left>
      <right/>
      <top style="medium">
        <color indexed="64"/>
      </top>
      <bottom style="dotted">
        <color auto="1"/>
      </bottom>
      <diagonal/>
    </border>
    <border>
      <left style="medium">
        <color indexed="64"/>
      </left>
      <right style="dotted">
        <color auto="1"/>
      </right>
      <top style="dotted">
        <color auto="1"/>
      </top>
      <bottom style="dotted">
        <color auto="1"/>
      </bottom>
      <diagonal/>
    </border>
    <border>
      <left style="thin">
        <color auto="1"/>
      </left>
      <right style="thin">
        <color auto="1"/>
      </right>
      <top style="medium">
        <color indexed="64"/>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medium">
        <color indexed="64"/>
      </right>
      <top style="medium">
        <color indexed="64"/>
      </top>
      <bottom/>
      <diagonal/>
    </border>
    <border>
      <left style="thin">
        <color auto="1"/>
      </left>
      <right/>
      <top style="thin">
        <color auto="1"/>
      </top>
      <bottom style="medium">
        <color indexed="64"/>
      </bottom>
      <diagonal/>
    </border>
    <border>
      <left style="thin">
        <color auto="1"/>
      </left>
      <right style="thin">
        <color auto="1"/>
      </right>
      <top style="hair">
        <color indexed="64"/>
      </top>
      <bottom style="hair">
        <color indexed="64"/>
      </bottom>
      <diagonal/>
    </border>
    <border>
      <left style="thin">
        <color auto="1"/>
      </left>
      <right style="thin">
        <color auto="1"/>
      </right>
      <top/>
      <bottom style="hair">
        <color indexed="64"/>
      </bottom>
      <diagonal/>
    </border>
    <border>
      <left style="hair">
        <color indexed="64"/>
      </left>
      <right style="thin">
        <color auto="1"/>
      </right>
      <top/>
      <bottom/>
      <diagonal/>
    </border>
    <border>
      <left style="thin">
        <color auto="1"/>
      </left>
      <right style="thin">
        <color auto="1"/>
      </right>
      <top/>
      <bottom/>
      <diagonal/>
    </border>
    <border>
      <left style="thin">
        <color auto="1"/>
      </left>
      <right style="medium">
        <color indexed="64"/>
      </right>
      <top style="medium">
        <color indexed="64"/>
      </top>
      <bottom/>
      <diagonal/>
    </border>
    <border>
      <left style="thin">
        <color auto="1"/>
      </left>
      <right style="medium">
        <color indexed="64"/>
      </right>
      <top style="hair">
        <color auto="1"/>
      </top>
      <bottom style="hair">
        <color auto="1"/>
      </bottom>
      <diagonal/>
    </border>
    <border>
      <left style="thin">
        <color auto="1"/>
      </left>
      <right style="medium">
        <color indexed="64"/>
      </right>
      <top/>
      <bottom/>
      <diagonal/>
    </border>
    <border>
      <left style="medium">
        <color indexed="64"/>
      </left>
      <right style="hair">
        <color auto="1"/>
      </right>
      <top style="hair">
        <color auto="1"/>
      </top>
      <bottom/>
      <diagonal/>
    </border>
    <border>
      <left style="thin">
        <color auto="1"/>
      </left>
      <right style="medium">
        <color indexed="64"/>
      </right>
      <top/>
      <bottom style="hair">
        <color indexed="64"/>
      </bottom>
      <diagonal/>
    </border>
    <border>
      <left style="hair">
        <color auto="1"/>
      </left>
      <right/>
      <top/>
      <bottom/>
      <diagonal/>
    </border>
    <border>
      <left style="thin">
        <color theme="0"/>
      </left>
      <right/>
      <top/>
      <bottom style="medium">
        <color auto="1"/>
      </bottom>
      <diagonal/>
    </border>
    <border>
      <left style="thin">
        <color theme="0"/>
      </left>
      <right/>
      <top/>
      <bottom/>
      <diagonal/>
    </border>
    <border>
      <left/>
      <right style="thin">
        <color auto="1"/>
      </right>
      <top style="hair">
        <color auto="1"/>
      </top>
      <bottom style="medium">
        <color auto="1"/>
      </bottom>
      <diagonal/>
    </border>
    <border>
      <left/>
      <right style="thin">
        <color auto="1"/>
      </right>
      <top/>
      <bottom style="hair">
        <color auto="1"/>
      </bottom>
      <diagonal/>
    </border>
    <border>
      <left style="medium">
        <color rgb="FFA8D08D"/>
      </left>
      <right style="medium">
        <color rgb="FFA8D08D"/>
      </right>
      <top/>
      <bottom style="medium">
        <color rgb="FFA8D08D"/>
      </bottom>
      <diagonal/>
    </border>
    <border>
      <left style="medium">
        <color rgb="FF70AD47"/>
      </left>
      <right/>
      <top style="medium">
        <color rgb="FF70AD47"/>
      </top>
      <bottom style="medium">
        <color rgb="FF70AD47"/>
      </bottom>
      <diagonal/>
    </border>
    <border>
      <left/>
      <right/>
      <top style="medium">
        <color rgb="FF70AD47"/>
      </top>
      <bottom style="medium">
        <color rgb="FF70AD47"/>
      </bottom>
      <diagonal/>
    </border>
    <border>
      <left/>
      <right style="medium">
        <color rgb="FF70AD47"/>
      </right>
      <top style="medium">
        <color rgb="FF70AD47"/>
      </top>
      <bottom style="medium">
        <color rgb="FF70AD47"/>
      </bottom>
      <diagonal/>
    </border>
    <border>
      <left/>
      <right style="medium">
        <color rgb="FFA8D08D"/>
      </right>
      <top/>
      <bottom style="medium">
        <color rgb="FFA8D08D"/>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top style="thin">
        <color auto="1"/>
      </top>
      <bottom style="thin">
        <color auto="1"/>
      </bottom>
      <diagonal/>
    </border>
    <border>
      <left style="thin">
        <color auto="1"/>
      </left>
      <right style="medium">
        <color auto="1"/>
      </right>
      <top/>
      <bottom style="thin">
        <color auto="1"/>
      </bottom>
      <diagonal/>
    </border>
    <border>
      <left style="hair">
        <color auto="1"/>
      </left>
      <right style="hair">
        <color auto="1"/>
      </right>
      <top style="hair">
        <color auto="1"/>
      </top>
      <bottom/>
      <diagonal/>
    </border>
    <border>
      <left style="hair">
        <color auto="1"/>
      </left>
      <right style="medium">
        <color auto="1"/>
      </right>
      <top style="hair">
        <color auto="1"/>
      </top>
      <bottom/>
      <diagonal/>
    </border>
    <border>
      <left/>
      <right style="hair">
        <color auto="1"/>
      </right>
      <top style="medium">
        <color auto="1"/>
      </top>
      <bottom style="medium">
        <color auto="1"/>
      </bottom>
      <diagonal/>
    </border>
  </borders>
  <cellStyleXfs count="8">
    <xf numFmtId="0" fontId="0" fillId="0" borderId="0"/>
    <xf numFmtId="9" fontId="1" fillId="0" borderId="0" applyFont="0" applyFill="0" applyBorder="0" applyAlignment="0" applyProtection="0"/>
    <xf numFmtId="0" fontId="4" fillId="2" borderId="0" applyNumberFormat="0" applyBorder="0" applyAlignment="0" applyProtection="0"/>
    <xf numFmtId="0" fontId="42" fillId="0" borderId="0" applyNumberFormat="0" applyBorder="0" applyAlignment="0"/>
    <xf numFmtId="43" fontId="1" fillId="0" borderId="0" applyFont="0" applyFill="0" applyBorder="0" applyAlignment="0" applyProtection="0"/>
    <xf numFmtId="43" fontId="1" fillId="0" borderId="0" applyFont="0" applyFill="0" applyBorder="0" applyAlignment="0" applyProtection="0"/>
    <xf numFmtId="0" fontId="59" fillId="0" borderId="0" applyNumberFormat="0" applyFill="0" applyBorder="0" applyAlignment="0" applyProtection="0"/>
    <xf numFmtId="44" fontId="1" fillId="0" borderId="0" applyFont="0" applyFill="0" applyBorder="0" applyAlignment="0" applyProtection="0"/>
  </cellStyleXfs>
  <cellXfs count="682">
    <xf numFmtId="0" fontId="0" fillId="0" borderId="0" xfId="0"/>
    <xf numFmtId="0" fontId="0" fillId="0" borderId="0" xfId="0" applyAlignment="1">
      <alignment vertical="center"/>
    </xf>
    <xf numFmtId="0" fontId="3" fillId="0" borderId="4" xfId="0" applyFont="1" applyBorder="1" applyAlignment="1">
      <alignment vertical="center"/>
    </xf>
    <xf numFmtId="0" fontId="0" fillId="0" borderId="0" xfId="0" applyAlignment="1">
      <alignment horizontal="left" vertical="top"/>
    </xf>
    <xf numFmtId="0" fontId="3" fillId="5" borderId="31" xfId="0" applyFont="1" applyFill="1" applyBorder="1" applyAlignment="1">
      <alignment horizontal="center" vertical="center" wrapText="1"/>
    </xf>
    <xf numFmtId="0" fontId="3" fillId="5" borderId="33" xfId="0" applyFont="1" applyFill="1" applyBorder="1" applyAlignment="1">
      <alignment horizontal="center" vertical="center" wrapText="1"/>
    </xf>
    <xf numFmtId="0" fontId="5" fillId="0" borderId="0" xfId="0" applyFont="1"/>
    <xf numFmtId="0" fontId="4" fillId="0" borderId="0" xfId="0" applyFont="1" applyProtection="1">
      <protection locked="0"/>
    </xf>
    <xf numFmtId="0" fontId="10" fillId="6" borderId="24" xfId="0" applyFont="1" applyFill="1" applyBorder="1" applyAlignment="1">
      <alignment horizontal="center" vertical="center" wrapText="1"/>
    </xf>
    <xf numFmtId="0" fontId="10" fillId="6" borderId="45" xfId="0" applyFont="1" applyFill="1" applyBorder="1" applyAlignment="1">
      <alignment horizontal="center" vertical="center" wrapText="1"/>
    </xf>
    <xf numFmtId="4" fontId="13" fillId="4" borderId="20" xfId="0" applyNumberFormat="1" applyFont="1" applyFill="1" applyBorder="1" applyAlignment="1">
      <alignment horizontal="right" vertical="center"/>
    </xf>
    <xf numFmtId="0" fontId="12" fillId="0" borderId="0" xfId="0" applyFont="1"/>
    <xf numFmtId="4" fontId="13" fillId="4" borderId="40" xfId="0" applyNumberFormat="1" applyFont="1" applyFill="1" applyBorder="1" applyAlignment="1">
      <alignment horizontal="right" vertical="center"/>
    </xf>
    <xf numFmtId="4" fontId="13" fillId="4" borderId="23" xfId="0" applyNumberFormat="1" applyFont="1" applyFill="1" applyBorder="1" applyAlignment="1">
      <alignment horizontal="right" vertical="center"/>
    </xf>
    <xf numFmtId="2" fontId="0" fillId="0" borderId="0" xfId="0" applyNumberFormat="1" applyAlignment="1">
      <alignment horizontal="left" vertical="distributed"/>
    </xf>
    <xf numFmtId="4" fontId="3" fillId="0" borderId="60" xfId="0" applyNumberFormat="1" applyFont="1" applyBorder="1" applyAlignment="1">
      <alignment vertical="center" wrapText="1"/>
    </xf>
    <xf numFmtId="4" fontId="3" fillId="0" borderId="62" xfId="0" applyNumberFormat="1" applyFont="1" applyBorder="1" applyAlignment="1">
      <alignment vertical="center" wrapText="1"/>
    </xf>
    <xf numFmtId="4" fontId="15" fillId="10" borderId="57" xfId="0" applyNumberFormat="1" applyFont="1" applyFill="1" applyBorder="1" applyAlignment="1">
      <alignment vertical="center" wrapText="1"/>
    </xf>
    <xf numFmtId="4" fontId="11" fillId="4" borderId="56" xfId="0" applyNumberFormat="1" applyFont="1" applyFill="1" applyBorder="1" applyAlignment="1">
      <alignment horizontal="right" vertical="center"/>
    </xf>
    <xf numFmtId="4" fontId="17" fillId="4" borderId="49" xfId="0" applyNumberFormat="1" applyFont="1" applyFill="1" applyBorder="1"/>
    <xf numFmtId="0" fontId="0" fillId="0" borderId="0" xfId="0" applyProtection="1">
      <protection locked="0"/>
    </xf>
    <xf numFmtId="4" fontId="19" fillId="4" borderId="50" xfId="0" applyNumberFormat="1" applyFont="1" applyFill="1" applyBorder="1"/>
    <xf numFmtId="4" fontId="19" fillId="0" borderId="0" xfId="0" applyNumberFormat="1" applyFont="1" applyProtection="1">
      <protection locked="0"/>
    </xf>
    <xf numFmtId="4" fontId="11" fillId="0" borderId="0" xfId="0" applyNumberFormat="1" applyFont="1" applyAlignment="1">
      <alignment horizontal="right" vertical="center"/>
    </xf>
    <xf numFmtId="4" fontId="19" fillId="4" borderId="51" xfId="0" applyNumberFormat="1" applyFont="1" applyFill="1" applyBorder="1"/>
    <xf numFmtId="4" fontId="0" fillId="0" borderId="0" xfId="0" applyNumberFormat="1"/>
    <xf numFmtId="0" fontId="8" fillId="0" borderId="0" xfId="0" applyFont="1"/>
    <xf numFmtId="0" fontId="20" fillId="0" borderId="0" xfId="0" applyFont="1" applyAlignment="1">
      <alignment vertical="center" wrapText="1"/>
    </xf>
    <xf numFmtId="0" fontId="3" fillId="0" borderId="0" xfId="0" applyFont="1" applyAlignment="1" applyProtection="1">
      <alignment horizontal="left" vertical="distributed"/>
      <protection locked="0"/>
    </xf>
    <xf numFmtId="4" fontId="6" fillId="0" borderId="0" xfId="0" applyNumberFormat="1" applyFont="1" applyAlignment="1" applyProtection="1">
      <alignment horizontal="center" vertical="distributed"/>
      <protection locked="0"/>
    </xf>
    <xf numFmtId="0" fontId="0" fillId="0" borderId="0" xfId="0" applyAlignment="1" applyProtection="1">
      <alignment horizontal="left" vertical="distributed"/>
      <protection locked="0"/>
    </xf>
    <xf numFmtId="9" fontId="0" fillId="0" borderId="0" xfId="1" applyFont="1" applyAlignment="1" applyProtection="1">
      <alignment vertical="center"/>
    </xf>
    <xf numFmtId="0" fontId="6" fillId="0" borderId="0" xfId="0" applyFont="1" applyAlignment="1">
      <alignment horizontal="center" vertical="center" wrapText="1"/>
    </xf>
    <xf numFmtId="0" fontId="0" fillId="0" borderId="67" xfId="0" applyBorder="1" applyAlignment="1">
      <alignment horizontal="right" vertical="center" wrapText="1"/>
    </xf>
    <xf numFmtId="4" fontId="6" fillId="0" borderId="0" xfId="1" applyNumberFormat="1" applyFont="1" applyFill="1" applyBorder="1" applyAlignment="1" applyProtection="1">
      <alignment vertical="center"/>
    </xf>
    <xf numFmtId="0" fontId="0" fillId="0" borderId="36" xfId="0" applyBorder="1" applyAlignment="1">
      <alignment horizontal="right" vertical="center"/>
    </xf>
    <xf numFmtId="0" fontId="0" fillId="0" borderId="68" xfId="0" applyBorder="1" applyAlignment="1">
      <alignment horizontal="right" vertical="center"/>
    </xf>
    <xf numFmtId="0" fontId="0" fillId="0" borderId="68" xfId="0" applyBorder="1" applyAlignment="1">
      <alignment vertical="center"/>
    </xf>
    <xf numFmtId="4" fontId="6" fillId="0" borderId="0" xfId="0" applyNumberFormat="1" applyFont="1" applyAlignment="1">
      <alignment vertical="center"/>
    </xf>
    <xf numFmtId="0" fontId="0" fillId="0" borderId="0" xfId="0" applyAlignment="1" applyProtection="1">
      <alignment horizontal="right"/>
      <protection locked="0"/>
    </xf>
    <xf numFmtId="0" fontId="0" fillId="0" borderId="0" xfId="0" applyAlignment="1" applyProtection="1">
      <alignment vertical="center"/>
      <protection locked="0"/>
    </xf>
    <xf numFmtId="9" fontId="0" fillId="0" borderId="0" xfId="1" applyFont="1" applyBorder="1" applyAlignment="1" applyProtection="1">
      <alignment vertical="center"/>
      <protection locked="0"/>
    </xf>
    <xf numFmtId="9" fontId="0" fillId="0" borderId="0" xfId="1" applyFont="1" applyAlignment="1" applyProtection="1">
      <alignment vertical="center"/>
      <protection locked="0"/>
    </xf>
    <xf numFmtId="0" fontId="6" fillId="0" borderId="0" xfId="0" applyFont="1" applyAlignment="1">
      <alignment horizontal="left" vertical="center" wrapText="1"/>
    </xf>
    <xf numFmtId="2" fontId="5" fillId="0" borderId="0" xfId="0" applyNumberFormat="1" applyFont="1" applyAlignment="1">
      <alignment vertical="center"/>
    </xf>
    <xf numFmtId="0" fontId="5" fillId="0" borderId="0" xfId="0" applyFont="1" applyAlignment="1">
      <alignment vertical="center"/>
    </xf>
    <xf numFmtId="0" fontId="5" fillId="0" borderId="0" xfId="0" applyFont="1" applyAlignment="1">
      <alignment horizontal="right"/>
    </xf>
    <xf numFmtId="165" fontId="5" fillId="0" borderId="3" xfId="0" applyNumberFormat="1" applyFont="1" applyBorder="1"/>
    <xf numFmtId="0" fontId="5" fillId="0" borderId="75" xfId="0" applyFont="1" applyBorder="1" applyAlignment="1">
      <alignment vertical="center"/>
    </xf>
    <xf numFmtId="0" fontId="2" fillId="2" borderId="0" xfId="2" applyNumberFormat="1" applyFont="1"/>
    <xf numFmtId="49" fontId="0" fillId="0" borderId="0" xfId="0" applyNumberFormat="1"/>
    <xf numFmtId="0" fontId="15" fillId="0" borderId="0" xfId="2" applyNumberFormat="1" applyFont="1" applyFill="1" applyAlignment="1">
      <alignment horizontal="left"/>
    </xf>
    <xf numFmtId="0" fontId="15" fillId="0" borderId="0" xfId="2" applyNumberFormat="1" applyFont="1" applyFill="1"/>
    <xf numFmtId="0" fontId="23" fillId="11" borderId="0" xfId="0" applyFont="1" applyFill="1"/>
    <xf numFmtId="49" fontId="24" fillId="0" borderId="0" xfId="0" applyNumberFormat="1" applyFont="1"/>
    <xf numFmtId="0" fontId="23" fillId="3" borderId="0" xfId="0" applyFont="1" applyFill="1"/>
    <xf numFmtId="0" fontId="23" fillId="4" borderId="0" xfId="0" applyFont="1" applyFill="1"/>
    <xf numFmtId="0" fontId="23" fillId="0" borderId="0" xfId="0" applyFont="1"/>
    <xf numFmtId="0" fontId="15" fillId="0" borderId="0" xfId="0" applyFont="1" applyAlignment="1">
      <alignment horizontal="left"/>
    </xf>
    <xf numFmtId="0" fontId="15" fillId="0" borderId="0" xfId="0" applyFont="1"/>
    <xf numFmtId="0" fontId="15" fillId="0" borderId="0" xfId="0" applyFont="1" applyAlignment="1">
      <alignment horizontal="left" vertical="top"/>
    </xf>
    <xf numFmtId="49" fontId="9" fillId="0" borderId="76" xfId="0" applyNumberFormat="1" applyFont="1" applyBorder="1"/>
    <xf numFmtId="49" fontId="9" fillId="0" borderId="0" xfId="0" applyNumberFormat="1" applyFont="1"/>
    <xf numFmtId="49" fontId="27" fillId="0" borderId="0" xfId="0" applyNumberFormat="1" applyFont="1"/>
    <xf numFmtId="49" fontId="9" fillId="0" borderId="76" xfId="0" applyNumberFormat="1" applyFont="1" applyBorder="1" applyAlignment="1">
      <alignment vertical="center"/>
    </xf>
    <xf numFmtId="0" fontId="9" fillId="0" borderId="76" xfId="0" applyFont="1" applyBorder="1" applyAlignment="1">
      <alignment vertical="center"/>
    </xf>
    <xf numFmtId="49" fontId="9" fillId="0" borderId="0" xfId="0" applyNumberFormat="1" applyFont="1" applyAlignment="1">
      <alignment vertical="center"/>
    </xf>
    <xf numFmtId="0" fontId="9" fillId="0" borderId="0" xfId="0" applyFont="1" applyAlignment="1">
      <alignment vertical="center"/>
    </xf>
    <xf numFmtId="49" fontId="26" fillId="0" borderId="0" xfId="0" applyNumberFormat="1" applyFont="1" applyAlignment="1">
      <alignment vertical="center"/>
    </xf>
    <xf numFmtId="0" fontId="26" fillId="0" borderId="0" xfId="0" applyFont="1" applyAlignment="1">
      <alignment vertical="center"/>
    </xf>
    <xf numFmtId="49" fontId="21" fillId="0" borderId="0" xfId="0" applyNumberFormat="1" applyFont="1" applyAlignment="1">
      <alignment vertical="center"/>
    </xf>
    <xf numFmtId="0" fontId="9" fillId="0" borderId="0" xfId="0" applyFont="1"/>
    <xf numFmtId="0" fontId="0" fillId="0" borderId="0" xfId="0" applyProtection="1">
      <protection hidden="1"/>
    </xf>
    <xf numFmtId="0" fontId="0" fillId="0" borderId="0" xfId="0" applyAlignment="1" applyProtection="1">
      <alignment vertical="center"/>
      <protection hidden="1"/>
    </xf>
    <xf numFmtId="0" fontId="0" fillId="0" borderId="0" xfId="0" applyAlignment="1" applyProtection="1">
      <alignment horizontal="right"/>
      <protection hidden="1"/>
    </xf>
    <xf numFmtId="0" fontId="0" fillId="0" borderId="0" xfId="0" applyProtection="1">
      <protection locked="0" hidden="1"/>
    </xf>
    <xf numFmtId="0" fontId="5" fillId="0" borderId="0" xfId="0" applyFont="1" applyProtection="1">
      <protection hidden="1"/>
    </xf>
    <xf numFmtId="9" fontId="0" fillId="0" borderId="0" xfId="1" applyFont="1" applyAlignment="1">
      <alignment vertical="center"/>
    </xf>
    <xf numFmtId="9" fontId="0" fillId="0" borderId="0" xfId="1" applyFont="1" applyAlignment="1" applyProtection="1">
      <alignment vertical="center"/>
      <protection hidden="1"/>
    </xf>
    <xf numFmtId="0" fontId="31" fillId="0" borderId="0" xfId="0" applyFont="1" applyAlignment="1">
      <alignment horizontal="justify" vertical="center"/>
    </xf>
    <xf numFmtId="0" fontId="30" fillId="0" borderId="0" xfId="0" applyFont="1"/>
    <xf numFmtId="0" fontId="3" fillId="0" borderId="0" xfId="0" applyFont="1" applyProtection="1">
      <protection hidden="1"/>
    </xf>
    <xf numFmtId="0" fontId="17" fillId="0" borderId="76" xfId="0" applyFont="1" applyBorder="1" applyProtection="1">
      <protection locked="0"/>
    </xf>
    <xf numFmtId="0" fontId="25" fillId="0" borderId="76" xfId="0" applyFont="1" applyBorder="1" applyProtection="1">
      <protection locked="0"/>
    </xf>
    <xf numFmtId="0" fontId="26" fillId="0" borderId="76" xfId="0" applyFont="1" applyBorder="1" applyProtection="1">
      <protection locked="0"/>
    </xf>
    <xf numFmtId="0" fontId="26" fillId="0" borderId="76" xfId="0" applyFont="1" applyBorder="1" applyAlignment="1" applyProtection="1">
      <alignment horizontal="right"/>
      <protection locked="0"/>
    </xf>
    <xf numFmtId="0" fontId="26" fillId="0" borderId="76" xfId="0" applyFont="1" applyBorder="1" applyAlignment="1" applyProtection="1">
      <alignment horizontal="center"/>
      <protection locked="0"/>
    </xf>
    <xf numFmtId="0" fontId="25" fillId="0" borderId="85" xfId="0" applyFont="1" applyBorder="1" applyProtection="1">
      <protection locked="0"/>
    </xf>
    <xf numFmtId="0" fontId="25" fillId="0" borderId="86" xfId="0" applyFont="1" applyBorder="1" applyProtection="1">
      <protection locked="0"/>
    </xf>
    <xf numFmtId="0" fontId="17" fillId="0" borderId="76" xfId="0" applyFont="1" applyBorder="1" applyAlignment="1" applyProtection="1">
      <alignment horizontal="right"/>
      <protection locked="0"/>
    </xf>
    <xf numFmtId="165" fontId="17" fillId="0" borderId="76" xfId="0" applyNumberFormat="1" applyFont="1" applyBorder="1" applyAlignment="1">
      <alignment horizontal="right"/>
    </xf>
    <xf numFmtId="0" fontId="17" fillId="0" borderId="82" xfId="0" applyFont="1" applyBorder="1" applyProtection="1">
      <protection locked="0"/>
    </xf>
    <xf numFmtId="0" fontId="17" fillId="0" borderId="86" xfId="0" applyFont="1" applyBorder="1" applyProtection="1">
      <protection locked="0"/>
    </xf>
    <xf numFmtId="0" fontId="35" fillId="0" borderId="0" xfId="0" applyFont="1"/>
    <xf numFmtId="0" fontId="36" fillId="0" borderId="76" xfId="0" applyFont="1" applyBorder="1" applyAlignment="1">
      <alignment horizontal="left"/>
    </xf>
    <xf numFmtId="0" fontId="9" fillId="0" borderId="0" xfId="0" applyFont="1" applyProtection="1">
      <protection locked="0"/>
    </xf>
    <xf numFmtId="0" fontId="9" fillId="0" borderId="86" xfId="0" applyFont="1" applyBorder="1"/>
    <xf numFmtId="0" fontId="21" fillId="0" borderId="86" xfId="0" applyFont="1" applyBorder="1"/>
    <xf numFmtId="0" fontId="17" fillId="0" borderId="85" xfId="0" applyFont="1" applyBorder="1" applyAlignment="1">
      <alignment horizontal="center"/>
    </xf>
    <xf numFmtId="0" fontId="36" fillId="0" borderId="85" xfId="0" applyFont="1" applyBorder="1" applyAlignment="1">
      <alignment horizontal="center"/>
    </xf>
    <xf numFmtId="0" fontId="21" fillId="0" borderId="85" xfId="0" applyFont="1" applyBorder="1"/>
    <xf numFmtId="49" fontId="3" fillId="0" borderId="0" xfId="1" applyNumberFormat="1" applyFont="1" applyFill="1" applyBorder="1" applyAlignment="1" applyProtection="1">
      <alignment vertical="center"/>
    </xf>
    <xf numFmtId="0" fontId="8" fillId="0" borderId="0" xfId="0" applyFont="1" applyBorder="1" applyAlignment="1">
      <alignment horizontal="left"/>
    </xf>
    <xf numFmtId="0" fontId="38" fillId="0" borderId="76" xfId="0" applyFont="1" applyBorder="1" applyProtection="1">
      <protection locked="0"/>
    </xf>
    <xf numFmtId="0" fontId="0" fillId="0" borderId="0" xfId="0" applyFill="1" applyBorder="1" applyAlignment="1" applyProtection="1">
      <alignment horizontal="center" vertical="top" wrapText="1"/>
      <protection locked="0"/>
    </xf>
    <xf numFmtId="4" fontId="21" fillId="0" borderId="0" xfId="0" applyNumberFormat="1" applyFont="1" applyFill="1" applyBorder="1" applyAlignment="1">
      <alignment horizontal="left" vertical="distributed"/>
    </xf>
    <xf numFmtId="0" fontId="10" fillId="6" borderId="91" xfId="0" applyFont="1" applyFill="1" applyBorder="1" applyAlignment="1">
      <alignment horizontal="center" vertical="center" wrapText="1"/>
    </xf>
    <xf numFmtId="0" fontId="10" fillId="6" borderId="91" xfId="0" applyFont="1" applyFill="1" applyBorder="1" applyAlignment="1">
      <alignment horizontal="right" vertical="center" wrapText="1"/>
    </xf>
    <xf numFmtId="0" fontId="11" fillId="4" borderId="29" xfId="0" applyFont="1" applyFill="1" applyBorder="1" applyAlignment="1">
      <alignment horizontal="right" vertical="center" wrapText="1"/>
    </xf>
    <xf numFmtId="0" fontId="17" fillId="0" borderId="76" xfId="0" applyFont="1" applyBorder="1" applyAlignment="1">
      <alignment horizontal="left"/>
    </xf>
    <xf numFmtId="9" fontId="3" fillId="0" borderId="0" xfId="1" applyFont="1" applyFill="1" applyBorder="1" applyAlignment="1" applyProtection="1">
      <alignment horizontal="left" vertical="center"/>
    </xf>
    <xf numFmtId="4" fontId="3" fillId="0" borderId="0" xfId="0" applyNumberFormat="1" applyFont="1" applyFill="1" applyBorder="1"/>
    <xf numFmtId="0" fontId="39" fillId="4" borderId="92" xfId="0" applyFont="1" applyFill="1" applyBorder="1" applyAlignment="1">
      <alignment horizontal="center" vertical="center" wrapText="1"/>
    </xf>
    <xf numFmtId="0" fontId="39" fillId="4" borderId="93" xfId="0" applyFont="1" applyFill="1" applyBorder="1" applyAlignment="1">
      <alignment horizontal="center" vertical="center" wrapText="1"/>
    </xf>
    <xf numFmtId="4" fontId="6" fillId="4" borderId="58" xfId="0" applyNumberFormat="1" applyFont="1" applyFill="1" applyBorder="1" applyAlignment="1">
      <alignment vertical="distributed" wrapText="1"/>
    </xf>
    <xf numFmtId="4" fontId="9" fillId="7" borderId="12" xfId="0" applyNumberFormat="1" applyFont="1" applyFill="1" applyBorder="1" applyAlignment="1" applyProtection="1">
      <alignment vertical="center"/>
      <protection locked="0"/>
    </xf>
    <xf numFmtId="4" fontId="9" fillId="7" borderId="13" xfId="0" applyNumberFormat="1" applyFont="1" applyFill="1" applyBorder="1" applyAlignment="1" applyProtection="1">
      <alignment vertical="center"/>
      <protection locked="0"/>
    </xf>
    <xf numFmtId="4" fontId="9" fillId="7" borderId="9" xfId="0" applyNumberFormat="1" applyFont="1" applyFill="1" applyBorder="1" applyAlignment="1" applyProtection="1">
      <alignment vertical="center"/>
      <protection locked="0"/>
    </xf>
    <xf numFmtId="0" fontId="3" fillId="0" borderId="24" xfId="0" applyFont="1" applyBorder="1" applyAlignment="1">
      <alignment vertical="center"/>
    </xf>
    <xf numFmtId="0" fontId="3" fillId="0" borderId="9" xfId="0" applyFont="1" applyBorder="1" applyAlignment="1">
      <alignment vertical="center"/>
    </xf>
    <xf numFmtId="0" fontId="3" fillId="0" borderId="103" xfId="0" applyFont="1" applyBorder="1" applyAlignment="1">
      <alignment vertical="center"/>
    </xf>
    <xf numFmtId="0" fontId="38" fillId="0" borderId="86" xfId="0" applyFont="1" applyBorder="1" applyProtection="1">
      <protection locked="0"/>
    </xf>
    <xf numFmtId="0" fontId="3" fillId="0" borderId="0" xfId="0" applyFont="1" applyFill="1" applyBorder="1" applyAlignment="1" applyProtection="1">
      <alignment horizontal="left" vertical="center" indent="1"/>
      <protection hidden="1"/>
    </xf>
    <xf numFmtId="0" fontId="3" fillId="0" borderId="54" xfId="0" applyFont="1" applyBorder="1" applyAlignment="1" applyProtection="1">
      <alignment horizontal="left" vertical="center" indent="1"/>
      <protection hidden="1"/>
    </xf>
    <xf numFmtId="0" fontId="0" fillId="0" borderId="0" xfId="0" applyFill="1" applyProtection="1">
      <protection hidden="1"/>
    </xf>
    <xf numFmtId="4" fontId="0" fillId="0" borderId="0" xfId="1" applyNumberFormat="1" applyFont="1" applyFill="1" applyBorder="1" applyAlignment="1">
      <alignment horizontal="right" vertical="center"/>
    </xf>
    <xf numFmtId="166" fontId="3" fillId="4" borderId="51" xfId="0" applyNumberFormat="1" applyFont="1" applyFill="1" applyBorder="1" applyAlignment="1" applyProtection="1">
      <alignment horizontal="right" vertical="center"/>
    </xf>
    <xf numFmtId="0" fontId="0" fillId="0" borderId="105" xfId="0" applyBorder="1" applyProtection="1">
      <protection hidden="1"/>
    </xf>
    <xf numFmtId="0" fontId="0" fillId="0" borderId="47" xfId="0" applyBorder="1" applyProtection="1">
      <protection hidden="1"/>
    </xf>
    <xf numFmtId="0" fontId="0" fillId="0" borderId="0" xfId="0" applyBorder="1"/>
    <xf numFmtId="0" fontId="0" fillId="0" borderId="0" xfId="0" applyBorder="1" applyAlignment="1">
      <alignment horizontal="right"/>
    </xf>
    <xf numFmtId="0" fontId="0" fillId="0" borderId="0" xfId="0" applyBorder="1" applyAlignment="1" applyProtection="1">
      <alignment horizontal="left" vertical="center"/>
      <protection locked="0"/>
    </xf>
    <xf numFmtId="0" fontId="0" fillId="0" borderId="0" xfId="0" applyBorder="1" applyAlignment="1">
      <alignment horizontal="center" vertical="center"/>
    </xf>
    <xf numFmtId="0" fontId="0" fillId="0" borderId="0" xfId="0" applyBorder="1" applyProtection="1">
      <protection hidden="1"/>
    </xf>
    <xf numFmtId="0" fontId="0" fillId="0" borderId="0" xfId="0" applyBorder="1" applyAlignment="1" applyProtection="1">
      <alignment horizontal="right"/>
      <protection hidden="1"/>
    </xf>
    <xf numFmtId="0" fontId="38" fillId="0" borderId="85" xfId="0" applyFont="1" applyBorder="1" applyProtection="1">
      <protection locked="0"/>
    </xf>
    <xf numFmtId="0" fontId="17" fillId="0" borderId="85" xfId="0" applyFont="1" applyBorder="1" applyAlignment="1">
      <alignment horizontal="left"/>
    </xf>
    <xf numFmtId="0" fontId="36" fillId="0" borderId="85" xfId="0" applyFont="1" applyBorder="1" applyAlignment="1">
      <alignment horizontal="left"/>
    </xf>
    <xf numFmtId="0" fontId="0" fillId="13" borderId="0" xfId="0" applyFill="1" applyBorder="1"/>
    <xf numFmtId="0" fontId="12" fillId="13" borderId="0" xfId="0" applyFont="1" applyFill="1" applyBorder="1"/>
    <xf numFmtId="0" fontId="0" fillId="13" borderId="0" xfId="0" applyFill="1" applyBorder="1" applyProtection="1">
      <protection locked="0" hidden="1"/>
    </xf>
    <xf numFmtId="0" fontId="0" fillId="13" borderId="0" xfId="0" applyFill="1" applyBorder="1" applyProtection="1">
      <protection hidden="1"/>
    </xf>
    <xf numFmtId="0" fontId="6" fillId="13" borderId="0" xfId="0" applyFont="1" applyFill="1" applyBorder="1" applyAlignment="1">
      <alignment vertical="center"/>
    </xf>
    <xf numFmtId="0" fontId="0" fillId="13" borderId="0" xfId="0" applyFill="1" applyBorder="1" applyAlignment="1">
      <alignment vertical="top" wrapText="1"/>
    </xf>
    <xf numFmtId="0" fontId="0" fillId="0" borderId="0" xfId="0" applyFont="1" applyFill="1" applyBorder="1" applyAlignment="1" applyProtection="1">
      <alignment horizontal="left" vertical="center"/>
      <protection locked="0"/>
    </xf>
    <xf numFmtId="0" fontId="0" fillId="0" borderId="0" xfId="0" applyFont="1" applyAlignment="1" applyProtection="1">
      <alignment horizontal="right"/>
      <protection hidden="1"/>
    </xf>
    <xf numFmtId="0" fontId="3" fillId="0" borderId="2" xfId="0" applyFont="1" applyFill="1" applyBorder="1" applyAlignment="1">
      <alignment horizontal="left" vertical="center" wrapText="1"/>
    </xf>
    <xf numFmtId="0" fontId="3" fillId="0" borderId="0" xfId="0" applyFont="1" applyFill="1" applyBorder="1" applyAlignment="1">
      <alignment horizontal="left" vertical="center"/>
    </xf>
    <xf numFmtId="0" fontId="3" fillId="4" borderId="18" xfId="0" applyFont="1" applyFill="1" applyBorder="1" applyAlignment="1">
      <alignment vertical="center" wrapText="1"/>
    </xf>
    <xf numFmtId="0" fontId="0" fillId="0" borderId="9" xfId="0" applyFont="1" applyBorder="1" applyAlignment="1">
      <alignment horizontal="left" vertical="center" wrapText="1" indent="3"/>
    </xf>
    <xf numFmtId="0" fontId="0" fillId="0" borderId="15" xfId="0" applyFont="1" applyBorder="1" applyAlignment="1">
      <alignment horizontal="left" vertical="center" wrapText="1" indent="3"/>
    </xf>
    <xf numFmtId="0" fontId="0" fillId="0" borderId="0" xfId="0" applyFont="1" applyFill="1" applyBorder="1" applyAlignment="1" applyProtection="1">
      <alignment horizontal="left" vertical="top" wrapText="1"/>
      <protection locked="0"/>
    </xf>
    <xf numFmtId="0" fontId="3" fillId="12" borderId="24" xfId="0" applyFont="1" applyFill="1" applyBorder="1" applyAlignment="1">
      <alignment vertical="center" wrapText="1"/>
    </xf>
    <xf numFmtId="0" fontId="3" fillId="12" borderId="52" xfId="0" applyFont="1" applyFill="1" applyBorder="1" applyAlignment="1">
      <alignment horizontal="center" vertical="center" wrapText="1"/>
    </xf>
    <xf numFmtId="0" fontId="3" fillId="12" borderId="45" xfId="0" applyFont="1" applyFill="1" applyBorder="1" applyAlignment="1">
      <alignment horizontal="center" vertical="center" wrapText="1"/>
    </xf>
    <xf numFmtId="0" fontId="3" fillId="12" borderId="9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9" xfId="0" applyFont="1" applyBorder="1" applyAlignment="1">
      <alignment vertical="center"/>
    </xf>
    <xf numFmtId="4" fontId="0" fillId="0" borderId="0" xfId="0" applyNumberFormat="1" applyFont="1" applyFill="1" applyBorder="1" applyAlignment="1">
      <alignment horizontal="right" vertical="center"/>
    </xf>
    <xf numFmtId="0" fontId="0" fillId="0" borderId="9" xfId="0" applyFont="1" applyBorder="1" applyAlignment="1" applyProtection="1">
      <alignment vertical="center"/>
      <protection locked="0"/>
    </xf>
    <xf numFmtId="0" fontId="0" fillId="0" borderId="103" xfId="0" applyFont="1" applyBorder="1" applyAlignment="1">
      <alignment vertical="center"/>
    </xf>
    <xf numFmtId="0" fontId="3" fillId="0" borderId="0" xfId="0" applyFont="1" applyFill="1" applyBorder="1" applyAlignment="1">
      <alignment vertical="center"/>
    </xf>
    <xf numFmtId="0" fontId="0" fillId="0" borderId="0" xfId="0" applyFont="1" applyProtection="1">
      <protection hidden="1"/>
    </xf>
    <xf numFmtId="0" fontId="0" fillId="0" borderId="0" xfId="0" applyFont="1" applyAlignment="1" applyProtection="1">
      <alignment vertical="center"/>
      <protection hidden="1"/>
    </xf>
    <xf numFmtId="0" fontId="0" fillId="0" borderId="0" xfId="0" applyFont="1" applyFill="1" applyBorder="1" applyAlignment="1" applyProtection="1">
      <alignment vertical="center"/>
      <protection hidden="1"/>
    </xf>
    <xf numFmtId="0" fontId="0" fillId="0" borderId="0" xfId="0" applyFont="1" applyFill="1" applyBorder="1" applyProtection="1">
      <protection hidden="1"/>
    </xf>
    <xf numFmtId="0" fontId="0" fillId="0" borderId="0" xfId="0" applyFont="1" applyFill="1" applyBorder="1" applyAlignment="1" applyProtection="1">
      <alignment horizontal="right"/>
      <protection hidden="1"/>
    </xf>
    <xf numFmtId="0" fontId="0" fillId="0" borderId="0" xfId="0" applyFont="1"/>
    <xf numFmtId="0" fontId="0" fillId="0" borderId="0" xfId="0" applyFont="1" applyAlignment="1">
      <alignment vertical="center"/>
    </xf>
    <xf numFmtId="0" fontId="0" fillId="0" borderId="0" xfId="0" applyFont="1" applyProtection="1">
      <protection locked="0"/>
    </xf>
    <xf numFmtId="0" fontId="0" fillId="0" borderId="0" xfId="0" applyFont="1" applyBorder="1"/>
    <xf numFmtId="0" fontId="0" fillId="0" borderId="0" xfId="0" applyFont="1" applyBorder="1" applyAlignment="1">
      <alignment vertical="center"/>
    </xf>
    <xf numFmtId="0" fontId="0" fillId="0" borderId="36" xfId="0" applyFont="1" applyBorder="1" applyAlignment="1">
      <alignment horizontal="left" vertical="center" wrapText="1" indent="3"/>
    </xf>
    <xf numFmtId="0" fontId="0" fillId="0" borderId="21" xfId="0" applyFont="1" applyBorder="1" applyAlignment="1">
      <alignment horizontal="left" vertical="center" wrapText="1" indent="3"/>
    </xf>
    <xf numFmtId="0" fontId="0" fillId="0" borderId="0" xfId="0" applyFont="1" applyBorder="1" applyAlignment="1">
      <alignment horizontal="left" vertical="center" wrapText="1" indent="3"/>
    </xf>
    <xf numFmtId="0" fontId="0" fillId="0" borderId="0" xfId="0" applyFont="1" applyBorder="1" applyAlignment="1">
      <alignment horizontal="left" vertical="top" wrapText="1"/>
    </xf>
    <xf numFmtId="0" fontId="3" fillId="4" borderId="6" xfId="0" applyFont="1" applyFill="1" applyBorder="1" applyAlignment="1">
      <alignment vertical="center" wrapText="1"/>
    </xf>
    <xf numFmtId="0" fontId="3" fillId="12" borderId="53" xfId="0" applyFont="1" applyFill="1" applyBorder="1" applyAlignment="1">
      <alignment horizontal="center" vertical="center" wrapText="1"/>
    </xf>
    <xf numFmtId="0" fontId="0" fillId="0" borderId="15" xfId="0" applyFont="1" applyBorder="1" applyAlignment="1">
      <alignment vertical="center"/>
    </xf>
    <xf numFmtId="49" fontId="41" fillId="0" borderId="76" xfId="0" applyNumberFormat="1" applyFont="1" applyBorder="1" applyAlignment="1">
      <alignment vertical="center"/>
    </xf>
    <xf numFmtId="49" fontId="9" fillId="13" borderId="76" xfId="0" applyNumberFormat="1" applyFont="1" applyFill="1" applyBorder="1" applyAlignment="1">
      <alignment vertical="center"/>
    </xf>
    <xf numFmtId="4" fontId="9" fillId="7" borderId="10" xfId="0" applyNumberFormat="1" applyFont="1" applyFill="1" applyBorder="1" applyAlignment="1" applyProtection="1">
      <alignment vertical="center"/>
      <protection locked="0"/>
    </xf>
    <xf numFmtId="0" fontId="43" fillId="0" borderId="76" xfId="0" applyFont="1" applyBorder="1" applyProtection="1">
      <protection locked="0"/>
    </xf>
    <xf numFmtId="0" fontId="5" fillId="0" borderId="0" xfId="0" applyFont="1" applyBorder="1" applyAlignment="1">
      <alignment vertical="center"/>
    </xf>
    <xf numFmtId="4" fontId="13" fillId="4" borderId="35" xfId="0" applyNumberFormat="1" applyFont="1" applyFill="1" applyBorder="1" applyAlignment="1">
      <alignment horizontal="right" vertical="center"/>
    </xf>
    <xf numFmtId="0" fontId="0" fillId="0" borderId="27" xfId="0" applyBorder="1" applyProtection="1">
      <protection locked="0"/>
    </xf>
    <xf numFmtId="4" fontId="19" fillId="0" borderId="0" xfId="0" applyNumberFormat="1" applyFont="1" applyBorder="1" applyProtection="1">
      <protection locked="0"/>
    </xf>
    <xf numFmtId="0" fontId="0" fillId="0" borderId="0" xfId="0" applyBorder="1" applyProtection="1">
      <protection locked="0"/>
    </xf>
    <xf numFmtId="4" fontId="11" fillId="0" borderId="0" xfId="0" applyNumberFormat="1" applyFont="1" applyBorder="1" applyAlignment="1">
      <alignment horizontal="right" vertical="center"/>
    </xf>
    <xf numFmtId="4" fontId="17" fillId="0" borderId="27" xfId="0" applyNumberFormat="1" applyFont="1" applyBorder="1" applyProtection="1">
      <protection locked="0"/>
    </xf>
    <xf numFmtId="0" fontId="3" fillId="4" borderId="7" xfId="0" applyFont="1" applyFill="1" applyBorder="1" applyAlignment="1" applyProtection="1">
      <alignment horizontal="center" vertical="distributed"/>
    </xf>
    <xf numFmtId="0" fontId="3" fillId="4" borderId="8" xfId="0" applyFont="1" applyFill="1" applyBorder="1" applyAlignment="1" applyProtection="1">
      <alignment horizontal="center" vertical="distributed"/>
    </xf>
    <xf numFmtId="4" fontId="0" fillId="0" borderId="10" xfId="0" applyNumberFormat="1" applyFill="1" applyBorder="1" applyAlignment="1" applyProtection="1">
      <alignment horizontal="right" vertical="center"/>
    </xf>
    <xf numFmtId="4" fontId="0" fillId="0" borderId="11" xfId="0" applyNumberFormat="1" applyBorder="1" applyAlignment="1" applyProtection="1">
      <alignment horizontal="right" vertical="center"/>
    </xf>
    <xf numFmtId="0" fontId="48" fillId="0" borderId="0" xfId="0" applyFont="1" applyBorder="1" applyProtection="1"/>
    <xf numFmtId="0" fontId="0" fillId="0" borderId="0" xfId="0"/>
    <xf numFmtId="0" fontId="0" fillId="0" borderId="0" xfId="0" applyFont="1"/>
    <xf numFmtId="0" fontId="0" fillId="0" borderId="0" xfId="0" applyFont="1" applyAlignment="1">
      <alignment vertical="center"/>
    </xf>
    <xf numFmtId="0" fontId="5" fillId="0" borderId="0" xfId="0" applyFont="1"/>
    <xf numFmtId="49" fontId="3" fillId="0" borderId="56" xfId="1" applyNumberFormat="1" applyFont="1" applyFill="1" applyBorder="1" applyAlignment="1" applyProtection="1">
      <alignment vertical="center"/>
    </xf>
    <xf numFmtId="0" fontId="0" fillId="0" borderId="67" xfId="0" applyBorder="1" applyAlignment="1" applyProtection="1">
      <alignment horizontal="right"/>
    </xf>
    <xf numFmtId="4" fontId="0" fillId="0" borderId="70" xfId="1" applyNumberFormat="1" applyFont="1" applyBorder="1" applyAlignment="1" applyProtection="1">
      <alignment vertical="center"/>
    </xf>
    <xf numFmtId="0" fontId="0" fillId="0" borderId="72" xfId="0" applyBorder="1" applyAlignment="1" applyProtection="1">
      <alignment horizontal="right"/>
    </xf>
    <xf numFmtId="0" fontId="0" fillId="0" borderId="2" xfId="0" applyBorder="1" applyAlignment="1" applyProtection="1">
      <alignment horizontal="right"/>
    </xf>
    <xf numFmtId="0" fontId="3" fillId="0" borderId="57" xfId="0" applyFont="1" applyBorder="1" applyAlignment="1" applyProtection="1">
      <alignment horizontal="right"/>
    </xf>
    <xf numFmtId="4" fontId="3" fillId="0" borderId="56" xfId="0" applyNumberFormat="1" applyFont="1" applyBorder="1" applyProtection="1"/>
    <xf numFmtId="4" fontId="3" fillId="0" borderId="74" xfId="0" applyNumberFormat="1" applyFont="1" applyBorder="1" applyProtection="1"/>
    <xf numFmtId="4" fontId="3" fillId="0" borderId="57" xfId="0" applyNumberFormat="1" applyFont="1" applyBorder="1" applyProtection="1"/>
    <xf numFmtId="4" fontId="3" fillId="4" borderId="16" xfId="0" applyNumberFormat="1" applyFont="1" applyFill="1" applyBorder="1" applyProtection="1"/>
    <xf numFmtId="4" fontId="3" fillId="0" borderId="56" xfId="0" applyNumberFormat="1" applyFont="1" applyFill="1" applyBorder="1" applyAlignment="1">
      <alignment horizontal="center"/>
    </xf>
    <xf numFmtId="0" fontId="5" fillId="0" borderId="0" xfId="0" applyFont="1" applyBorder="1"/>
    <xf numFmtId="0" fontId="0" fillId="0" borderId="103" xfId="0" applyFont="1" applyBorder="1" applyAlignment="1">
      <alignment horizontal="left" vertical="center" wrapText="1" indent="3"/>
    </xf>
    <xf numFmtId="0" fontId="0" fillId="0" borderId="68" xfId="0" applyFont="1" applyBorder="1" applyAlignment="1">
      <alignment horizontal="left" vertical="center" wrapText="1" indent="3"/>
    </xf>
    <xf numFmtId="0" fontId="50" fillId="14" borderId="110" xfId="0" applyFont="1" applyFill="1" applyBorder="1" applyAlignment="1">
      <alignment horizontal="center" vertical="center" wrapText="1"/>
    </xf>
    <xf numFmtId="0" fontId="50" fillId="14" borderId="114" xfId="0" applyFont="1" applyFill="1" applyBorder="1" applyAlignment="1">
      <alignment horizontal="center" vertical="center" wrapText="1"/>
    </xf>
    <xf numFmtId="0" fontId="50" fillId="0" borderId="110" xfId="0" applyFont="1" applyBorder="1" applyAlignment="1">
      <alignment horizontal="center" vertical="center" wrapText="1"/>
    </xf>
    <xf numFmtId="0" fontId="51" fillId="0" borderId="114" xfId="0" applyFont="1" applyBorder="1" applyAlignment="1">
      <alignment vertical="center" wrapText="1"/>
    </xf>
    <xf numFmtId="0" fontId="51" fillId="0" borderId="114" xfId="0" applyFont="1" applyBorder="1" applyAlignment="1">
      <alignment horizontal="center" vertical="center" wrapText="1"/>
    </xf>
    <xf numFmtId="0" fontId="51" fillId="14" borderId="114" xfId="0" applyFont="1" applyFill="1" applyBorder="1" applyAlignment="1">
      <alignment vertical="center" wrapText="1"/>
    </xf>
    <xf numFmtId="0" fontId="51" fillId="14" borderId="114" xfId="0" applyFont="1" applyFill="1" applyBorder="1" applyAlignment="1">
      <alignment horizontal="center" vertical="center" wrapText="1"/>
    </xf>
    <xf numFmtId="0" fontId="51" fillId="14" borderId="114" xfId="0" applyFont="1" applyFill="1" applyBorder="1" applyAlignment="1">
      <alignment horizontal="left" vertical="center" wrapText="1"/>
    </xf>
    <xf numFmtId="0" fontId="0" fillId="0" borderId="31" xfId="0" applyFill="1" applyBorder="1" applyAlignment="1" applyProtection="1">
      <alignment horizontal="center" vertical="center" wrapText="1"/>
      <protection locked="0"/>
    </xf>
    <xf numFmtId="0" fontId="0" fillId="0" borderId="33" xfId="0" applyFill="1" applyBorder="1" applyAlignment="1" applyProtection="1">
      <alignment horizontal="center" vertical="center" wrapText="1"/>
      <protection locked="0"/>
    </xf>
    <xf numFmtId="0" fontId="0" fillId="0" borderId="42" xfId="0" applyFill="1" applyBorder="1" applyAlignment="1" applyProtection="1">
      <alignment horizontal="center" vertical="center" wrapText="1"/>
      <protection locked="0"/>
    </xf>
    <xf numFmtId="0" fontId="0" fillId="0" borderId="43" xfId="0" applyFill="1" applyBorder="1" applyAlignment="1" applyProtection="1">
      <alignment horizontal="center" vertical="center" wrapText="1"/>
      <protection locked="0"/>
    </xf>
    <xf numFmtId="0" fontId="0" fillId="0" borderId="31" xfId="0" applyFill="1" applyBorder="1" applyAlignment="1" applyProtection="1">
      <alignment horizontal="center" vertical="center" wrapText="1"/>
    </xf>
    <xf numFmtId="0" fontId="0" fillId="0" borderId="33" xfId="0" applyFill="1" applyBorder="1" applyAlignment="1" applyProtection="1">
      <alignment horizontal="center" vertical="center" wrapText="1"/>
    </xf>
    <xf numFmtId="49" fontId="22" fillId="0" borderId="0" xfId="1" applyNumberFormat="1" applyFont="1" applyFill="1" applyBorder="1" applyAlignment="1" applyProtection="1">
      <alignment horizontal="right" vertical="center"/>
    </xf>
    <xf numFmtId="0" fontId="22" fillId="0" borderId="2" xfId="0" applyFont="1" applyBorder="1" applyAlignment="1" applyProtection="1">
      <alignment horizontal="right" vertical="center"/>
    </xf>
    <xf numFmtId="4" fontId="22" fillId="0" borderId="0" xfId="0" applyNumberFormat="1" applyFont="1" applyBorder="1" applyAlignment="1" applyProtection="1">
      <alignment vertical="center" wrapText="1"/>
    </xf>
    <xf numFmtId="4" fontId="22" fillId="0" borderId="0" xfId="0" applyNumberFormat="1" applyFont="1" applyBorder="1" applyAlignment="1" applyProtection="1">
      <alignment vertical="center"/>
    </xf>
    <xf numFmtId="0" fontId="0" fillId="0" borderId="2" xfId="0" applyBorder="1" applyAlignment="1" applyProtection="1">
      <alignment horizontal="right" vertical="center"/>
    </xf>
    <xf numFmtId="0" fontId="12" fillId="0" borderId="0" xfId="0" applyFont="1" applyBorder="1" applyAlignment="1" applyProtection="1">
      <alignment vertical="center" wrapText="1"/>
    </xf>
    <xf numFmtId="4" fontId="0" fillId="0" borderId="0" xfId="0" applyNumberFormat="1" applyBorder="1" applyAlignment="1" applyProtection="1">
      <alignment vertical="center"/>
    </xf>
    <xf numFmtId="4" fontId="0" fillId="0" borderId="0" xfId="0" applyNumberFormat="1" applyAlignment="1" applyProtection="1">
      <alignment vertical="center"/>
    </xf>
    <xf numFmtId="0" fontId="3" fillId="0" borderId="57" xfId="0" applyFont="1" applyBorder="1" applyAlignment="1" applyProtection="1">
      <alignment horizontal="right" vertical="center"/>
    </xf>
    <xf numFmtId="49" fontId="3" fillId="0" borderId="56" xfId="0" applyNumberFormat="1" applyFont="1" applyBorder="1" applyAlignment="1" applyProtection="1">
      <alignment vertical="center" wrapText="1"/>
    </xf>
    <xf numFmtId="49" fontId="3" fillId="0" borderId="56" xfId="0" applyNumberFormat="1" applyFont="1" applyBorder="1" applyAlignment="1" applyProtection="1">
      <alignment vertical="center"/>
    </xf>
    <xf numFmtId="4" fontId="0" fillId="0" borderId="70" xfId="0" applyNumberFormat="1" applyBorder="1" applyAlignment="1" applyProtection="1"/>
    <xf numFmtId="4" fontId="0" fillId="0" borderId="70" xfId="0" applyNumberFormat="1" applyBorder="1" applyAlignment="1" applyProtection="1">
      <alignment vertical="center"/>
    </xf>
    <xf numFmtId="4" fontId="3" fillId="0" borderId="70" xfId="0" applyNumberFormat="1" applyFont="1" applyBorder="1" applyAlignment="1" applyProtection="1">
      <alignment vertical="center"/>
    </xf>
    <xf numFmtId="4" fontId="22" fillId="0" borderId="0" xfId="0" applyNumberFormat="1" applyFont="1" applyAlignment="1" applyProtection="1">
      <alignment vertical="center"/>
    </xf>
    <xf numFmtId="4" fontId="0" fillId="0" borderId="62" xfId="0" applyNumberFormat="1" applyBorder="1" applyAlignment="1" applyProtection="1"/>
    <xf numFmtId="4" fontId="3" fillId="0" borderId="62" xfId="0" applyNumberFormat="1" applyFont="1" applyBorder="1" applyAlignment="1" applyProtection="1">
      <alignment vertical="center"/>
    </xf>
    <xf numFmtId="4" fontId="0" fillId="0" borderId="71" xfId="0" applyNumberFormat="1" applyBorder="1" applyAlignment="1" applyProtection="1"/>
    <xf numFmtId="0" fontId="56" fillId="0" borderId="0" xfId="0" applyFont="1"/>
    <xf numFmtId="0" fontId="50" fillId="14" borderId="0" xfId="0" applyFont="1" applyFill="1" applyBorder="1" applyAlignment="1">
      <alignment horizontal="center" vertical="center" wrapText="1"/>
    </xf>
    <xf numFmtId="0" fontId="51" fillId="0" borderId="0" xfId="0" applyNumberFormat="1" applyFont="1" applyAlignment="1">
      <alignment horizontal="justify" vertical="center"/>
    </xf>
    <xf numFmtId="0" fontId="26" fillId="0" borderId="76" xfId="0" applyFont="1" applyBorder="1" applyAlignment="1" applyProtection="1">
      <alignment horizontal="right" vertical="top"/>
      <protection locked="0"/>
    </xf>
    <xf numFmtId="0" fontId="58" fillId="0" borderId="76" xfId="0" applyFont="1" applyBorder="1" applyProtection="1">
      <protection locked="0"/>
    </xf>
    <xf numFmtId="0" fontId="38" fillId="0" borderId="107" xfId="0" applyFont="1" applyBorder="1" applyAlignment="1" applyProtection="1">
      <protection locked="0"/>
    </xf>
    <xf numFmtId="0" fontId="38" fillId="0" borderId="0" xfId="0" applyFont="1" applyBorder="1" applyAlignment="1" applyProtection="1">
      <protection locked="0"/>
    </xf>
    <xf numFmtId="166" fontId="0" fillId="3" borderId="50" xfId="0" applyNumberFormat="1" applyFont="1" applyFill="1" applyBorder="1" applyAlignment="1" applyProtection="1">
      <alignment horizontal="right" vertical="center"/>
    </xf>
    <xf numFmtId="166" fontId="3" fillId="4" borderId="49" xfId="0" applyNumberFormat="1" applyFont="1" applyFill="1" applyBorder="1" applyAlignment="1" applyProtection="1">
      <alignment vertical="center"/>
    </xf>
    <xf numFmtId="9" fontId="3" fillId="9" borderId="56" xfId="1" applyFont="1" applyFill="1" applyBorder="1" applyAlignment="1" applyProtection="1">
      <alignment vertical="center"/>
    </xf>
    <xf numFmtId="9" fontId="3" fillId="9" borderId="56" xfId="1" applyFont="1" applyFill="1" applyBorder="1" applyAlignment="1" applyProtection="1">
      <alignment horizontal="center" vertical="center"/>
    </xf>
    <xf numFmtId="166" fontId="0" fillId="0" borderId="10" xfId="0" applyNumberFormat="1" applyFont="1" applyFill="1" applyBorder="1" applyAlignment="1" applyProtection="1">
      <alignment horizontal="right" vertical="center"/>
      <protection locked="0"/>
    </xf>
    <xf numFmtId="166" fontId="0" fillId="0" borderId="38" xfId="0" applyNumberFormat="1" applyFont="1" applyFill="1" applyBorder="1" applyAlignment="1" applyProtection="1">
      <alignment horizontal="right" vertical="center"/>
      <protection locked="0"/>
    </xf>
    <xf numFmtId="166" fontId="0" fillId="0" borderId="11" xfId="0" applyNumberFormat="1" applyFont="1" applyFill="1" applyBorder="1" applyAlignment="1" applyProtection="1">
      <alignment horizontal="right" vertical="center"/>
      <protection locked="0"/>
    </xf>
    <xf numFmtId="166" fontId="0" fillId="0" borderId="78" xfId="0" applyNumberFormat="1" applyFont="1" applyFill="1" applyBorder="1" applyAlignment="1" applyProtection="1">
      <alignment horizontal="right" vertical="center"/>
      <protection locked="0"/>
    </xf>
    <xf numFmtId="166" fontId="0" fillId="0" borderId="17" xfId="0" applyNumberFormat="1" applyFont="1" applyFill="1" applyBorder="1" applyAlignment="1" applyProtection="1">
      <alignment horizontal="right" vertical="center"/>
      <protection locked="0"/>
    </xf>
    <xf numFmtId="166" fontId="0" fillId="0" borderId="41" xfId="0" applyNumberFormat="1" applyFont="1" applyFill="1" applyBorder="1" applyAlignment="1" applyProtection="1">
      <alignment horizontal="right" vertical="center"/>
      <protection locked="0"/>
    </xf>
    <xf numFmtId="4" fontId="9" fillId="0" borderId="6" xfId="0" applyNumberFormat="1" applyFont="1" applyFill="1" applyBorder="1" applyAlignment="1" applyProtection="1">
      <alignment horizontal="right" vertical="center"/>
      <protection locked="0"/>
    </xf>
    <xf numFmtId="4" fontId="9" fillId="0" borderId="7" xfId="0" applyNumberFormat="1" applyFont="1" applyFill="1" applyBorder="1" applyAlignment="1" applyProtection="1">
      <alignment horizontal="right" vertical="center"/>
      <protection locked="0"/>
    </xf>
    <xf numFmtId="4" fontId="9" fillId="0" borderId="8" xfId="0" applyNumberFormat="1" applyFont="1" applyFill="1" applyBorder="1" applyAlignment="1" applyProtection="1">
      <alignment horizontal="right" vertical="center"/>
      <protection locked="0"/>
    </xf>
    <xf numFmtId="4" fontId="0" fillId="0" borderId="9" xfId="0" applyNumberFormat="1" applyFont="1" applyFill="1" applyBorder="1" applyAlignment="1" applyProtection="1">
      <alignment horizontal="right" vertical="center" wrapText="1"/>
      <protection locked="0"/>
    </xf>
    <xf numFmtId="4" fontId="9" fillId="0" borderId="10" xfId="0" applyNumberFormat="1" applyFont="1" applyFill="1" applyBorder="1" applyAlignment="1" applyProtection="1">
      <alignment horizontal="right" vertical="center"/>
      <protection locked="0"/>
    </xf>
    <xf numFmtId="4" fontId="9" fillId="0" borderId="38" xfId="0" applyNumberFormat="1" applyFont="1" applyFill="1" applyBorder="1" applyAlignment="1" applyProtection="1">
      <alignment horizontal="right" vertical="center"/>
      <protection locked="0"/>
    </xf>
    <xf numFmtId="4" fontId="9" fillId="0" borderId="11" xfId="0" applyNumberFormat="1" applyFont="1" applyFill="1" applyBorder="1" applyAlignment="1" applyProtection="1">
      <alignment horizontal="right" vertical="center"/>
      <protection locked="0"/>
    </xf>
    <xf numFmtId="4" fontId="0" fillId="0" borderId="15" xfId="0" applyNumberFormat="1" applyFont="1" applyFill="1" applyBorder="1" applyAlignment="1" applyProtection="1">
      <alignment horizontal="right" vertical="center" wrapText="1"/>
      <protection locked="0"/>
    </xf>
    <xf numFmtId="4" fontId="0" fillId="0" borderId="16" xfId="0" applyNumberFormat="1" applyFont="1" applyFill="1" applyBorder="1" applyAlignment="1" applyProtection="1">
      <alignment horizontal="right" vertical="center"/>
      <protection locked="0"/>
    </xf>
    <xf numFmtId="4" fontId="0" fillId="0" borderId="41" xfId="0" applyNumberFormat="1" applyFont="1" applyFill="1" applyBorder="1" applyAlignment="1" applyProtection="1">
      <alignment horizontal="right" vertical="center"/>
      <protection locked="0"/>
    </xf>
    <xf numFmtId="4" fontId="0" fillId="0" borderId="17" xfId="0" applyNumberFormat="1" applyFont="1" applyFill="1" applyBorder="1" applyAlignment="1" applyProtection="1">
      <alignment horizontal="right" vertical="center"/>
      <protection locked="0"/>
    </xf>
    <xf numFmtId="4" fontId="0" fillId="0" borderId="12" xfId="0" applyNumberFormat="1" applyFont="1" applyFill="1" applyBorder="1" applyAlignment="1" applyProtection="1">
      <alignment horizontal="right" vertical="center" wrapText="1"/>
      <protection locked="0"/>
    </xf>
    <xf numFmtId="4" fontId="9" fillId="0" borderId="13" xfId="0" applyNumberFormat="1" applyFont="1" applyFill="1" applyBorder="1" applyAlignment="1" applyProtection="1">
      <alignment horizontal="right" vertical="center"/>
      <protection locked="0"/>
    </xf>
    <xf numFmtId="4" fontId="9" fillId="0" borderId="46" xfId="0" applyNumberFormat="1" applyFont="1" applyFill="1" applyBorder="1" applyAlignment="1" applyProtection="1">
      <alignment horizontal="right" vertical="center"/>
      <protection locked="0"/>
    </xf>
    <xf numFmtId="4" fontId="9" fillId="0" borderId="14" xfId="0" applyNumberFormat="1" applyFont="1" applyFill="1" applyBorder="1" applyAlignment="1" applyProtection="1">
      <alignment horizontal="right" vertical="center"/>
      <protection locked="0"/>
    </xf>
    <xf numFmtId="4" fontId="0" fillId="0" borderId="10" xfId="0" applyNumberFormat="1" applyFont="1" applyFill="1" applyBorder="1" applyAlignment="1" applyProtection="1">
      <alignment horizontal="right" vertical="center"/>
      <protection locked="0"/>
    </xf>
    <xf numFmtId="4" fontId="0" fillId="0" borderId="38" xfId="0" applyNumberFormat="1" applyFont="1" applyFill="1" applyBorder="1" applyAlignment="1" applyProtection="1">
      <alignment horizontal="right" vertical="center"/>
      <protection locked="0"/>
    </xf>
    <xf numFmtId="4" fontId="0" fillId="0" borderId="11" xfId="0" applyNumberFormat="1" applyFont="1" applyFill="1" applyBorder="1" applyAlignment="1" applyProtection="1">
      <alignment horizontal="right" vertical="center"/>
      <protection locked="0"/>
    </xf>
    <xf numFmtId="0" fontId="12" fillId="8" borderId="48" xfId="0" applyFont="1" applyFill="1" applyBorder="1" applyAlignment="1" applyProtection="1">
      <alignment vertical="center" wrapText="1"/>
    </xf>
    <xf numFmtId="4" fontId="3" fillId="17" borderId="49" xfId="0" applyNumberFormat="1" applyFont="1" applyFill="1" applyBorder="1" applyAlignment="1" applyProtection="1">
      <alignment horizontal="right" vertical="center" wrapText="1"/>
    </xf>
    <xf numFmtId="0" fontId="12" fillId="8" borderId="38" xfId="0" applyFont="1" applyFill="1" applyBorder="1" applyAlignment="1" applyProtection="1">
      <alignment vertical="center" wrapText="1"/>
    </xf>
    <xf numFmtId="4" fontId="3" fillId="17" borderId="50" xfId="0" applyNumberFormat="1" applyFont="1" applyFill="1" applyBorder="1" applyAlignment="1" applyProtection="1">
      <alignment horizontal="right" vertical="center" wrapText="1"/>
    </xf>
    <xf numFmtId="0" fontId="12" fillId="8" borderId="41" xfId="0" applyFont="1" applyFill="1" applyBorder="1" applyAlignment="1" applyProtection="1">
      <alignment vertical="center" wrapText="1"/>
    </xf>
    <xf numFmtId="4" fontId="3" fillId="17" borderId="51" xfId="0" applyNumberFormat="1" applyFont="1" applyFill="1" applyBorder="1" applyAlignment="1" applyProtection="1">
      <alignment horizontal="right" vertical="center" wrapText="1"/>
    </xf>
    <xf numFmtId="0" fontId="12" fillId="9" borderId="38" xfId="0" applyFont="1" applyFill="1" applyBorder="1" applyAlignment="1" applyProtection="1">
      <alignment vertical="center" wrapText="1"/>
    </xf>
    <xf numFmtId="4" fontId="3" fillId="18" borderId="49" xfId="0" applyNumberFormat="1" applyFont="1" applyFill="1" applyBorder="1" applyAlignment="1" applyProtection="1">
      <alignment horizontal="right" vertical="center" wrapText="1"/>
    </xf>
    <xf numFmtId="4" fontId="3" fillId="18" borderId="50" xfId="0" applyNumberFormat="1" applyFont="1" applyFill="1" applyBorder="1" applyAlignment="1" applyProtection="1">
      <alignment horizontal="right" vertical="center" wrapText="1"/>
    </xf>
    <xf numFmtId="4" fontId="3" fillId="18" borderId="51" xfId="0" applyNumberFormat="1" applyFont="1" applyFill="1" applyBorder="1" applyAlignment="1" applyProtection="1">
      <alignment horizontal="right" vertical="center" wrapText="1"/>
    </xf>
    <xf numFmtId="0" fontId="6" fillId="4" borderId="56" xfId="0" applyFont="1" applyFill="1" applyBorder="1" applyAlignment="1">
      <alignment horizontal="right" vertical="center"/>
    </xf>
    <xf numFmtId="9" fontId="3" fillId="4" borderId="16" xfId="1" applyFont="1" applyFill="1" applyBorder="1" applyAlignment="1" applyProtection="1">
      <alignment horizontal="left" vertical="center"/>
    </xf>
    <xf numFmtId="4" fontId="0" fillId="0" borderId="67" xfId="0" applyNumberFormat="1" applyBorder="1" applyAlignment="1">
      <alignment vertical="center"/>
    </xf>
    <xf numFmtId="4" fontId="0" fillId="0" borderId="35" xfId="0" applyNumberFormat="1" applyBorder="1" applyAlignment="1">
      <alignment vertical="center"/>
    </xf>
    <xf numFmtId="3" fontId="60" fillId="0" borderId="0" xfId="0" applyNumberFormat="1" applyFont="1" applyAlignment="1" applyProtection="1">
      <alignment horizontal="left"/>
      <protection locked="0"/>
    </xf>
    <xf numFmtId="0" fontId="61" fillId="0" borderId="0" xfId="0" applyFont="1"/>
    <xf numFmtId="4" fontId="61" fillId="0" borderId="0" xfId="0" applyNumberFormat="1" applyFont="1"/>
    <xf numFmtId="9" fontId="67" fillId="12" borderId="124" xfId="1" applyFont="1" applyFill="1" applyBorder="1" applyAlignment="1" applyProtection="1">
      <alignment horizontal="center"/>
    </xf>
    <xf numFmtId="0" fontId="66" fillId="0" borderId="125" xfId="0" applyFont="1" applyBorder="1" applyAlignment="1">
      <alignment horizontal="center" vertical="center" wrapText="1"/>
    </xf>
    <xf numFmtId="0" fontId="66" fillId="0" borderId="65" xfId="0" applyFont="1" applyBorder="1" applyAlignment="1">
      <alignment horizontal="center" vertical="center" wrapText="1"/>
    </xf>
    <xf numFmtId="3" fontId="66" fillId="0" borderId="65" xfId="0" applyNumberFormat="1" applyFont="1" applyBorder="1" applyAlignment="1">
      <alignment horizontal="center" vertical="center" wrapText="1"/>
    </xf>
    <xf numFmtId="3" fontId="66" fillId="0" borderId="126" xfId="0" applyNumberFormat="1" applyFont="1" applyBorder="1" applyAlignment="1">
      <alignment horizontal="center" vertical="center" wrapText="1"/>
    </xf>
    <xf numFmtId="0" fontId="66" fillId="0" borderId="117" xfId="0" applyFont="1" applyBorder="1" applyAlignment="1">
      <alignment horizontal="center" vertical="center" wrapText="1"/>
    </xf>
    <xf numFmtId="1" fontId="66" fillId="0" borderId="65" xfId="0" applyNumberFormat="1" applyFont="1" applyBorder="1" applyAlignment="1">
      <alignment horizontal="center" vertical="center" wrapText="1"/>
    </xf>
    <xf numFmtId="1" fontId="66" fillId="0" borderId="126" xfId="0" applyNumberFormat="1" applyFont="1" applyBorder="1" applyAlignment="1">
      <alignment horizontal="center" vertical="center" wrapText="1"/>
    </xf>
    <xf numFmtId="0" fontId="61" fillId="0" borderId="0" xfId="0" applyFont="1" applyAlignment="1">
      <alignment vertical="center" wrapText="1"/>
    </xf>
    <xf numFmtId="4" fontId="61" fillId="0" borderId="0" xfId="0" applyNumberFormat="1" applyFont="1" applyAlignment="1">
      <alignment vertical="center" wrapText="1"/>
    </xf>
    <xf numFmtId="0" fontId="66" fillId="19" borderId="125" xfId="0" applyFont="1" applyFill="1" applyBorder="1" applyAlignment="1" applyProtection="1">
      <alignment horizontal="center"/>
      <protection locked="0"/>
    </xf>
    <xf numFmtId="0" fontId="66" fillId="19" borderId="65" xfId="0" applyFont="1" applyFill="1" applyBorder="1" applyAlignment="1" applyProtection="1">
      <alignment horizontal="center"/>
      <protection locked="0"/>
    </xf>
    <xf numFmtId="4" fontId="66" fillId="19" borderId="65" xfId="0" applyNumberFormat="1" applyFont="1" applyFill="1" applyBorder="1" applyProtection="1">
      <protection locked="0"/>
    </xf>
    <xf numFmtId="4" fontId="66" fillId="4" borderId="126" xfId="0" applyNumberFormat="1" applyFont="1" applyFill="1" applyBorder="1"/>
    <xf numFmtId="3" fontId="66" fillId="4" borderId="125" xfId="0" applyNumberFormat="1" applyFont="1" applyFill="1" applyBorder="1" applyAlignment="1">
      <alignment horizontal="center"/>
    </xf>
    <xf numFmtId="49" fontId="66" fillId="4" borderId="117" xfId="0" applyNumberFormat="1" applyFont="1" applyFill="1" applyBorder="1" applyAlignment="1">
      <alignment horizontal="center"/>
    </xf>
    <xf numFmtId="4" fontId="66" fillId="4" borderId="65" xfId="0" applyNumberFormat="1" applyFont="1" applyFill="1" applyBorder="1"/>
    <xf numFmtId="3" fontId="66" fillId="4" borderId="92" xfId="0" applyNumberFormat="1" applyFont="1" applyFill="1" applyBorder="1" applyAlignment="1">
      <alignment horizontal="center"/>
    </xf>
    <xf numFmtId="49" fontId="66" fillId="4" borderId="127" xfId="0" applyNumberFormat="1" applyFont="1" applyFill="1" applyBorder="1" applyAlignment="1">
      <alignment horizontal="center"/>
    </xf>
    <xf numFmtId="4" fontId="66" fillId="4" borderId="93" xfId="0" applyNumberFormat="1" applyFont="1" applyFill="1" applyBorder="1"/>
    <xf numFmtId="4" fontId="66" fillId="4" borderId="128" xfId="0" applyNumberFormat="1" applyFont="1" applyFill="1" applyBorder="1"/>
    <xf numFmtId="0" fontId="66" fillId="4" borderId="92" xfId="0" applyFont="1" applyFill="1" applyBorder="1"/>
    <xf numFmtId="0" fontId="66" fillId="4" borderId="93" xfId="0" applyFont="1" applyFill="1" applyBorder="1"/>
    <xf numFmtId="0" fontId="66" fillId="12" borderId="129" xfId="0" applyFont="1" applyFill="1" applyBorder="1"/>
    <xf numFmtId="0" fontId="66" fillId="12" borderId="130" xfId="0" applyFont="1" applyFill="1" applyBorder="1"/>
    <xf numFmtId="4" fontId="66" fillId="12" borderId="131" xfId="0" applyNumberFormat="1" applyFont="1" applyFill="1" applyBorder="1"/>
    <xf numFmtId="4" fontId="66" fillId="12" borderId="132" xfId="0" applyNumberFormat="1" applyFont="1" applyFill="1" applyBorder="1"/>
    <xf numFmtId="0" fontId="66" fillId="0" borderId="0" xfId="0" applyFont="1"/>
    <xf numFmtId="3" fontId="66" fillId="0" borderId="0" xfId="0" applyNumberFormat="1" applyFont="1"/>
    <xf numFmtId="4" fontId="66" fillId="0" borderId="0" xfId="0" applyNumberFormat="1" applyFont="1" applyAlignment="1">
      <alignment horizontal="center"/>
    </xf>
    <xf numFmtId="4" fontId="66" fillId="0" borderId="0" xfId="0" applyNumberFormat="1" applyFont="1"/>
    <xf numFmtId="1" fontId="66" fillId="0" borderId="0" xfId="0" applyNumberFormat="1" applyFont="1"/>
    <xf numFmtId="1" fontId="66" fillId="4" borderId="118" xfId="0" applyNumberFormat="1" applyFont="1" applyFill="1" applyBorder="1" applyAlignment="1">
      <alignment horizontal="center"/>
    </xf>
    <xf numFmtId="0" fontId="66" fillId="4" borderId="121" xfId="0" applyFont="1" applyFill="1" applyBorder="1" applyAlignment="1">
      <alignment horizontal="center"/>
    </xf>
    <xf numFmtId="4" fontId="66" fillId="12" borderId="121" xfId="0" applyNumberFormat="1" applyFont="1" applyFill="1" applyBorder="1" applyAlignment="1">
      <alignment horizontal="center" wrapText="1"/>
    </xf>
    <xf numFmtId="0" fontId="66" fillId="0" borderId="0" xfId="0" applyFont="1" applyAlignment="1">
      <alignment horizontal="center" wrapText="1"/>
    </xf>
    <xf numFmtId="3" fontId="66" fillId="0" borderId="0" xfId="0" applyNumberFormat="1" applyFont="1" applyAlignment="1">
      <alignment horizontal="left"/>
    </xf>
    <xf numFmtId="4" fontId="66" fillId="0" borderId="133" xfId="0" applyNumberFormat="1" applyFont="1" applyBorder="1" applyAlignment="1">
      <alignment horizontal="center"/>
    </xf>
    <xf numFmtId="4" fontId="66" fillId="0" borderId="134" xfId="0" applyNumberFormat="1" applyFont="1" applyBorder="1" applyAlignment="1">
      <alignment horizontal="center"/>
    </xf>
    <xf numFmtId="4" fontId="66" fillId="0" borderId="134" xfId="0" applyNumberFormat="1" applyFont="1" applyBorder="1"/>
    <xf numFmtId="10" fontId="67" fillId="4" borderId="56" xfId="1" applyNumberFormat="1" applyFont="1" applyFill="1" applyBorder="1" applyAlignment="1" applyProtection="1">
      <alignment horizontal="center"/>
    </xf>
    <xf numFmtId="4" fontId="66" fillId="19" borderId="56" xfId="0" applyNumberFormat="1" applyFont="1" applyFill="1" applyBorder="1" applyProtection="1">
      <protection locked="0"/>
    </xf>
    <xf numFmtId="4" fontId="66" fillId="0" borderId="120" xfId="0" applyNumberFormat="1" applyFont="1" applyBorder="1" applyAlignment="1">
      <alignment horizontal="center"/>
    </xf>
    <xf numFmtId="4" fontId="66" fillId="0" borderId="136" xfId="0" applyNumberFormat="1" applyFont="1" applyBorder="1" applyAlignment="1">
      <alignment horizontal="center"/>
    </xf>
    <xf numFmtId="168" fontId="66" fillId="0" borderId="0" xfId="0" applyNumberFormat="1" applyFont="1"/>
    <xf numFmtId="4" fontId="66" fillId="0" borderId="136" xfId="0" applyNumberFormat="1" applyFont="1" applyBorder="1"/>
    <xf numFmtId="9" fontId="66" fillId="0" borderId="65" xfId="1" applyFont="1" applyFill="1" applyBorder="1" applyAlignment="1" applyProtection="1">
      <alignment horizontal="center"/>
    </xf>
    <xf numFmtId="9" fontId="66" fillId="0" borderId="126" xfId="1" applyFont="1" applyFill="1" applyBorder="1" applyAlignment="1" applyProtection="1">
      <alignment horizontal="center"/>
    </xf>
    <xf numFmtId="4" fontId="66" fillId="0" borderId="128" xfId="0" applyNumberFormat="1" applyFont="1" applyBorder="1"/>
    <xf numFmtId="3" fontId="67" fillId="0" borderId="0" xfId="0" applyNumberFormat="1" applyFont="1" applyAlignment="1">
      <alignment horizontal="left"/>
    </xf>
    <xf numFmtId="4" fontId="67" fillId="0" borderId="93" xfId="0" applyNumberFormat="1" applyFont="1" applyBorder="1" applyAlignment="1">
      <alignment horizontal="center"/>
    </xf>
    <xf numFmtId="4" fontId="67" fillId="0" borderId="128" xfId="0" applyNumberFormat="1" applyFont="1" applyBorder="1" applyAlignment="1">
      <alignment horizontal="center"/>
    </xf>
    <xf numFmtId="0" fontId="66" fillId="0" borderId="0" xfId="0" applyFont="1" applyAlignment="1" applyProtection="1">
      <alignment horizontal="left"/>
      <protection locked="0"/>
    </xf>
    <xf numFmtId="4" fontId="66" fillId="0" borderId="0" xfId="0" applyNumberFormat="1" applyFont="1" applyProtection="1">
      <protection locked="0"/>
    </xf>
    <xf numFmtId="0" fontId="66" fillId="0" borderId="0" xfId="0" applyFont="1" applyProtection="1">
      <protection locked="0"/>
    </xf>
    <xf numFmtId="3" fontId="67" fillId="0" borderId="0" xfId="0" applyNumberFormat="1" applyFont="1" applyAlignment="1" applyProtection="1">
      <alignment horizontal="left"/>
      <protection locked="0"/>
    </xf>
    <xf numFmtId="4" fontId="67" fillId="0" borderId="0" xfId="0" applyNumberFormat="1" applyFont="1"/>
    <xf numFmtId="0" fontId="64" fillId="0" borderId="0" xfId="0" applyFont="1" applyProtection="1">
      <protection locked="0"/>
    </xf>
    <xf numFmtId="4" fontId="61" fillId="0" borderId="0" xfId="0" applyNumberFormat="1" applyFont="1" applyAlignment="1" applyProtection="1">
      <alignment horizontal="center"/>
      <protection locked="0"/>
    </xf>
    <xf numFmtId="4" fontId="61" fillId="0" borderId="0" xfId="0" applyNumberFormat="1" applyFont="1" applyProtection="1">
      <protection locked="0"/>
    </xf>
    <xf numFmtId="4" fontId="60" fillId="0" borderId="0" xfId="0" applyNumberFormat="1" applyFont="1" applyAlignment="1" applyProtection="1">
      <alignment horizontal="center"/>
      <protection locked="0"/>
    </xf>
    <xf numFmtId="0" fontId="61" fillId="0" borderId="0" xfId="0" applyFont="1" applyProtection="1">
      <protection locked="0"/>
    </xf>
    <xf numFmtId="3" fontId="61" fillId="0" borderId="0" xfId="0" applyNumberFormat="1" applyFont="1" applyProtection="1">
      <protection locked="0"/>
    </xf>
    <xf numFmtId="3" fontId="61" fillId="0" borderId="0" xfId="0" applyNumberFormat="1" applyFont="1"/>
    <xf numFmtId="4" fontId="61" fillId="0" borderId="0" xfId="0" applyNumberFormat="1" applyFont="1" applyAlignment="1">
      <alignment horizontal="center"/>
    </xf>
    <xf numFmtId="0" fontId="64" fillId="0" borderId="0" xfId="0" applyFont="1"/>
    <xf numFmtId="4" fontId="60" fillId="0" borderId="0" xfId="0" applyNumberFormat="1" applyFont="1"/>
    <xf numFmtId="1" fontId="61" fillId="0" borderId="0" xfId="0" applyNumberFormat="1" applyFont="1"/>
    <xf numFmtId="0" fontId="72" fillId="0" borderId="0" xfId="6" applyFont="1"/>
    <xf numFmtId="0" fontId="29" fillId="0" borderId="76" xfId="0" applyFont="1" applyBorder="1" applyAlignment="1">
      <alignment vertical="center"/>
    </xf>
    <xf numFmtId="49" fontId="29" fillId="0" borderId="76" xfId="0" applyNumberFormat="1" applyFont="1" applyBorder="1"/>
    <xf numFmtId="49" fontId="29" fillId="0" borderId="0" xfId="0" applyNumberFormat="1" applyFont="1"/>
    <xf numFmtId="0" fontId="73" fillId="0" borderId="0" xfId="0" applyFont="1" applyProtection="1">
      <protection locked="0"/>
    </xf>
    <xf numFmtId="0" fontId="74" fillId="0" borderId="0" xfId="0" applyFont="1" applyProtection="1">
      <protection locked="0"/>
    </xf>
    <xf numFmtId="0" fontId="0" fillId="0" borderId="42" xfId="0" applyFill="1" applyBorder="1" applyAlignment="1" applyProtection="1">
      <alignment horizontal="center" vertical="center" wrapText="1"/>
    </xf>
    <xf numFmtId="0" fontId="0" fillId="0" borderId="43" xfId="0" applyFill="1" applyBorder="1" applyAlignment="1" applyProtection="1">
      <alignment horizontal="center" vertical="center" wrapText="1"/>
    </xf>
    <xf numFmtId="4" fontId="0" fillId="0" borderId="103" xfId="0" applyNumberFormat="1" applyFont="1" applyFill="1" applyBorder="1" applyAlignment="1" applyProtection="1">
      <alignment horizontal="right" vertical="center" wrapText="1"/>
      <protection locked="0"/>
    </xf>
    <xf numFmtId="4" fontId="0" fillId="0" borderId="137" xfId="0" applyNumberFormat="1" applyFont="1" applyFill="1" applyBorder="1" applyAlignment="1" applyProtection="1">
      <alignment horizontal="right" vertical="center"/>
      <protection locked="0"/>
    </xf>
    <xf numFmtId="4" fontId="0" fillId="0" borderId="78" xfId="0" applyNumberFormat="1" applyFont="1" applyFill="1" applyBorder="1" applyAlignment="1" applyProtection="1">
      <alignment horizontal="right" vertical="center"/>
      <protection locked="0"/>
    </xf>
    <xf numFmtId="4" fontId="0" fillId="0" borderId="138" xfId="0" applyNumberFormat="1" applyFont="1" applyFill="1" applyBorder="1" applyAlignment="1" applyProtection="1">
      <alignment horizontal="right" vertical="center"/>
      <protection locked="0"/>
    </xf>
    <xf numFmtId="4" fontId="0" fillId="4" borderId="54" xfId="0" applyNumberFormat="1" applyFont="1" applyFill="1" applyBorder="1" applyAlignment="1" applyProtection="1">
      <alignment horizontal="right" vertical="center" wrapText="1"/>
      <protection locked="0"/>
    </xf>
    <xf numFmtId="4" fontId="0" fillId="4" borderId="58" xfId="0" applyNumberFormat="1" applyFont="1" applyFill="1" applyBorder="1" applyAlignment="1" applyProtection="1">
      <alignment horizontal="right" vertical="center"/>
      <protection locked="0"/>
    </xf>
    <xf numFmtId="4" fontId="0" fillId="4" borderId="55" xfId="0" applyNumberFormat="1" applyFont="1" applyFill="1" applyBorder="1" applyAlignment="1" applyProtection="1">
      <alignment horizontal="right" vertical="center"/>
      <protection locked="0"/>
    </xf>
    <xf numFmtId="4" fontId="0" fillId="4" borderId="59" xfId="0" applyNumberFormat="1" applyFont="1" applyFill="1" applyBorder="1" applyAlignment="1" applyProtection="1">
      <alignment horizontal="right" vertical="center"/>
      <protection locked="0"/>
    </xf>
    <xf numFmtId="4" fontId="0" fillId="0" borderId="6" xfId="0" applyNumberFormat="1" applyFont="1" applyFill="1" applyBorder="1" applyAlignment="1" applyProtection="1">
      <alignment horizontal="right" vertical="center" wrapText="1"/>
      <protection locked="0"/>
    </xf>
    <xf numFmtId="4" fontId="0" fillId="0" borderId="7" xfId="0" applyNumberFormat="1" applyFont="1" applyFill="1" applyBorder="1" applyAlignment="1" applyProtection="1">
      <alignment horizontal="right" vertical="center"/>
      <protection locked="0"/>
    </xf>
    <xf numFmtId="4" fontId="0" fillId="0" borderId="48" xfId="0" applyNumberFormat="1" applyFont="1" applyFill="1" applyBorder="1" applyAlignment="1" applyProtection="1">
      <alignment horizontal="right" vertical="center"/>
      <protection locked="0"/>
    </xf>
    <xf numFmtId="4" fontId="0" fillId="0" borderId="8" xfId="0" applyNumberFormat="1" applyFont="1" applyFill="1" applyBorder="1" applyAlignment="1" applyProtection="1">
      <alignment horizontal="right" vertical="center"/>
      <protection locked="0"/>
    </xf>
    <xf numFmtId="4" fontId="3" fillId="4" borderId="17" xfId="0" applyNumberFormat="1" applyFont="1" applyFill="1" applyBorder="1" applyProtection="1"/>
    <xf numFmtId="4" fontId="0" fillId="0" borderId="69" xfId="0" applyNumberFormat="1" applyBorder="1" applyAlignment="1">
      <alignment vertical="center"/>
    </xf>
    <xf numFmtId="4" fontId="0" fillId="0" borderId="49" xfId="0" applyNumberFormat="1" applyBorder="1" applyAlignment="1">
      <alignment vertical="center"/>
    </xf>
    <xf numFmtId="4" fontId="0" fillId="0" borderId="70" xfId="0" applyNumberFormat="1" applyBorder="1" applyAlignment="1">
      <alignment vertical="center"/>
    </xf>
    <xf numFmtId="4" fontId="0" fillId="0" borderId="73" xfId="0" applyNumberFormat="1" applyBorder="1" applyAlignment="1">
      <alignment vertical="center"/>
    </xf>
    <xf numFmtId="4" fontId="6" fillId="4" borderId="56" xfId="0" applyNumberFormat="1" applyFont="1" applyFill="1" applyBorder="1" applyAlignment="1">
      <alignment vertical="distributed"/>
    </xf>
    <xf numFmtId="4" fontId="6" fillId="4" borderId="81" xfId="0" applyNumberFormat="1" applyFont="1" applyFill="1" applyBorder="1" applyAlignment="1">
      <alignment vertical="distributed"/>
    </xf>
    <xf numFmtId="4" fontId="6" fillId="4" borderId="139" xfId="0" applyNumberFormat="1" applyFont="1" applyFill="1" applyBorder="1" applyAlignment="1">
      <alignment vertical="distributed" wrapText="1"/>
    </xf>
    <xf numFmtId="4" fontId="3" fillId="0" borderId="56" xfId="0" applyNumberFormat="1" applyFont="1" applyBorder="1" applyAlignment="1" applyProtection="1">
      <alignment vertical="center"/>
    </xf>
    <xf numFmtId="0" fontId="35" fillId="0" borderId="2" xfId="0" applyFont="1" applyBorder="1" applyAlignment="1" applyProtection="1">
      <alignment horizontal="right"/>
    </xf>
    <xf numFmtId="4" fontId="35" fillId="0" borderId="71" xfId="0" applyNumberFormat="1" applyFont="1" applyBorder="1" applyAlignment="1" applyProtection="1"/>
    <xf numFmtId="4" fontId="75" fillId="0" borderId="70" xfId="0" applyNumberFormat="1" applyFont="1" applyBorder="1" applyAlignment="1" applyProtection="1">
      <alignment vertical="center"/>
    </xf>
    <xf numFmtId="4" fontId="75" fillId="0" borderId="71" xfId="0" applyNumberFormat="1" applyFont="1" applyBorder="1" applyAlignment="1" applyProtection="1">
      <alignment vertical="center"/>
    </xf>
    <xf numFmtId="0" fontId="5" fillId="0" borderId="75" xfId="0" applyFont="1" applyBorder="1" applyProtection="1">
      <protection locked="0"/>
    </xf>
    <xf numFmtId="0" fontId="0" fillId="0" borderId="36" xfId="0" applyFill="1" applyBorder="1" applyAlignment="1" applyProtection="1">
      <alignment horizontal="left" vertical="center" wrapText="1"/>
      <protection locked="0"/>
    </xf>
    <xf numFmtId="0" fontId="0" fillId="0" borderId="32" xfId="0" applyFill="1" applyBorder="1" applyAlignment="1" applyProtection="1">
      <alignment horizontal="left" vertical="center" wrapText="1"/>
      <protection locked="0"/>
    </xf>
    <xf numFmtId="0" fontId="0" fillId="0" borderId="37" xfId="0" applyFill="1" applyBorder="1" applyAlignment="1" applyProtection="1">
      <alignment horizontal="left" vertical="center" wrapText="1"/>
      <protection locked="0"/>
    </xf>
    <xf numFmtId="0" fontId="3" fillId="5" borderId="26" xfId="0" applyFont="1" applyFill="1" applyBorder="1" applyAlignment="1">
      <alignment horizontal="center" vertical="center" wrapText="1"/>
    </xf>
    <xf numFmtId="0" fontId="3" fillId="5" borderId="34" xfId="0" applyFont="1" applyFill="1" applyBorder="1" applyAlignment="1">
      <alignment horizontal="center" vertical="center" wrapText="1"/>
    </xf>
    <xf numFmtId="0" fontId="3" fillId="5" borderId="28" xfId="0" applyFont="1" applyFill="1" applyBorder="1" applyAlignment="1">
      <alignment horizontal="center" vertical="center" wrapText="1"/>
    </xf>
    <xf numFmtId="0" fontId="0" fillId="9" borderId="9" xfId="0" applyFill="1" applyBorder="1" applyAlignment="1" applyProtection="1">
      <alignment horizontal="left" vertical="center" wrapText="1"/>
    </xf>
    <xf numFmtId="0" fontId="0" fillId="0" borderId="0" xfId="0" applyAlignment="1">
      <alignment horizontal="left" wrapText="1"/>
    </xf>
    <xf numFmtId="0" fontId="56" fillId="0" borderId="0" xfId="0" applyFont="1" applyAlignment="1">
      <alignment horizontal="left" wrapText="1"/>
    </xf>
    <xf numFmtId="0" fontId="34" fillId="0" borderId="82" xfId="0" applyFont="1" applyBorder="1" applyAlignment="1" applyProtection="1">
      <alignment horizontal="center"/>
      <protection locked="0"/>
    </xf>
    <xf numFmtId="0" fontId="34" fillId="0" borderId="83" xfId="0" applyFont="1" applyBorder="1" applyAlignment="1" applyProtection="1">
      <alignment horizontal="center"/>
      <protection locked="0"/>
    </xf>
    <xf numFmtId="0" fontId="34" fillId="0" borderId="84" xfId="0" applyFont="1" applyBorder="1" applyAlignment="1" applyProtection="1">
      <alignment horizontal="center"/>
      <protection locked="0"/>
    </xf>
    <xf numFmtId="0" fontId="27" fillId="0" borderId="82" xfId="0" applyFont="1" applyBorder="1" applyAlignment="1" applyProtection="1">
      <alignment horizontal="center"/>
      <protection locked="0"/>
    </xf>
    <xf numFmtId="0" fontId="27" fillId="0" borderId="83" xfId="0" applyFont="1" applyBorder="1" applyAlignment="1" applyProtection="1">
      <alignment horizontal="center"/>
      <protection locked="0"/>
    </xf>
    <xf numFmtId="0" fontId="27" fillId="0" borderId="84" xfId="0" applyFont="1" applyBorder="1" applyAlignment="1" applyProtection="1">
      <alignment horizontal="center"/>
      <protection locked="0"/>
    </xf>
    <xf numFmtId="0" fontId="0" fillId="0" borderId="25" xfId="0" applyFill="1" applyBorder="1" applyAlignment="1" applyProtection="1">
      <alignment horizontal="left" vertical="center"/>
      <protection locked="0"/>
    </xf>
    <xf numFmtId="0" fontId="0" fillId="0" borderId="91" xfId="0" applyFill="1" applyBorder="1" applyAlignment="1" applyProtection="1">
      <alignment horizontal="left" vertical="center"/>
      <protection locked="0"/>
    </xf>
    <xf numFmtId="0" fontId="0" fillId="0" borderId="100" xfId="0" applyFill="1" applyBorder="1" applyAlignment="1" applyProtection="1">
      <alignment horizontal="left" vertical="center"/>
      <protection locked="0"/>
    </xf>
    <xf numFmtId="0" fontId="33" fillId="0" borderId="82" xfId="0" applyFont="1" applyBorder="1" applyAlignment="1" applyProtection="1">
      <alignment horizontal="center"/>
      <protection locked="0"/>
    </xf>
    <xf numFmtId="0" fontId="33" fillId="0" borderId="83" xfId="0" applyFont="1" applyBorder="1" applyAlignment="1" applyProtection="1">
      <alignment horizontal="center"/>
      <protection locked="0"/>
    </xf>
    <xf numFmtId="0" fontId="33" fillId="0" borderId="84" xfId="0" applyFont="1" applyBorder="1" applyAlignment="1" applyProtection="1">
      <alignment horizontal="center"/>
      <protection locked="0"/>
    </xf>
    <xf numFmtId="0" fontId="44" fillId="0" borderId="82" xfId="0" applyFont="1" applyBorder="1" applyAlignment="1" applyProtection="1">
      <alignment horizontal="center"/>
      <protection locked="0"/>
    </xf>
    <xf numFmtId="0" fontId="44" fillId="0" borderId="83" xfId="0" applyFont="1" applyBorder="1" applyAlignment="1" applyProtection="1">
      <alignment horizontal="center"/>
      <protection locked="0"/>
    </xf>
    <xf numFmtId="0" fontId="44" fillId="0" borderId="84" xfId="0" applyFont="1" applyBorder="1" applyAlignment="1" applyProtection="1">
      <alignment horizontal="center"/>
      <protection locked="0"/>
    </xf>
    <xf numFmtId="0" fontId="18" fillId="4" borderId="21" xfId="0" applyFont="1" applyFill="1" applyBorder="1" applyAlignment="1">
      <alignment horizontal="right"/>
    </xf>
    <xf numFmtId="0" fontId="18" fillId="4" borderId="23" xfId="0" applyFont="1" applyFill="1" applyBorder="1" applyAlignment="1">
      <alignment horizontal="right"/>
    </xf>
    <xf numFmtId="0" fontId="0" fillId="8" borderId="6" xfId="0" applyFill="1" applyBorder="1" applyAlignment="1" applyProtection="1">
      <alignment horizontal="left" vertical="center" wrapText="1"/>
    </xf>
    <xf numFmtId="0" fontId="0" fillId="8" borderId="103" xfId="0" applyFill="1" applyBorder="1" applyAlignment="1" applyProtection="1">
      <alignment horizontal="left" vertical="center" wrapText="1"/>
    </xf>
    <xf numFmtId="0" fontId="14" fillId="8" borderId="12" xfId="0" applyFont="1" applyFill="1" applyBorder="1" applyAlignment="1" applyProtection="1">
      <alignment horizontal="left" vertical="center" wrapText="1"/>
    </xf>
    <xf numFmtId="0" fontId="14" fillId="8" borderId="15" xfId="0" applyFont="1" applyFill="1" applyBorder="1" applyAlignment="1" applyProtection="1">
      <alignment horizontal="left" vertical="center" wrapText="1"/>
    </xf>
    <xf numFmtId="0" fontId="32" fillId="0" borderId="82" xfId="0" applyFont="1" applyBorder="1" applyAlignment="1">
      <alignment horizontal="left"/>
    </xf>
    <xf numFmtId="0" fontId="32" fillId="0" borderId="83" xfId="0" applyFont="1" applyBorder="1" applyAlignment="1">
      <alignment horizontal="left"/>
    </xf>
    <xf numFmtId="0" fontId="32" fillId="0" borderId="84" xfId="0" applyFont="1" applyBorder="1" applyAlignment="1">
      <alignment horizontal="left"/>
    </xf>
    <xf numFmtId="0" fontId="32" fillId="0" borderId="82" xfId="0" applyNumberFormat="1" applyFont="1" applyBorder="1" applyAlignment="1">
      <alignment horizontal="left" vertical="top" wrapText="1"/>
    </xf>
    <xf numFmtId="0" fontId="32" fillId="0" borderId="83" xfId="0" applyNumberFormat="1" applyFont="1" applyBorder="1" applyAlignment="1">
      <alignment horizontal="left" vertical="top" wrapText="1"/>
    </xf>
    <xf numFmtId="0" fontId="32" fillId="0" borderId="84" xfId="0" applyNumberFormat="1" applyFont="1" applyBorder="1" applyAlignment="1">
      <alignment horizontal="left" vertical="top" wrapText="1"/>
    </xf>
    <xf numFmtId="49" fontId="0" fillId="0" borderId="44" xfId="0" applyNumberFormat="1" applyFill="1" applyBorder="1" applyAlignment="1" applyProtection="1">
      <alignment horizontal="center" vertical="center"/>
      <protection locked="0"/>
    </xf>
    <xf numFmtId="49" fontId="0" fillId="0" borderId="22" xfId="0" applyNumberFormat="1" applyFill="1" applyBorder="1" applyAlignment="1" applyProtection="1">
      <alignment horizontal="center" vertical="center"/>
      <protection locked="0"/>
    </xf>
    <xf numFmtId="49" fontId="0" fillId="0" borderId="23" xfId="0" applyNumberFormat="1" applyFill="1" applyBorder="1" applyAlignment="1" applyProtection="1">
      <alignment horizontal="center" vertical="center"/>
      <protection locked="0"/>
    </xf>
    <xf numFmtId="0" fontId="3" fillId="0" borderId="41" xfId="0" applyFont="1" applyFill="1" applyBorder="1" applyAlignment="1">
      <alignment horizontal="center" vertical="center"/>
    </xf>
    <xf numFmtId="0" fontId="3" fillId="0" borderId="22" xfId="0" applyFont="1" applyFill="1" applyBorder="1" applyAlignment="1">
      <alignment horizontal="center" vertical="center"/>
    </xf>
    <xf numFmtId="0" fontId="3" fillId="0" borderId="108" xfId="0" applyFont="1" applyFill="1" applyBorder="1" applyAlignment="1">
      <alignment horizontal="center" vertical="center"/>
    </xf>
    <xf numFmtId="0" fontId="5" fillId="0" borderId="9" xfId="0" applyFont="1" applyBorder="1" applyAlignment="1">
      <alignment vertical="center"/>
    </xf>
    <xf numFmtId="0" fontId="5" fillId="0" borderId="10" xfId="0" applyFont="1" applyBorder="1" applyAlignment="1">
      <alignment vertical="center"/>
    </xf>
    <xf numFmtId="0" fontId="7" fillId="0" borderId="10" xfId="0" applyNumberFormat="1" applyFont="1" applyFill="1" applyBorder="1" applyAlignment="1" applyProtection="1">
      <alignment horizontal="left" vertical="center"/>
      <protection locked="0"/>
    </xf>
    <xf numFmtId="0" fontId="5" fillId="0" borderId="10" xfId="0" applyNumberFormat="1" applyFont="1" applyFill="1" applyBorder="1" applyAlignment="1" applyProtection="1">
      <alignment horizontal="left" vertical="center"/>
      <protection locked="0"/>
    </xf>
    <xf numFmtId="0" fontId="5" fillId="0" borderId="38" xfId="0" applyNumberFormat="1" applyFont="1" applyFill="1" applyBorder="1" applyAlignment="1" applyProtection="1">
      <alignment horizontal="left" vertical="center"/>
      <protection locked="0"/>
    </xf>
    <xf numFmtId="0" fontId="5" fillId="0" borderId="11" xfId="0" applyNumberFormat="1" applyFont="1" applyFill="1" applyBorder="1" applyAlignment="1" applyProtection="1">
      <alignment horizontal="left" vertical="center"/>
      <protection locked="0"/>
    </xf>
    <xf numFmtId="0" fontId="5" fillId="0" borderId="21" xfId="0" applyFont="1" applyBorder="1" applyAlignment="1">
      <alignment horizontal="left" vertical="center"/>
    </xf>
    <xf numFmtId="0" fontId="5" fillId="0" borderId="80" xfId="0" applyFont="1" applyBorder="1" applyAlignment="1">
      <alignment horizontal="left" vertical="center"/>
    </xf>
    <xf numFmtId="0" fontId="7" fillId="0" borderId="41" xfId="0" applyNumberFormat="1" applyFont="1" applyFill="1" applyBorder="1" applyAlignment="1" applyProtection="1">
      <alignment horizontal="left" vertical="center"/>
      <protection locked="0"/>
    </xf>
    <xf numFmtId="0" fontId="7" fillId="0" borderId="22" xfId="0" applyNumberFormat="1" applyFont="1" applyFill="1" applyBorder="1" applyAlignment="1" applyProtection="1">
      <alignment horizontal="left" vertical="center"/>
      <protection locked="0"/>
    </xf>
    <xf numFmtId="0" fontId="7" fillId="0" borderId="23" xfId="0" applyNumberFormat="1" applyFont="1" applyFill="1" applyBorder="1" applyAlignment="1" applyProtection="1">
      <alignment horizontal="left" vertical="center"/>
      <protection locked="0"/>
    </xf>
    <xf numFmtId="0" fontId="0" fillId="0" borderId="39" xfId="0" applyFill="1" applyBorder="1" applyAlignment="1" applyProtection="1">
      <alignment horizontal="center" vertical="center" wrapText="1"/>
    </xf>
    <xf numFmtId="0" fontId="0" fillId="0" borderId="40" xfId="0" applyFill="1" applyBorder="1" applyAlignment="1" applyProtection="1">
      <alignment horizontal="center" vertical="center" wrapText="1"/>
    </xf>
    <xf numFmtId="0" fontId="0" fillId="8" borderId="9" xfId="0" applyFill="1" applyBorder="1" applyAlignment="1" applyProtection="1">
      <alignment horizontal="left" vertical="center" wrapText="1"/>
    </xf>
    <xf numFmtId="0" fontId="3" fillId="0" borderId="94" xfId="5" quotePrefix="1" applyNumberFormat="1" applyFont="1" applyFill="1" applyBorder="1" applyAlignment="1">
      <alignment horizontal="center" vertical="distributed" wrapText="1"/>
    </xf>
    <xf numFmtId="0" fontId="3" fillId="0" borderId="71" xfId="5" quotePrefix="1" applyNumberFormat="1" applyFont="1" applyFill="1" applyBorder="1" applyAlignment="1">
      <alignment horizontal="center" vertical="distributed" wrapText="1"/>
    </xf>
    <xf numFmtId="0" fontId="3" fillId="0" borderId="73" xfId="5" quotePrefix="1" applyNumberFormat="1" applyFont="1" applyFill="1" applyBorder="1" applyAlignment="1">
      <alignment horizontal="center" vertical="distributed" wrapText="1"/>
    </xf>
    <xf numFmtId="0" fontId="47" fillId="16" borderId="57" xfId="0" applyFont="1" applyFill="1" applyBorder="1" applyAlignment="1">
      <alignment horizontal="left" vertical="center" wrapText="1"/>
    </xf>
    <xf numFmtId="0" fontId="47" fillId="16" borderId="74" xfId="0" applyFont="1" applyFill="1" applyBorder="1" applyAlignment="1">
      <alignment horizontal="left" vertical="center" wrapText="1"/>
    </xf>
    <xf numFmtId="0" fontId="47" fillId="16" borderId="2" xfId="0" applyFont="1" applyFill="1" applyBorder="1" applyAlignment="1">
      <alignment horizontal="left" vertical="center" wrapText="1"/>
    </xf>
    <xf numFmtId="0" fontId="47" fillId="16" borderId="0" xfId="0" applyFont="1" applyFill="1" applyBorder="1" applyAlignment="1">
      <alignment horizontal="left" vertical="center" wrapText="1"/>
    </xf>
    <xf numFmtId="0" fontId="47" fillId="16" borderId="4" xfId="0" applyFont="1" applyFill="1" applyBorder="1" applyAlignment="1">
      <alignment horizontal="left" vertical="center" wrapText="1"/>
    </xf>
    <xf numFmtId="0" fontId="47" fillId="16" borderId="66" xfId="0" applyFont="1" applyFill="1" applyBorder="1" applyAlignment="1">
      <alignment horizontal="left" vertical="center" wrapText="1"/>
    </xf>
    <xf numFmtId="0" fontId="3" fillId="5" borderId="29" xfId="0" applyFont="1" applyFill="1" applyBorder="1" applyAlignment="1">
      <alignment horizontal="center" vertical="center" wrapText="1"/>
    </xf>
    <xf numFmtId="0" fontId="3" fillId="5" borderId="35"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5" borderId="27" xfId="0" applyFont="1" applyFill="1" applyBorder="1" applyAlignment="1">
      <alignment horizontal="center" vertical="center" wrapText="1"/>
    </xf>
    <xf numFmtId="0" fontId="3" fillId="5" borderId="67" xfId="0" applyFont="1" applyFill="1" applyBorder="1" applyAlignment="1">
      <alignment horizontal="center" vertical="center" wrapText="1"/>
    </xf>
    <xf numFmtId="0" fontId="3" fillId="5" borderId="47" xfId="0" applyFont="1" applyFill="1" applyBorder="1" applyAlignment="1">
      <alignment horizontal="center" vertical="center" wrapText="1"/>
    </xf>
    <xf numFmtId="0" fontId="3" fillId="5" borderId="109" xfId="0" applyFont="1" applyFill="1" applyBorder="1" applyAlignment="1">
      <alignment horizontal="center" vertical="center" wrapText="1"/>
    </xf>
    <xf numFmtId="9" fontId="39" fillId="4" borderId="1" xfId="1" applyFont="1" applyFill="1" applyBorder="1" applyAlignment="1" applyProtection="1">
      <alignment horizontal="center" vertical="center" wrapText="1"/>
    </xf>
    <xf numFmtId="9" fontId="39" fillId="4" borderId="29" xfId="1" applyFont="1" applyFill="1" applyBorder="1" applyAlignment="1" applyProtection="1">
      <alignment horizontal="center" vertical="center" wrapText="1"/>
    </xf>
    <xf numFmtId="9" fontId="39" fillId="4" borderId="4" xfId="1" applyFont="1" applyFill="1" applyBorder="1" applyAlignment="1" applyProtection="1">
      <alignment horizontal="center" vertical="center" wrapText="1"/>
    </xf>
    <xf numFmtId="9" fontId="39" fillId="4" borderId="69" xfId="1" applyFont="1" applyFill="1" applyBorder="1" applyAlignment="1" applyProtection="1">
      <alignment horizontal="center" vertical="center" wrapText="1"/>
    </xf>
    <xf numFmtId="4" fontId="0" fillId="0" borderId="67" xfId="0" applyNumberFormat="1" applyBorder="1" applyAlignment="1">
      <alignment vertical="center"/>
    </xf>
    <xf numFmtId="4" fontId="0" fillId="0" borderId="35" xfId="0" applyNumberFormat="1" applyBorder="1" applyAlignment="1">
      <alignment vertical="center"/>
    </xf>
    <xf numFmtId="0" fontId="8" fillId="0" borderId="0" xfId="0" applyFont="1" applyAlignment="1">
      <alignment horizontal="left" vertical="center" wrapText="1"/>
    </xf>
    <xf numFmtId="0" fontId="0" fillId="0" borderId="44" xfId="0" applyFill="1" applyBorder="1" applyAlignment="1" applyProtection="1">
      <alignment horizontal="center" vertical="center" wrapText="1"/>
    </xf>
    <xf numFmtId="0" fontId="0" fillId="0" borderId="23" xfId="0" applyFill="1" applyBorder="1" applyAlignment="1" applyProtection="1">
      <alignment horizontal="center" vertical="center" wrapText="1"/>
    </xf>
    <xf numFmtId="0" fontId="17" fillId="0" borderId="82" xfId="0" applyFont="1" applyBorder="1" applyAlignment="1">
      <alignment horizontal="left"/>
    </xf>
    <xf numFmtId="0" fontId="17" fillId="0" borderId="83" xfId="0" applyFont="1" applyBorder="1" applyAlignment="1">
      <alignment horizontal="left"/>
    </xf>
    <xf numFmtId="0" fontId="17" fillId="0" borderId="84" xfId="0" applyFont="1" applyBorder="1" applyAlignment="1">
      <alignment horizontal="left"/>
    </xf>
    <xf numFmtId="0" fontId="5" fillId="0" borderId="6" xfId="0" applyFont="1" applyBorder="1" applyAlignment="1">
      <alignment vertical="center"/>
    </xf>
    <xf numFmtId="0" fontId="5" fillId="0" borderId="7" xfId="0" applyFont="1" applyBorder="1" applyAlignment="1">
      <alignment vertical="center"/>
    </xf>
    <xf numFmtId="0" fontId="7" fillId="0" borderId="7" xfId="0" applyNumberFormat="1" applyFont="1" applyFill="1" applyBorder="1" applyAlignment="1" applyProtection="1">
      <alignment horizontal="left" vertical="center"/>
      <protection locked="0"/>
    </xf>
    <xf numFmtId="0" fontId="5" fillId="0" borderId="7" xfId="0" applyNumberFormat="1" applyFont="1" applyFill="1" applyBorder="1" applyAlignment="1" applyProtection="1">
      <alignment horizontal="left" vertical="center"/>
      <protection locked="0"/>
    </xf>
    <xf numFmtId="0" fontId="5" fillId="0" borderId="48" xfId="0" applyNumberFormat="1" applyFont="1" applyFill="1" applyBorder="1" applyAlignment="1" applyProtection="1">
      <alignment horizontal="left" vertical="center"/>
      <protection locked="0"/>
    </xf>
    <xf numFmtId="0" fontId="5" fillId="0" borderId="8" xfId="0" applyNumberFormat="1" applyFont="1" applyFill="1" applyBorder="1" applyAlignment="1" applyProtection="1">
      <alignment horizontal="left" vertical="center"/>
      <protection locked="0"/>
    </xf>
    <xf numFmtId="0" fontId="0" fillId="0" borderId="33" xfId="0" applyFill="1" applyBorder="1" applyAlignment="1" applyProtection="1">
      <alignment horizontal="left" vertical="center"/>
      <protection locked="0"/>
    </xf>
    <xf numFmtId="0" fontId="0" fillId="0" borderId="96" xfId="0" applyFill="1" applyBorder="1" applyAlignment="1" applyProtection="1">
      <alignment horizontal="left" vertical="center"/>
      <protection locked="0"/>
    </xf>
    <xf numFmtId="0" fontId="0" fillId="0" borderId="101" xfId="0" applyFill="1" applyBorder="1" applyAlignment="1" applyProtection="1">
      <alignment horizontal="left" vertical="center"/>
      <protection locked="0"/>
    </xf>
    <xf numFmtId="0" fontId="0" fillId="0" borderId="98" xfId="0" applyFill="1" applyBorder="1" applyAlignment="1" applyProtection="1">
      <alignment horizontal="left" vertical="center"/>
      <protection locked="0"/>
    </xf>
    <xf numFmtId="0" fontId="0" fillId="0" borderId="99" xfId="0" applyFill="1" applyBorder="1" applyAlignment="1" applyProtection="1">
      <alignment horizontal="left" vertical="center"/>
      <protection locked="0"/>
    </xf>
    <xf numFmtId="0" fontId="0" fillId="0" borderId="102" xfId="0" applyFill="1" applyBorder="1" applyAlignment="1" applyProtection="1">
      <alignment horizontal="left" vertical="center"/>
      <protection locked="0"/>
    </xf>
    <xf numFmtId="0" fontId="0" fillId="0" borderId="41" xfId="0" applyFill="1" applyBorder="1" applyAlignment="1" applyProtection="1">
      <alignment horizontal="left" vertical="center"/>
      <protection locked="0"/>
    </xf>
    <xf numFmtId="0" fontId="0" fillId="0" borderId="22" xfId="0" applyFill="1" applyBorder="1" applyAlignment="1" applyProtection="1">
      <alignment horizontal="left" vertical="center"/>
      <protection locked="0"/>
    </xf>
    <xf numFmtId="0" fontId="0" fillId="0" borderId="80" xfId="0" applyFill="1" applyBorder="1" applyAlignment="1" applyProtection="1">
      <alignment horizontal="left" vertical="center"/>
      <protection locked="0"/>
    </xf>
    <xf numFmtId="0" fontId="0" fillId="0" borderId="30" xfId="0" applyFill="1" applyBorder="1" applyAlignment="1" applyProtection="1">
      <alignment horizontal="left" vertical="center"/>
      <protection locked="0"/>
    </xf>
    <xf numFmtId="0" fontId="0" fillId="0" borderId="97" xfId="0" applyFill="1" applyBorder="1" applyAlignment="1" applyProtection="1">
      <alignment horizontal="left" vertical="center"/>
      <protection locked="0"/>
    </xf>
    <xf numFmtId="0" fontId="0" fillId="0" borderId="104" xfId="0" applyFill="1" applyBorder="1" applyAlignment="1" applyProtection="1">
      <alignment horizontal="left" vertical="center"/>
      <protection locked="0"/>
    </xf>
    <xf numFmtId="0" fontId="0" fillId="0" borderId="36" xfId="0" applyBorder="1" applyAlignment="1" applyProtection="1">
      <alignment horizontal="left" vertical="center" wrapText="1"/>
    </xf>
    <xf numFmtId="0" fontId="0" fillId="0" borderId="32" xfId="0" applyBorder="1" applyAlignment="1" applyProtection="1">
      <alignment horizontal="left" vertical="center" wrapText="1"/>
    </xf>
    <xf numFmtId="0" fontId="0" fillId="0" borderId="77" xfId="0" applyBorder="1" applyAlignment="1" applyProtection="1">
      <alignment horizontal="left" vertical="center" wrapText="1"/>
    </xf>
    <xf numFmtId="2" fontId="0" fillId="0" borderId="36" xfId="0" applyNumberFormat="1" applyBorder="1" applyAlignment="1" applyProtection="1">
      <alignment horizontal="left" vertical="distributed"/>
    </xf>
    <xf numFmtId="2" fontId="0" fillId="0" borderId="32" xfId="0" applyNumberFormat="1" applyBorder="1" applyAlignment="1" applyProtection="1">
      <alignment horizontal="left" vertical="distributed"/>
    </xf>
    <xf numFmtId="2" fontId="0" fillId="0" borderId="77" xfId="0" applyNumberFormat="1" applyBorder="1" applyAlignment="1" applyProtection="1">
      <alignment horizontal="left" vertical="distributed"/>
    </xf>
    <xf numFmtId="0" fontId="0" fillId="0" borderId="36" xfId="0" applyBorder="1" applyAlignment="1" applyProtection="1">
      <alignment horizontal="left" wrapText="1"/>
    </xf>
    <xf numFmtId="0" fontId="0" fillId="0" borderId="32" xfId="0" applyBorder="1" applyAlignment="1" applyProtection="1">
      <alignment horizontal="left" wrapText="1"/>
    </xf>
    <xf numFmtId="0" fontId="0" fillId="0" borderId="77" xfId="0" applyBorder="1" applyAlignment="1" applyProtection="1">
      <alignment horizontal="left" wrapText="1"/>
    </xf>
    <xf numFmtId="0" fontId="29" fillId="0" borderId="66" xfId="0" applyFont="1" applyBorder="1" applyAlignment="1">
      <alignment horizontal="left" vertical="center" wrapText="1"/>
    </xf>
    <xf numFmtId="0" fontId="3" fillId="0" borderId="90" xfId="0" applyFont="1" applyBorder="1" applyAlignment="1">
      <alignment horizontal="right" vertical="center"/>
    </xf>
    <xf numFmtId="0" fontId="3" fillId="0" borderId="61" xfId="0" applyFont="1" applyBorder="1" applyAlignment="1">
      <alignment horizontal="right" vertical="center"/>
    </xf>
    <xf numFmtId="0" fontId="6" fillId="4" borderId="56" xfId="0" applyFont="1" applyFill="1" applyBorder="1" applyAlignment="1">
      <alignment horizontal="right" vertical="center"/>
    </xf>
    <xf numFmtId="0" fontId="6" fillId="4" borderId="57" xfId="0" applyFont="1" applyFill="1" applyBorder="1" applyAlignment="1">
      <alignment horizontal="right" vertical="center"/>
    </xf>
    <xf numFmtId="0" fontId="16" fillId="4" borderId="18" xfId="0" applyFont="1" applyFill="1" applyBorder="1" applyAlignment="1">
      <alignment horizontal="center"/>
    </xf>
    <xf numFmtId="0" fontId="16" fillId="4" borderId="20" xfId="0" applyFont="1" applyFill="1" applyBorder="1" applyAlignment="1">
      <alignment horizontal="center"/>
    </xf>
    <xf numFmtId="0" fontId="18" fillId="4" borderId="36" xfId="0" applyFont="1" applyFill="1" applyBorder="1" applyAlignment="1">
      <alignment horizontal="right"/>
    </xf>
    <xf numFmtId="0" fontId="18" fillId="4" borderId="40" xfId="0" applyFont="1" applyFill="1" applyBorder="1" applyAlignment="1">
      <alignment horizontal="right"/>
    </xf>
    <xf numFmtId="0" fontId="6" fillId="4" borderId="1"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39" fillId="4" borderId="94" xfId="0" applyFont="1" applyFill="1" applyBorder="1" applyAlignment="1">
      <alignment horizontal="center" vertical="center"/>
    </xf>
    <xf numFmtId="0" fontId="39" fillId="4" borderId="73" xfId="0" applyFont="1" applyFill="1" applyBorder="1" applyAlignment="1">
      <alignment horizontal="center" vertical="center"/>
    </xf>
    <xf numFmtId="9" fontId="39" fillId="4" borderId="94" xfId="1" applyFont="1" applyFill="1" applyBorder="1" applyAlignment="1" applyProtection="1">
      <alignment horizontal="center" vertical="center" wrapText="1"/>
    </xf>
    <xf numFmtId="9" fontId="39" fillId="4" borderId="73" xfId="1" applyFont="1" applyFill="1" applyBorder="1" applyAlignment="1" applyProtection="1">
      <alignment horizontal="center" vertical="center" wrapText="1"/>
    </xf>
    <xf numFmtId="9" fontId="3" fillId="4" borderId="15" xfId="1" applyFont="1" applyFill="1" applyBorder="1" applyAlignment="1" applyProtection="1">
      <alignment horizontal="left" vertical="center"/>
    </xf>
    <xf numFmtId="9" fontId="3" fillId="4" borderId="16" xfId="1" applyFont="1" applyFill="1" applyBorder="1" applyAlignment="1" applyProtection="1">
      <alignment horizontal="left" vertical="center"/>
    </xf>
    <xf numFmtId="2" fontId="3" fillId="4" borderId="18" xfId="0" applyNumberFormat="1" applyFont="1" applyFill="1" applyBorder="1" applyAlignment="1" applyProtection="1">
      <alignment horizontal="left" vertical="distributed"/>
    </xf>
    <xf numFmtId="2" fontId="3" fillId="4" borderId="19" xfId="0" applyNumberFormat="1" applyFont="1" applyFill="1" applyBorder="1" applyAlignment="1" applyProtection="1">
      <alignment horizontal="left" vertical="distributed"/>
    </xf>
    <xf numFmtId="2" fontId="3" fillId="4" borderId="79" xfId="0" applyNumberFormat="1" applyFont="1" applyFill="1" applyBorder="1" applyAlignment="1" applyProtection="1">
      <alignment horizontal="left" vertical="distributed"/>
    </xf>
    <xf numFmtId="4" fontId="9" fillId="7" borderId="10" xfId="0" applyNumberFormat="1" applyFont="1" applyFill="1" applyBorder="1" applyAlignment="1" applyProtection="1">
      <alignment vertical="center"/>
      <protection locked="0"/>
    </xf>
    <xf numFmtId="4" fontId="9" fillId="7" borderId="11" xfId="0" applyNumberFormat="1" applyFont="1" applyFill="1" applyBorder="1" applyAlignment="1" applyProtection="1">
      <alignment vertical="center"/>
      <protection locked="0"/>
    </xf>
    <xf numFmtId="0" fontId="45" fillId="0" borderId="0" xfId="0" applyFont="1" applyAlignment="1">
      <alignment horizontal="left" vertical="top" wrapText="1"/>
    </xf>
    <xf numFmtId="0" fontId="45" fillId="0" borderId="0" xfId="0" applyFont="1" applyAlignment="1">
      <alignment horizontal="left" vertical="top"/>
    </xf>
    <xf numFmtId="0" fontId="6" fillId="4" borderId="6" xfId="0" applyFont="1" applyFill="1" applyBorder="1" applyAlignment="1">
      <alignment horizontal="left" vertical="center"/>
    </xf>
    <xf numFmtId="0" fontId="6" fillId="4" borderId="7" xfId="0" applyFont="1" applyFill="1" applyBorder="1" applyAlignment="1">
      <alignment horizontal="left" vertical="center"/>
    </xf>
    <xf numFmtId="0" fontId="6" fillId="4" borderId="8" xfId="0" applyFont="1" applyFill="1" applyBorder="1" applyAlignment="1">
      <alignment horizontal="left" vertical="center"/>
    </xf>
    <xf numFmtId="0" fontId="0" fillId="0" borderId="9" xfId="0" applyFill="1" applyBorder="1" applyAlignment="1" applyProtection="1">
      <alignment horizontal="left" vertical="top" wrapText="1"/>
      <protection locked="0"/>
    </xf>
    <xf numFmtId="0" fontId="0" fillId="0" borderId="10" xfId="0" applyFill="1" applyBorder="1" applyAlignment="1" applyProtection="1">
      <alignment horizontal="left" vertical="top" wrapText="1"/>
      <protection locked="0"/>
    </xf>
    <xf numFmtId="0" fontId="0" fillId="0" borderId="11" xfId="0" applyFill="1" applyBorder="1" applyAlignment="1" applyProtection="1">
      <alignment horizontal="left" vertical="top" wrapText="1"/>
      <protection locked="0"/>
    </xf>
    <xf numFmtId="0" fontId="0" fillId="0" borderId="15" xfId="0" applyFill="1" applyBorder="1" applyAlignment="1" applyProtection="1">
      <alignment horizontal="left" vertical="top" wrapText="1"/>
      <protection locked="0"/>
    </xf>
    <xf numFmtId="0" fontId="0" fillId="0" borderId="16" xfId="0" applyFill="1" applyBorder="1" applyAlignment="1" applyProtection="1">
      <alignment horizontal="left" vertical="top" wrapText="1"/>
      <protection locked="0"/>
    </xf>
    <xf numFmtId="0" fontId="0" fillId="0" borderId="17" xfId="0" applyFill="1" applyBorder="1" applyAlignment="1" applyProtection="1">
      <alignment horizontal="left" vertical="top" wrapText="1"/>
      <protection locked="0"/>
    </xf>
    <xf numFmtId="0" fontId="5" fillId="0" borderId="10" xfId="0" applyFont="1" applyFill="1" applyBorder="1" applyAlignment="1" applyProtection="1">
      <alignment horizontal="left" vertical="center"/>
      <protection locked="0"/>
    </xf>
    <xf numFmtId="0" fontId="5" fillId="0" borderId="38" xfId="0" applyFont="1" applyFill="1" applyBorder="1" applyAlignment="1" applyProtection="1">
      <alignment horizontal="left" vertical="center"/>
      <protection locked="0"/>
    </xf>
    <xf numFmtId="0" fontId="5" fillId="0" borderId="11" xfId="0" applyFont="1" applyFill="1" applyBorder="1" applyAlignment="1" applyProtection="1">
      <alignment horizontal="left" vertical="center"/>
      <protection locked="0"/>
    </xf>
    <xf numFmtId="49" fontId="5" fillId="0" borderId="10" xfId="0" applyNumberFormat="1" applyFont="1" applyFill="1" applyBorder="1" applyAlignment="1" applyProtection="1">
      <alignment horizontal="left" vertical="center"/>
      <protection locked="0"/>
    </xf>
    <xf numFmtId="49" fontId="5" fillId="0" borderId="38" xfId="0" applyNumberFormat="1" applyFont="1" applyFill="1" applyBorder="1" applyAlignment="1" applyProtection="1">
      <alignment horizontal="left" vertical="center"/>
      <protection locked="0"/>
    </xf>
    <xf numFmtId="49" fontId="5" fillId="0" borderId="11" xfId="0" applyNumberFormat="1" applyFont="1" applyFill="1" applyBorder="1" applyAlignment="1" applyProtection="1">
      <alignment horizontal="left" vertical="center"/>
      <protection locked="0"/>
    </xf>
    <xf numFmtId="0" fontId="5" fillId="0" borderId="15" xfId="0" applyFont="1" applyBorder="1" applyAlignment="1">
      <alignment vertical="center"/>
    </xf>
    <xf numFmtId="0" fontId="5" fillId="0" borderId="16" xfId="0" applyFont="1" applyBorder="1" applyAlignment="1">
      <alignment vertical="center"/>
    </xf>
    <xf numFmtId="164" fontId="5" fillId="0" borderId="16" xfId="0" applyNumberFormat="1" applyFont="1" applyFill="1" applyBorder="1" applyAlignment="1" applyProtection="1">
      <alignment horizontal="left" vertical="center"/>
      <protection locked="0"/>
    </xf>
    <xf numFmtId="164" fontId="5" fillId="0" borderId="41" xfId="0" applyNumberFormat="1" applyFont="1" applyFill="1" applyBorder="1" applyAlignment="1" applyProtection="1">
      <alignment horizontal="left" vertical="center"/>
      <protection locked="0"/>
    </xf>
    <xf numFmtId="164" fontId="5" fillId="0" borderId="17" xfId="0" applyNumberFormat="1" applyFont="1" applyFill="1" applyBorder="1" applyAlignment="1" applyProtection="1">
      <alignment horizontal="left" vertical="center"/>
      <protection locked="0"/>
    </xf>
    <xf numFmtId="0" fontId="0" fillId="0" borderId="68" xfId="0" applyFill="1" applyBorder="1" applyAlignment="1" applyProtection="1">
      <alignment horizontal="left" vertical="top" wrapText="1"/>
      <protection locked="0"/>
    </xf>
    <xf numFmtId="0" fontId="0" fillId="0" borderId="63" xfId="0" applyFill="1" applyBorder="1" applyAlignment="1" applyProtection="1">
      <alignment horizontal="left" vertical="top" wrapText="1"/>
      <protection locked="0"/>
    </xf>
    <xf numFmtId="0" fontId="0" fillId="0" borderId="87" xfId="0" applyFill="1" applyBorder="1" applyAlignment="1" applyProtection="1">
      <alignment horizontal="left" vertical="top" wrapText="1"/>
      <protection locked="0"/>
    </xf>
    <xf numFmtId="0" fontId="0" fillId="0" borderId="2" xfId="0" applyFill="1" applyBorder="1" applyAlignment="1" applyProtection="1">
      <alignment horizontal="left" vertical="top" wrapText="1"/>
      <protection locked="0"/>
    </xf>
    <xf numFmtId="0" fontId="0" fillId="0" borderId="0" xfId="0" applyFill="1" applyBorder="1" applyAlignment="1" applyProtection="1">
      <alignment horizontal="left" vertical="top" wrapText="1"/>
      <protection locked="0"/>
    </xf>
    <xf numFmtId="0" fontId="0" fillId="0" borderId="64" xfId="0" applyFill="1" applyBorder="1" applyAlignment="1" applyProtection="1">
      <alignment horizontal="left" vertical="top" wrapText="1"/>
      <protection locked="0"/>
    </xf>
    <xf numFmtId="0" fontId="0" fillId="0" borderId="4" xfId="0" applyFill="1" applyBorder="1" applyAlignment="1" applyProtection="1">
      <alignment horizontal="left" vertical="top" wrapText="1"/>
      <protection locked="0"/>
    </xf>
    <xf numFmtId="0" fontId="0" fillId="0" borderId="66" xfId="0" applyFill="1" applyBorder="1" applyAlignment="1" applyProtection="1">
      <alignment horizontal="left" vertical="top" wrapText="1"/>
      <protection locked="0"/>
    </xf>
    <xf numFmtId="0" fontId="0" fillId="0" borderId="69" xfId="0" applyFill="1" applyBorder="1" applyAlignment="1" applyProtection="1">
      <alignment horizontal="left" vertical="top" wrapText="1"/>
      <protection locked="0"/>
    </xf>
    <xf numFmtId="0" fontId="9" fillId="0" borderId="82" xfId="0" applyFont="1" applyBorder="1" applyAlignment="1" applyProtection="1">
      <alignment horizontal="left" wrapText="1"/>
      <protection locked="0"/>
    </xf>
    <xf numFmtId="0" fontId="9" fillId="0" borderId="83" xfId="0" applyFont="1" applyBorder="1" applyAlignment="1" applyProtection="1">
      <alignment horizontal="left" wrapText="1"/>
      <protection locked="0"/>
    </xf>
    <xf numFmtId="0" fontId="6" fillId="4" borderId="6" xfId="0" applyFont="1" applyFill="1" applyBorder="1" applyAlignment="1">
      <alignment vertical="center"/>
    </xf>
    <xf numFmtId="0" fontId="6" fillId="4" borderId="7" xfId="0" applyFont="1" applyFill="1" applyBorder="1" applyAlignment="1">
      <alignment vertical="center"/>
    </xf>
    <xf numFmtId="0" fontId="6" fillId="4" borderId="48" xfId="0" applyFont="1" applyFill="1" applyBorder="1" applyAlignment="1">
      <alignment vertical="center"/>
    </xf>
    <xf numFmtId="0" fontId="6" fillId="4" borderId="8" xfId="0" applyFont="1" applyFill="1" applyBorder="1" applyAlignment="1">
      <alignment vertical="center"/>
    </xf>
    <xf numFmtId="14" fontId="7" fillId="0" borderId="10" xfId="0" applyNumberFormat="1" applyFont="1" applyFill="1" applyBorder="1" applyAlignment="1" applyProtection="1">
      <alignment horizontal="left" vertical="center"/>
      <protection locked="0"/>
    </xf>
    <xf numFmtId="14" fontId="5" fillId="0" borderId="10" xfId="0" applyNumberFormat="1" applyFont="1" applyFill="1" applyBorder="1" applyAlignment="1" applyProtection="1">
      <alignment horizontal="left" vertical="center"/>
      <protection locked="0"/>
    </xf>
    <xf numFmtId="14" fontId="5" fillId="0" borderId="38" xfId="0" applyNumberFormat="1" applyFont="1" applyFill="1" applyBorder="1" applyAlignment="1" applyProtection="1">
      <alignment horizontal="left" vertical="center"/>
      <protection locked="0"/>
    </xf>
    <xf numFmtId="14" fontId="5" fillId="0" borderId="11" xfId="0" applyNumberFormat="1" applyFont="1" applyFill="1" applyBorder="1" applyAlignment="1" applyProtection="1">
      <alignment horizontal="left" vertical="center"/>
      <protection locked="0"/>
    </xf>
    <xf numFmtId="14" fontId="7" fillId="0" borderId="16" xfId="0" applyNumberFormat="1" applyFont="1" applyFill="1" applyBorder="1" applyAlignment="1" applyProtection="1">
      <alignment horizontal="left" vertical="center"/>
      <protection locked="0"/>
    </xf>
    <xf numFmtId="14" fontId="5" fillId="0" borderId="16" xfId="0" applyNumberFormat="1" applyFont="1" applyFill="1" applyBorder="1" applyAlignment="1" applyProtection="1">
      <alignment horizontal="left" vertical="center"/>
      <protection locked="0"/>
    </xf>
    <xf numFmtId="14" fontId="5" fillId="0" borderId="41" xfId="0" applyNumberFormat="1" applyFont="1" applyFill="1" applyBorder="1" applyAlignment="1" applyProtection="1">
      <alignment horizontal="left" vertical="center"/>
      <protection locked="0"/>
    </xf>
    <xf numFmtId="14" fontId="5" fillId="0" borderId="17" xfId="0" applyNumberFormat="1" applyFont="1" applyFill="1" applyBorder="1" applyAlignment="1" applyProtection="1">
      <alignment horizontal="left" vertical="center"/>
      <protection locked="0"/>
    </xf>
    <xf numFmtId="0" fontId="6" fillId="4" borderId="18" xfId="0" applyFont="1" applyFill="1" applyBorder="1" applyAlignment="1">
      <alignment horizontal="left" vertical="center"/>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xf>
    <xf numFmtId="0" fontId="6" fillId="4" borderId="1" xfId="0" applyFont="1" applyFill="1" applyBorder="1" applyAlignment="1">
      <alignment horizontal="center" vertical="center"/>
    </xf>
    <xf numFmtId="0" fontId="6" fillId="4" borderId="27" xfId="0" applyFont="1" applyFill="1" applyBorder="1" applyAlignment="1">
      <alignment horizontal="center" vertical="center"/>
    </xf>
    <xf numFmtId="0" fontId="6" fillId="4" borderId="29" xfId="0" applyFont="1" applyFill="1" applyBorder="1" applyAlignment="1">
      <alignment horizontal="center" vertical="center"/>
    </xf>
    <xf numFmtId="0" fontId="39" fillId="4" borderId="95" xfId="0" applyFont="1" applyFill="1" applyBorder="1" applyAlignment="1">
      <alignment horizontal="center" vertical="center" wrapText="1"/>
    </xf>
    <xf numFmtId="0" fontId="39" fillId="4" borderId="5" xfId="0" applyFont="1" applyFill="1" applyBorder="1" applyAlignment="1">
      <alignment horizontal="center" vertical="center" wrapText="1"/>
    </xf>
    <xf numFmtId="4" fontId="9" fillId="7" borderId="13" xfId="0" applyNumberFormat="1" applyFont="1" applyFill="1" applyBorder="1" applyAlignment="1" applyProtection="1">
      <alignment horizontal="right" vertical="center"/>
      <protection locked="0"/>
    </xf>
    <xf numFmtId="4" fontId="9" fillId="7" borderId="14" xfId="0" applyNumberFormat="1" applyFont="1" applyFill="1" applyBorder="1" applyAlignment="1" applyProtection="1">
      <alignment horizontal="right" vertical="center"/>
      <protection locked="0"/>
    </xf>
    <xf numFmtId="4" fontId="6" fillId="4" borderId="58" xfId="0" applyNumberFormat="1" applyFont="1" applyFill="1" applyBorder="1" applyAlignment="1">
      <alignment vertical="distributed" wrapText="1"/>
    </xf>
    <xf numFmtId="4" fontId="6" fillId="4" borderId="55" xfId="0" applyNumberFormat="1" applyFont="1" applyFill="1" applyBorder="1" applyAlignment="1">
      <alignment vertical="distributed" wrapText="1"/>
    </xf>
    <xf numFmtId="4" fontId="6" fillId="4" borderId="54" xfId="0" applyNumberFormat="1" applyFont="1" applyFill="1" applyBorder="1" applyAlignment="1">
      <alignment vertical="distributed"/>
    </xf>
    <xf numFmtId="4" fontId="6" fillId="4" borderId="59" xfId="0" applyNumberFormat="1" applyFont="1" applyFill="1" applyBorder="1" applyAlignment="1">
      <alignment vertical="distributed"/>
    </xf>
    <xf numFmtId="4" fontId="22" fillId="0" borderId="27" xfId="0" applyNumberFormat="1" applyFont="1" applyBorder="1" applyAlignment="1" applyProtection="1">
      <alignment horizontal="right" vertical="center"/>
    </xf>
    <xf numFmtId="0" fontId="3" fillId="0" borderId="88" xfId="0" applyFont="1" applyBorder="1" applyAlignment="1">
      <alignment horizontal="right" vertical="center"/>
    </xf>
    <xf numFmtId="0" fontId="3" fillId="0" borderId="89" xfId="0" applyFont="1" applyBorder="1" applyAlignment="1">
      <alignment horizontal="right" vertical="center"/>
    </xf>
    <xf numFmtId="0" fontId="21" fillId="0" borderId="65" xfId="0" applyFont="1" applyBorder="1" applyAlignment="1" applyProtection="1">
      <alignment horizontal="left" wrapText="1"/>
      <protection locked="0"/>
    </xf>
    <xf numFmtId="0" fontId="36" fillId="4" borderId="65" xfId="0" applyFont="1" applyFill="1" applyBorder="1" applyAlignment="1">
      <alignment horizontal="left"/>
    </xf>
    <xf numFmtId="0" fontId="21" fillId="0" borderId="65" xfId="0" applyFont="1" applyFill="1" applyBorder="1" applyAlignment="1" applyProtection="1">
      <alignment horizontal="left" wrapText="1"/>
      <protection locked="0"/>
    </xf>
    <xf numFmtId="14" fontId="21" fillId="0" borderId="65" xfId="0" applyNumberFormat="1" applyFont="1" applyBorder="1" applyAlignment="1" applyProtection="1">
      <alignment horizontal="left" wrapText="1"/>
      <protection locked="0"/>
    </xf>
    <xf numFmtId="0" fontId="36" fillId="4" borderId="65" xfId="0" applyFont="1" applyFill="1" applyBorder="1" applyAlignment="1">
      <alignment horizontal="left" wrapText="1"/>
    </xf>
    <xf numFmtId="0" fontId="17" fillId="0" borderId="76" xfId="0" applyFont="1" applyBorder="1" applyAlignment="1">
      <alignment horizontal="left"/>
    </xf>
    <xf numFmtId="0" fontId="0" fillId="0" borderId="38" xfId="0" applyFont="1" applyFill="1" applyBorder="1" applyAlignment="1" applyProtection="1">
      <alignment horizontal="left" vertical="top" wrapText="1"/>
      <protection locked="0"/>
    </xf>
    <xf numFmtId="0" fontId="0" fillId="0" borderId="32" xfId="0" applyFont="1" applyFill="1" applyBorder="1" applyAlignment="1" applyProtection="1">
      <alignment horizontal="left" vertical="top" wrapText="1"/>
      <protection locked="0"/>
    </xf>
    <xf numFmtId="0" fontId="0" fillId="0" borderId="40" xfId="0" applyFont="1" applyFill="1" applyBorder="1" applyAlignment="1" applyProtection="1">
      <alignment horizontal="left" vertical="top" wrapText="1"/>
      <protection locked="0"/>
    </xf>
    <xf numFmtId="0" fontId="3" fillId="9" borderId="54" xfId="0" applyFont="1" applyFill="1" applyBorder="1" applyAlignment="1">
      <alignment horizontal="right" vertical="center"/>
    </xf>
    <xf numFmtId="0" fontId="3" fillId="9" borderId="58" xfId="0" applyFont="1" applyFill="1" applyBorder="1" applyAlignment="1">
      <alignment horizontal="right" vertical="center"/>
    </xf>
    <xf numFmtId="0" fontId="3" fillId="9" borderId="55" xfId="0" applyFont="1" applyFill="1" applyBorder="1" applyAlignment="1">
      <alignment horizontal="right" vertical="center"/>
    </xf>
    <xf numFmtId="0" fontId="3" fillId="4" borderId="6" xfId="0" applyFont="1" applyFill="1" applyBorder="1" applyAlignment="1">
      <alignment horizontal="right" vertical="center"/>
    </xf>
    <xf numFmtId="0" fontId="3" fillId="4" borderId="7" xfId="0" applyFont="1" applyFill="1" applyBorder="1" applyAlignment="1">
      <alignment horizontal="right" vertical="center"/>
    </xf>
    <xf numFmtId="0" fontId="3" fillId="4" borderId="48" xfId="0" applyFont="1" applyFill="1" applyBorder="1" applyAlignment="1">
      <alignment horizontal="right" vertical="center"/>
    </xf>
    <xf numFmtId="0" fontId="20" fillId="4" borderId="15" xfId="0" applyFont="1" applyFill="1" applyBorder="1" applyAlignment="1">
      <alignment horizontal="right" vertical="center"/>
    </xf>
    <xf numFmtId="0" fontId="20" fillId="4" borderId="16" xfId="0" applyFont="1" applyFill="1" applyBorder="1" applyAlignment="1">
      <alignment horizontal="right" vertical="center"/>
    </xf>
    <xf numFmtId="0" fontId="20" fillId="4" borderId="41" xfId="0" applyFont="1" applyFill="1" applyBorder="1" applyAlignment="1">
      <alignment horizontal="right" vertical="center"/>
    </xf>
    <xf numFmtId="0" fontId="38" fillId="0" borderId="106" xfId="0" applyFont="1" applyBorder="1" applyAlignment="1" applyProtection="1">
      <alignment horizontal="left"/>
      <protection locked="0"/>
    </xf>
    <xf numFmtId="0" fontId="38" fillId="0" borderId="66" xfId="0" applyFont="1" applyBorder="1" applyAlignment="1" applyProtection="1">
      <alignment horizontal="left"/>
      <protection locked="0"/>
    </xf>
    <xf numFmtId="0" fontId="3" fillId="4" borderId="18" xfId="0" applyFont="1" applyFill="1" applyBorder="1" applyAlignment="1">
      <alignment horizontal="left" vertical="center" wrapText="1"/>
    </xf>
    <xf numFmtId="0" fontId="3" fillId="4" borderId="19" xfId="0" applyFont="1" applyFill="1" applyBorder="1" applyAlignment="1">
      <alignment horizontal="left" vertical="center"/>
    </xf>
    <xf numFmtId="0" fontId="3" fillId="4" borderId="20" xfId="0" applyFont="1" applyFill="1" applyBorder="1" applyAlignment="1">
      <alignment horizontal="left" vertical="center"/>
    </xf>
    <xf numFmtId="0" fontId="0" fillId="0" borderId="55" xfId="0" applyFont="1" applyFill="1" applyBorder="1" applyAlignment="1" applyProtection="1">
      <alignment horizontal="left" vertical="center"/>
      <protection locked="0"/>
    </xf>
    <xf numFmtId="0" fontId="0" fillId="0" borderId="81" xfId="0" applyFont="1" applyFill="1" applyBorder="1" applyAlignment="1" applyProtection="1">
      <alignment horizontal="left" vertical="center"/>
      <protection locked="0"/>
    </xf>
    <xf numFmtId="0" fontId="0" fillId="0" borderId="74" xfId="0" applyFont="1" applyFill="1" applyBorder="1" applyAlignment="1" applyProtection="1">
      <alignment horizontal="left" vertical="center"/>
      <protection locked="0"/>
    </xf>
    <xf numFmtId="0" fontId="0" fillId="0" borderId="41" xfId="0" applyFont="1" applyFill="1" applyBorder="1" applyAlignment="1" applyProtection="1">
      <alignment horizontal="left" vertical="top" wrapText="1"/>
      <protection locked="0"/>
    </xf>
    <xf numFmtId="0" fontId="0" fillId="0" borderId="22" xfId="0" applyFont="1" applyFill="1" applyBorder="1" applyAlignment="1" applyProtection="1">
      <alignment horizontal="left" vertical="top" wrapText="1"/>
      <protection locked="0"/>
    </xf>
    <xf numFmtId="0" fontId="0" fillId="0" borderId="23" xfId="0" applyFont="1" applyFill="1" applyBorder="1" applyAlignment="1" applyProtection="1">
      <alignment horizontal="left" vertical="top" wrapText="1"/>
      <protection locked="0"/>
    </xf>
    <xf numFmtId="0" fontId="3" fillId="4" borderId="12" xfId="0" applyFont="1" applyFill="1" applyBorder="1" applyAlignment="1">
      <alignment horizontal="right" vertical="center"/>
    </xf>
    <xf numFmtId="0" fontId="3" fillId="4" borderId="13" xfId="0" applyFont="1" applyFill="1" applyBorder="1" applyAlignment="1">
      <alignment horizontal="right" vertical="center"/>
    </xf>
    <xf numFmtId="0" fontId="3" fillId="4" borderId="46" xfId="0" applyFont="1" applyFill="1" applyBorder="1" applyAlignment="1">
      <alignment horizontal="right" vertical="center"/>
    </xf>
    <xf numFmtId="0" fontId="3" fillId="0" borderId="21" xfId="0" applyFont="1" applyFill="1" applyBorder="1" applyAlignment="1" applyProtection="1">
      <alignment horizontal="left" vertical="top" wrapText="1"/>
      <protection locked="0"/>
    </xf>
    <xf numFmtId="0" fontId="3" fillId="0" borderId="22" xfId="0" applyFont="1" applyFill="1" applyBorder="1" applyAlignment="1" applyProtection="1">
      <alignment horizontal="left" vertical="top" wrapText="1"/>
      <protection locked="0"/>
    </xf>
    <xf numFmtId="0" fontId="3" fillId="0" borderId="23" xfId="0" applyFont="1" applyFill="1" applyBorder="1" applyAlignment="1" applyProtection="1">
      <alignment horizontal="left" vertical="top" wrapText="1"/>
      <protection locked="0"/>
    </xf>
    <xf numFmtId="0" fontId="3" fillId="4" borderId="48" xfId="0" applyFont="1" applyFill="1" applyBorder="1" applyAlignment="1">
      <alignment horizontal="left" vertical="center" wrapText="1"/>
    </xf>
    <xf numFmtId="0" fontId="3" fillId="4" borderId="19" xfId="0" applyFont="1" applyFill="1" applyBorder="1" applyAlignment="1">
      <alignment horizontal="left" vertical="center" wrapText="1"/>
    </xf>
    <xf numFmtId="0" fontId="3" fillId="4" borderId="20" xfId="0" applyFont="1" applyFill="1" applyBorder="1" applyAlignment="1">
      <alignment horizontal="left" vertical="center" wrapText="1"/>
    </xf>
    <xf numFmtId="0" fontId="0" fillId="0" borderId="0" xfId="0" applyFill="1" applyBorder="1" applyAlignment="1" applyProtection="1">
      <alignment horizontal="left" vertical="center"/>
      <protection locked="0"/>
    </xf>
    <xf numFmtId="0" fontId="64" fillId="0" borderId="0" xfId="0" applyFont="1" applyProtection="1">
      <protection locked="0"/>
    </xf>
    <xf numFmtId="0" fontId="0" fillId="0" borderId="0" xfId="0" applyProtection="1">
      <protection locked="0"/>
    </xf>
    <xf numFmtId="167" fontId="66" fillId="0" borderId="0" xfId="7" applyNumberFormat="1" applyFont="1" applyFill="1" applyBorder="1" applyAlignment="1" applyProtection="1">
      <alignment horizontal="center"/>
    </xf>
    <xf numFmtId="167" fontId="66" fillId="0" borderId="64" xfId="7" applyNumberFormat="1" applyFont="1" applyFill="1" applyBorder="1" applyAlignment="1" applyProtection="1">
      <alignment horizontal="center"/>
    </xf>
    <xf numFmtId="0" fontId="66" fillId="12" borderId="118" xfId="0" applyFont="1" applyFill="1" applyBorder="1" applyAlignment="1">
      <alignment horizontal="left"/>
    </xf>
    <xf numFmtId="0" fontId="66" fillId="12" borderId="119" xfId="0" applyFont="1" applyFill="1" applyBorder="1" applyAlignment="1">
      <alignment horizontal="left"/>
    </xf>
    <xf numFmtId="3" fontId="66" fillId="0" borderId="65" xfId="0" applyNumberFormat="1" applyFont="1" applyBorder="1" applyAlignment="1">
      <alignment horizontal="left" vertical="distributed"/>
    </xf>
    <xf numFmtId="0" fontId="66" fillId="0" borderId="125" xfId="0" applyFont="1" applyBorder="1" applyAlignment="1">
      <alignment horizontal="left"/>
    </xf>
    <xf numFmtId="0" fontId="66" fillId="0" borderId="65" xfId="0" applyFont="1" applyBorder="1" applyAlignment="1">
      <alignment horizontal="left"/>
    </xf>
    <xf numFmtId="3" fontId="66" fillId="0" borderId="116" xfId="0" applyNumberFormat="1" applyFont="1" applyBorder="1" applyAlignment="1">
      <alignment horizontal="left" vertical="distributed"/>
    </xf>
    <xf numFmtId="0" fontId="66" fillId="0" borderId="135" xfId="0" applyFont="1" applyBorder="1" applyAlignment="1">
      <alignment horizontal="left" vertical="distributed"/>
    </xf>
    <xf numFmtId="0" fontId="66" fillId="0" borderId="3" xfId="0" applyFont="1" applyBorder="1" applyAlignment="1">
      <alignment horizontal="left" vertical="distributed"/>
    </xf>
    <xf numFmtId="0" fontId="66" fillId="0" borderId="92" xfId="0" applyFont="1" applyBorder="1" applyAlignment="1">
      <alignment horizontal="left"/>
    </xf>
    <xf numFmtId="0" fontId="66" fillId="0" borderId="93" xfId="0" applyFont="1" applyBorder="1" applyAlignment="1">
      <alignment horizontal="left"/>
    </xf>
    <xf numFmtId="3" fontId="67" fillId="0" borderId="65" xfId="0" applyNumberFormat="1" applyFont="1" applyBorder="1" applyAlignment="1">
      <alignment horizontal="left" vertical="distributed"/>
    </xf>
    <xf numFmtId="0" fontId="68" fillId="0" borderId="0" xfId="0" applyFont="1" applyAlignment="1" applyProtection="1">
      <alignment horizontal="justify" vertical="center"/>
      <protection locked="0"/>
    </xf>
    <xf numFmtId="0" fontId="62" fillId="0" borderId="0" xfId="0" applyFont="1" applyAlignment="1">
      <alignment horizontal="left" wrapText="1"/>
    </xf>
    <xf numFmtId="0" fontId="63" fillId="0" borderId="0" xfId="0" applyFont="1"/>
    <xf numFmtId="0" fontId="3" fillId="0" borderId="115" xfId="0" applyFont="1" applyBorder="1"/>
    <xf numFmtId="0" fontId="64" fillId="19" borderId="116" xfId="0" applyFont="1" applyFill="1" applyBorder="1" applyAlignment="1" applyProtection="1">
      <alignment horizontal="left" vertical="distributed" wrapText="1"/>
      <protection locked="0"/>
    </xf>
    <xf numFmtId="0" fontId="64" fillId="19" borderId="3" xfId="0" applyFont="1" applyFill="1" applyBorder="1" applyAlignment="1" applyProtection="1">
      <alignment horizontal="left" vertical="distributed" wrapText="1"/>
      <protection locked="0"/>
    </xf>
    <xf numFmtId="0" fontId="64" fillId="19" borderId="117" xfId="0" applyFont="1" applyFill="1" applyBorder="1" applyAlignment="1" applyProtection="1">
      <alignment horizontal="left" vertical="distributed" wrapText="1"/>
      <protection locked="0"/>
    </xf>
    <xf numFmtId="3" fontId="65" fillId="0" borderId="0" xfId="0" applyNumberFormat="1" applyFont="1" applyAlignment="1" applyProtection="1">
      <alignment horizontal="left" wrapText="1"/>
      <protection locked="0"/>
    </xf>
    <xf numFmtId="0" fontId="0" fillId="0" borderId="0" xfId="0" applyAlignment="1">
      <alignment horizontal="left"/>
    </xf>
    <xf numFmtId="0" fontId="66" fillId="4" borderId="118" xfId="0" applyFont="1" applyFill="1" applyBorder="1" applyAlignment="1">
      <alignment horizontal="center"/>
    </xf>
    <xf numFmtId="0" fontId="66" fillId="4" borderId="119" xfId="0" applyFont="1" applyFill="1" applyBorder="1" applyAlignment="1">
      <alignment horizontal="center"/>
    </xf>
    <xf numFmtId="0" fontId="66" fillId="4" borderId="120" xfId="0" applyFont="1" applyFill="1" applyBorder="1" applyAlignment="1">
      <alignment horizontal="center"/>
    </xf>
    <xf numFmtId="0" fontId="66" fillId="4" borderId="121" xfId="0" applyFont="1" applyFill="1" applyBorder="1" applyAlignment="1">
      <alignment horizontal="center"/>
    </xf>
    <xf numFmtId="4" fontId="67" fillId="12" borderId="122" xfId="0" applyNumberFormat="1" applyFont="1" applyFill="1" applyBorder="1" applyAlignment="1">
      <alignment horizontal="center"/>
    </xf>
    <xf numFmtId="4" fontId="67" fillId="12" borderId="123" xfId="0" applyNumberFormat="1" applyFont="1" applyFill="1" applyBorder="1" applyAlignment="1">
      <alignment horizontal="center"/>
    </xf>
    <xf numFmtId="49" fontId="29" fillId="0" borderId="82" xfId="0" applyNumberFormat="1" applyFont="1" applyBorder="1" applyAlignment="1">
      <alignment horizontal="left" vertical="center" wrapText="1"/>
    </xf>
    <xf numFmtId="49" fontId="29" fillId="0" borderId="83" xfId="0" applyNumberFormat="1" applyFont="1" applyBorder="1" applyAlignment="1">
      <alignment horizontal="left" vertical="center" wrapText="1"/>
    </xf>
    <xf numFmtId="49" fontId="29" fillId="0" borderId="84" xfId="0" applyNumberFormat="1" applyFont="1" applyBorder="1" applyAlignment="1">
      <alignment horizontal="left" vertical="center" wrapText="1"/>
    </xf>
    <xf numFmtId="0" fontId="8" fillId="13" borderId="83" xfId="0" applyFont="1" applyFill="1" applyBorder="1" applyAlignment="1">
      <alignment horizontal="left" vertical="top" wrapText="1"/>
    </xf>
    <xf numFmtId="0" fontId="8" fillId="13" borderId="84" xfId="0" applyFont="1" applyFill="1" applyBorder="1" applyAlignment="1">
      <alignment horizontal="left" vertical="top" wrapText="1"/>
    </xf>
    <xf numFmtId="49" fontId="9" fillId="0" borderId="107" xfId="0" applyNumberFormat="1" applyFont="1" applyBorder="1" applyAlignment="1">
      <alignment horizontal="left"/>
    </xf>
    <xf numFmtId="49" fontId="9" fillId="0" borderId="0" xfId="0" applyNumberFormat="1" applyFont="1" applyBorder="1" applyAlignment="1">
      <alignment horizontal="left"/>
    </xf>
    <xf numFmtId="49" fontId="25" fillId="0" borderId="107" xfId="0" applyNumberFormat="1" applyFont="1" applyBorder="1" applyAlignment="1">
      <alignment horizontal="left" vertical="center"/>
    </xf>
    <xf numFmtId="49" fontId="25" fillId="0" borderId="0" xfId="0" applyNumberFormat="1" applyFont="1" applyBorder="1" applyAlignment="1">
      <alignment horizontal="left" vertical="center"/>
    </xf>
    <xf numFmtId="49" fontId="9" fillId="0" borderId="76" xfId="0" applyNumberFormat="1" applyFont="1" applyBorder="1" applyAlignment="1">
      <alignment vertical="center" wrapText="1"/>
    </xf>
    <xf numFmtId="49" fontId="29" fillId="0" borderId="76" xfId="0" applyNumberFormat="1" applyFont="1" applyBorder="1" applyAlignment="1">
      <alignment vertical="center" wrapText="1"/>
    </xf>
    <xf numFmtId="49" fontId="9" fillId="0" borderId="76" xfId="0" applyNumberFormat="1" applyFont="1" applyBorder="1" applyAlignment="1">
      <alignment horizontal="left" vertical="center"/>
    </xf>
    <xf numFmtId="49" fontId="28" fillId="0" borderId="76" xfId="0" applyNumberFormat="1" applyFont="1" applyBorder="1" applyAlignment="1">
      <alignment vertical="center" wrapText="1"/>
    </xf>
    <xf numFmtId="0" fontId="29" fillId="0" borderId="76" xfId="0" applyNumberFormat="1" applyFont="1" applyBorder="1" applyAlignment="1">
      <alignment vertical="center" wrapText="1"/>
    </xf>
    <xf numFmtId="0" fontId="38" fillId="0" borderId="107" xfId="0" applyFont="1" applyBorder="1" applyAlignment="1" applyProtection="1">
      <alignment horizontal="left"/>
      <protection locked="0"/>
    </xf>
    <xf numFmtId="0" fontId="38" fillId="0" borderId="0" xfId="0" applyFont="1" applyBorder="1" applyAlignment="1" applyProtection="1">
      <alignment horizontal="left"/>
      <protection locked="0"/>
    </xf>
    <xf numFmtId="0" fontId="49" fillId="15" borderId="111" xfId="0" applyFont="1" applyFill="1" applyBorder="1" applyAlignment="1">
      <alignment horizontal="justify" vertical="center" wrapText="1"/>
    </xf>
    <xf numFmtId="0" fontId="49" fillId="15" borderId="112" xfId="0" applyFont="1" applyFill="1" applyBorder="1" applyAlignment="1">
      <alignment horizontal="justify" vertical="center" wrapText="1"/>
    </xf>
    <xf numFmtId="0" fontId="49" fillId="15" borderId="113" xfId="0" applyFont="1" applyFill="1" applyBorder="1" applyAlignment="1">
      <alignment horizontal="justify" vertical="center" wrapText="1"/>
    </xf>
  </cellXfs>
  <cellStyles count="8">
    <cellStyle name="Hiperpovezava" xfId="6" builtinId="8"/>
    <cellStyle name="Navadno" xfId="0" builtinId="0"/>
    <cellStyle name="Navadno 2" xfId="3" xr:uid="{00000000-0005-0000-0000-000001000000}"/>
    <cellStyle name="Odstotek" xfId="1" builtinId="5"/>
    <cellStyle name="Poudarek3" xfId="2" builtinId="37"/>
    <cellStyle name="Valuta" xfId="7" builtinId="4"/>
    <cellStyle name="Vejica" xfId="5" builtinId="3"/>
    <cellStyle name="Vejica 2" xfId="4" xr:uid="{00000000-0005-0000-0000-000005000000}"/>
  </cellStyles>
  <dxfs count="44">
    <dxf>
      <font>
        <color rgb="FFC00000"/>
      </font>
      <fill>
        <patternFill>
          <bgColor rgb="FFFFCCCC"/>
        </patternFill>
      </fill>
    </dxf>
    <dxf>
      <font>
        <color rgb="FF00B050"/>
      </font>
      <fill>
        <patternFill>
          <bgColor theme="9" tint="0.59996337778862885"/>
        </patternFill>
      </fill>
    </dxf>
    <dxf>
      <font>
        <color rgb="FFC00000"/>
      </font>
      <fill>
        <patternFill>
          <bgColor rgb="FFFFCCCC"/>
        </patternFill>
      </fill>
    </dxf>
    <dxf>
      <font>
        <color rgb="FF00B050"/>
      </font>
      <fill>
        <patternFill>
          <bgColor theme="9" tint="0.59996337778862885"/>
        </patternFill>
      </fill>
    </dxf>
    <dxf>
      <font>
        <color rgb="FFC00000"/>
      </font>
      <fill>
        <patternFill>
          <bgColor rgb="FFFFCCCC"/>
        </patternFill>
      </fill>
    </dxf>
    <dxf>
      <font>
        <color rgb="FF00B050"/>
      </font>
      <fill>
        <patternFill>
          <bgColor theme="9" tint="0.59996337778862885"/>
        </patternFill>
      </fill>
    </dxf>
    <dxf>
      <font>
        <color rgb="FFC00000"/>
      </font>
      <fill>
        <patternFill>
          <bgColor rgb="FFFFCCCC"/>
        </patternFill>
      </fill>
    </dxf>
    <dxf>
      <font>
        <color rgb="FF00B050"/>
      </font>
      <fill>
        <patternFill>
          <bgColor theme="9" tint="0.59996337778862885"/>
        </patternFill>
      </fill>
    </dxf>
    <dxf>
      <font>
        <color rgb="FFC00000"/>
      </font>
      <fill>
        <patternFill>
          <bgColor rgb="FFFFCCCC"/>
        </patternFill>
      </fill>
    </dxf>
    <dxf>
      <font>
        <color rgb="FF00B050"/>
      </font>
      <fill>
        <patternFill>
          <bgColor theme="9" tint="0.59996337778862885"/>
        </patternFill>
      </fill>
    </dxf>
    <dxf>
      <font>
        <color rgb="FFC00000"/>
      </font>
      <fill>
        <patternFill>
          <bgColor rgb="FFFFCCCC"/>
        </patternFill>
      </fill>
    </dxf>
    <dxf>
      <font>
        <color rgb="FF00B050"/>
      </font>
      <fill>
        <patternFill>
          <bgColor theme="9" tint="0.59996337778862885"/>
        </patternFill>
      </fill>
    </dxf>
    <dxf>
      <font>
        <color auto="1"/>
      </font>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9C0006"/>
      </font>
      <fill>
        <patternFill>
          <bgColor rgb="FFFFC7CE"/>
        </patternFill>
      </fill>
    </dxf>
    <dxf>
      <fill>
        <patternFill>
          <bgColor rgb="FFFFC7CE"/>
        </patternFill>
      </fill>
    </dxf>
    <dxf>
      <fill>
        <patternFill>
          <bgColor theme="9" tint="0.79998168889431442"/>
        </patternFill>
      </fill>
    </dxf>
    <dxf>
      <fill>
        <patternFill>
          <bgColor theme="6" tint="0.59996337778862885"/>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CCCC"/>
        </patternFill>
      </fill>
    </dxf>
    <dxf>
      <font>
        <color rgb="FF00B050"/>
      </font>
      <fill>
        <patternFill>
          <bgColor theme="9" tint="0.59996337778862885"/>
        </patternFill>
      </fill>
    </dxf>
    <dxf>
      <font>
        <color rgb="FFC00000"/>
      </font>
      <fill>
        <patternFill>
          <bgColor rgb="FFFFCCCC"/>
        </patternFill>
      </fill>
    </dxf>
    <dxf>
      <font>
        <color rgb="FF00B050"/>
      </font>
      <fill>
        <patternFill>
          <bgColor theme="9" tint="0.59996337778862885"/>
        </patternFill>
      </fill>
    </dxf>
    <dxf>
      <fill>
        <patternFill>
          <bgColor theme="6" tint="0.59996337778862885"/>
        </patternFill>
      </fill>
    </dxf>
    <dxf>
      <fill>
        <patternFill>
          <bgColor theme="6" tint="0.59996337778862885"/>
        </patternFill>
      </fill>
    </dxf>
    <dxf>
      <fill>
        <patternFill>
          <bgColor theme="9" tint="0.79998168889431442"/>
        </patternFill>
      </fill>
    </dxf>
    <dxf>
      <font>
        <color rgb="FF9C0006"/>
      </font>
      <fill>
        <patternFill>
          <bgColor rgb="FFFFC7CE"/>
        </patternFill>
      </fill>
    </dxf>
    <dxf>
      <fill>
        <patternFill>
          <bgColor theme="9" tint="0.79998168889431442"/>
        </patternFill>
      </fill>
    </dxf>
    <dxf>
      <fill>
        <patternFill>
          <bgColor theme="9" tint="0.79998168889431442"/>
        </patternFill>
      </fill>
    </dxf>
    <dxf>
      <fill>
        <patternFill>
          <bgColor theme="9" tint="0.79998168889431442"/>
        </patternFill>
      </fill>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xdr:from>
      <xdr:col>0</xdr:col>
      <xdr:colOff>679449</xdr:colOff>
      <xdr:row>2</xdr:row>
      <xdr:rowOff>25400</xdr:rowOff>
    </xdr:from>
    <xdr:to>
      <xdr:col>4</xdr:col>
      <xdr:colOff>349250</xdr:colOff>
      <xdr:row>5</xdr:row>
      <xdr:rowOff>38100</xdr:rowOff>
    </xdr:to>
    <xdr:pic>
      <xdr:nvPicPr>
        <xdr:cNvPr id="2" name="Slika 28">
          <a:extLst>
            <a:ext uri="{FF2B5EF4-FFF2-40B4-BE49-F238E27FC236}">
              <a16:creationId xmlns:a16="http://schemas.microsoft.com/office/drawing/2014/main" id="{88BF4117-FB04-4629-A20E-569FD589B52A}"/>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79449" y="419100"/>
          <a:ext cx="6045201" cy="603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679451</xdr:colOff>
      <xdr:row>2</xdr:row>
      <xdr:rowOff>152400</xdr:rowOff>
    </xdr:from>
    <xdr:to>
      <xdr:col>6</xdr:col>
      <xdr:colOff>486723</xdr:colOff>
      <xdr:row>6</xdr:row>
      <xdr:rowOff>184150</xdr:rowOff>
    </xdr:to>
    <xdr:pic>
      <xdr:nvPicPr>
        <xdr:cNvPr id="3" name="Slika 2" descr="LOGO-zelena-pozitiv-obrezan__FitWzk4MCw5ODAsImMzZDVhYzg2MzkiXQ">
          <a:extLst>
            <a:ext uri="{FF2B5EF4-FFF2-40B4-BE49-F238E27FC236}">
              <a16:creationId xmlns:a16="http://schemas.microsoft.com/office/drawing/2014/main" id="{B3B2C892-6982-4BA0-BB14-64CDEFF4319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54851" y="546100"/>
          <a:ext cx="1420172" cy="81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6</xdr:col>
      <xdr:colOff>501650</xdr:colOff>
      <xdr:row>2</xdr:row>
      <xdr:rowOff>76200</xdr:rowOff>
    </xdr:from>
    <xdr:to>
      <xdr:col>12</xdr:col>
      <xdr:colOff>45122</xdr:colOff>
      <xdr:row>7</xdr:row>
      <xdr:rowOff>44450</xdr:rowOff>
    </xdr:to>
    <xdr:pic>
      <xdr:nvPicPr>
        <xdr:cNvPr id="4" name="Slika 3" descr="SL_Co-fundedbytheEU_RGB_POS">
          <a:extLst>
            <a:ext uri="{FF2B5EF4-FFF2-40B4-BE49-F238E27FC236}">
              <a16:creationId xmlns:a16="http://schemas.microsoft.com/office/drawing/2014/main" id="{DCDB9441-3233-4A95-A24C-7D4703FC883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489950" y="469900"/>
          <a:ext cx="3778922"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1448906</xdr:colOff>
      <xdr:row>155</xdr:row>
      <xdr:rowOff>516834</xdr:rowOff>
    </xdr:from>
    <xdr:to>
      <xdr:col>3</xdr:col>
      <xdr:colOff>154609</xdr:colOff>
      <xdr:row>156</xdr:row>
      <xdr:rowOff>0</xdr:rowOff>
    </xdr:to>
    <xdr:sp macro="" textlink="">
      <xdr:nvSpPr>
        <xdr:cNvPr id="6" name="PoljeZBesedilom 5">
          <a:extLst>
            <a:ext uri="{FF2B5EF4-FFF2-40B4-BE49-F238E27FC236}">
              <a16:creationId xmlns:a16="http://schemas.microsoft.com/office/drawing/2014/main" id="{787C48A6-B289-C0C8-94C7-B70068EE9BB0}"/>
            </a:ext>
          </a:extLst>
        </xdr:cNvPr>
        <xdr:cNvSpPr txBox="1"/>
      </xdr:nvSpPr>
      <xdr:spPr>
        <a:xfrm>
          <a:off x="5739297" y="57849051"/>
          <a:ext cx="202095" cy="41799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l-SI" sz="800"/>
            <a:t>4</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ownloads/Razpisni%20obrazec%203b%20podatki%20o%20ukrepu%20-%20verzija%202.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5.12.2017_HORIZONTALNA%20_FINAN&#268;NA%20TABELA-unlckd-NOVA%20TABELA-aopara4-9_27-02-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vodila"/>
      <sheetName val="Vrste stroškov OU"/>
      <sheetName val="Opis operacije"/>
      <sheetName val="Infrastruktura za pešce"/>
      <sheetName val="Pešci (križišča)"/>
      <sheetName val="Pešci (prehodi)"/>
      <sheetName val="Pešci (sharedspace)"/>
      <sheetName val="Kolesarske povezave"/>
      <sheetName val="Parkirišča za kolesa"/>
      <sheetName val="Sistem izposoje javnih koles"/>
      <sheetName val="Avt.postajališča"/>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ow r="63">
          <cell r="A63" t="str">
            <v>da</v>
          </cell>
        </row>
        <row r="64">
          <cell r="A64" t="str">
            <v>ne</v>
          </cell>
        </row>
      </sheetData>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KUPAJ PREGLED"/>
      <sheetName val="VERONIKA"/>
      <sheetName val="ANDREJ"/>
      <sheetName val="ANTONIJA"/>
      <sheetName val="4 SKRBNIK"/>
      <sheetName val="PODATKI"/>
      <sheetName val="NOVA TABELA-aopara"/>
      <sheetName val="realizacija CPS-primer stolpcev"/>
      <sheetName val="ANDREJ-razširjena tabela"/>
      <sheetName val="PODATKI-JRT UTM-1.-posod. 26.2."/>
      <sheetName val="PODATKI-AO-VSE OBČINE-skup. tab"/>
      <sheetName val="PODATKI2-cps občine-aopara"/>
    </sheetNames>
    <sheetDataSet>
      <sheetData sheetId="0"/>
      <sheetData sheetId="1"/>
      <sheetData sheetId="2"/>
      <sheetData sheetId="3"/>
      <sheetData sheetId="4"/>
      <sheetData sheetId="5"/>
      <sheetData sheetId="6"/>
      <sheetData sheetId="7"/>
      <sheetData sheetId="8"/>
      <sheetData sheetId="9"/>
      <sheetData sheetId="10"/>
      <sheetData sheetId="11">
        <row r="2">
          <cell r="A2" t="str">
            <v>Mestna občina Kranj</v>
          </cell>
          <cell r="B2" t="str">
            <v>Z</v>
          </cell>
          <cell r="C2" t="str">
            <v>Gorenjska</v>
          </cell>
          <cell r="D2" t="str">
            <v>Slovenski trg 1</v>
          </cell>
          <cell r="E2" t="str">
            <v>4000 Kranj</v>
          </cell>
          <cell r="F2" t="str">
            <v>Boštjan Trilar</v>
          </cell>
          <cell r="G2" t="str">
            <v>SI55789935</v>
          </cell>
          <cell r="H2">
            <v>5874653000</v>
          </cell>
          <cell r="I2" t="str">
            <v>SI56 0125 2010 0006 472</v>
          </cell>
          <cell r="J2" t="str">
            <v>Banka Slovenije, Ljubljana</v>
          </cell>
          <cell r="K2" t="str">
            <v>Andraž Hladnik Jure Buh</v>
          </cell>
          <cell r="L2" t="str">
            <v>04/23 73 354</v>
          </cell>
          <cell r="M2" t="str">
            <v>04/ 23 73 106</v>
          </cell>
        </row>
        <row r="3">
          <cell r="A3" t="str">
            <v>Mestna občina Koper</v>
          </cell>
          <cell r="B3" t="str">
            <v>Z</v>
          </cell>
          <cell r="C3" t="str">
            <v>Obalno-kraška</v>
          </cell>
          <cell r="D3" t="str">
            <v>Verdijeva ulica 10</v>
          </cell>
          <cell r="E3" t="str">
            <v>6000 Koper</v>
          </cell>
          <cell r="F3" t="str">
            <v>Boris Popovič</v>
          </cell>
          <cell r="G3" t="str">
            <v>SI40016803</v>
          </cell>
          <cell r="H3">
            <v>5874424000</v>
          </cell>
          <cell r="I3" t="str">
            <v>SI56 0125 0010 0005 794</v>
          </cell>
          <cell r="J3" t="str">
            <v>Banka Slovenije</v>
          </cell>
          <cell r="K3" t="str">
            <v>Ivana Štrkalj</v>
          </cell>
          <cell r="L3" t="str">
            <v>05/ 66 56 254(nedelujoča cifra), 05/ 664 62 54; 
alternativa-Vodja urada Urad za družbene dejavnosti in razvoj
Timotej Pirjevec 
univ. dipl. ekon.
Verdijeva ulica 10
6000 Koper -SI
T: +386 5 664 62 39</v>
          </cell>
          <cell r="M3" t="str">
            <v xml:space="preserve">05/62 71 602 </v>
          </cell>
        </row>
        <row r="4">
          <cell r="A4" t="str">
            <v>Mestna občina Celje</v>
          </cell>
          <cell r="B4" t="str">
            <v>V</v>
          </cell>
          <cell r="C4" t="str">
            <v>Savinjska</v>
          </cell>
          <cell r="D4" t="str">
            <v>Trg celjskih knezov 9</v>
          </cell>
          <cell r="E4" t="str">
            <v>3000 Celje</v>
          </cell>
          <cell r="F4" t="str">
            <v>Bojan Šrot</v>
          </cell>
          <cell r="G4" t="str">
            <v>SI56012390</v>
          </cell>
          <cell r="H4">
            <v>5880360000</v>
          </cell>
          <cell r="I4" t="str">
            <v>SI56 0121 1010 0002 855</v>
          </cell>
          <cell r="J4" t="str">
            <v>Banka Slovenije</v>
          </cell>
          <cell r="K4" t="str">
            <v>Aleksander Marzidošek</v>
          </cell>
          <cell r="L4" t="str">
            <v>03/426 58 42</v>
          </cell>
          <cell r="M4" t="str">
            <v>03/426 56 32</v>
          </cell>
        </row>
        <row r="5">
          <cell r="A5" t="str">
            <v>Mestna občina Novo mesto</v>
          </cell>
          <cell r="B5" t="str">
            <v>V</v>
          </cell>
          <cell r="C5" t="str">
            <v>Jugovzhodna Slovenija</v>
          </cell>
          <cell r="D5" t="str">
            <v>Seidlova cesta 1</v>
          </cell>
          <cell r="E5" t="str">
            <v>8000 Novo mesto</v>
          </cell>
          <cell r="F5" t="str">
            <v>Gregor Macedoni</v>
          </cell>
          <cell r="G5" t="str">
            <v>SI48768111</v>
          </cell>
          <cell r="H5">
            <v>5883288000</v>
          </cell>
          <cell r="I5" t="str">
            <v>SI56 0128 5010 001 5234</v>
          </cell>
          <cell r="J5" t="str">
            <v>UJP Novo mesto</v>
          </cell>
          <cell r="K5" t="str">
            <v>Miloš Dular</v>
          </cell>
          <cell r="L5" t="str">
            <v>07/39 39 342</v>
          </cell>
          <cell r="M5" t="str">
            <v>07/39 39 314</v>
          </cell>
        </row>
        <row r="6">
          <cell r="A6" t="str">
            <v>Mestna občina Velenje</v>
          </cell>
          <cell r="B6" t="str">
            <v>V</v>
          </cell>
          <cell r="C6" t="str">
            <v>Savinjska</v>
          </cell>
          <cell r="D6" t="str">
            <v>Titov trg 1</v>
          </cell>
          <cell r="E6" t="str">
            <v>3320 Velenje</v>
          </cell>
          <cell r="F6" t="str">
            <v>Bojan Kontič</v>
          </cell>
          <cell r="G6" t="str">
            <v>SI49082884</v>
          </cell>
          <cell r="H6">
            <v>5884268000</v>
          </cell>
          <cell r="I6" t="str">
            <v>SI56 0133 3010 0018411</v>
          </cell>
          <cell r="J6" t="str">
            <v>Banka Slovenije</v>
          </cell>
          <cell r="K6" t="str">
            <v>Katarina Ostruh</v>
          </cell>
          <cell r="L6" t="str">
            <v>03/89 61 551</v>
          </cell>
          <cell r="M6" t="str">
            <v>03/89 61 654</v>
          </cell>
        </row>
        <row r="7">
          <cell r="A7" t="str">
            <v>Mestna občina Nova Gorica</v>
          </cell>
          <cell r="B7" t="str">
            <v>Z</v>
          </cell>
          <cell r="C7" t="str">
            <v>Goriška</v>
          </cell>
          <cell r="D7" t="str">
            <v>Trg Edvarda Kardelja 1</v>
          </cell>
          <cell r="E7" t="str">
            <v>5000 Nova Gorica</v>
          </cell>
          <cell r="F7" t="str">
            <v>Matej Arčon</v>
          </cell>
          <cell r="G7" t="str">
            <v>SI53055730</v>
          </cell>
          <cell r="H7">
            <v>5881773000</v>
          </cell>
          <cell r="I7" t="str">
            <v>SI56 01284 01000 14022</v>
          </cell>
          <cell r="J7" t="str">
            <v>Banka Slovenije Ljubljana</v>
          </cell>
          <cell r="K7" t="str">
            <v>Andreja Trojar Lapanja</v>
          </cell>
          <cell r="L7" t="str">
            <v>05/33 50 170</v>
          </cell>
          <cell r="M7" t="str">
            <v>05/302 12 33</v>
          </cell>
        </row>
        <row r="8">
          <cell r="A8" t="str">
            <v>Mestna občina Ptuj</v>
          </cell>
          <cell r="B8" t="str">
            <v>V</v>
          </cell>
          <cell r="C8" t="str">
            <v>Podravska</v>
          </cell>
          <cell r="D8" t="str">
            <v>Mestni trg 1</v>
          </cell>
          <cell r="E8" t="str">
            <v>2250 Ptuj</v>
          </cell>
          <cell r="F8" t="str">
            <v>Miran Senčar</v>
          </cell>
          <cell r="G8" t="str">
            <v>SI85675237</v>
          </cell>
          <cell r="H8">
            <v>5883598000</v>
          </cell>
          <cell r="I8" t="str">
            <v>SI56 01296 01000 16538</v>
          </cell>
          <cell r="J8" t="str">
            <v>Banka Slovenije</v>
          </cell>
          <cell r="K8" t="str">
            <v>Robert Novak Elena Zupanc</v>
          </cell>
          <cell r="L8" t="str">
            <v>02/748 29 65</v>
          </cell>
          <cell r="M8" t="str">
            <v>02/748 29 44</v>
          </cell>
        </row>
        <row r="9">
          <cell r="A9" t="str">
            <v>Mestna občina Murska Sobota</v>
          </cell>
          <cell r="B9" t="str">
            <v>V</v>
          </cell>
          <cell r="C9" t="str">
            <v>Pomurska</v>
          </cell>
          <cell r="D9" t="str">
            <v>Kardoševa 2</v>
          </cell>
          <cell r="E9" t="str">
            <v>9000 Murska Sobota</v>
          </cell>
          <cell r="F9" t="str">
            <v>dr. Aleksander Jevšek</v>
          </cell>
          <cell r="G9" t="str">
            <v>SI32339828</v>
          </cell>
          <cell r="H9">
            <v>5883172000</v>
          </cell>
          <cell r="I9" t="str">
            <v>SI56 01280 01000 11405</v>
          </cell>
          <cell r="J9" t="str">
            <v>Banka Slovenije</v>
          </cell>
          <cell r="K9" t="str">
            <v>dr. Hugo Maučec</v>
          </cell>
          <cell r="L9" t="str">
            <v>02/525 16 25</v>
          </cell>
          <cell r="M9" t="str">
            <v>02/525 16 14</v>
          </cell>
        </row>
        <row r="10">
          <cell r="A10" t="str">
            <v>Mestna občina Slovenj Gradec</v>
          </cell>
          <cell r="B10" t="str">
            <v>V</v>
          </cell>
          <cell r="C10" t="str">
            <v>Koroška</v>
          </cell>
          <cell r="D10" t="str">
            <v>Šolska ulica 5</v>
          </cell>
          <cell r="E10" t="str">
            <v>2380 Slovenj Gradec</v>
          </cell>
          <cell r="F10" t="str">
            <v>Andrej Čas</v>
          </cell>
          <cell r="G10" t="str">
            <v>SI92076912</v>
          </cell>
          <cell r="H10">
            <v>5883903000</v>
          </cell>
          <cell r="I10" t="str">
            <v>SI56 01312 - 0100010322</v>
          </cell>
          <cell r="J10" t="str">
            <v>Banka Slovenije</v>
          </cell>
          <cell r="K10" t="str">
            <v>mag. Aljoša Krivec</v>
          </cell>
          <cell r="L10" t="str">
            <v>02 88 121 51</v>
          </cell>
          <cell r="M10" t="str">
            <v>02 88 121 18</v>
          </cell>
        </row>
        <row r="11">
          <cell r="A11" t="str">
            <v>Občina Kamnik</v>
          </cell>
          <cell r="B11" t="str">
            <v>Z</v>
          </cell>
          <cell r="C11" t="str">
            <v>Osrednjeslovenska</v>
          </cell>
          <cell r="D11" t="str">
            <v>Glavni trg 24</v>
          </cell>
          <cell r="E11" t="str">
            <v>1240 Kamnik</v>
          </cell>
          <cell r="F11" t="str">
            <v>Marjan Šarec</v>
          </cell>
          <cell r="G11" t="str">
            <v>SI28232801</v>
          </cell>
          <cell r="H11">
            <v>5874483000</v>
          </cell>
          <cell r="I11" t="str">
            <v>SI56 0124 3010 0002 257</v>
          </cell>
          <cell r="J11" t="str">
            <v>Banka Slovenije</v>
          </cell>
          <cell r="K11" t="str">
            <v>mag. Tadeja Križnar Jamnikar</v>
          </cell>
          <cell r="L11" t="str">
            <v>01 831 82 01</v>
          </cell>
          <cell r="M11" t="str">
            <v>01 8318 119</v>
          </cell>
        </row>
        <row r="12">
          <cell r="A12" t="str">
            <v>Občina Krško</v>
          </cell>
          <cell r="B12" t="str">
            <v>V</v>
          </cell>
          <cell r="C12" t="str">
            <v>Posavska</v>
          </cell>
          <cell r="D12" t="str">
            <v>Cesta krških žrtev 14</v>
          </cell>
          <cell r="E12" t="str">
            <v>8270 Krško</v>
          </cell>
          <cell r="F12" t="str">
            <v>mag. Miran Stanko</v>
          </cell>
          <cell r="G12" t="str">
            <v>SI18845673</v>
          </cell>
          <cell r="H12">
            <v>5874572000</v>
          </cell>
          <cell r="I12" t="str">
            <v>SI56 0110 0010 0008 197</v>
          </cell>
          <cell r="J12" t="str">
            <v>Banka Slovenije</v>
          </cell>
          <cell r="K12" t="str">
            <v>mag. Romana Pečnik</v>
          </cell>
          <cell r="L12" t="str">
            <v xml:space="preserve">07 498 13 72 </v>
          </cell>
          <cell r="M12" t="str">
            <v>07 492 22 221</v>
          </cell>
        </row>
        <row r="13">
          <cell r="A13" t="str">
            <v>Občina Slovenska Bistrica</v>
          </cell>
          <cell r="B13" t="str">
            <v>V</v>
          </cell>
          <cell r="C13" t="str">
            <v>Podravska</v>
          </cell>
          <cell r="D13" t="str">
            <v>Kolodvorska ulica 10</v>
          </cell>
          <cell r="E13" t="str">
            <v>2310 Slovenska Bistrica</v>
          </cell>
          <cell r="F13" t="str">
            <v>dr. Ivan Žagar</v>
          </cell>
          <cell r="G13" t="str">
            <v>SI49960563</v>
          </cell>
          <cell r="H13">
            <v>5884250000</v>
          </cell>
          <cell r="I13" t="str">
            <v>SI56 0131 3010 0009 691</v>
          </cell>
          <cell r="J13" t="str">
            <v>Banka Slovenije</v>
          </cell>
          <cell r="K13" t="str">
            <v>Marko Pučnik</v>
          </cell>
          <cell r="L13" t="str">
            <v xml:space="preserve">02 843 28 28 </v>
          </cell>
          <cell r="M13" t="str">
            <v>02 843 28 45</v>
          </cell>
        </row>
        <row r="14">
          <cell r="A14" t="str">
            <v>Občina Brežice</v>
          </cell>
          <cell r="B14" t="str">
            <v>V</v>
          </cell>
          <cell r="C14" t="str">
            <v>Posavska</v>
          </cell>
          <cell r="D14" t="str">
            <v>Cesta prvih borcev 18</v>
          </cell>
          <cell r="E14" t="str">
            <v>8250 Brežice</v>
          </cell>
          <cell r="F14" t="str">
            <v>Ivan Molan</v>
          </cell>
          <cell r="G14" t="str">
            <v>SI34944745</v>
          </cell>
          <cell r="H14">
            <v>5880173000</v>
          </cell>
          <cell r="I14" t="str">
            <v>SI56 0120 9010 0008 385</v>
          </cell>
          <cell r="J14" t="str">
            <v>Banka Slovenije</v>
          </cell>
          <cell r="K14" t="str">
            <v xml:space="preserve">Teja Leben </v>
          </cell>
          <cell r="L14" t="str">
            <v>07 620 5558, 051 606 460</v>
          </cell>
          <cell r="M14" t="str">
            <v>070 499 00 52</v>
          </cell>
        </row>
        <row r="15">
          <cell r="A15" t="str">
            <v>Občina Škofja Loka</v>
          </cell>
          <cell r="B15" t="str">
            <v>Z</v>
          </cell>
          <cell r="C15" t="str">
            <v>Gorenjska</v>
          </cell>
          <cell r="D15" t="str">
            <v>Mestni trg 15</v>
          </cell>
          <cell r="E15" t="str">
            <v>4220 Škofja Loka</v>
          </cell>
          <cell r="F15" t="str">
            <v>Mag. Miha Ješe</v>
          </cell>
          <cell r="G15" t="str">
            <v>SI18947271</v>
          </cell>
          <cell r="H15">
            <v>5883318000</v>
          </cell>
          <cell r="I15" t="str">
            <v>SI56 0132 2010 0007 116</v>
          </cell>
          <cell r="J15" t="str">
            <v>Banka Slovenije</v>
          </cell>
          <cell r="K15" t="str">
            <v>mag. Miloš Bajt</v>
          </cell>
          <cell r="L15" t="str">
            <v>04 5112 351</v>
          </cell>
          <cell r="M15" t="str">
            <v>04 5112 318</v>
          </cell>
        </row>
        <row r="16">
          <cell r="A16" t="str">
            <v>Občina Žalec</v>
          </cell>
          <cell r="B16" t="str">
            <v>V</v>
          </cell>
          <cell r="C16" t="str">
            <v>Savinjska</v>
          </cell>
          <cell r="D16" t="str">
            <v>Ulica Savinjske čete 5</v>
          </cell>
          <cell r="E16" t="str">
            <v>3310 Žalec</v>
          </cell>
          <cell r="F16" t="str">
            <v>Janko Kos</v>
          </cell>
          <cell r="G16" t="str">
            <v>SI62546708</v>
          </cell>
          <cell r="H16">
            <v>5881544000</v>
          </cell>
          <cell r="I16" t="str">
            <v>SI56 0139 0010 0004 366</v>
          </cell>
          <cell r="J16" t="str">
            <v>Banka Slovenije</v>
          </cell>
          <cell r="K16" t="str">
            <v>Aleksander Žolnir</v>
          </cell>
          <cell r="L16" t="str">
            <v>03 71 36 452</v>
          </cell>
          <cell r="M16" t="str">
            <v xml:space="preserve">03 71 36 464 </v>
          </cell>
        </row>
        <row r="17">
          <cell r="A17" t="str">
            <v>Občina Jesenice</v>
          </cell>
          <cell r="B17" t="str">
            <v>Z</v>
          </cell>
          <cell r="C17" t="str">
            <v>Gorenjska</v>
          </cell>
          <cell r="D17" t="str">
            <v>Cesta železarjev 6</v>
          </cell>
          <cell r="E17" t="str">
            <v>4270 Jesenice</v>
          </cell>
          <cell r="F17" t="str">
            <v>Tomaž Tom Mencinger</v>
          </cell>
          <cell r="G17" t="str">
            <v>SI39795888</v>
          </cell>
          <cell r="H17">
            <v>5874335000</v>
          </cell>
          <cell r="I17" t="str">
            <v>SI56 0124 1010 0007 593</v>
          </cell>
          <cell r="J17" t="str">
            <v>Banka Slovenije</v>
          </cell>
          <cell r="K17" t="str">
            <v>Andraž Tolar</v>
          </cell>
          <cell r="L17" t="str">
            <v>04 58 69 339</v>
          </cell>
          <cell r="M17" t="str">
            <v>04 58 69 270</v>
          </cell>
        </row>
        <row r="18">
          <cell r="A18" t="str">
            <v>Občina Grosuplje</v>
          </cell>
          <cell r="B18" t="str">
            <v>Z</v>
          </cell>
          <cell r="C18" t="str">
            <v>Osrednjeslovenska</v>
          </cell>
          <cell r="D18" t="str">
            <v>Taborska cesta 2</v>
          </cell>
          <cell r="E18" t="str">
            <v>1290 Grosuplje</v>
          </cell>
          <cell r="F18" t="str">
            <v>dr.Peter Verlič</v>
          </cell>
          <cell r="G18" t="str">
            <v>SI14067765</v>
          </cell>
          <cell r="H18">
            <v>5880734000</v>
          </cell>
          <cell r="I18" t="str">
            <v>SI56 0123 2010 0001 923</v>
          </cell>
          <cell r="J18" t="str">
            <v>Banka Slovenije</v>
          </cell>
          <cell r="K18" t="str">
            <v>Henrik Premru</v>
          </cell>
          <cell r="L18" t="str">
            <v>01 78 88 797</v>
          </cell>
          <cell r="M18" t="str">
            <v>01 78 88 764</v>
          </cell>
        </row>
        <row r="19">
          <cell r="A19" t="str">
            <v>Občina Ajdovščina</v>
          </cell>
          <cell r="B19" t="str">
            <v>Z</v>
          </cell>
          <cell r="C19" t="str">
            <v>Goriška</v>
          </cell>
          <cell r="D19" t="str">
            <v>Cesta 5. maja 6 a</v>
          </cell>
          <cell r="E19" t="str">
            <v>5270 Ajdovščina</v>
          </cell>
          <cell r="F19" t="str">
            <v>Tadej Beočanin</v>
          </cell>
          <cell r="G19" t="str">
            <v>SI51533251</v>
          </cell>
          <cell r="H19">
            <v>5879914000</v>
          </cell>
          <cell r="I19" t="str">
            <v>SI56 0120 1010 0014 597</v>
          </cell>
          <cell r="J19" t="str">
            <v>Banka Slovenije</v>
          </cell>
          <cell r="K19" t="str">
            <v>Irena Raspor</v>
          </cell>
          <cell r="L19" t="str">
            <v>05 3659 121</v>
          </cell>
          <cell r="M19" t="str">
            <v>05 3659 133</v>
          </cell>
        </row>
        <row r="20">
          <cell r="A20" t="str">
            <v>Občina Radovljica</v>
          </cell>
          <cell r="B20" t="str">
            <v>Z</v>
          </cell>
          <cell r="C20" t="str">
            <v>Gorenjska</v>
          </cell>
          <cell r="D20" t="str">
            <v>Gorenjska cesta 19</v>
          </cell>
          <cell r="E20" t="str">
            <v>4240 Radovljica</v>
          </cell>
          <cell r="F20" t="str">
            <v>Ciril Globočnik</v>
          </cell>
          <cell r="G20" t="str">
            <v>SI67759076</v>
          </cell>
          <cell r="H20">
            <v>5883466000</v>
          </cell>
          <cell r="I20" t="str">
            <v>SI56 0130 2010 0007 805</v>
          </cell>
          <cell r="J20" t="str">
            <v>Uprava za javna plačila</v>
          </cell>
          <cell r="K20" t="str">
            <v>Andreja Schmitt</v>
          </cell>
          <cell r="L20" t="str">
            <v>04 537 23 20</v>
          </cell>
          <cell r="M20" t="str">
            <v>041 603 188</v>
          </cell>
        </row>
        <row r="21">
          <cell r="A21" t="str">
            <v>Občina Šentjur</v>
          </cell>
          <cell r="B21" t="str">
            <v>V</v>
          </cell>
          <cell r="C21" t="str">
            <v>Savinjska</v>
          </cell>
          <cell r="D21" t="str">
            <v>Mestni trg 10</v>
          </cell>
          <cell r="E21" t="str">
            <v>3230 Šentjur pri Celju</v>
          </cell>
          <cell r="F21" t="str">
            <v>mag. Marko Diaci</v>
          </cell>
          <cell r="G21" t="str">
            <v>SI20341253</v>
          </cell>
          <cell r="H21">
            <v>5884799000</v>
          </cell>
          <cell r="I21" t="str">
            <v>SI56 0132 0010 0004 983</v>
          </cell>
          <cell r="J21" t="str">
            <v>UJP Žalec</v>
          </cell>
          <cell r="K21" t="str">
            <v>Marjetka Gajšek</v>
          </cell>
          <cell r="L21" t="str">
            <v>03 747 13 85, 051 308 643</v>
          </cell>
          <cell r="M21" t="str">
            <v>03 574 34 46</v>
          </cell>
        </row>
        <row r="22">
          <cell r="A22" t="str">
            <v>Občina Piran</v>
          </cell>
          <cell r="B22" t="str">
            <v>Z</v>
          </cell>
          <cell r="C22" t="str">
            <v>Obalno-kraška</v>
          </cell>
          <cell r="D22" t="str">
            <v>Tartinijev trg 2</v>
          </cell>
          <cell r="E22" t="str">
            <v>6330 Piran</v>
          </cell>
          <cell r="F22" t="str">
            <v>Peter Bossman</v>
          </cell>
          <cell r="G22" t="str">
            <v>SI29263930</v>
          </cell>
          <cell r="H22">
            <v>5883873000</v>
          </cell>
          <cell r="I22" t="str">
            <v>SI56 0129 0010 0005 871</v>
          </cell>
          <cell r="J22" t="str">
            <v>Banka Slovenije</v>
          </cell>
          <cell r="K22" t="str">
            <v>Rok Humar</v>
          </cell>
          <cell r="L22" t="str">
            <v>05 6710 363</v>
          </cell>
          <cell r="M22" t="str">
            <v>05 6710 343</v>
          </cell>
        </row>
        <row r="23">
          <cell r="A23" t="str">
            <v>Občina Sevnica</v>
          </cell>
          <cell r="B23" t="str">
            <v>V</v>
          </cell>
          <cell r="C23" t="str">
            <v>Posavska</v>
          </cell>
          <cell r="D23" t="str">
            <v>Glavni trg 19 a</v>
          </cell>
          <cell r="E23" t="str">
            <v>8290 Sevnica</v>
          </cell>
          <cell r="F23" t="str">
            <v>Srečko Ocvirk</v>
          </cell>
          <cell r="G23" t="str">
            <v>SI99767392</v>
          </cell>
          <cell r="H23">
            <v>5883008000</v>
          </cell>
          <cell r="I23" t="str">
            <v>SI56 0131 0010 0008 286</v>
          </cell>
          <cell r="J23" t="str">
            <v>Banka Slovenije</v>
          </cell>
          <cell r="K23" t="str">
            <v>Robert Kaše</v>
          </cell>
          <cell r="L23" t="str">
            <v>07 81 61 226</v>
          </cell>
          <cell r="M23" t="str">
            <v>07 81 61 210</v>
          </cell>
        </row>
        <row r="24">
          <cell r="A24" t="str">
            <v>Občina Trbovlje</v>
          </cell>
          <cell r="B24" t="str">
            <v>V</v>
          </cell>
          <cell r="C24" t="str">
            <v>Zasavska</v>
          </cell>
          <cell r="D24" t="str">
            <v>Mestni trg 4</v>
          </cell>
          <cell r="E24" t="str">
            <v>1420 Trbovlje</v>
          </cell>
          <cell r="F24" t="str">
            <v>mag. Jasna Gabrič</v>
          </cell>
          <cell r="G24" t="str">
            <v>SI86624784</v>
          </cell>
          <cell r="H24">
            <v>5882940000</v>
          </cell>
          <cell r="I24" t="str">
            <v>SI56 0132 9010 0018 0122</v>
          </cell>
          <cell r="J24" t="str">
            <v xml:space="preserve">UJP Ljubljana </v>
          </cell>
          <cell r="K24" t="str">
            <v>Polona Schmit</v>
          </cell>
          <cell r="L24" t="str">
            <v>03 56 34 800</v>
          </cell>
          <cell r="M24" t="str">
            <v>03 56 27 986</v>
          </cell>
        </row>
        <row r="25">
          <cell r="A25" t="str">
            <v>Občina Zagorje ob Savi</v>
          </cell>
          <cell r="B25" t="str">
            <v>V</v>
          </cell>
          <cell r="C25" t="str">
            <v>Zasavska</v>
          </cell>
          <cell r="D25" t="str">
            <v>Cesta 9. avgusta 5</v>
          </cell>
          <cell r="E25" t="str">
            <v>1410 Zagorje ob Savi</v>
          </cell>
          <cell r="F25" t="str">
            <v>Matjaž Švagan</v>
          </cell>
          <cell r="G25" t="str">
            <v>SI25643444</v>
          </cell>
          <cell r="H25">
            <v>5883890000</v>
          </cell>
          <cell r="I25" t="str">
            <v>SI56 0134 2010 0018 358</v>
          </cell>
          <cell r="J25" t="str">
            <v>Banka Slovenije</v>
          </cell>
          <cell r="K25" t="str">
            <v>Boris Grošelj</v>
          </cell>
          <cell r="L25" t="str">
            <v xml:space="preserve">03 56 55 706 </v>
          </cell>
          <cell r="M25" t="str">
            <v>03 56 64 011</v>
          </cell>
        </row>
        <row r="26">
          <cell r="A26" t="str">
            <v>Občina Vrhnika</v>
          </cell>
          <cell r="B26" t="str">
            <v>Z</v>
          </cell>
          <cell r="C26" t="str">
            <v>Osrednjeslovenska</v>
          </cell>
          <cell r="D26" t="str">
            <v>Tržaška cesta 1</v>
          </cell>
          <cell r="E26" t="str">
            <v>1360 Vrhnika</v>
          </cell>
          <cell r="F26" t="str">
            <v>Stojan Jakin</v>
          </cell>
          <cell r="G26" t="str">
            <v>SI43542204</v>
          </cell>
          <cell r="H26">
            <v>5883407000</v>
          </cell>
          <cell r="I26" t="str">
            <v>SI56 0134 0010 0001 093</v>
          </cell>
          <cell r="J26" t="str">
            <v>Banka Slovenije</v>
          </cell>
          <cell r="K26" t="str">
            <v>Janko Skodlar</v>
          </cell>
          <cell r="L26" t="str">
            <v xml:space="preserve">031 667 452 </v>
          </cell>
          <cell r="M26" t="str">
            <v>01 755 31 03</v>
          </cell>
        </row>
        <row r="27">
          <cell r="A27" t="str">
            <v>Občina Kočevje</v>
          </cell>
          <cell r="B27" t="str">
            <v>V</v>
          </cell>
          <cell r="C27" t="str">
            <v>Jugovzhodna Slovenija</v>
          </cell>
          <cell r="D27" t="str">
            <v>Ljubljanska cesta 26</v>
          </cell>
          <cell r="E27" t="str">
            <v>1330 Kočevje</v>
          </cell>
          <cell r="F27" t="str">
            <v>dr. Vladimir Prebilič</v>
          </cell>
          <cell r="G27" t="str">
            <v>SI20945892</v>
          </cell>
          <cell r="H27">
            <v>5874238000</v>
          </cell>
          <cell r="I27" t="str">
            <v>SI56 0124 8010 0005 213</v>
          </cell>
          <cell r="J27" t="str">
            <v>UJP Novo mesto</v>
          </cell>
          <cell r="K27" t="str">
            <v>Goran Šneperger, nadomešča Anka.Beznik@kocevje.si do 28.8.2017</v>
          </cell>
          <cell r="L27" t="str">
            <v>01 8938 226</v>
          </cell>
          <cell r="M27" t="str">
            <v>01 8938 230</v>
          </cell>
        </row>
        <row r="28">
          <cell r="A28" t="str">
            <v>Občina Izola</v>
          </cell>
          <cell r="B28" t="str">
            <v>Z</v>
          </cell>
          <cell r="C28" t="str">
            <v>Obalno-kraška</v>
          </cell>
          <cell r="D28" t="str">
            <v>Sončno nabrežje 8</v>
          </cell>
          <cell r="E28" t="str">
            <v>6310 Izola</v>
          </cell>
          <cell r="F28" t="str">
            <v>mag. Igor Kolenc</v>
          </cell>
          <cell r="G28" t="str">
            <v>SI16510801</v>
          </cell>
          <cell r="H28">
            <v>5874190000</v>
          </cell>
          <cell r="I28" t="str">
            <v>SI56 0124 0010 0006 381</v>
          </cell>
          <cell r="J28" t="str">
            <v>Banka Slovenije</v>
          </cell>
          <cell r="K28" t="str">
            <v>Špela Guštin</v>
          </cell>
          <cell r="L28" t="str">
            <v>05 66 00  223</v>
          </cell>
          <cell r="M28" t="str">
            <v>05 66 00 110</v>
          </cell>
        </row>
        <row r="29">
          <cell r="A29" t="str">
            <v>Občina Ivančna Gorica</v>
          </cell>
          <cell r="B29" t="str">
            <v>Z</v>
          </cell>
          <cell r="C29" t="str">
            <v>Osrednjeslovenska</v>
          </cell>
          <cell r="D29" t="str">
            <v>Sokolska 8</v>
          </cell>
          <cell r="E29" t="str">
            <v>1295 Ivančna Gorica</v>
          </cell>
          <cell r="F29" t="str">
            <v>Dušan Strnad</v>
          </cell>
          <cell r="G29" t="str">
            <v>SI44105487</v>
          </cell>
          <cell r="H29">
            <v>5886244000</v>
          </cell>
          <cell r="I29" t="str">
            <v>SI56 0123 9010 0002 162</v>
          </cell>
          <cell r="J29" t="str">
            <v>Banka Slovenije</v>
          </cell>
          <cell r="K29" t="str">
            <v>Anton Jereb</v>
          </cell>
          <cell r="L29" t="str">
            <v>01 7812 106</v>
          </cell>
          <cell r="M29">
            <v>0</v>
          </cell>
        </row>
        <row r="30">
          <cell r="A30" t="str">
            <v>Občina Postojna</v>
          </cell>
          <cell r="B30" t="str">
            <v>V</v>
          </cell>
          <cell r="C30" t="str">
            <v>Primorsko-notranjska</v>
          </cell>
          <cell r="D30" t="str">
            <v>Ljubljanska cesta 4</v>
          </cell>
          <cell r="E30" t="str">
            <v>6230 Postojna</v>
          </cell>
          <cell r="F30" t="str">
            <v>Igor Marentič</v>
          </cell>
          <cell r="G30" t="str">
            <v>SI13053973</v>
          </cell>
          <cell r="H30">
            <v>5883512000</v>
          </cell>
          <cell r="I30" t="str">
            <v>SI56 0129 4010 0016 345</v>
          </cell>
          <cell r="J30" t="str">
            <v>Banka Slovenije</v>
          </cell>
          <cell r="K30" t="str">
            <v>Urban Pinter</v>
          </cell>
          <cell r="L30" t="str">
            <v>05 72 80 733</v>
          </cell>
          <cell r="M30" t="str">
            <v>05 7280 780</v>
          </cell>
        </row>
        <row r="31">
          <cell r="A31" t="str">
            <v>Občina Medvode</v>
          </cell>
          <cell r="B31" t="str">
            <v>Z</v>
          </cell>
          <cell r="C31" t="str">
            <v>Osrednjeslovenska</v>
          </cell>
          <cell r="D31" t="str">
            <v>Cesta komandanta Staneta 12</v>
          </cell>
          <cell r="E31" t="str">
            <v>1215 Medvode</v>
          </cell>
          <cell r="F31" t="str">
            <v>Nejc Smole</v>
          </cell>
          <cell r="G31" t="str">
            <v>SI20991517</v>
          </cell>
          <cell r="H31">
            <v>5874564000</v>
          </cell>
          <cell r="I31" t="str">
            <v>SI56 0127 1010 0000 594</v>
          </cell>
          <cell r="J31" t="str">
            <v>Banka Slovenije</v>
          </cell>
          <cell r="K31" t="str">
            <v>Aleš Karba</v>
          </cell>
          <cell r="L31" t="str">
            <v>01 361 95 51</v>
          </cell>
          <cell r="M31" t="str">
            <v>01 3611 686</v>
          </cell>
        </row>
        <row r="32">
          <cell r="A32" t="str">
            <v>Občina Tržič</v>
          </cell>
          <cell r="B32" t="str">
            <v>Z</v>
          </cell>
          <cell r="C32" t="str">
            <v>Gorenjska</v>
          </cell>
          <cell r="D32" t="str">
            <v>Trg svobode 18</v>
          </cell>
          <cell r="E32" t="str">
            <v>4290 Tržič</v>
          </cell>
          <cell r="F32" t="str">
            <v>mag. Borut Sajovic</v>
          </cell>
          <cell r="G32" t="str">
            <v>SI23676264</v>
          </cell>
          <cell r="H32">
            <v>5883547000</v>
          </cell>
          <cell r="I32" t="str">
            <v>SI56 0133 1010 0006 578</v>
          </cell>
          <cell r="J32" t="str">
            <v>Banka Slovenije</v>
          </cell>
          <cell r="K32" t="str">
            <v>Jasna Kavčič</v>
          </cell>
          <cell r="L32" t="str">
            <v>04 5971 555</v>
          </cell>
          <cell r="M32" t="str">
            <v>04 5971 513</v>
          </cell>
        </row>
        <row r="33">
          <cell r="A33" t="str">
            <v>Občina Litija</v>
          </cell>
          <cell r="B33" t="str">
            <v>Z</v>
          </cell>
          <cell r="C33" t="str">
            <v>Zasavska</v>
          </cell>
          <cell r="D33" t="str">
            <v>Jerebova ulica 14</v>
          </cell>
          <cell r="E33" t="str">
            <v>1270 Litija</v>
          </cell>
          <cell r="F33" t="str">
            <v>Franci Rokavec</v>
          </cell>
          <cell r="G33" t="str">
            <v>SI18369529</v>
          </cell>
          <cell r="H33">
            <v>5874246000</v>
          </cell>
          <cell r="I33" t="str">
            <v>SI56 0126 0010 0002 491</v>
          </cell>
          <cell r="J33" t="str">
            <v>Banka Slovenije</v>
          </cell>
          <cell r="K33" t="str">
            <v>Blaž Zarnik</v>
          </cell>
          <cell r="L33" t="str">
            <v>01 8963 450</v>
          </cell>
          <cell r="M33" t="str">
            <v>018963 460</v>
          </cell>
        </row>
        <row r="34">
          <cell r="A34" t="str">
            <v>Občina Črnomelj</v>
          </cell>
          <cell r="B34" t="str">
            <v>V</v>
          </cell>
          <cell r="C34" t="str">
            <v>Jugovzhodna Slovenija</v>
          </cell>
          <cell r="D34" t="str">
            <v>Trg svobode 3</v>
          </cell>
          <cell r="E34" t="str">
            <v>8340 Črnomelj</v>
          </cell>
          <cell r="F34" t="str">
            <v>Mojca Čemas Stjepanovič</v>
          </cell>
          <cell r="G34" t="str">
            <v>SI83111697</v>
          </cell>
          <cell r="H34">
            <v>5880254000</v>
          </cell>
          <cell r="I34" t="str">
            <v>SI56 0121 7010 0015 850</v>
          </cell>
          <cell r="J34" t="str">
            <v>Banka Slovenije</v>
          </cell>
          <cell r="K34" t="str">
            <v>mag. Anita Jamšek</v>
          </cell>
          <cell r="L34" t="str">
            <v>07 3061 147</v>
          </cell>
          <cell r="M34" t="str">
            <v>07 3061 130</v>
          </cell>
        </row>
        <row r="35">
          <cell r="A35" t="str">
            <v>Občina Slovenske Konjice</v>
          </cell>
          <cell r="B35" t="str">
            <v>V</v>
          </cell>
          <cell r="C35" t="str">
            <v>Savinjska</v>
          </cell>
          <cell r="D35" t="str">
            <v>Stari trg 29</v>
          </cell>
          <cell r="E35" t="str">
            <v>3210 Slovenske Konjice</v>
          </cell>
          <cell r="F35" t="str">
            <v>Miran Gorinšek</v>
          </cell>
          <cell r="G35" t="str">
            <v>SI65504038</v>
          </cell>
          <cell r="H35">
            <v>5883814000</v>
          </cell>
          <cell r="I35" t="str">
            <v>SI56 0131 4010 0003 434</v>
          </cell>
          <cell r="J35" t="str">
            <v>UJP Žalec</v>
          </cell>
          <cell r="K35" t="str">
            <v xml:space="preserve">Andraž Mlaker </v>
          </cell>
          <cell r="L35" t="str">
            <v>03757 33 93</v>
          </cell>
          <cell r="M35" t="str">
            <v>03 757 33  80</v>
          </cell>
        </row>
        <row r="36">
          <cell r="A36" t="str">
            <v>Občina Ilirska Bistrica</v>
          </cell>
          <cell r="B36" t="str">
            <v>V</v>
          </cell>
          <cell r="C36" t="str">
            <v>Primorsko-notranjska</v>
          </cell>
          <cell r="D36" t="str">
            <v>Bazoviška cesta 14</v>
          </cell>
          <cell r="E36" t="str">
            <v>6250 Ilirska Bistrica</v>
          </cell>
          <cell r="F36" t="str">
            <v>Emil Rojc</v>
          </cell>
          <cell r="G36" t="str">
            <v>SI19908911</v>
          </cell>
          <cell r="H36">
            <v>5880416000</v>
          </cell>
          <cell r="I36" t="str">
            <v>SI56 0123 8010 0016 470</v>
          </cell>
          <cell r="J36" t="str">
            <v xml:space="preserve">Banka Slovenije, Ljubljana </v>
          </cell>
          <cell r="K36" t="str">
            <v xml:space="preserve">Boštjan Primc </v>
          </cell>
          <cell r="L36" t="str">
            <v>05 71 12 314</v>
          </cell>
          <cell r="M36" t="str">
            <v>05 71 41 284</v>
          </cell>
        </row>
        <row r="37">
          <cell r="A37" t="str">
            <v>Občina Logatec</v>
          </cell>
          <cell r="B37" t="str">
            <v>Z</v>
          </cell>
          <cell r="C37" t="str">
            <v>Osrednjeslovenska</v>
          </cell>
          <cell r="D37" t="str">
            <v>Tržaška cesta 50 a</v>
          </cell>
          <cell r="E37" t="str">
            <v>1370 Logatec</v>
          </cell>
          <cell r="F37" t="str">
            <v>Berto Menard</v>
          </cell>
          <cell r="G37" t="str">
            <v>SI55512844</v>
          </cell>
          <cell r="H37">
            <v>5874661000</v>
          </cell>
          <cell r="I37" t="str">
            <v>SI56 0126 4010 0001 228</v>
          </cell>
          <cell r="J37" t="str">
            <v>Uprava za javna plačila</v>
          </cell>
          <cell r="K37" t="str">
            <v>mag. Katja Žagar</v>
          </cell>
          <cell r="L37" t="str">
            <v>01 759 06 25</v>
          </cell>
          <cell r="M37">
            <v>0</v>
          </cell>
        </row>
        <row r="38">
          <cell r="A38" t="str">
            <v>Občina Laško</v>
          </cell>
          <cell r="B38" t="str">
            <v>V</v>
          </cell>
          <cell r="C38" t="str">
            <v>Savinjska</v>
          </cell>
          <cell r="D38" t="str">
            <v>Mestna ulica 2</v>
          </cell>
          <cell r="E38" t="str">
            <v>3270 Laško</v>
          </cell>
          <cell r="F38" t="str">
            <v>Franc Zdolšek</v>
          </cell>
          <cell r="G38" t="str">
            <v>SI11734612</v>
          </cell>
          <cell r="H38">
            <v>5874505000</v>
          </cell>
          <cell r="I38" t="str">
            <v>SI56 0125 7010 0003 220</v>
          </cell>
          <cell r="J38" t="str">
            <v>Banka Slovenije</v>
          </cell>
          <cell r="K38" t="str">
            <v>mag. Andrej Flis</v>
          </cell>
          <cell r="L38" t="str">
            <v>03 733 87 31</v>
          </cell>
          <cell r="M38" t="str">
            <v>03 733 87 40</v>
          </cell>
        </row>
        <row r="39">
          <cell r="A39" t="str">
            <v>Občina Trebnje</v>
          </cell>
          <cell r="B39" t="str">
            <v>V</v>
          </cell>
          <cell r="C39" t="str">
            <v>Jugovzhodna Slovenija</v>
          </cell>
          <cell r="D39" t="str">
            <v>Goliev trg 5</v>
          </cell>
          <cell r="E39" t="str">
            <v>8210 Trebnje</v>
          </cell>
          <cell r="F39" t="str">
            <v>Alojzij Kastelic</v>
          </cell>
          <cell r="G39" t="str">
            <v>SI34728317</v>
          </cell>
          <cell r="H39">
            <v>5882958000</v>
          </cell>
          <cell r="I39" t="str">
            <v>SI56 0133 0010 0016 133</v>
          </cell>
          <cell r="J39" t="str">
            <v>Banka Slovenije, UJP Novo Mesto</v>
          </cell>
          <cell r="K39" t="str">
            <v>Franci Starbek</v>
          </cell>
          <cell r="L39" t="str">
            <v>07/34 81 145</v>
          </cell>
          <cell r="M39" t="str">
            <v xml:space="preserve">07 34 81 131 </v>
          </cell>
        </row>
        <row r="40">
          <cell r="A40" t="str">
            <v>Občina Idrija</v>
          </cell>
          <cell r="B40" t="str">
            <v>Z</v>
          </cell>
          <cell r="C40" t="str">
            <v>Goriška</v>
          </cell>
          <cell r="D40" t="str">
            <v>Mestni trg 1</v>
          </cell>
          <cell r="E40" t="str">
            <v>5280 Idrija</v>
          </cell>
          <cell r="F40" t="str">
            <v>Bojan Sever</v>
          </cell>
          <cell r="G40" t="str">
            <v>SI20497423</v>
          </cell>
          <cell r="H40">
            <v>5880068000</v>
          </cell>
          <cell r="I40" t="str">
            <v>SI56 01236 01000 14725</v>
          </cell>
          <cell r="J40" t="str">
            <v>Banka Slovenije, UJP Nova Gorica</v>
          </cell>
          <cell r="K40" t="str">
            <v>Nataša Kumar</v>
          </cell>
          <cell r="L40" t="str">
            <v>05/37 34 509</v>
          </cell>
          <cell r="M40" t="str">
            <v>05/37 34 531</v>
          </cell>
        </row>
        <row r="41">
          <cell r="A41" t="str">
            <v>Občina Ljutomer</v>
          </cell>
          <cell r="B41" t="str">
            <v>V</v>
          </cell>
          <cell r="C41" t="str">
            <v>Pomurska</v>
          </cell>
          <cell r="D41" t="str">
            <v xml:space="preserve">Vrazova ulica 1 </v>
          </cell>
          <cell r="E41" t="str">
            <v>9240 Ljutomer</v>
          </cell>
          <cell r="F41" t="str">
            <v>mag. Olga Karba, univ.dipl.prav.</v>
          </cell>
          <cell r="G41" t="str">
            <v>SI60214406</v>
          </cell>
          <cell r="H41">
            <v>5874092000</v>
          </cell>
          <cell r="I41" t="str">
            <v>SI56 0126 3010 0013 693</v>
          </cell>
          <cell r="J41" t="str">
            <v>Banka Slovenije</v>
          </cell>
          <cell r="K41" t="str">
            <v>Mitja Kolbl</v>
          </cell>
          <cell r="L41" t="str">
            <v>02/584 90 66</v>
          </cell>
          <cell r="M41" t="str">
            <v>02/581 16 10</v>
          </cell>
        </row>
        <row r="42">
          <cell r="A42" t="str">
            <v>Občina Tolmin</v>
          </cell>
          <cell r="B42" t="str">
            <v>Z</v>
          </cell>
          <cell r="C42" t="str">
            <v>Goriška</v>
          </cell>
          <cell r="D42" t="str">
            <v>Ulica padlih borcev 2</v>
          </cell>
          <cell r="E42" t="str">
            <v>5220 Tolmin</v>
          </cell>
          <cell r="F42" t="str">
            <v>Uroš Brežan</v>
          </cell>
          <cell r="G42" t="str">
            <v>SI19588976</v>
          </cell>
          <cell r="H42">
            <v>5881455000</v>
          </cell>
          <cell r="I42" t="str">
            <v>SI56 0132 8010 0014970</v>
          </cell>
          <cell r="J42" t="str">
            <v>Banka Slovenije</v>
          </cell>
          <cell r="K42" t="str">
            <v>mag. Miran Drole</v>
          </cell>
          <cell r="L42" t="str">
            <v>05/381 95 25</v>
          </cell>
          <cell r="M42" t="str">
            <v>05/381 95 23</v>
          </cell>
        </row>
        <row r="43">
          <cell r="A43" t="str">
            <v>Občina Ravne na Koroškem</v>
          </cell>
          <cell r="B43" t="str">
            <v>V</v>
          </cell>
          <cell r="C43" t="str">
            <v>Koroška</v>
          </cell>
          <cell r="D43" t="str">
            <v>Gačnikova pot 5</v>
          </cell>
          <cell r="E43" t="str">
            <v>2390 Ravne na Koroškem</v>
          </cell>
          <cell r="F43" t="str">
            <v>dr. Tomaž Rožen</v>
          </cell>
          <cell r="G43" t="str">
            <v>SI48626244</v>
          </cell>
          <cell r="H43">
            <v>5883628000</v>
          </cell>
          <cell r="I43" t="str">
            <v>SI56 01303 010000 9987</v>
          </cell>
          <cell r="J43" t="str">
            <v>Banka Slovenije</v>
          </cell>
          <cell r="K43" t="str">
            <v>Bojan Medved</v>
          </cell>
          <cell r="L43" t="str">
            <v>02/82 16 014</v>
          </cell>
          <cell r="M43" t="str">
            <v>02/82 16 001</v>
          </cell>
        </row>
        <row r="44">
          <cell r="A44" t="str">
            <v>Občina Cerknica</v>
          </cell>
          <cell r="B44" t="str">
            <v>V</v>
          </cell>
          <cell r="C44" t="str">
            <v>Primorsko-notranjska</v>
          </cell>
          <cell r="D44" t="str">
            <v>Cesta 4. maja 53</v>
          </cell>
          <cell r="E44" t="str">
            <v>1380 Cerknica</v>
          </cell>
          <cell r="F44" t="str">
            <v>Marko Rupar</v>
          </cell>
          <cell r="G44" t="str">
            <v>SI72799595</v>
          </cell>
          <cell r="H44">
            <v>5880157000</v>
          </cell>
          <cell r="I44" t="str">
            <v>SI56 0121 3010 0002 563</v>
          </cell>
          <cell r="J44" t="str">
            <v>Banka Slovenije</v>
          </cell>
          <cell r="K44" t="str">
            <v>Tamara Klepac Sterle</v>
          </cell>
          <cell r="L44" t="str">
            <v>01/709 06 28</v>
          </cell>
          <cell r="M44" t="str">
            <v>01/709 06 33</v>
          </cell>
        </row>
        <row r="45">
          <cell r="A45" t="str">
            <v>Občina Hoče - Slivnica</v>
          </cell>
          <cell r="B45" t="str">
            <v>V</v>
          </cell>
          <cell r="C45" t="str">
            <v>Podravska</v>
          </cell>
          <cell r="D45" t="str">
            <v>Pohorska cesta 15</v>
          </cell>
          <cell r="E45" t="str">
            <v>2311 Hoče</v>
          </cell>
          <cell r="F45" t="str">
            <v>Marko Soršak</v>
          </cell>
          <cell r="G45" t="str">
            <v>SI24685844</v>
          </cell>
          <cell r="H45">
            <v>1365568000</v>
          </cell>
          <cell r="I45" t="str">
            <v>SI56 0136 0010 0009 425</v>
          </cell>
          <cell r="J45" t="str">
            <v>Banka Slovenije</v>
          </cell>
          <cell r="K45" t="str">
            <v>Karmen Purg</v>
          </cell>
          <cell r="L45" t="str">
            <v>02/616 53 22</v>
          </cell>
          <cell r="M45" t="str">
            <v>02/616 53 30</v>
          </cell>
        </row>
        <row r="46">
          <cell r="A46" t="str">
            <v>Občina Rogaška Slatina</v>
          </cell>
          <cell r="B46" t="str">
            <v>V</v>
          </cell>
          <cell r="C46" t="str">
            <v>Savinjska</v>
          </cell>
          <cell r="D46" t="str">
            <v>Izletniška ulica 2</v>
          </cell>
          <cell r="E46" t="str">
            <v>3250 Rogaška Slatina</v>
          </cell>
          <cell r="F46" t="str">
            <v>mag. Branko Kidrič</v>
          </cell>
          <cell r="G46">
            <v>84699825</v>
          </cell>
          <cell r="H46">
            <v>5883946000</v>
          </cell>
          <cell r="I46" t="str">
            <v>SI56 01306 0100 004020</v>
          </cell>
          <cell r="J46" t="str">
            <v>Banka Slovenije</v>
          </cell>
          <cell r="K46" t="str">
            <v>Aleš Otorepec</v>
          </cell>
          <cell r="L46" t="str">
            <v>03/81 81 700</v>
          </cell>
          <cell r="M46" t="str">
            <v>03/81 81 724</v>
          </cell>
        </row>
        <row r="47">
          <cell r="A47" t="str">
            <v>Občina Lendava</v>
          </cell>
          <cell r="B47" t="str">
            <v>V</v>
          </cell>
          <cell r="C47" t="str">
            <v>Pomurska</v>
          </cell>
          <cell r="D47" t="str">
            <v>Glavna ulica 20</v>
          </cell>
          <cell r="E47" t="str">
            <v>9220 Lendava</v>
          </cell>
          <cell r="F47" t="str">
            <v>mag.  Anton Balažek</v>
          </cell>
          <cell r="G47" t="str">
            <v>SI27705935</v>
          </cell>
          <cell r="H47">
            <v>5874645000</v>
          </cell>
          <cell r="I47" t="str">
            <v>SI56 01259 0100 012919</v>
          </cell>
          <cell r="J47" t="str">
            <v>Banka Slovenije</v>
          </cell>
          <cell r="K47" t="str">
            <v>Danijela Levačič</v>
          </cell>
          <cell r="L47" t="str">
            <v>02/577 25 31</v>
          </cell>
          <cell r="M47" t="str">
            <v>02/577 25 09</v>
          </cell>
        </row>
        <row r="48">
          <cell r="A48" t="str">
            <v>Občina Šmarje pri Jelšah</v>
          </cell>
          <cell r="B48" t="str">
            <v>V</v>
          </cell>
          <cell r="C48" t="str">
            <v>Savinjska</v>
          </cell>
          <cell r="D48" t="str">
            <v>Aškerčev trg 12</v>
          </cell>
          <cell r="E48" t="str">
            <v>3240 Šmarje pri Jelšah</v>
          </cell>
          <cell r="F48" t="str">
            <v>Stanislav Šket</v>
          </cell>
          <cell r="G48" t="str">
            <v>SI31214908</v>
          </cell>
          <cell r="H48">
            <v>5884012000</v>
          </cell>
          <cell r="I48" t="str">
            <v>SI56 01324 01000 03720</v>
          </cell>
          <cell r="J48" t="str">
            <v>Banka Slovenije</v>
          </cell>
          <cell r="K48" t="str">
            <v>Anita Reich</v>
          </cell>
          <cell r="L48" t="str">
            <v>03/817 16 31</v>
          </cell>
          <cell r="M48" t="str">
            <v>03/817 16 26</v>
          </cell>
        </row>
        <row r="49">
          <cell r="A49" t="str">
            <v>Občina Hrastnik</v>
          </cell>
          <cell r="B49" t="str">
            <v>V</v>
          </cell>
          <cell r="C49" t="str">
            <v>Zasavska</v>
          </cell>
          <cell r="D49" t="str">
            <v>Pot Vitka Pavliča 5</v>
          </cell>
          <cell r="E49" t="str">
            <v>1430 Hrastnik</v>
          </cell>
          <cell r="F49" t="str">
            <v>Miran Jerič</v>
          </cell>
          <cell r="G49" t="str">
            <v>SI83246274</v>
          </cell>
          <cell r="H49">
            <v>5880181000</v>
          </cell>
          <cell r="I49" t="str">
            <v>SI56 01234 01000 18218</v>
          </cell>
          <cell r="J49" t="str">
            <v>Banka Slovenije</v>
          </cell>
          <cell r="K49" t="str">
            <v>Janez Kraner</v>
          </cell>
          <cell r="L49" t="str">
            <v>03/56 54  361, 041/647 083</v>
          </cell>
          <cell r="M49" t="str">
            <v>03/56 54 369</v>
          </cell>
        </row>
        <row r="50">
          <cell r="A50" t="str">
            <v>Občina Ribnica</v>
          </cell>
          <cell r="B50" t="str">
            <v>V</v>
          </cell>
          <cell r="C50" t="str">
            <v>Jugovzhodna Slovenija</v>
          </cell>
          <cell r="D50" t="str">
            <v>Gorenjska cesta 3</v>
          </cell>
          <cell r="E50" t="str">
            <v>1310 Ribnica</v>
          </cell>
          <cell r="F50" t="str">
            <v>Jože Levstek</v>
          </cell>
          <cell r="G50" t="str">
            <v>SI61623059</v>
          </cell>
          <cell r="H50">
            <v>5883865000</v>
          </cell>
          <cell r="I50" t="str">
            <v>SI56 0130 4010 0005 476</v>
          </cell>
          <cell r="J50" t="str">
            <v>Banka Slovenije</v>
          </cell>
          <cell r="K50" t="str">
            <v>Danilo Hočevar</v>
          </cell>
          <cell r="L50" t="str">
            <v>01/837 20 00</v>
          </cell>
          <cell r="M50" t="str">
            <v>01/836 10 91</v>
          </cell>
        </row>
        <row r="51">
          <cell r="A51" t="str">
            <v>Občina Dravograd</v>
          </cell>
          <cell r="B51" t="str">
            <v>V</v>
          </cell>
          <cell r="C51" t="str">
            <v>Koroška</v>
          </cell>
          <cell r="D51" t="str">
            <v>Trg 4. Julija 7</v>
          </cell>
          <cell r="E51" t="str">
            <v>2370 Dravograd</v>
          </cell>
          <cell r="F51" t="str">
            <v>Marijana Cigala, dr. vet. med.</v>
          </cell>
          <cell r="G51" t="str">
            <v>SI47554851</v>
          </cell>
          <cell r="H51">
            <v>5880351000</v>
          </cell>
          <cell r="I51" t="str">
            <v>SI56 0122 5010 0009 832</v>
          </cell>
          <cell r="J51" t="str">
            <v>Banka Slovenije Ljubljana</v>
          </cell>
          <cell r="K51" t="str">
            <v>Marijana Cigala in Miran Breg</v>
          </cell>
          <cell r="L51" t="str">
            <v>02/87 23 572</v>
          </cell>
          <cell r="M51" t="str">
            <v>02/87 23 574</v>
          </cell>
        </row>
        <row r="52">
          <cell r="A52" t="str">
            <v>Občina Šoštanj</v>
          </cell>
          <cell r="B52" t="str">
            <v>V</v>
          </cell>
          <cell r="C52" t="str">
            <v>Savinjska</v>
          </cell>
          <cell r="D52" t="str">
            <v>Trg svobode 12</v>
          </cell>
          <cell r="E52" t="str">
            <v>3325 Šoštanj</v>
          </cell>
          <cell r="F52" t="str">
            <v>Darko Menih, prof.</v>
          </cell>
          <cell r="G52" t="str">
            <v>SI97214043</v>
          </cell>
          <cell r="H52">
            <v>5884284000</v>
          </cell>
          <cell r="I52" t="str">
            <v>SI56 0132 6010 0018 560</v>
          </cell>
          <cell r="J52" t="str">
            <v xml:space="preserve">Banka Slovenije </v>
          </cell>
          <cell r="K52" t="str">
            <v>Verona Hajnrihar, u.d.i.k.a.</v>
          </cell>
          <cell r="L52" t="str">
            <v>03/898 43 29</v>
          </cell>
          <cell r="M52" t="str">
            <v>03/898 43 03</v>
          </cell>
        </row>
        <row r="53">
          <cell r="A53" t="str">
            <v>Občina Gornja Radgona</v>
          </cell>
          <cell r="B53" t="str">
            <v>V</v>
          </cell>
          <cell r="C53" t="str">
            <v>Pomurska</v>
          </cell>
          <cell r="D53" t="str">
            <v>Partizanska cesta 13</v>
          </cell>
          <cell r="E53" t="str">
            <v>9250 Gornja Radgona</v>
          </cell>
          <cell r="F53" t="str">
            <v>Stanislav Rojko</v>
          </cell>
          <cell r="G53" t="str">
            <v>SI40051846</v>
          </cell>
          <cell r="H53">
            <v>5880289000</v>
          </cell>
          <cell r="I53" t="str">
            <v>SI56 0122 9010 0012 643</v>
          </cell>
          <cell r="J53" t="str">
            <v xml:space="preserve">Banka Slovenije </v>
          </cell>
          <cell r="K53" t="str">
            <v>Tatjana Methans</v>
          </cell>
          <cell r="L53" t="str">
            <v>02/564 82 08</v>
          </cell>
          <cell r="M53" t="str">
            <v>02/564 82 09</v>
          </cell>
        </row>
        <row r="54">
          <cell r="A54" t="str">
            <v>Občina Šenčur</v>
          </cell>
          <cell r="B54" t="str">
            <v>Z</v>
          </cell>
          <cell r="C54" t="str">
            <v>Gorenjska</v>
          </cell>
          <cell r="D54" t="str">
            <v>Kranjska cesta 11</v>
          </cell>
          <cell r="E54" t="str">
            <v>4208 Šenčur</v>
          </cell>
          <cell r="F54" t="str">
            <v>Ciril Kozjek</v>
          </cell>
          <cell r="G54">
            <v>85537322</v>
          </cell>
          <cell r="H54">
            <v>5874696000</v>
          </cell>
          <cell r="I54" t="str">
            <v>SI56 0131 7010 0006 973</v>
          </cell>
          <cell r="J54" t="str">
            <v xml:space="preserve">Banka Slovenije </v>
          </cell>
          <cell r="K54" t="str">
            <v>Aleš Puhar</v>
          </cell>
          <cell r="L54" t="str">
            <v>04/251 91 05</v>
          </cell>
          <cell r="M54" t="str">
            <v>04/251 91 11</v>
          </cell>
        </row>
        <row r="55">
          <cell r="A55" t="str">
            <v>Občina Metlika</v>
          </cell>
          <cell r="B55" t="str">
            <v>V</v>
          </cell>
          <cell r="C55" t="str">
            <v>Jugovzhodna Slovenija</v>
          </cell>
          <cell r="D55" t="str">
            <v>Mestni trg 24</v>
          </cell>
          <cell r="E55" t="str">
            <v>8330 Metlika</v>
          </cell>
          <cell r="F55" t="str">
            <v>Darko Zevnik</v>
          </cell>
          <cell r="G55" t="str">
            <v>SI74906275</v>
          </cell>
          <cell r="H55">
            <v>5881374000</v>
          </cell>
          <cell r="I55" t="str">
            <v>SI56 0127 3010 0016 016</v>
          </cell>
          <cell r="J55" t="str">
            <v xml:space="preserve">Banka Slovenije </v>
          </cell>
          <cell r="K55" t="str">
            <v>Irena Švajger</v>
          </cell>
          <cell r="L55" t="str">
            <v>07/36 37 419</v>
          </cell>
          <cell r="M55" t="str">
            <v>07/36 37 402</v>
          </cell>
        </row>
        <row r="56">
          <cell r="A56" t="str">
            <v>Občina Beltinci</v>
          </cell>
          <cell r="B56" t="str">
            <v>V</v>
          </cell>
          <cell r="C56" t="str">
            <v>Pomurska</v>
          </cell>
          <cell r="D56" t="str">
            <v>Mladinska ulica 2</v>
          </cell>
          <cell r="E56" t="str">
            <v>9231 Beltinci</v>
          </cell>
          <cell r="F56" t="str">
            <v>Milan Kerman</v>
          </cell>
          <cell r="G56">
            <v>39587282</v>
          </cell>
          <cell r="H56">
            <v>5883016000</v>
          </cell>
          <cell r="I56" t="str">
            <v>SI56 01202 0100 011 541</v>
          </cell>
          <cell r="J56" t="str">
            <v xml:space="preserve">Banka Slovenije </v>
          </cell>
          <cell r="K56" t="str">
            <v>Borut Balažic</v>
          </cell>
          <cell r="L56" t="str">
            <v>02/541 35 40</v>
          </cell>
          <cell r="M56" t="str">
            <v>02/541 35 70</v>
          </cell>
        </row>
        <row r="57">
          <cell r="A57" t="str">
            <v>Občina Lenart</v>
          </cell>
          <cell r="B57" t="str">
            <v>V</v>
          </cell>
          <cell r="C57" t="str">
            <v>Podravska</v>
          </cell>
          <cell r="D57" t="str">
            <v>Trg osvoboditve 7</v>
          </cell>
          <cell r="E57" t="str">
            <v>2230 Lenart v Slovenskih goricah</v>
          </cell>
          <cell r="F57" t="str">
            <v>mag. Janez Kramberger, dr. vet. med.</v>
          </cell>
          <cell r="G57">
            <v>68458509</v>
          </cell>
          <cell r="H57">
            <v>5874254000</v>
          </cell>
          <cell r="I57" t="str">
            <v>SI56 01258 0100 010 543</v>
          </cell>
          <cell r="J57" t="str">
            <v xml:space="preserve">Banka Slovenije </v>
          </cell>
          <cell r="K57" t="str">
            <v>Lidija Šipek</v>
          </cell>
          <cell r="L57" t="str">
            <v>02/729 13 44</v>
          </cell>
          <cell r="M57" t="str">
            <v>02/720 73 52</v>
          </cell>
        </row>
        <row r="58">
          <cell r="A58" t="str">
            <v>Občina Bled</v>
          </cell>
          <cell r="B58" t="str">
            <v>Z</v>
          </cell>
          <cell r="C58" t="str">
            <v>Gorenjska</v>
          </cell>
          <cell r="D58" t="str">
            <v>Cesta svobode 13</v>
          </cell>
          <cell r="E58" t="str">
            <v>4260 Bled</v>
          </cell>
          <cell r="F58" t="str">
            <v>Janez Fajfar</v>
          </cell>
          <cell r="G58" t="str">
            <v>SI 75845687</v>
          </cell>
          <cell r="H58">
            <v>5883539000</v>
          </cell>
          <cell r="I58" t="str">
            <v>SI56 0120 3010 0007 903</v>
          </cell>
          <cell r="J58" t="str">
            <v xml:space="preserve">Banka Slovenije </v>
          </cell>
          <cell r="K58" t="str">
            <v>Bojana Lukan</v>
          </cell>
          <cell r="L58" t="str">
            <v>04/575 01 16</v>
          </cell>
          <cell r="M58" t="str">
            <v>/</v>
          </cell>
        </row>
        <row r="59">
          <cell r="A59" t="str">
            <v>Občina Prevalje</v>
          </cell>
          <cell r="B59" t="str">
            <v>V</v>
          </cell>
          <cell r="C59" t="str">
            <v>Koroška</v>
          </cell>
          <cell r="D59" t="str">
            <v>Trg 2 a</v>
          </cell>
          <cell r="E59" t="str">
            <v>2391 Prevalje</v>
          </cell>
          <cell r="F59" t="str">
            <v>dr. Matija Tasič</v>
          </cell>
          <cell r="G59" t="str">
            <v>SI 28520513</v>
          </cell>
          <cell r="H59">
            <v>1357719000</v>
          </cell>
          <cell r="I59" t="str">
            <v>SI56 01375 0100 010 242</v>
          </cell>
          <cell r="J59" t="str">
            <v>Banka Slovenije</v>
          </cell>
          <cell r="K59" t="str">
            <v>Bernarda Gradišnik</v>
          </cell>
          <cell r="L59" t="str">
            <v>02/82 46 100</v>
          </cell>
          <cell r="M59" t="str">
            <v>02/82 46 124</v>
          </cell>
        </row>
        <row r="60">
          <cell r="A60" t="str">
            <v>Občina Železniki</v>
          </cell>
          <cell r="B60" t="str">
            <v>Z</v>
          </cell>
          <cell r="C60" t="str">
            <v>Gorenjska</v>
          </cell>
          <cell r="D60" t="str">
            <v>Češnjica 48</v>
          </cell>
          <cell r="E60" t="str">
            <v>4228 Železniki</v>
          </cell>
          <cell r="F60" t="str">
            <v>mag. Anton Luznar</v>
          </cell>
          <cell r="G60" t="str">
            <v>SI 59920327</v>
          </cell>
          <cell r="H60">
            <v>5883148000</v>
          </cell>
          <cell r="I60" t="str">
            <v>SI56 01346 0100 007 492</v>
          </cell>
          <cell r="J60" t="str">
            <v>Banka Slovenije</v>
          </cell>
          <cell r="K60" t="str">
            <v>mag. Anton Luznar</v>
          </cell>
          <cell r="L60" t="str">
            <v>04/500 00 18</v>
          </cell>
          <cell r="M60" t="str">
            <v>04/500 00 20</v>
          </cell>
        </row>
        <row r="61">
          <cell r="A61" t="str">
            <v>Občina Zreče</v>
          </cell>
          <cell r="B61" t="str">
            <v>V</v>
          </cell>
          <cell r="C61" t="str">
            <v>Savinjska</v>
          </cell>
          <cell r="D61" t="str">
            <v>Cesta na Roglo 13b</v>
          </cell>
          <cell r="E61" t="str">
            <v>3214 Zreče</v>
          </cell>
          <cell r="F61" t="str">
            <v>mag. Boris Podvršnik</v>
          </cell>
          <cell r="G61" t="str">
            <v>SI35536519</v>
          </cell>
          <cell r="H61">
            <v>5883342000</v>
          </cell>
          <cell r="I61" t="str">
            <v>SI56 01344 0100 003 613</v>
          </cell>
          <cell r="J61" t="str">
            <v>Banka Slovenije</v>
          </cell>
          <cell r="K61" t="str">
            <v>Štefan Posilovič</v>
          </cell>
          <cell r="L61" t="str">
            <v>03/757 17 03</v>
          </cell>
          <cell r="M61" t="str">
            <v>03/576 26 98</v>
          </cell>
        </row>
        <row r="62">
          <cell r="A62" t="str">
            <v>Občina Miklavž na Dravskem polju</v>
          </cell>
          <cell r="B62" t="str">
            <v>V</v>
          </cell>
          <cell r="C62" t="str">
            <v>Podravska</v>
          </cell>
          <cell r="D62" t="str">
            <v>Nad izviri 6</v>
          </cell>
          <cell r="E62" t="str">
            <v>2204 Miklavž na Dravskem polju</v>
          </cell>
          <cell r="F62" t="str">
            <v>Leo Kremžar, univ.dipl.nov.</v>
          </cell>
          <cell r="G62">
            <v>60592869</v>
          </cell>
          <cell r="H62">
            <v>1365614000</v>
          </cell>
          <cell r="I62" t="str">
            <v>SI56 01369 01000 09 566</v>
          </cell>
          <cell r="J62" t="str">
            <v>Banka Slovenije</v>
          </cell>
          <cell r="K62" t="str">
            <v>Simon Hmelak</v>
          </cell>
          <cell r="L62" t="str">
            <v>02/629 68 36</v>
          </cell>
          <cell r="M62" t="str">
            <v>02/629 68 28</v>
          </cell>
        </row>
        <row r="63">
          <cell r="A63" t="str">
            <v>Občina Šempeter - Vrtojba</v>
          </cell>
          <cell r="B63" t="str">
            <v>Z</v>
          </cell>
          <cell r="C63" t="str">
            <v>Goriška</v>
          </cell>
          <cell r="D63" t="str">
            <v>Trg Ivana Roba 3a</v>
          </cell>
          <cell r="E63" t="str">
            <v>5290 Šempeter pri Gorici</v>
          </cell>
          <cell r="F63" t="str">
            <v>mag. Milan Turk</v>
          </cell>
          <cell r="G63" t="str">
            <v>SI 44857390</v>
          </cell>
          <cell r="H63">
            <v>1358227000</v>
          </cell>
          <cell r="I63" t="str">
            <v>SI56 0138 3010 0014 409</v>
          </cell>
          <cell r="J63" t="str">
            <v>Banka Slovenije</v>
          </cell>
          <cell r="K63" t="str">
            <v>Danijela Kos</v>
          </cell>
          <cell r="L63" t="str">
            <v>05/335 10 08</v>
          </cell>
          <cell r="M63" t="str">
            <v>05/335 10 07</v>
          </cell>
        </row>
      </sheetData>
    </sheetDataSet>
  </externalBook>
</externalLink>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externalLinkPath" Target="file:///D:\Users\Tom\Documents\Andreja\Trajnostna%20mobilnost\Ureditev%20plo&#269;nikov%20ter%20avtobusnih%20postajali&#353;&#269;\Razpisni_obrazec_st._3_opis_operacije_-_popravek.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5.bin"/><Relationship Id="rId1" Type="http://schemas.openxmlformats.org/officeDocument/2006/relationships/hyperlink" Target="https://ec.europa.eu/regional_policy/sources/guides/vademecum_2127/vademecum_2127_en.pdf" TargetMode="Externa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pageSetUpPr fitToPage="1"/>
  </sheetPr>
  <dimension ref="A1:M338"/>
  <sheetViews>
    <sheetView tabSelected="1" view="pageBreakPreview" topLeftCell="A175" zoomScaleNormal="100" zoomScaleSheetLayoutView="100" workbookViewId="0">
      <selection activeCell="M175" sqref="M175"/>
    </sheetView>
  </sheetViews>
  <sheetFormatPr defaultColWidth="9" defaultRowHeight="15" x14ac:dyDescent="0.25"/>
  <cols>
    <col min="1" max="1" width="43.7109375" customWidth="1"/>
    <col min="2" max="2" width="20.28515625" customWidth="1"/>
    <col min="3" max="3" width="15.7109375" customWidth="1"/>
    <col min="4" max="9" width="11.5703125" customWidth="1"/>
    <col min="10" max="10" width="11.85546875" bestFit="1" customWidth="1"/>
    <col min="11" max="11" width="14.42578125" customWidth="1"/>
    <col min="12" max="12" width="13" hidden="1" customWidth="1"/>
    <col min="13" max="13" width="124.5703125" customWidth="1"/>
  </cols>
  <sheetData>
    <row r="1" spans="1:11" ht="15.75" x14ac:dyDescent="0.25">
      <c r="A1" s="82"/>
    </row>
    <row r="2" spans="1:11" ht="15.75" x14ac:dyDescent="0.25">
      <c r="A2" s="82"/>
      <c r="B2" s="82"/>
      <c r="C2" s="82"/>
      <c r="D2" s="82"/>
      <c r="E2" s="82"/>
      <c r="F2" s="82"/>
      <c r="G2" s="82"/>
      <c r="H2" s="82"/>
      <c r="I2" s="82"/>
      <c r="J2" s="82"/>
      <c r="K2" s="82"/>
    </row>
    <row r="3" spans="1:11" ht="15.75" x14ac:dyDescent="0.25">
      <c r="A3" s="82"/>
      <c r="B3" s="82"/>
      <c r="C3" s="82"/>
      <c r="D3" s="82"/>
      <c r="E3" s="82"/>
      <c r="F3" s="82"/>
      <c r="G3" s="82"/>
      <c r="H3" s="82"/>
      <c r="I3" s="82"/>
      <c r="J3" s="82"/>
      <c r="K3" s="82"/>
    </row>
    <row r="4" spans="1:11" ht="15.75" x14ac:dyDescent="0.25">
      <c r="A4" s="82"/>
      <c r="B4" s="82"/>
      <c r="C4" s="82"/>
      <c r="D4" s="82"/>
      <c r="E4" s="82"/>
      <c r="F4" s="82"/>
      <c r="G4" s="82"/>
      <c r="H4" s="82"/>
      <c r="I4" s="82"/>
      <c r="J4" s="82"/>
      <c r="K4" s="82"/>
    </row>
    <row r="5" spans="1:11" ht="15.75" x14ac:dyDescent="0.25">
      <c r="A5" s="82"/>
      <c r="B5" s="82"/>
      <c r="C5" s="82"/>
      <c r="D5" s="82"/>
      <c r="E5" s="82"/>
      <c r="F5" s="82"/>
      <c r="G5" s="82"/>
      <c r="H5" s="82"/>
      <c r="I5" s="82"/>
      <c r="J5" s="82"/>
      <c r="K5" s="82"/>
    </row>
    <row r="6" spans="1:11" ht="15.75" x14ac:dyDescent="0.25">
      <c r="A6" s="82"/>
      <c r="B6" s="82"/>
      <c r="C6" s="82"/>
      <c r="D6" s="82"/>
      <c r="E6" s="82"/>
      <c r="F6" s="82"/>
      <c r="G6" s="82"/>
      <c r="H6" s="82"/>
      <c r="I6" s="82"/>
      <c r="J6" s="82"/>
      <c r="K6" s="82"/>
    </row>
    <row r="7" spans="1:11" ht="15.75" x14ac:dyDescent="0.25">
      <c r="A7" s="82"/>
      <c r="B7" s="82"/>
      <c r="C7" s="82"/>
      <c r="D7" s="82"/>
      <c r="E7" s="82"/>
      <c r="F7" s="82"/>
      <c r="G7" s="82"/>
      <c r="H7" s="82"/>
      <c r="I7" s="82"/>
      <c r="J7" s="82"/>
      <c r="K7" s="82"/>
    </row>
    <row r="8" spans="1:11" ht="15.75" x14ac:dyDescent="0.25">
      <c r="A8" s="82"/>
      <c r="B8" s="82"/>
      <c r="C8" s="82"/>
      <c r="D8" s="82"/>
      <c r="E8" s="82"/>
      <c r="F8" s="82"/>
      <c r="G8" s="82"/>
      <c r="H8" s="82"/>
      <c r="I8" s="82"/>
      <c r="J8" s="82"/>
      <c r="K8" s="82"/>
    </row>
    <row r="9" spans="1:11" ht="15.75" x14ac:dyDescent="0.25">
      <c r="A9" s="82"/>
      <c r="B9" s="82"/>
      <c r="C9" s="82"/>
      <c r="D9" s="82"/>
      <c r="E9" s="82"/>
      <c r="F9" s="82"/>
      <c r="G9" s="82"/>
      <c r="H9" s="82"/>
      <c r="I9" s="82"/>
      <c r="J9" s="82"/>
      <c r="K9" s="82"/>
    </row>
    <row r="10" spans="1:11" ht="15.75" x14ac:dyDescent="0.25">
      <c r="A10" s="82"/>
      <c r="B10" s="82"/>
      <c r="C10" s="82"/>
      <c r="D10" s="82"/>
      <c r="E10" s="82"/>
      <c r="F10" s="82"/>
      <c r="G10" s="82"/>
      <c r="H10" s="82"/>
      <c r="I10" s="82"/>
      <c r="J10" s="82"/>
      <c r="K10" s="82"/>
    </row>
    <row r="11" spans="1:11" ht="18.75" x14ac:dyDescent="0.3">
      <c r="A11" s="82"/>
      <c r="B11" s="82"/>
      <c r="C11" s="82"/>
      <c r="D11" s="82"/>
      <c r="E11" s="82"/>
      <c r="F11" s="82"/>
      <c r="G11" s="249" t="s">
        <v>316</v>
      </c>
      <c r="H11" s="182"/>
      <c r="I11" s="182"/>
      <c r="J11" s="182"/>
      <c r="K11" s="82"/>
    </row>
    <row r="12" spans="1:11" ht="15.75" x14ac:dyDescent="0.25">
      <c r="A12" s="82"/>
      <c r="B12" s="82"/>
      <c r="C12" s="82"/>
      <c r="D12" s="82"/>
      <c r="E12" s="82"/>
      <c r="F12" s="82"/>
      <c r="G12" s="82"/>
      <c r="H12" s="82"/>
      <c r="I12" s="82"/>
      <c r="J12" s="82"/>
      <c r="K12" s="82"/>
    </row>
    <row r="13" spans="1:11" ht="15.75" x14ac:dyDescent="0.25">
      <c r="A13" s="82"/>
      <c r="B13" s="82"/>
      <c r="C13" s="82"/>
      <c r="D13" s="82"/>
      <c r="E13" s="82"/>
      <c r="F13" s="82"/>
      <c r="G13" s="82"/>
      <c r="H13" s="82"/>
      <c r="I13" s="82"/>
      <c r="J13" s="82"/>
      <c r="K13" s="82"/>
    </row>
    <row r="14" spans="1:11" ht="15.75" x14ac:dyDescent="0.25">
      <c r="A14" s="82"/>
      <c r="B14" s="82"/>
      <c r="C14" s="82"/>
      <c r="D14" s="82"/>
      <c r="E14" s="82"/>
      <c r="F14" s="82"/>
      <c r="G14" s="82"/>
      <c r="H14" s="82"/>
      <c r="I14" s="82"/>
      <c r="J14" s="82"/>
      <c r="K14" s="82"/>
    </row>
    <row r="15" spans="1:11" ht="15.75" x14ac:dyDescent="0.25">
      <c r="A15" s="82"/>
      <c r="B15" s="82"/>
      <c r="C15" s="82"/>
      <c r="D15" s="82"/>
      <c r="E15" s="82"/>
      <c r="F15" s="82"/>
      <c r="G15" s="82"/>
      <c r="H15" s="82"/>
      <c r="I15" s="82"/>
      <c r="J15" s="82"/>
      <c r="K15" s="82"/>
    </row>
    <row r="16" spans="1:11" ht="15.75" x14ac:dyDescent="0.25">
      <c r="A16" s="82"/>
      <c r="B16" s="82"/>
      <c r="C16" s="82"/>
      <c r="D16" s="82"/>
      <c r="E16" s="82"/>
      <c r="F16" s="82"/>
      <c r="G16" s="82"/>
      <c r="H16" s="82"/>
      <c r="I16" s="82"/>
      <c r="J16" s="82"/>
      <c r="K16" s="82"/>
    </row>
    <row r="17" spans="1:11" ht="15.75" x14ac:dyDescent="0.25">
      <c r="A17" s="82"/>
      <c r="B17" s="82"/>
      <c r="C17" s="82"/>
      <c r="D17" s="82"/>
      <c r="E17" s="82"/>
      <c r="F17" s="82"/>
      <c r="G17" s="82"/>
      <c r="H17" s="82"/>
      <c r="I17" s="82"/>
      <c r="J17" s="82"/>
      <c r="K17" s="82"/>
    </row>
    <row r="18" spans="1:11" ht="15.75" x14ac:dyDescent="0.25">
      <c r="A18" s="82"/>
      <c r="B18" s="82"/>
      <c r="C18" s="82"/>
      <c r="D18" s="82"/>
      <c r="E18" s="82"/>
      <c r="F18" s="82"/>
      <c r="G18" s="82"/>
      <c r="H18" s="82"/>
      <c r="I18" s="82"/>
      <c r="J18" s="82"/>
      <c r="K18" s="82"/>
    </row>
    <row r="19" spans="1:11" ht="15.75" x14ac:dyDescent="0.25">
      <c r="A19" s="82"/>
      <c r="B19" s="82"/>
      <c r="C19" s="82"/>
      <c r="D19" s="82"/>
      <c r="E19" s="82"/>
      <c r="F19" s="82"/>
      <c r="G19" s="82"/>
      <c r="H19" s="82"/>
      <c r="I19" s="82"/>
      <c r="J19" s="82"/>
      <c r="K19" s="82"/>
    </row>
    <row r="20" spans="1:11" ht="15.75" x14ac:dyDescent="0.25">
      <c r="A20" s="82"/>
      <c r="B20" s="82"/>
      <c r="C20" s="82"/>
      <c r="D20" s="82"/>
      <c r="E20" s="82"/>
      <c r="F20" s="82"/>
      <c r="G20" s="82"/>
      <c r="H20" s="82"/>
      <c r="I20" s="82"/>
      <c r="J20" s="82"/>
      <c r="K20" s="82"/>
    </row>
    <row r="21" spans="1:11" ht="15.75" x14ac:dyDescent="0.25">
      <c r="A21" s="82"/>
      <c r="B21" s="82"/>
      <c r="C21" s="82"/>
      <c r="D21" s="82"/>
      <c r="E21" s="82"/>
      <c r="F21" s="82"/>
      <c r="G21" s="82"/>
      <c r="H21" s="82"/>
      <c r="I21" s="82"/>
      <c r="J21" s="82"/>
      <c r="K21" s="82"/>
    </row>
    <row r="22" spans="1:11" ht="15.75" x14ac:dyDescent="0.25">
      <c r="A22" s="82"/>
      <c r="B22" s="82"/>
      <c r="C22" s="82"/>
      <c r="D22" s="82"/>
      <c r="E22" s="82"/>
      <c r="F22" s="82"/>
      <c r="G22" s="82"/>
      <c r="H22" s="82"/>
      <c r="I22" s="82"/>
      <c r="J22" s="82"/>
      <c r="K22" s="82"/>
    </row>
    <row r="23" spans="1:11" ht="15.75" x14ac:dyDescent="0.25">
      <c r="A23" s="82"/>
      <c r="B23" s="82"/>
      <c r="C23" s="82"/>
      <c r="D23" s="82"/>
      <c r="E23" s="82"/>
      <c r="F23" s="82"/>
      <c r="G23" s="82"/>
      <c r="H23" s="82"/>
      <c r="I23" s="82"/>
      <c r="J23" s="82"/>
      <c r="K23" s="82"/>
    </row>
    <row r="24" spans="1:11" ht="15.75" x14ac:dyDescent="0.25">
      <c r="A24" s="82"/>
      <c r="B24" s="82"/>
      <c r="C24" s="82"/>
      <c r="D24" s="82"/>
      <c r="E24" s="82"/>
      <c r="F24" s="82"/>
      <c r="G24" s="82"/>
      <c r="H24" s="82"/>
      <c r="I24" s="82"/>
      <c r="J24" s="82"/>
      <c r="K24" s="82"/>
    </row>
    <row r="25" spans="1:11" ht="15.75" x14ac:dyDescent="0.25">
      <c r="A25" s="82"/>
      <c r="B25" s="82"/>
      <c r="C25" s="82"/>
      <c r="D25" s="82"/>
      <c r="E25" s="82"/>
      <c r="F25" s="82"/>
      <c r="G25" s="82"/>
      <c r="H25" s="82"/>
      <c r="I25" s="82"/>
      <c r="J25" s="82"/>
      <c r="K25" s="82"/>
    </row>
    <row r="26" spans="1:11" ht="15.75" x14ac:dyDescent="0.25">
      <c r="A26" s="82"/>
      <c r="B26" s="82"/>
      <c r="C26" s="82"/>
      <c r="D26" s="82"/>
      <c r="E26" s="82"/>
      <c r="F26" s="82"/>
      <c r="G26" s="82"/>
      <c r="H26" s="82"/>
      <c r="I26" s="82"/>
      <c r="J26" s="82"/>
      <c r="K26" s="82"/>
    </row>
    <row r="27" spans="1:11" ht="15.75" x14ac:dyDescent="0.25">
      <c r="A27" s="82"/>
      <c r="B27" s="82"/>
      <c r="C27" s="82"/>
      <c r="D27" s="82"/>
      <c r="E27" s="82"/>
      <c r="F27" s="82"/>
      <c r="G27" s="82"/>
      <c r="H27" s="82"/>
      <c r="I27" s="82"/>
      <c r="J27" s="82"/>
      <c r="K27" s="82"/>
    </row>
    <row r="28" spans="1:11" ht="15.75" x14ac:dyDescent="0.25">
      <c r="A28" s="82"/>
      <c r="B28" s="82"/>
      <c r="C28" s="82"/>
      <c r="D28" s="82"/>
      <c r="E28" s="82"/>
      <c r="F28" s="82"/>
      <c r="G28" s="82"/>
      <c r="H28" s="82"/>
      <c r="I28" s="82"/>
      <c r="J28" s="82"/>
      <c r="K28" s="82"/>
    </row>
    <row r="29" spans="1:11" ht="15.75" x14ac:dyDescent="0.25">
      <c r="A29" s="82"/>
      <c r="B29" s="82"/>
      <c r="C29" s="82"/>
      <c r="D29" s="82"/>
      <c r="E29" s="82"/>
      <c r="F29" s="82"/>
      <c r="G29" s="82"/>
      <c r="H29" s="82"/>
      <c r="I29" s="82"/>
      <c r="J29" s="82"/>
      <c r="K29" s="82"/>
    </row>
    <row r="30" spans="1:11" ht="15.75" x14ac:dyDescent="0.25">
      <c r="A30" s="82"/>
      <c r="B30" s="82"/>
      <c r="C30" s="82"/>
      <c r="D30" s="82"/>
      <c r="E30" s="82"/>
      <c r="F30" s="82"/>
      <c r="G30" s="82"/>
      <c r="H30" s="82"/>
      <c r="I30" s="82"/>
      <c r="J30" s="82"/>
      <c r="K30" s="82"/>
    </row>
    <row r="31" spans="1:11" ht="15.75" x14ac:dyDescent="0.25">
      <c r="A31" s="82"/>
      <c r="B31" s="82"/>
      <c r="C31" s="82"/>
      <c r="D31" s="82"/>
      <c r="E31" s="82"/>
      <c r="F31" s="82"/>
      <c r="G31" s="82"/>
      <c r="H31" s="82"/>
      <c r="I31" s="82"/>
      <c r="J31" s="82"/>
      <c r="K31" s="82"/>
    </row>
    <row r="32" spans="1:11" ht="15.75" x14ac:dyDescent="0.25">
      <c r="A32" s="82"/>
      <c r="B32" s="82"/>
      <c r="C32" s="82"/>
      <c r="D32" s="82"/>
      <c r="E32" s="82"/>
      <c r="F32" s="82"/>
      <c r="G32" s="82"/>
      <c r="H32" s="82"/>
      <c r="I32" s="82"/>
      <c r="J32" s="82"/>
      <c r="K32" s="82"/>
    </row>
    <row r="33" spans="1:11" ht="15.75" x14ac:dyDescent="0.25">
      <c r="A33" s="82"/>
      <c r="B33" s="82"/>
      <c r="C33" s="82"/>
      <c r="D33" s="82"/>
      <c r="E33" s="82"/>
      <c r="F33" s="82"/>
      <c r="G33" s="82"/>
      <c r="H33" s="82"/>
      <c r="I33" s="82"/>
      <c r="J33" s="82"/>
      <c r="K33" s="82"/>
    </row>
    <row r="34" spans="1:11" ht="15.75" x14ac:dyDescent="0.25">
      <c r="A34" s="82"/>
      <c r="B34" s="82"/>
      <c r="C34" s="82"/>
      <c r="D34" s="82"/>
      <c r="E34" s="82"/>
      <c r="F34" s="82"/>
      <c r="G34" s="82"/>
      <c r="H34" s="82"/>
      <c r="I34" s="82"/>
      <c r="J34" s="82"/>
      <c r="K34" s="82"/>
    </row>
    <row r="35" spans="1:11" ht="15.75" x14ac:dyDescent="0.25">
      <c r="A35" s="82"/>
      <c r="B35" s="82"/>
      <c r="C35" s="82"/>
      <c r="D35" s="82"/>
      <c r="E35" s="82"/>
      <c r="F35" s="82"/>
      <c r="G35" s="82"/>
      <c r="H35" s="82"/>
      <c r="I35" s="82"/>
      <c r="J35" s="82"/>
      <c r="K35" s="82"/>
    </row>
    <row r="36" spans="1:11" ht="33.75" x14ac:dyDescent="0.5">
      <c r="A36" s="408" t="s">
        <v>256</v>
      </c>
      <c r="B36" s="409"/>
      <c r="C36" s="409"/>
      <c r="D36" s="409"/>
      <c r="E36" s="409"/>
      <c r="F36" s="409"/>
      <c r="G36" s="409"/>
      <c r="H36" s="409"/>
      <c r="I36" s="409"/>
      <c r="J36" s="409"/>
      <c r="K36" s="410"/>
    </row>
    <row r="37" spans="1:11" ht="33.75" x14ac:dyDescent="0.5">
      <c r="A37" s="408" t="s">
        <v>317</v>
      </c>
      <c r="B37" s="409"/>
      <c r="C37" s="409"/>
      <c r="D37" s="409"/>
      <c r="E37" s="409"/>
      <c r="F37" s="409"/>
      <c r="G37" s="409"/>
      <c r="H37" s="409"/>
      <c r="I37" s="409"/>
      <c r="J37" s="409"/>
      <c r="K37" s="410"/>
    </row>
    <row r="38" spans="1:11" ht="31.5" x14ac:dyDescent="0.5">
      <c r="A38" s="417" t="s">
        <v>318</v>
      </c>
      <c r="B38" s="418"/>
      <c r="C38" s="418"/>
      <c r="D38" s="418"/>
      <c r="E38" s="418"/>
      <c r="F38" s="418"/>
      <c r="G38" s="418"/>
      <c r="H38" s="418"/>
      <c r="I38" s="418"/>
      <c r="J38" s="418"/>
      <c r="K38" s="419"/>
    </row>
    <row r="39" spans="1:11" ht="18.75" x14ac:dyDescent="0.3">
      <c r="A39" s="411"/>
      <c r="B39" s="412"/>
      <c r="C39" s="412"/>
      <c r="D39" s="412"/>
      <c r="E39" s="412"/>
      <c r="F39" s="412"/>
      <c r="G39" s="412"/>
      <c r="H39" s="412"/>
      <c r="I39" s="412"/>
      <c r="J39" s="412"/>
      <c r="K39" s="413"/>
    </row>
    <row r="40" spans="1:11" ht="18.75" x14ac:dyDescent="0.3">
      <c r="A40" s="411"/>
      <c r="B40" s="412"/>
      <c r="C40" s="412"/>
      <c r="D40" s="412"/>
      <c r="E40" s="412"/>
      <c r="F40" s="412"/>
      <c r="G40" s="412"/>
      <c r="H40" s="412"/>
      <c r="I40" s="412"/>
      <c r="J40" s="412"/>
      <c r="K40" s="413"/>
    </row>
    <row r="41" spans="1:11" ht="18.75" x14ac:dyDescent="0.3">
      <c r="A41" s="420" t="s">
        <v>319</v>
      </c>
      <c r="B41" s="421"/>
      <c r="C41" s="421"/>
      <c r="D41" s="421"/>
      <c r="E41" s="421"/>
      <c r="F41" s="421"/>
      <c r="G41" s="421"/>
      <c r="H41" s="421"/>
      <c r="I41" s="421"/>
      <c r="J41" s="421"/>
      <c r="K41" s="422"/>
    </row>
    <row r="42" spans="1:11" ht="18.75" x14ac:dyDescent="0.3">
      <c r="A42" s="420" t="s">
        <v>320</v>
      </c>
      <c r="B42" s="421"/>
      <c r="C42" s="421"/>
      <c r="D42" s="421"/>
      <c r="E42" s="421"/>
      <c r="F42" s="421"/>
      <c r="G42" s="421"/>
      <c r="H42" s="421"/>
      <c r="I42" s="421"/>
      <c r="J42" s="421"/>
      <c r="K42" s="422"/>
    </row>
    <row r="43" spans="1:11" ht="18.75" x14ac:dyDescent="0.3">
      <c r="A43" s="420" t="s">
        <v>323</v>
      </c>
      <c r="B43" s="421"/>
      <c r="C43" s="421"/>
      <c r="D43" s="421"/>
      <c r="E43" s="421"/>
      <c r="F43" s="421"/>
      <c r="G43" s="421"/>
      <c r="H43" s="421"/>
      <c r="I43" s="421"/>
      <c r="J43" s="421"/>
      <c r="K43" s="422"/>
    </row>
    <row r="44" spans="1:11" ht="18.75" x14ac:dyDescent="0.3">
      <c r="A44" s="420" t="s">
        <v>321</v>
      </c>
      <c r="B44" s="421"/>
      <c r="C44" s="421"/>
      <c r="D44" s="421"/>
      <c r="E44" s="421"/>
      <c r="F44" s="421"/>
      <c r="G44" s="421"/>
      <c r="H44" s="421"/>
      <c r="I44" s="421"/>
      <c r="J44" s="421"/>
      <c r="K44" s="422"/>
    </row>
    <row r="45" spans="1:11" ht="18.75" x14ac:dyDescent="0.3">
      <c r="A45" s="420" t="s">
        <v>322</v>
      </c>
      <c r="B45" s="421"/>
      <c r="C45" s="421"/>
      <c r="D45" s="421"/>
      <c r="E45" s="421"/>
      <c r="F45" s="421"/>
      <c r="G45" s="421"/>
      <c r="H45" s="421"/>
      <c r="I45" s="421"/>
      <c r="J45" s="421"/>
      <c r="K45" s="422"/>
    </row>
    <row r="46" spans="1:11" ht="18.75" x14ac:dyDescent="0.3">
      <c r="A46" s="411"/>
      <c r="B46" s="412"/>
      <c r="C46" s="412"/>
      <c r="D46" s="412"/>
      <c r="E46" s="412"/>
      <c r="F46" s="412"/>
      <c r="G46" s="412"/>
      <c r="H46" s="412"/>
      <c r="I46" s="412"/>
      <c r="J46" s="412"/>
      <c r="K46" s="413"/>
    </row>
    <row r="47" spans="1:11" ht="18.75" x14ac:dyDescent="0.3">
      <c r="A47" s="411"/>
      <c r="B47" s="412"/>
      <c r="C47" s="412"/>
      <c r="D47" s="412"/>
      <c r="E47" s="412"/>
      <c r="F47" s="412"/>
      <c r="G47" s="412"/>
      <c r="H47" s="412"/>
      <c r="I47" s="412"/>
      <c r="J47" s="412"/>
      <c r="K47" s="413"/>
    </row>
    <row r="48" spans="1:11" ht="15.75" x14ac:dyDescent="0.25">
      <c r="A48" s="82"/>
      <c r="B48" s="82"/>
      <c r="C48" s="82"/>
      <c r="D48" s="82"/>
      <c r="E48" s="82"/>
      <c r="F48" s="82"/>
      <c r="G48" s="82"/>
      <c r="H48" s="82"/>
      <c r="I48" s="82"/>
      <c r="J48" s="82"/>
      <c r="K48" s="82"/>
    </row>
    <row r="49" spans="1:11" ht="15.75" x14ac:dyDescent="0.25">
      <c r="A49" s="82"/>
      <c r="B49" s="82"/>
      <c r="C49" s="82"/>
      <c r="D49" s="82"/>
      <c r="E49" s="82"/>
      <c r="F49" s="82"/>
      <c r="G49" s="82"/>
      <c r="H49" s="82"/>
      <c r="I49" s="82"/>
      <c r="J49" s="82"/>
      <c r="K49" s="82"/>
    </row>
    <row r="50" spans="1:11" ht="15.75" x14ac:dyDescent="0.25">
      <c r="A50" s="82"/>
      <c r="B50" s="82"/>
      <c r="C50" s="82"/>
      <c r="D50" s="82"/>
      <c r="E50" s="82"/>
      <c r="F50" s="82"/>
      <c r="G50" s="82"/>
      <c r="H50" s="82"/>
      <c r="I50" s="82"/>
      <c r="J50" s="82"/>
      <c r="K50" s="82"/>
    </row>
    <row r="51" spans="1:11" ht="15.75" x14ac:dyDescent="0.25">
      <c r="A51" s="82"/>
      <c r="B51" s="82"/>
      <c r="C51" s="82"/>
      <c r="D51" s="82"/>
      <c r="E51" s="82"/>
      <c r="F51" s="82"/>
      <c r="G51" s="82"/>
      <c r="H51" s="82"/>
      <c r="I51" s="82"/>
      <c r="J51" s="82"/>
      <c r="K51" s="82"/>
    </row>
    <row r="52" spans="1:11" ht="15.75" x14ac:dyDescent="0.25">
      <c r="A52" s="82"/>
      <c r="B52" s="82"/>
      <c r="C52" s="82"/>
      <c r="D52" s="82"/>
      <c r="E52" s="82"/>
      <c r="F52" s="82"/>
      <c r="G52" s="82"/>
      <c r="H52" s="82"/>
      <c r="I52" s="82"/>
      <c r="J52" s="82"/>
      <c r="K52" s="82"/>
    </row>
    <row r="53" spans="1:11" ht="15.75" x14ac:dyDescent="0.25">
      <c r="A53" s="82"/>
      <c r="B53" s="82"/>
      <c r="C53" s="82"/>
      <c r="D53" s="82"/>
      <c r="E53" s="82"/>
      <c r="F53" s="82"/>
      <c r="G53" s="82"/>
      <c r="H53" s="82"/>
      <c r="I53" s="82"/>
      <c r="J53" s="82"/>
      <c r="K53" s="82"/>
    </row>
    <row r="54" spans="1:11" ht="15.75" x14ac:dyDescent="0.25">
      <c r="A54" s="82"/>
      <c r="B54" s="82"/>
      <c r="C54" s="82"/>
      <c r="D54" s="82"/>
      <c r="E54" s="82"/>
      <c r="F54" s="82"/>
      <c r="G54" s="82"/>
      <c r="H54" s="82"/>
      <c r="I54" s="82"/>
      <c r="J54" s="82"/>
      <c r="K54" s="82"/>
    </row>
    <row r="55" spans="1:11" ht="15.75" x14ac:dyDescent="0.25">
      <c r="A55" s="82"/>
      <c r="B55" s="82"/>
      <c r="C55" s="82"/>
      <c r="D55" s="82"/>
      <c r="E55" s="82"/>
      <c r="F55" s="82"/>
      <c r="G55" s="82"/>
      <c r="H55" s="82"/>
      <c r="I55" s="82"/>
      <c r="J55" s="82"/>
      <c r="K55" s="82"/>
    </row>
    <row r="56" spans="1:11" ht="15.75" x14ac:dyDescent="0.25">
      <c r="A56" s="82"/>
      <c r="B56" s="82"/>
      <c r="C56" s="82"/>
      <c r="D56" s="82"/>
      <c r="E56" s="82"/>
      <c r="F56" s="82"/>
      <c r="G56" s="82"/>
      <c r="H56" s="82"/>
      <c r="I56" s="82"/>
      <c r="J56" s="82"/>
      <c r="K56" s="82"/>
    </row>
    <row r="57" spans="1:11" ht="15.75" x14ac:dyDescent="0.25">
      <c r="A57" s="82"/>
      <c r="B57" s="82"/>
      <c r="C57" s="82"/>
      <c r="D57" s="82"/>
      <c r="E57" s="82"/>
      <c r="F57" s="82"/>
      <c r="G57" s="82"/>
      <c r="H57" s="82"/>
      <c r="I57" s="82"/>
      <c r="J57" s="82"/>
      <c r="K57" s="82"/>
    </row>
    <row r="58" spans="1:11" ht="15.75" x14ac:dyDescent="0.25">
      <c r="A58" s="82"/>
      <c r="B58" s="83"/>
      <c r="C58" s="83"/>
      <c r="D58" s="83"/>
      <c r="E58" s="83"/>
      <c r="F58" s="83"/>
      <c r="G58" s="83"/>
      <c r="H58" s="83"/>
      <c r="I58" s="83"/>
      <c r="J58" s="83"/>
      <c r="K58" s="82"/>
    </row>
    <row r="59" spans="1:11" ht="18.75" x14ac:dyDescent="0.3">
      <c r="A59" s="84"/>
      <c r="B59" s="85" t="s">
        <v>257</v>
      </c>
      <c r="C59" s="429">
        <f>B81</f>
        <v>0</v>
      </c>
      <c r="D59" s="430"/>
      <c r="E59" s="430"/>
      <c r="F59" s="430"/>
      <c r="G59" s="430"/>
      <c r="H59" s="430"/>
      <c r="I59" s="430"/>
      <c r="J59" s="430"/>
      <c r="K59" s="431"/>
    </row>
    <row r="60" spans="1:11" ht="15.75" x14ac:dyDescent="0.25">
      <c r="A60" s="82"/>
      <c r="B60" s="83"/>
      <c r="C60" s="83"/>
      <c r="D60" s="83"/>
      <c r="E60" s="83"/>
      <c r="F60" s="83"/>
      <c r="G60" s="83"/>
      <c r="H60" s="83"/>
      <c r="I60" s="83"/>
      <c r="J60" s="83"/>
      <c r="K60" s="82"/>
    </row>
    <row r="61" spans="1:11" ht="40.5" customHeight="1" x14ac:dyDescent="0.3">
      <c r="A61" s="84"/>
      <c r="B61" s="248" t="s">
        <v>258</v>
      </c>
      <c r="C61" s="432">
        <f>C93</f>
        <v>0</v>
      </c>
      <c r="D61" s="433"/>
      <c r="E61" s="433"/>
      <c r="F61" s="433"/>
      <c r="G61" s="433"/>
      <c r="H61" s="433"/>
      <c r="I61" s="433"/>
      <c r="J61" s="433"/>
      <c r="K61" s="434"/>
    </row>
    <row r="62" spans="1:11" ht="15.75" x14ac:dyDescent="0.25">
      <c r="A62" s="82"/>
      <c r="B62" s="83"/>
      <c r="C62" s="83"/>
      <c r="D62" s="83"/>
      <c r="E62" s="83"/>
      <c r="F62" s="83"/>
      <c r="G62" s="83"/>
      <c r="H62" s="83"/>
      <c r="I62" s="83"/>
      <c r="J62" s="83"/>
      <c r="K62" s="82"/>
    </row>
    <row r="63" spans="1:11" ht="18.75" x14ac:dyDescent="0.3">
      <c r="A63" s="84"/>
      <c r="B63" s="84"/>
      <c r="C63" s="84"/>
      <c r="D63" s="84"/>
      <c r="E63" s="86"/>
      <c r="F63" s="86"/>
      <c r="G63" s="87"/>
      <c r="H63" s="87"/>
      <c r="I63" s="87"/>
      <c r="J63" s="87"/>
      <c r="K63" s="82"/>
    </row>
    <row r="64" spans="1:11" ht="18.75" x14ac:dyDescent="0.3">
      <c r="A64" s="84"/>
      <c r="B64" s="84"/>
      <c r="C64" s="84"/>
      <c r="D64" s="84"/>
      <c r="E64" s="86"/>
      <c r="F64" s="86"/>
      <c r="G64" s="88"/>
      <c r="H64" s="88"/>
      <c r="I64" s="88"/>
      <c r="J64" s="88"/>
      <c r="K64" s="82"/>
    </row>
    <row r="65" spans="1:11" ht="15.75" x14ac:dyDescent="0.25">
      <c r="A65" s="89" t="s">
        <v>32</v>
      </c>
      <c r="B65" s="90">
        <f ca="1">TODAY()</f>
        <v>45901</v>
      </c>
      <c r="C65" s="82"/>
      <c r="D65" s="82"/>
      <c r="E65" s="82" t="s">
        <v>259</v>
      </c>
      <c r="F65" s="91"/>
      <c r="G65" s="88"/>
      <c r="H65" s="88"/>
      <c r="I65" s="88"/>
      <c r="J65" s="88"/>
      <c r="K65" s="82"/>
    </row>
    <row r="66" spans="1:11" ht="15.75" x14ac:dyDescent="0.25">
      <c r="A66" s="83"/>
      <c r="B66" s="83"/>
      <c r="C66" s="83"/>
      <c r="D66" s="83"/>
      <c r="E66" s="480">
        <f>B87</f>
        <v>0</v>
      </c>
      <c r="F66" s="481"/>
      <c r="G66" s="481"/>
      <c r="H66" s="481"/>
      <c r="I66" s="481"/>
      <c r="J66" s="482"/>
      <c r="K66" s="82"/>
    </row>
    <row r="67" spans="1:11" ht="15.75" x14ac:dyDescent="0.25">
      <c r="A67" s="83"/>
      <c r="B67" s="83"/>
      <c r="C67" s="83"/>
      <c r="D67" s="83"/>
      <c r="E67" s="82"/>
      <c r="F67" s="91"/>
      <c r="G67" s="88"/>
      <c r="H67" s="88"/>
      <c r="I67" s="88"/>
      <c r="J67" s="88"/>
      <c r="K67" s="82"/>
    </row>
    <row r="68" spans="1:11" ht="15.75" x14ac:dyDescent="0.25">
      <c r="A68" s="83"/>
      <c r="B68" s="83"/>
      <c r="C68" s="83"/>
      <c r="D68" s="83"/>
      <c r="E68" s="82"/>
      <c r="F68" s="91"/>
      <c r="G68" s="88"/>
      <c r="H68" s="88"/>
      <c r="I68" s="88"/>
      <c r="J68" s="88"/>
      <c r="K68" s="82"/>
    </row>
    <row r="69" spans="1:11" ht="15.75" x14ac:dyDescent="0.25">
      <c r="A69" s="83"/>
      <c r="B69" s="83"/>
      <c r="C69" s="83"/>
      <c r="D69" s="83"/>
      <c r="E69" s="83"/>
      <c r="F69" s="83"/>
      <c r="G69" s="88"/>
      <c r="H69" s="88"/>
      <c r="I69" s="88"/>
      <c r="J69" s="88"/>
      <c r="K69" s="82"/>
    </row>
    <row r="70" spans="1:11" ht="15.75" x14ac:dyDescent="0.25">
      <c r="A70" s="82"/>
      <c r="B70" s="82"/>
      <c r="C70" s="82"/>
      <c r="D70" s="82"/>
      <c r="E70" s="82"/>
      <c r="F70" s="82"/>
      <c r="G70" s="82"/>
      <c r="H70" s="82"/>
      <c r="I70" s="82"/>
      <c r="J70" s="82"/>
      <c r="K70" s="82"/>
    </row>
    <row r="71" spans="1:11" ht="15.75" x14ac:dyDescent="0.25">
      <c r="A71" s="82"/>
      <c r="B71" s="82"/>
      <c r="C71" s="82"/>
      <c r="D71" s="82"/>
      <c r="E71" s="82"/>
      <c r="F71" s="82"/>
      <c r="G71" s="82"/>
      <c r="H71" s="82"/>
      <c r="I71" s="82"/>
      <c r="J71" s="82"/>
      <c r="K71" s="82"/>
    </row>
    <row r="72" spans="1:11" ht="15.75" x14ac:dyDescent="0.25">
      <c r="A72" s="82"/>
      <c r="B72" s="82"/>
      <c r="C72" s="82"/>
      <c r="D72" s="82"/>
      <c r="E72" s="82"/>
      <c r="F72" s="82"/>
      <c r="G72" s="82"/>
      <c r="H72" s="82"/>
      <c r="I72" s="82"/>
      <c r="J72" s="82"/>
      <c r="K72" s="82"/>
    </row>
    <row r="73" spans="1:11" ht="15.75" x14ac:dyDescent="0.25">
      <c r="A73" s="82"/>
      <c r="B73" s="82"/>
      <c r="C73" s="82"/>
      <c r="D73" s="82"/>
      <c r="E73" s="82"/>
      <c r="F73" s="82"/>
      <c r="G73" s="82"/>
      <c r="H73" s="82"/>
      <c r="I73" s="82"/>
      <c r="J73" s="82"/>
      <c r="K73" s="82"/>
    </row>
    <row r="74" spans="1:11" ht="15.75" x14ac:dyDescent="0.25">
      <c r="A74" s="82"/>
      <c r="B74" s="82"/>
      <c r="C74" s="82"/>
      <c r="D74" s="82"/>
      <c r="E74" s="82"/>
      <c r="F74" s="82"/>
      <c r="G74" s="82"/>
      <c r="H74" s="82"/>
      <c r="I74" s="82"/>
      <c r="J74" s="82"/>
      <c r="K74" s="82"/>
    </row>
    <row r="75" spans="1:11" ht="15.75" x14ac:dyDescent="0.25">
      <c r="A75" s="82"/>
      <c r="B75" s="82"/>
      <c r="C75" s="82"/>
      <c r="D75" s="82"/>
      <c r="E75" s="82"/>
      <c r="F75" s="82"/>
      <c r="G75" s="82"/>
      <c r="H75" s="82"/>
      <c r="I75" s="82"/>
      <c r="J75" s="82"/>
      <c r="K75" s="82"/>
    </row>
    <row r="76" spans="1:11" ht="15.75" x14ac:dyDescent="0.25">
      <c r="A76" s="82"/>
      <c r="B76" s="82"/>
      <c r="C76" s="82"/>
      <c r="D76" s="82"/>
      <c r="E76" s="82"/>
      <c r="F76" s="82"/>
      <c r="G76" s="82"/>
      <c r="H76" s="82"/>
      <c r="I76" s="82"/>
      <c r="J76" s="82"/>
      <c r="K76" s="82"/>
    </row>
    <row r="77" spans="1:11" ht="15.75" x14ac:dyDescent="0.25">
      <c r="A77" s="82"/>
      <c r="B77" s="82"/>
      <c r="C77" s="82"/>
      <c r="D77" s="82"/>
      <c r="E77" s="82"/>
      <c r="F77" s="82"/>
      <c r="G77" s="82"/>
      <c r="H77" s="82"/>
      <c r="I77" s="82"/>
      <c r="J77" s="82"/>
      <c r="K77" s="82"/>
    </row>
    <row r="78" spans="1:11" ht="15.75" x14ac:dyDescent="0.25">
      <c r="A78" s="82"/>
      <c r="B78" s="82"/>
      <c r="C78" s="82"/>
      <c r="D78" s="82"/>
      <c r="E78" s="82"/>
      <c r="F78" s="82"/>
      <c r="G78" s="82"/>
      <c r="H78" s="82"/>
      <c r="I78" s="82"/>
      <c r="J78" s="82"/>
      <c r="K78" s="82"/>
    </row>
    <row r="79" spans="1:11" ht="28.5" customHeight="1" x14ac:dyDescent="0.35">
      <c r="A79" s="103" t="s">
        <v>338</v>
      </c>
      <c r="B79" s="82"/>
      <c r="C79" s="82"/>
      <c r="D79" s="82"/>
      <c r="E79" s="82"/>
      <c r="F79" s="82"/>
      <c r="G79" s="82"/>
      <c r="H79" s="82"/>
      <c r="I79" s="82"/>
      <c r="J79" s="82"/>
      <c r="K79" s="82"/>
    </row>
    <row r="80" spans="1:11" ht="13.5" customHeight="1" thickBot="1" x14ac:dyDescent="0.3">
      <c r="A80" s="92"/>
      <c r="B80" s="92"/>
      <c r="C80" s="92"/>
      <c r="D80" s="92"/>
      <c r="E80" s="92"/>
      <c r="F80" s="92"/>
      <c r="G80" s="92"/>
      <c r="H80" s="92"/>
      <c r="I80" s="92"/>
      <c r="J80" s="92"/>
      <c r="K80" s="82"/>
    </row>
    <row r="81" spans="1:10" s="1" customFormat="1" ht="21.95" customHeight="1" x14ac:dyDescent="0.25">
      <c r="A81" s="118" t="s">
        <v>260</v>
      </c>
      <c r="B81" s="414"/>
      <c r="C81" s="415"/>
      <c r="D81" s="415"/>
      <c r="E81" s="415"/>
      <c r="F81" s="415"/>
      <c r="G81" s="415"/>
      <c r="H81" s="415"/>
      <c r="I81" s="415"/>
      <c r="J81" s="416"/>
    </row>
    <row r="82" spans="1:10" s="1" customFormat="1" ht="21.95" customHeight="1" x14ac:dyDescent="0.25">
      <c r="A82" s="119" t="s">
        <v>254</v>
      </c>
      <c r="B82" s="489"/>
      <c r="C82" s="490"/>
      <c r="D82" s="490"/>
      <c r="E82" s="490"/>
      <c r="F82" s="490"/>
      <c r="G82" s="490"/>
      <c r="H82" s="490"/>
      <c r="I82" s="490"/>
      <c r="J82" s="491"/>
    </row>
    <row r="83" spans="1:10" s="1" customFormat="1" ht="21.95" customHeight="1" x14ac:dyDescent="0.25">
      <c r="A83" s="119" t="s">
        <v>261</v>
      </c>
      <c r="B83" s="492"/>
      <c r="C83" s="493"/>
      <c r="D83" s="493"/>
      <c r="E83" s="493"/>
      <c r="F83" s="493"/>
      <c r="G83" s="493"/>
      <c r="H83" s="493"/>
      <c r="I83" s="493"/>
      <c r="J83" s="494"/>
    </row>
    <row r="84" spans="1:10" s="1" customFormat="1" ht="21.95" customHeight="1" x14ac:dyDescent="0.25">
      <c r="A84" s="119" t="s">
        <v>262</v>
      </c>
      <c r="B84" s="489"/>
      <c r="C84" s="490"/>
      <c r="D84" s="490"/>
      <c r="E84" s="490"/>
      <c r="F84" s="490"/>
      <c r="G84" s="490"/>
      <c r="H84" s="490"/>
      <c r="I84" s="490"/>
      <c r="J84" s="491"/>
    </row>
    <row r="85" spans="1:10" s="1" customFormat="1" ht="21.95" customHeight="1" x14ac:dyDescent="0.25">
      <c r="A85" s="120" t="s">
        <v>324</v>
      </c>
      <c r="B85" s="489"/>
      <c r="C85" s="490"/>
      <c r="D85" s="490"/>
      <c r="E85" s="490"/>
      <c r="F85" s="490"/>
      <c r="G85" s="490"/>
      <c r="H85" s="490"/>
      <c r="I85" s="490"/>
      <c r="J85" s="491"/>
    </row>
    <row r="86" spans="1:10" s="1" customFormat="1" ht="21.95" customHeight="1" x14ac:dyDescent="0.25">
      <c r="A86" s="119" t="s">
        <v>255</v>
      </c>
      <c r="B86" s="498"/>
      <c r="C86" s="499"/>
      <c r="D86" s="499"/>
      <c r="E86" s="499"/>
      <c r="F86" s="499"/>
      <c r="G86" s="499"/>
      <c r="H86" s="499"/>
      <c r="I86" s="499"/>
      <c r="J86" s="500"/>
    </row>
    <row r="87" spans="1:10" s="1" customFormat="1" ht="21.95" customHeight="1" x14ac:dyDescent="0.25">
      <c r="A87" s="119" t="s">
        <v>325</v>
      </c>
      <c r="B87" s="489"/>
      <c r="C87" s="490"/>
      <c r="D87" s="490"/>
      <c r="E87" s="490"/>
      <c r="F87" s="490"/>
      <c r="G87" s="490"/>
      <c r="H87" s="490"/>
      <c r="I87" s="490"/>
      <c r="J87" s="491"/>
    </row>
    <row r="88" spans="1:10" s="1" customFormat="1" ht="21.95" customHeight="1" x14ac:dyDescent="0.25">
      <c r="A88" s="119" t="s">
        <v>326</v>
      </c>
      <c r="B88" s="492"/>
      <c r="C88" s="493"/>
      <c r="D88" s="493"/>
      <c r="E88" s="493"/>
      <c r="F88" s="493"/>
      <c r="G88" s="493"/>
      <c r="H88" s="493"/>
      <c r="I88" s="493"/>
      <c r="J88" s="494"/>
    </row>
    <row r="89" spans="1:10" s="1" customFormat="1" ht="21.95" customHeight="1" thickBot="1" x14ac:dyDescent="0.3">
      <c r="A89" s="2" t="s">
        <v>327</v>
      </c>
      <c r="B89" s="495"/>
      <c r="C89" s="496"/>
      <c r="D89" s="497"/>
      <c r="E89" s="438" t="s">
        <v>328</v>
      </c>
      <c r="F89" s="439"/>
      <c r="G89" s="440"/>
      <c r="H89" s="435"/>
      <c r="I89" s="436"/>
      <c r="J89" s="437"/>
    </row>
    <row r="91" spans="1:10" ht="27.95" customHeight="1" x14ac:dyDescent="0.35">
      <c r="A91" s="103" t="s">
        <v>333</v>
      </c>
    </row>
    <row r="92" spans="1:10" ht="12" customHeight="1" thickBot="1" x14ac:dyDescent="0.3"/>
    <row r="93" spans="1:10" ht="21.6" customHeight="1" x14ac:dyDescent="0.25">
      <c r="A93" s="483" t="s">
        <v>334</v>
      </c>
      <c r="B93" s="484"/>
      <c r="C93" s="485"/>
      <c r="D93" s="486"/>
      <c r="E93" s="486"/>
      <c r="F93" s="486"/>
      <c r="G93" s="486"/>
      <c r="H93" s="487"/>
      <c r="I93" s="487"/>
      <c r="J93" s="488"/>
    </row>
    <row r="94" spans="1:10" ht="20.100000000000001" customHeight="1" x14ac:dyDescent="0.25">
      <c r="A94" s="441" t="s">
        <v>336</v>
      </c>
      <c r="B94" s="442"/>
      <c r="C94" s="443" t="s">
        <v>452</v>
      </c>
      <c r="D94" s="444"/>
      <c r="E94" s="444"/>
      <c r="F94" s="444"/>
      <c r="G94" s="444"/>
      <c r="H94" s="445"/>
      <c r="I94" s="445"/>
      <c r="J94" s="446"/>
    </row>
    <row r="95" spans="1:10" ht="20.100000000000001" customHeight="1" thickBot="1" x14ac:dyDescent="0.3">
      <c r="A95" s="447" t="s">
        <v>339</v>
      </c>
      <c r="B95" s="448"/>
      <c r="C95" s="449"/>
      <c r="D95" s="450"/>
      <c r="E95" s="450"/>
      <c r="F95" s="450"/>
      <c r="G95" s="450"/>
      <c r="H95" s="450"/>
      <c r="I95" s="450"/>
      <c r="J95" s="451"/>
    </row>
    <row r="96" spans="1:10" ht="16.5" customHeight="1" x14ac:dyDescent="0.25">
      <c r="A96" s="93" t="s">
        <v>275</v>
      </c>
    </row>
    <row r="97" spans="1:10" ht="12" customHeight="1" thickBot="1" x14ac:dyDescent="0.3"/>
    <row r="98" spans="1:10" ht="24.95" customHeight="1" x14ac:dyDescent="0.25">
      <c r="A98" s="565" t="s">
        <v>337</v>
      </c>
      <c r="B98" s="566"/>
      <c r="C98" s="566"/>
      <c r="D98" s="566"/>
      <c r="E98" s="566"/>
      <c r="F98" s="566"/>
      <c r="G98" s="566"/>
      <c r="H98" s="567"/>
      <c r="I98" s="567"/>
      <c r="J98" s="568"/>
    </row>
    <row r="99" spans="1:10" ht="20.100000000000001" customHeight="1" x14ac:dyDescent="0.25">
      <c r="A99" s="441" t="s">
        <v>335</v>
      </c>
      <c r="B99" s="442"/>
      <c r="C99" s="443" t="s">
        <v>452</v>
      </c>
      <c r="D99" s="444"/>
      <c r="E99" s="444"/>
      <c r="F99" s="444"/>
      <c r="G99" s="444"/>
      <c r="H99" s="445"/>
      <c r="I99" s="445"/>
      <c r="J99" s="446"/>
    </row>
    <row r="100" spans="1:10" ht="20.100000000000001" customHeight="1" x14ac:dyDescent="0.25">
      <c r="A100" s="441" t="s">
        <v>274</v>
      </c>
      <c r="B100" s="442"/>
      <c r="C100" s="569"/>
      <c r="D100" s="570"/>
      <c r="E100" s="570"/>
      <c r="F100" s="570"/>
      <c r="G100" s="570"/>
      <c r="H100" s="571"/>
      <c r="I100" s="571"/>
      <c r="J100" s="572"/>
    </row>
    <row r="101" spans="1:10" ht="20.100000000000001" customHeight="1" thickBot="1" x14ac:dyDescent="0.3">
      <c r="A101" s="447" t="s">
        <v>273</v>
      </c>
      <c r="B101" s="448"/>
      <c r="C101" s="449"/>
      <c r="D101" s="450"/>
      <c r="E101" s="450"/>
      <c r="F101" s="450"/>
      <c r="G101" s="450"/>
      <c r="H101" s="450"/>
      <c r="I101" s="450"/>
      <c r="J101" s="451"/>
    </row>
    <row r="102" spans="1:10" ht="20.100000000000001" customHeight="1" thickBot="1" x14ac:dyDescent="0.3"/>
    <row r="103" spans="1:10" ht="24.95" customHeight="1" x14ac:dyDescent="0.25">
      <c r="A103" s="565" t="s">
        <v>0</v>
      </c>
      <c r="B103" s="566"/>
      <c r="C103" s="566"/>
      <c r="D103" s="566"/>
      <c r="E103" s="566"/>
      <c r="F103" s="566"/>
      <c r="G103" s="566"/>
      <c r="H103" s="567"/>
      <c r="I103" s="567"/>
      <c r="J103" s="568"/>
    </row>
    <row r="104" spans="1:10" ht="20.100000000000001" customHeight="1" x14ac:dyDescent="0.25">
      <c r="A104" s="441" t="s">
        <v>329</v>
      </c>
      <c r="B104" s="442"/>
      <c r="C104" s="569"/>
      <c r="D104" s="570"/>
      <c r="E104" s="570"/>
      <c r="F104" s="570"/>
      <c r="G104" s="570"/>
      <c r="H104" s="571"/>
      <c r="I104" s="571"/>
      <c r="J104" s="572"/>
    </row>
    <row r="105" spans="1:10" ht="20.100000000000001" customHeight="1" thickBot="1" x14ac:dyDescent="0.3">
      <c r="A105" s="549" t="s">
        <v>330</v>
      </c>
      <c r="B105" s="550"/>
      <c r="C105" s="573"/>
      <c r="D105" s="574"/>
      <c r="E105" s="574"/>
      <c r="F105" s="574"/>
      <c r="G105" s="574"/>
      <c r="H105" s="575"/>
      <c r="I105" s="575"/>
      <c r="J105" s="576"/>
    </row>
    <row r="106" spans="1:10" ht="20.100000000000001" customHeight="1" thickBot="1" x14ac:dyDescent="0.3"/>
    <row r="107" spans="1:10" ht="24.95" customHeight="1" x14ac:dyDescent="0.25">
      <c r="A107" s="565" t="s">
        <v>1</v>
      </c>
      <c r="B107" s="566"/>
      <c r="C107" s="566"/>
      <c r="D107" s="566"/>
      <c r="E107" s="566"/>
      <c r="F107" s="566"/>
      <c r="G107" s="566"/>
      <c r="H107" s="567"/>
      <c r="I107" s="567"/>
      <c r="J107" s="568"/>
    </row>
    <row r="108" spans="1:10" ht="20.100000000000001" customHeight="1" x14ac:dyDescent="0.25">
      <c r="A108" s="441" t="s">
        <v>331</v>
      </c>
      <c r="B108" s="442"/>
      <c r="C108" s="543" t="s">
        <v>452</v>
      </c>
      <c r="D108" s="543"/>
      <c r="E108" s="543"/>
      <c r="F108" s="543"/>
      <c r="G108" s="543"/>
      <c r="H108" s="544"/>
      <c r="I108" s="544"/>
      <c r="J108" s="545"/>
    </row>
    <row r="109" spans="1:10" ht="20.100000000000001" customHeight="1" x14ac:dyDescent="0.25">
      <c r="A109" s="441" t="s">
        <v>2</v>
      </c>
      <c r="B109" s="442"/>
      <c r="C109" s="546"/>
      <c r="D109" s="546"/>
      <c r="E109" s="546"/>
      <c r="F109" s="546"/>
      <c r="G109" s="546"/>
      <c r="H109" s="547"/>
      <c r="I109" s="547"/>
      <c r="J109" s="548"/>
    </row>
    <row r="110" spans="1:10" ht="20.100000000000001" customHeight="1" thickBot="1" x14ac:dyDescent="0.3">
      <c r="A110" s="549" t="s">
        <v>3</v>
      </c>
      <c r="B110" s="550"/>
      <c r="C110" s="551"/>
      <c r="D110" s="551"/>
      <c r="E110" s="551"/>
      <c r="F110" s="551"/>
      <c r="G110" s="551"/>
      <c r="H110" s="552"/>
      <c r="I110" s="552"/>
      <c r="J110" s="553"/>
    </row>
    <row r="111" spans="1:10" s="93" customFormat="1" x14ac:dyDescent="0.25">
      <c r="A111" s="93" t="s">
        <v>332</v>
      </c>
    </row>
    <row r="112" spans="1:10" s="93" customFormat="1" ht="15.75" thickBot="1" x14ac:dyDescent="0.3"/>
    <row r="113" spans="1:13" ht="24.95" customHeight="1" x14ac:dyDescent="0.25">
      <c r="A113" s="577" t="s">
        <v>4</v>
      </c>
      <c r="B113" s="578"/>
      <c r="C113" s="578"/>
      <c r="D113" s="578"/>
      <c r="E113" s="578"/>
      <c r="F113" s="578"/>
      <c r="G113" s="578"/>
      <c r="H113" s="578"/>
      <c r="I113" s="578"/>
      <c r="J113" s="578"/>
      <c r="K113" s="579"/>
    </row>
    <row r="114" spans="1:13" ht="72.95" customHeight="1" x14ac:dyDescent="0.25">
      <c r="A114" s="554"/>
      <c r="B114" s="555"/>
      <c r="C114" s="555"/>
      <c r="D114" s="555"/>
      <c r="E114" s="555"/>
      <c r="F114" s="555"/>
      <c r="G114" s="555"/>
      <c r="H114" s="555"/>
      <c r="I114" s="555"/>
      <c r="J114" s="555"/>
      <c r="K114" s="556"/>
      <c r="M114" s="532" t="s">
        <v>340</v>
      </c>
    </row>
    <row r="115" spans="1:13" ht="72.95" customHeight="1" x14ac:dyDescent="0.25">
      <c r="A115" s="557"/>
      <c r="B115" s="558"/>
      <c r="C115" s="558"/>
      <c r="D115" s="558"/>
      <c r="E115" s="558"/>
      <c r="F115" s="558"/>
      <c r="G115" s="558"/>
      <c r="H115" s="558"/>
      <c r="I115" s="558"/>
      <c r="J115" s="558"/>
      <c r="K115" s="559"/>
      <c r="M115" s="533"/>
    </row>
    <row r="116" spans="1:13" ht="72.95" customHeight="1" thickBot="1" x14ac:dyDescent="0.3">
      <c r="A116" s="560"/>
      <c r="B116" s="561"/>
      <c r="C116" s="561"/>
      <c r="D116" s="561"/>
      <c r="E116" s="561"/>
      <c r="F116" s="561"/>
      <c r="G116" s="561"/>
      <c r="H116" s="561"/>
      <c r="I116" s="561"/>
      <c r="J116" s="561"/>
      <c r="K116" s="562"/>
      <c r="M116" s="3"/>
    </row>
    <row r="117" spans="1:13" ht="45" customHeight="1" thickBot="1" x14ac:dyDescent="0.3">
      <c r="A117" s="104"/>
      <c r="B117" s="104"/>
      <c r="C117" s="104"/>
      <c r="D117" s="104"/>
      <c r="E117" s="104"/>
      <c r="F117" s="104"/>
      <c r="G117" s="104"/>
      <c r="H117" s="104"/>
      <c r="I117" s="104"/>
      <c r="J117" s="104"/>
      <c r="K117" s="104"/>
      <c r="M117" s="3"/>
    </row>
    <row r="118" spans="1:13" ht="34.5" customHeight="1" x14ac:dyDescent="0.25">
      <c r="A118" s="534" t="s">
        <v>341</v>
      </c>
      <c r="B118" s="535"/>
      <c r="C118" s="535"/>
      <c r="D118" s="535"/>
      <c r="E118" s="535"/>
      <c r="F118" s="535"/>
      <c r="G118" s="535"/>
      <c r="H118" s="535"/>
      <c r="I118" s="535"/>
      <c r="J118" s="535"/>
      <c r="K118" s="536"/>
    </row>
    <row r="119" spans="1:13" ht="60" customHeight="1" x14ac:dyDescent="0.25">
      <c r="A119" s="537"/>
      <c r="B119" s="538"/>
      <c r="C119" s="538"/>
      <c r="D119" s="538"/>
      <c r="E119" s="538"/>
      <c r="F119" s="538"/>
      <c r="G119" s="538"/>
      <c r="H119" s="538"/>
      <c r="I119" s="538"/>
      <c r="J119" s="538"/>
      <c r="K119" s="539"/>
    </row>
    <row r="120" spans="1:13" ht="189" customHeight="1" thickBot="1" x14ac:dyDescent="0.3">
      <c r="A120" s="540"/>
      <c r="B120" s="541"/>
      <c r="C120" s="541"/>
      <c r="D120" s="541"/>
      <c r="E120" s="541"/>
      <c r="F120" s="541"/>
      <c r="G120" s="541"/>
      <c r="H120" s="541"/>
      <c r="I120" s="541"/>
      <c r="J120" s="541"/>
      <c r="K120" s="542"/>
    </row>
    <row r="121" spans="1:13" ht="22.5" customHeight="1" thickBot="1" x14ac:dyDescent="0.3"/>
    <row r="122" spans="1:13" ht="24.95" customHeight="1" x14ac:dyDescent="0.25">
      <c r="A122" s="534" t="s">
        <v>342</v>
      </c>
      <c r="B122" s="535"/>
      <c r="C122" s="535"/>
      <c r="D122" s="535"/>
      <c r="E122" s="535"/>
      <c r="F122" s="535"/>
      <c r="G122" s="535"/>
      <c r="H122" s="535"/>
      <c r="I122" s="535"/>
      <c r="J122" s="535"/>
      <c r="K122" s="536"/>
    </row>
    <row r="123" spans="1:13" ht="150.6" customHeight="1" x14ac:dyDescent="0.25">
      <c r="A123" s="537"/>
      <c r="B123" s="538"/>
      <c r="C123" s="538"/>
      <c r="D123" s="538"/>
      <c r="E123" s="538"/>
      <c r="F123" s="538"/>
      <c r="G123" s="538"/>
      <c r="H123" s="538"/>
      <c r="I123" s="538"/>
      <c r="J123" s="538"/>
      <c r="K123" s="539"/>
      <c r="M123" s="3"/>
    </row>
    <row r="124" spans="1:13" ht="359.1" customHeight="1" thickBot="1" x14ac:dyDescent="0.3">
      <c r="A124" s="540"/>
      <c r="B124" s="541"/>
      <c r="C124" s="541"/>
      <c r="D124" s="541"/>
      <c r="E124" s="541"/>
      <c r="F124" s="541"/>
      <c r="G124" s="541"/>
      <c r="H124" s="541"/>
      <c r="I124" s="541"/>
      <c r="J124" s="541"/>
      <c r="K124" s="542"/>
    </row>
    <row r="125" spans="1:13" x14ac:dyDescent="0.25">
      <c r="A125" s="93" t="s">
        <v>343</v>
      </c>
      <c r="B125" s="93"/>
      <c r="C125" s="93"/>
      <c r="D125" s="93"/>
      <c r="E125" s="93"/>
      <c r="F125" s="93"/>
      <c r="G125" s="93"/>
      <c r="H125" s="93"/>
      <c r="I125" s="93"/>
      <c r="J125" s="93"/>
      <c r="K125" s="93"/>
    </row>
    <row r="126" spans="1:13" x14ac:dyDescent="0.25">
      <c r="A126" s="102"/>
      <c r="B126" s="102"/>
      <c r="C126" s="102"/>
      <c r="D126" s="102"/>
      <c r="E126" s="102"/>
      <c r="F126" s="102"/>
      <c r="G126" s="102"/>
      <c r="H126" s="102"/>
      <c r="I126" s="102"/>
      <c r="J126" s="102"/>
      <c r="K126" s="102"/>
    </row>
    <row r="127" spans="1:13" ht="26.25" customHeight="1" thickBot="1" x14ac:dyDescent="0.4">
      <c r="A127" s="103" t="s">
        <v>345</v>
      </c>
    </row>
    <row r="128" spans="1:13" ht="14.45" customHeight="1" x14ac:dyDescent="0.25">
      <c r="A128" s="466" t="s">
        <v>344</v>
      </c>
      <c r="B128" s="467"/>
      <c r="C128" s="467"/>
      <c r="D128" s="404"/>
      <c r="E128" s="402" t="s">
        <v>348</v>
      </c>
      <c r="F128" s="402" t="s">
        <v>6</v>
      </c>
      <c r="G128" s="404"/>
      <c r="H128" s="402" t="s">
        <v>7</v>
      </c>
      <c r="I128" s="404"/>
      <c r="J128" s="402" t="s">
        <v>350</v>
      </c>
      <c r="K128" s="464"/>
    </row>
    <row r="129" spans="1:11" x14ac:dyDescent="0.25">
      <c r="A129" s="468"/>
      <c r="B129" s="469"/>
      <c r="C129" s="469"/>
      <c r="D129" s="470"/>
      <c r="E129" s="403"/>
      <c r="F129" s="4" t="s">
        <v>8</v>
      </c>
      <c r="G129" s="5" t="s">
        <v>9</v>
      </c>
      <c r="H129" s="4" t="s">
        <v>8</v>
      </c>
      <c r="I129" s="5" t="s">
        <v>9</v>
      </c>
      <c r="J129" s="403"/>
      <c r="K129" s="465"/>
    </row>
    <row r="130" spans="1:11" ht="14.45" customHeight="1" x14ac:dyDescent="0.25">
      <c r="A130" s="399" t="s">
        <v>452</v>
      </c>
      <c r="B130" s="400"/>
      <c r="C130" s="400"/>
      <c r="D130" s="401"/>
      <c r="E130" s="225" t="s">
        <v>349</v>
      </c>
      <c r="F130" s="225">
        <v>0</v>
      </c>
      <c r="G130" s="226">
        <v>2025</v>
      </c>
      <c r="H130" s="221"/>
      <c r="I130" s="222"/>
      <c r="J130" s="452" t="s">
        <v>351</v>
      </c>
      <c r="K130" s="453"/>
    </row>
    <row r="131" spans="1:11" x14ac:dyDescent="0.25">
      <c r="A131" s="399" t="s">
        <v>452</v>
      </c>
      <c r="B131" s="400"/>
      <c r="C131" s="400"/>
      <c r="D131" s="401"/>
      <c r="E131" s="225" t="s">
        <v>349</v>
      </c>
      <c r="F131" s="225">
        <v>0</v>
      </c>
      <c r="G131" s="226">
        <v>2025</v>
      </c>
      <c r="H131" s="221"/>
      <c r="I131" s="222"/>
      <c r="J131" s="452" t="s">
        <v>351</v>
      </c>
      <c r="K131" s="453"/>
    </row>
    <row r="132" spans="1:11" ht="14.45" customHeight="1" x14ac:dyDescent="0.25">
      <c r="A132" s="399" t="s">
        <v>452</v>
      </c>
      <c r="B132" s="400"/>
      <c r="C132" s="400"/>
      <c r="D132" s="401"/>
      <c r="E132" s="225" t="s">
        <v>349</v>
      </c>
      <c r="F132" s="225">
        <v>0</v>
      </c>
      <c r="G132" s="226">
        <v>2025</v>
      </c>
      <c r="H132" s="221"/>
      <c r="I132" s="222"/>
      <c r="J132" s="452" t="s">
        <v>351</v>
      </c>
      <c r="K132" s="453"/>
    </row>
    <row r="133" spans="1:11" x14ac:dyDescent="0.25">
      <c r="A133" s="399" t="s">
        <v>452</v>
      </c>
      <c r="B133" s="400"/>
      <c r="C133" s="400"/>
      <c r="D133" s="401"/>
      <c r="E133" s="225" t="s">
        <v>349</v>
      </c>
      <c r="F133" s="225">
        <v>0</v>
      </c>
      <c r="G133" s="226">
        <v>2025</v>
      </c>
      <c r="H133" s="221"/>
      <c r="I133" s="222"/>
      <c r="J133" s="452" t="s">
        <v>351</v>
      </c>
      <c r="K133" s="453"/>
    </row>
    <row r="134" spans="1:11" x14ac:dyDescent="0.25">
      <c r="A134" s="399" t="s">
        <v>452</v>
      </c>
      <c r="B134" s="400"/>
      <c r="C134" s="400"/>
      <c r="D134" s="401"/>
      <c r="E134" s="225" t="s">
        <v>349</v>
      </c>
      <c r="F134" s="225">
        <v>0</v>
      </c>
      <c r="G134" s="226">
        <v>2025</v>
      </c>
      <c r="H134" s="221"/>
      <c r="I134" s="222"/>
      <c r="J134" s="452" t="s">
        <v>351</v>
      </c>
      <c r="K134" s="453"/>
    </row>
    <row r="135" spans="1:11" x14ac:dyDescent="0.25">
      <c r="A135" s="399" t="s">
        <v>452</v>
      </c>
      <c r="B135" s="400"/>
      <c r="C135" s="400"/>
      <c r="D135" s="401"/>
      <c r="E135" s="225" t="s">
        <v>349</v>
      </c>
      <c r="F135" s="225">
        <v>0</v>
      </c>
      <c r="G135" s="226">
        <v>2025</v>
      </c>
      <c r="H135" s="221"/>
      <c r="I135" s="222"/>
      <c r="J135" s="452" t="s">
        <v>351</v>
      </c>
      <c r="K135" s="453"/>
    </row>
    <row r="136" spans="1:11" x14ac:dyDescent="0.25">
      <c r="A136" s="399" t="s">
        <v>452</v>
      </c>
      <c r="B136" s="400"/>
      <c r="C136" s="400"/>
      <c r="D136" s="401"/>
      <c r="E136" s="225" t="s">
        <v>349</v>
      </c>
      <c r="F136" s="225">
        <v>0</v>
      </c>
      <c r="G136" s="226">
        <v>2025</v>
      </c>
      <c r="H136" s="221"/>
      <c r="I136" s="222"/>
      <c r="J136" s="452" t="s">
        <v>351</v>
      </c>
      <c r="K136" s="453"/>
    </row>
    <row r="137" spans="1:11" x14ac:dyDescent="0.25">
      <c r="A137" s="399" t="s">
        <v>452</v>
      </c>
      <c r="B137" s="400"/>
      <c r="C137" s="400"/>
      <c r="D137" s="401"/>
      <c r="E137" s="225" t="s">
        <v>349</v>
      </c>
      <c r="F137" s="225">
        <v>0</v>
      </c>
      <c r="G137" s="226">
        <v>2025</v>
      </c>
      <c r="H137" s="221"/>
      <c r="I137" s="222"/>
      <c r="J137" s="452" t="s">
        <v>351</v>
      </c>
      <c r="K137" s="453"/>
    </row>
    <row r="138" spans="1:11" x14ac:dyDescent="0.25">
      <c r="A138" s="399" t="s">
        <v>452</v>
      </c>
      <c r="B138" s="400"/>
      <c r="C138" s="400"/>
      <c r="D138" s="401"/>
      <c r="E138" s="225" t="s">
        <v>349</v>
      </c>
      <c r="F138" s="225">
        <v>0</v>
      </c>
      <c r="G138" s="226">
        <v>2025</v>
      </c>
      <c r="H138" s="221"/>
      <c r="I138" s="222"/>
      <c r="J138" s="452" t="s">
        <v>351</v>
      </c>
      <c r="K138" s="453"/>
    </row>
    <row r="139" spans="1:11" ht="15.75" thickBot="1" x14ac:dyDescent="0.3">
      <c r="A139" s="399" t="s">
        <v>452</v>
      </c>
      <c r="B139" s="400"/>
      <c r="C139" s="400"/>
      <c r="D139" s="401"/>
      <c r="E139" s="371" t="s">
        <v>349</v>
      </c>
      <c r="F139" s="371">
        <v>0</v>
      </c>
      <c r="G139" s="372">
        <v>2025</v>
      </c>
      <c r="H139" s="223"/>
      <c r="I139" s="224"/>
      <c r="J139" s="478" t="s">
        <v>351</v>
      </c>
      <c r="K139" s="479"/>
    </row>
    <row r="140" spans="1:11" ht="18" customHeight="1" x14ac:dyDescent="0.25"/>
    <row r="142" spans="1:11" ht="21" x14ac:dyDescent="0.35">
      <c r="A142" s="103" t="s">
        <v>346</v>
      </c>
      <c r="B142" s="103"/>
      <c r="C142" s="103"/>
      <c r="D142" s="103"/>
      <c r="E142" s="103"/>
      <c r="F142" s="103"/>
      <c r="G142" s="103"/>
      <c r="H142" s="103"/>
      <c r="I142" s="103"/>
      <c r="J142" s="103"/>
      <c r="K142" s="103"/>
    </row>
    <row r="143" spans="1:11" ht="6" customHeight="1" x14ac:dyDescent="0.25"/>
    <row r="144" spans="1:11" s="6" customFormat="1" ht="39.6" customHeight="1" x14ac:dyDescent="0.25">
      <c r="A144" s="477" t="s">
        <v>479</v>
      </c>
      <c r="B144" s="477"/>
      <c r="C144" s="477"/>
      <c r="D144" s="477"/>
      <c r="E144" s="477"/>
      <c r="F144" s="477"/>
      <c r="G144" s="477"/>
      <c r="H144" s="477"/>
      <c r="I144" s="477"/>
      <c r="J144" s="477"/>
      <c r="K144" s="477"/>
    </row>
    <row r="145" spans="1:13" s="6" customFormat="1" ht="16.5" thickBot="1" x14ac:dyDescent="0.3">
      <c r="A145"/>
      <c r="B145"/>
      <c r="C145"/>
      <c r="D145"/>
      <c r="E145"/>
      <c r="F145"/>
      <c r="G145"/>
      <c r="H145"/>
      <c r="I145"/>
      <c r="J145"/>
      <c r="K145"/>
    </row>
    <row r="146" spans="1:13" ht="63" customHeight="1" thickBot="1" x14ac:dyDescent="0.3">
      <c r="A146" s="8" t="s">
        <v>10</v>
      </c>
      <c r="B146" s="9"/>
      <c r="C146" s="106" t="s">
        <v>18</v>
      </c>
      <c r="D146" s="106">
        <v>2023</v>
      </c>
      <c r="E146" s="107">
        <v>2024</v>
      </c>
      <c r="F146" s="107">
        <v>2025</v>
      </c>
      <c r="G146" s="107">
        <v>2026</v>
      </c>
      <c r="H146" s="107">
        <v>2027</v>
      </c>
      <c r="I146" s="107">
        <v>2028</v>
      </c>
      <c r="J146" s="107">
        <v>2029</v>
      </c>
      <c r="K146" s="108" t="s">
        <v>483</v>
      </c>
      <c r="L146" s="7" t="b">
        <v>0</v>
      </c>
    </row>
    <row r="147" spans="1:13" ht="44.1" customHeight="1" x14ac:dyDescent="0.25">
      <c r="A147" s="425" t="s">
        <v>352</v>
      </c>
      <c r="B147" s="280" t="s">
        <v>11</v>
      </c>
      <c r="C147" s="281">
        <f>'3_Ukrepi'!D30+'3_Ukrepi'!D57+'3_Ukrepi'!D83+'3_Ukrepi'!D113+'3_Ukrepi'!D139+'3_Ukrepi'!D165</f>
        <v>0</v>
      </c>
      <c r="D147" s="262"/>
      <c r="E147" s="263"/>
      <c r="F147" s="263"/>
      <c r="G147" s="263"/>
      <c r="H147" s="263"/>
      <c r="I147" s="263"/>
      <c r="J147" s="264"/>
      <c r="K147" s="10">
        <f>SUM(D147:J147)-C147</f>
        <v>0</v>
      </c>
      <c r="L147" s="7" t="b">
        <v>0</v>
      </c>
    </row>
    <row r="148" spans="1:13" ht="44.1" customHeight="1" x14ac:dyDescent="0.25">
      <c r="A148" s="426"/>
      <c r="B148" s="282" t="s">
        <v>12</v>
      </c>
      <c r="C148" s="283">
        <f>'3_Ukrepi'!E30+'3_Ukrepi'!E57+'3_Ukrepi'!E83+'3_Ukrepi'!E113+'3_Ukrepi'!E139+'3_Ukrepi'!E165</f>
        <v>0</v>
      </c>
      <c r="D148" s="265"/>
      <c r="E148" s="266"/>
      <c r="F148" s="266"/>
      <c r="G148" s="266"/>
      <c r="H148" s="267"/>
      <c r="I148" s="267"/>
      <c r="J148" s="268"/>
      <c r="K148" s="12">
        <f t="shared" ref="K148:K159" si="0">SUM(D148:J148)-C148</f>
        <v>0</v>
      </c>
      <c r="L148" s="7" t="b">
        <v>0</v>
      </c>
    </row>
    <row r="149" spans="1:13" ht="44.45" customHeight="1" x14ac:dyDescent="0.25">
      <c r="A149" s="454" t="s">
        <v>353</v>
      </c>
      <c r="B149" s="282" t="s">
        <v>11</v>
      </c>
      <c r="C149" s="283">
        <f>'3_Ukrepi'!D31+'3_Ukrepi'!D58+'3_Ukrepi'!D84+'3_Ukrepi'!D114+'3_Ukrepi'!D140+'3_Ukrepi'!D166</f>
        <v>0</v>
      </c>
      <c r="D149" s="265"/>
      <c r="E149" s="266"/>
      <c r="F149" s="266"/>
      <c r="G149" s="266"/>
      <c r="H149" s="267"/>
      <c r="I149" s="267"/>
      <c r="J149" s="268"/>
      <c r="K149" s="12">
        <f t="shared" si="0"/>
        <v>0</v>
      </c>
      <c r="L149" s="7" t="b">
        <v>0</v>
      </c>
    </row>
    <row r="150" spans="1:13" ht="44.1" customHeight="1" x14ac:dyDescent="0.25">
      <c r="A150" s="454"/>
      <c r="B150" s="282" t="s">
        <v>12</v>
      </c>
      <c r="C150" s="283">
        <f>'3_Ukrepi'!E31+'3_Ukrepi'!E58+'3_Ukrepi'!E84+'3_Ukrepi'!E114+'3_Ukrepi'!E140+'3_Ukrepi'!E166</f>
        <v>0</v>
      </c>
      <c r="D150" s="265"/>
      <c r="E150" s="266"/>
      <c r="F150" s="266"/>
      <c r="G150" s="266"/>
      <c r="H150" s="267"/>
      <c r="I150" s="267"/>
      <c r="J150" s="268"/>
      <c r="K150" s="12">
        <f t="shared" si="0"/>
        <v>0</v>
      </c>
      <c r="L150" s="7"/>
    </row>
    <row r="151" spans="1:13" ht="45.6" customHeight="1" x14ac:dyDescent="0.25">
      <c r="A151" s="427" t="s">
        <v>354</v>
      </c>
      <c r="B151" s="282" t="s">
        <v>11</v>
      </c>
      <c r="C151" s="283">
        <f>'3_Ukrepi'!D32+'3_Ukrepi'!D59+'3_Ukrepi'!D85+'3_Ukrepi'!D115+'3_Ukrepi'!D141+'3_Ukrepi'!D167</f>
        <v>0</v>
      </c>
      <c r="D151" s="265"/>
      <c r="E151" s="266"/>
      <c r="F151" s="266"/>
      <c r="G151" s="266"/>
      <c r="H151" s="267"/>
      <c r="I151" s="267"/>
      <c r="J151" s="268"/>
      <c r="K151" s="12">
        <f t="shared" si="0"/>
        <v>0</v>
      </c>
    </row>
    <row r="152" spans="1:13" ht="44.45" customHeight="1" thickBot="1" x14ac:dyDescent="0.3">
      <c r="A152" s="428"/>
      <c r="B152" s="284" t="s">
        <v>12</v>
      </c>
      <c r="C152" s="285">
        <f>'3_Ukrepi'!E32+'3_Ukrepi'!E59+'3_Ukrepi'!E85+'3_Ukrepi'!E115+'3_Ukrepi'!E141+'3_Ukrepi'!E167</f>
        <v>0</v>
      </c>
      <c r="D152" s="269"/>
      <c r="E152" s="270"/>
      <c r="F152" s="270"/>
      <c r="G152" s="270"/>
      <c r="H152" s="271"/>
      <c r="I152" s="271"/>
      <c r="J152" s="272"/>
      <c r="K152" s="13">
        <f t="shared" si="0"/>
        <v>0</v>
      </c>
    </row>
    <row r="153" spans="1:13" ht="45.6" customHeight="1" x14ac:dyDescent="0.25">
      <c r="A153" s="405" t="s">
        <v>14</v>
      </c>
      <c r="B153" s="286" t="s">
        <v>11</v>
      </c>
      <c r="C153" s="287">
        <f t="shared" ref="C153:C156" si="1">SUM(D153:J153)</f>
        <v>0</v>
      </c>
      <c r="D153" s="273"/>
      <c r="E153" s="274"/>
      <c r="F153" s="274"/>
      <c r="G153" s="274"/>
      <c r="H153" s="275"/>
      <c r="I153" s="275"/>
      <c r="J153" s="276"/>
      <c r="K153" s="184">
        <f>SUM(D153:J153)-C153</f>
        <v>0</v>
      </c>
    </row>
    <row r="154" spans="1:13" ht="44.45" customHeight="1" x14ac:dyDescent="0.25">
      <c r="A154" s="405"/>
      <c r="B154" s="286" t="s">
        <v>12</v>
      </c>
      <c r="C154" s="288">
        <f t="shared" si="1"/>
        <v>0</v>
      </c>
      <c r="D154" s="265"/>
      <c r="E154" s="277"/>
      <c r="F154" s="277"/>
      <c r="G154" s="277"/>
      <c r="H154" s="278"/>
      <c r="I154" s="278"/>
      <c r="J154" s="279"/>
      <c r="K154" s="12">
        <f t="shared" si="0"/>
        <v>0</v>
      </c>
    </row>
    <row r="155" spans="1:13" ht="44.1" customHeight="1" x14ac:dyDescent="0.25">
      <c r="A155" s="405" t="s">
        <v>15</v>
      </c>
      <c r="B155" s="286" t="s">
        <v>11</v>
      </c>
      <c r="C155" s="288">
        <f t="shared" si="1"/>
        <v>0</v>
      </c>
      <c r="D155" s="265"/>
      <c r="E155" s="266"/>
      <c r="F155" s="266"/>
      <c r="G155" s="266"/>
      <c r="H155" s="267"/>
      <c r="I155" s="267"/>
      <c r="J155" s="268"/>
      <c r="K155" s="12">
        <f t="shared" si="0"/>
        <v>0</v>
      </c>
    </row>
    <row r="156" spans="1:13" ht="44.1" customHeight="1" x14ac:dyDescent="0.25">
      <c r="A156" s="405"/>
      <c r="B156" s="286" t="s">
        <v>12</v>
      </c>
      <c r="C156" s="288">
        <f t="shared" si="1"/>
        <v>0</v>
      </c>
      <c r="D156" s="265"/>
      <c r="E156" s="277"/>
      <c r="F156" s="277"/>
      <c r="G156" s="277"/>
      <c r="H156" s="278"/>
      <c r="I156" s="278"/>
      <c r="J156" s="279"/>
      <c r="K156" s="12">
        <f t="shared" si="0"/>
        <v>0</v>
      </c>
    </row>
    <row r="157" spans="1:13" ht="45.6" customHeight="1" x14ac:dyDescent="0.25">
      <c r="A157" s="405" t="s">
        <v>358</v>
      </c>
      <c r="B157" s="286" t="s">
        <v>11</v>
      </c>
      <c r="C157" s="288">
        <f>SUM(D157:J157)</f>
        <v>0</v>
      </c>
      <c r="D157" s="265"/>
      <c r="E157" s="277"/>
      <c r="F157" s="277"/>
      <c r="G157" s="277"/>
      <c r="H157" s="278"/>
      <c r="I157" s="278"/>
      <c r="J157" s="279"/>
      <c r="K157" s="12">
        <f t="shared" si="0"/>
        <v>0</v>
      </c>
      <c r="L157" t="b">
        <v>0</v>
      </c>
    </row>
    <row r="158" spans="1:13" ht="44.45" customHeight="1" thickBot="1" x14ac:dyDescent="0.3">
      <c r="A158" s="405"/>
      <c r="B158" s="286" t="s">
        <v>12</v>
      </c>
      <c r="C158" s="289">
        <f>SUM(D158:J158)</f>
        <v>0</v>
      </c>
      <c r="D158" s="373"/>
      <c r="E158" s="374"/>
      <c r="F158" s="374"/>
      <c r="G158" s="374"/>
      <c r="H158" s="375"/>
      <c r="I158" s="375"/>
      <c r="J158" s="376"/>
      <c r="K158" s="12">
        <f>SUM(D158:J158)-C158</f>
        <v>0</v>
      </c>
    </row>
    <row r="159" spans="1:13" ht="24.95" customHeight="1" x14ac:dyDescent="0.25">
      <c r="A159" s="592" t="s">
        <v>16</v>
      </c>
      <c r="B159" s="593"/>
      <c r="C159" s="15">
        <f t="shared" ref="C159:J160" si="2">C147+C149+C151+C157+C153+C155</f>
        <v>0</v>
      </c>
      <c r="D159" s="381">
        <f t="shared" si="2"/>
        <v>0</v>
      </c>
      <c r="E159" s="382">
        <f t="shared" si="2"/>
        <v>0</v>
      </c>
      <c r="F159" s="382">
        <f t="shared" si="2"/>
        <v>0</v>
      </c>
      <c r="G159" s="382">
        <f t="shared" si="2"/>
        <v>0</v>
      </c>
      <c r="H159" s="383">
        <f t="shared" si="2"/>
        <v>0</v>
      </c>
      <c r="I159" s="383">
        <f t="shared" si="2"/>
        <v>0</v>
      </c>
      <c r="J159" s="384">
        <f t="shared" si="2"/>
        <v>0</v>
      </c>
      <c r="K159" s="10">
        <f t="shared" si="0"/>
        <v>0</v>
      </c>
      <c r="L159" s="11"/>
      <c r="M159" s="11"/>
    </row>
    <row r="160" spans="1:13" ht="24.95" customHeight="1" thickBot="1" x14ac:dyDescent="0.3">
      <c r="A160" s="511" t="s">
        <v>487</v>
      </c>
      <c r="B160" s="512"/>
      <c r="C160" s="16">
        <f t="shared" si="2"/>
        <v>0</v>
      </c>
      <c r="D160" s="269">
        <f t="shared" si="2"/>
        <v>0</v>
      </c>
      <c r="E160" s="270">
        <f t="shared" si="2"/>
        <v>0</v>
      </c>
      <c r="F160" s="270">
        <f t="shared" si="2"/>
        <v>0</v>
      </c>
      <c r="G160" s="270">
        <f t="shared" si="2"/>
        <v>0</v>
      </c>
      <c r="H160" s="271">
        <f t="shared" si="2"/>
        <v>0</v>
      </c>
      <c r="I160" s="271">
        <f t="shared" si="2"/>
        <v>0</v>
      </c>
      <c r="J160" s="272">
        <f t="shared" si="2"/>
        <v>0</v>
      </c>
      <c r="K160" s="12">
        <f>SUM(D160:J160)-C160</f>
        <v>0</v>
      </c>
      <c r="L160" s="11"/>
      <c r="M160" s="11"/>
    </row>
    <row r="161" spans="1:13" ht="24.95" customHeight="1" thickBot="1" x14ac:dyDescent="0.3">
      <c r="A161" s="513" t="s">
        <v>486</v>
      </c>
      <c r="B161" s="514"/>
      <c r="C161" s="17">
        <f>SUM(C159:C160)</f>
        <v>0</v>
      </c>
      <c r="D161" s="377">
        <f>D159+D160</f>
        <v>0</v>
      </c>
      <c r="E161" s="378">
        <f t="shared" ref="E161:J161" si="3">E159+E160</f>
        <v>0</v>
      </c>
      <c r="F161" s="378">
        <f t="shared" si="3"/>
        <v>0</v>
      </c>
      <c r="G161" s="378">
        <f t="shared" si="3"/>
        <v>0</v>
      </c>
      <c r="H161" s="379">
        <f t="shared" si="3"/>
        <v>0</v>
      </c>
      <c r="I161" s="379">
        <f t="shared" si="3"/>
        <v>0</v>
      </c>
      <c r="J161" s="380">
        <f t="shared" si="3"/>
        <v>0</v>
      </c>
      <c r="K161" s="18">
        <f>C161-SUM(D161:J161)</f>
        <v>0</v>
      </c>
      <c r="L161" s="11"/>
      <c r="M161" s="11"/>
    </row>
    <row r="162" spans="1:13" ht="24.95" customHeight="1" x14ac:dyDescent="0.25">
      <c r="A162" s="515" t="s">
        <v>488</v>
      </c>
      <c r="B162" s="516"/>
      <c r="C162" s="19">
        <f>C159*0.8</f>
        <v>0</v>
      </c>
      <c r="D162" s="189"/>
      <c r="E162" s="185"/>
      <c r="F162" s="185"/>
      <c r="G162" s="185"/>
      <c r="H162" s="185"/>
      <c r="I162" s="185"/>
      <c r="J162" s="185"/>
      <c r="K162" s="188" t="str">
        <f>IF(K161=0,"OK","NAPAKA")</f>
        <v>OK</v>
      </c>
      <c r="L162" s="11"/>
      <c r="M162" s="11"/>
    </row>
    <row r="163" spans="1:13" ht="24.95" customHeight="1" x14ac:dyDescent="0.25">
      <c r="A163" s="517" t="s">
        <v>356</v>
      </c>
      <c r="B163" s="518"/>
      <c r="C163" s="21">
        <f>C162*0.85</f>
        <v>0</v>
      </c>
      <c r="D163" s="186"/>
      <c r="E163" s="187"/>
      <c r="F163" s="187"/>
      <c r="G163" s="187"/>
      <c r="H163" s="187"/>
      <c r="I163" s="187"/>
      <c r="J163" s="187"/>
      <c r="K163" s="188"/>
      <c r="L163" s="11"/>
      <c r="M163" s="11"/>
    </row>
    <row r="164" spans="1:13" ht="24.95" customHeight="1" thickBot="1" x14ac:dyDescent="0.3">
      <c r="A164" s="423" t="s">
        <v>355</v>
      </c>
      <c r="B164" s="424"/>
      <c r="C164" s="24">
        <f>C162*0.15</f>
        <v>0</v>
      </c>
      <c r="D164" s="22"/>
      <c r="E164" s="25"/>
      <c r="F164" s="20"/>
      <c r="K164" s="23"/>
      <c r="L164" s="11"/>
      <c r="M164" s="11"/>
    </row>
    <row r="165" spans="1:13" ht="24.95" customHeight="1" x14ac:dyDescent="0.25">
      <c r="A165" s="26"/>
      <c r="B165" s="27"/>
      <c r="C165" s="20"/>
      <c r="D165" s="20"/>
      <c r="F165" s="20"/>
      <c r="K165" s="23"/>
      <c r="L165" s="11"/>
      <c r="M165" s="11"/>
    </row>
    <row r="166" spans="1:13" ht="24.95" customHeight="1" thickBot="1" x14ac:dyDescent="0.3">
      <c r="A166" s="194" t="s">
        <v>364</v>
      </c>
      <c r="B166" s="105"/>
      <c r="C166" s="20"/>
      <c r="D166" s="20"/>
    </row>
    <row r="167" spans="1:13" ht="60.95" customHeight="1" thickBot="1" x14ac:dyDescent="0.3">
      <c r="A167" s="458" t="s">
        <v>367</v>
      </c>
      <c r="B167" s="459"/>
      <c r="C167" s="209">
        <f>J168+J169</f>
        <v>0</v>
      </c>
      <c r="D167" s="28"/>
      <c r="E167" s="527" t="s">
        <v>17</v>
      </c>
      <c r="F167" s="528"/>
      <c r="G167" s="528"/>
      <c r="H167" s="528"/>
      <c r="I167" s="529"/>
      <c r="J167" s="190" t="s">
        <v>357</v>
      </c>
      <c r="K167" s="191" t="s">
        <v>489</v>
      </c>
    </row>
    <row r="168" spans="1:13" s="14" customFormat="1" ht="15.75" customHeight="1" x14ac:dyDescent="0.25">
      <c r="A168" s="460" t="s">
        <v>366</v>
      </c>
      <c r="B168" s="461"/>
      <c r="C168" s="455" t="str">
        <f>IF(OR(J170&gt;0.2*J174,J170&gt;50000),"NE","DA")</f>
        <v>DA</v>
      </c>
      <c r="D168" s="29"/>
      <c r="E168" s="501" t="str">
        <f>A147</f>
        <v>1.1.2 Gradnja nepremičnin</v>
      </c>
      <c r="F168" s="502"/>
      <c r="G168" s="502"/>
      <c r="H168" s="502"/>
      <c r="I168" s="503"/>
      <c r="J168" s="192">
        <f>C147</f>
        <v>0</v>
      </c>
      <c r="K168" s="193">
        <f t="shared" ref="K168:K172" si="4">J168*0.8</f>
        <v>0</v>
      </c>
    </row>
    <row r="169" spans="1:13" ht="15.75" customHeight="1" x14ac:dyDescent="0.25">
      <c r="A169" s="460"/>
      <c r="B169" s="461"/>
      <c r="C169" s="456"/>
      <c r="D169" s="29"/>
      <c r="E169" s="501" t="str">
        <f>A149</f>
        <v>1.3 Oprema in druga opredmetena osnovna sredstva (oprema)</v>
      </c>
      <c r="F169" s="502"/>
      <c r="G169" s="502"/>
      <c r="H169" s="502"/>
      <c r="I169" s="503"/>
      <c r="J169" s="192">
        <f>C149</f>
        <v>0</v>
      </c>
      <c r="K169" s="193">
        <f t="shared" si="4"/>
        <v>0</v>
      </c>
    </row>
    <row r="170" spans="1:13" ht="15.75" thickBot="1" x14ac:dyDescent="0.3">
      <c r="A170" s="462"/>
      <c r="B170" s="463"/>
      <c r="C170" s="457"/>
      <c r="D170" s="30"/>
      <c r="E170" s="501" t="str">
        <f>A151</f>
        <v>1.4 Investicije v neopredmetena sredstva</v>
      </c>
      <c r="F170" s="502"/>
      <c r="G170" s="502"/>
      <c r="H170" s="502"/>
      <c r="I170" s="503"/>
      <c r="J170" s="192">
        <f>C151</f>
        <v>0</v>
      </c>
      <c r="K170" s="193">
        <f t="shared" si="4"/>
        <v>0</v>
      </c>
    </row>
    <row r="171" spans="1:13" ht="18" customHeight="1" x14ac:dyDescent="0.25">
      <c r="A171" s="460" t="s">
        <v>365</v>
      </c>
      <c r="B171" s="461"/>
      <c r="C171" s="455" t="str">
        <f>IF(J171&gt;0.1*J174,"NE","DA")</f>
        <v>DA</v>
      </c>
      <c r="D171" s="20"/>
      <c r="E171" s="507" t="s">
        <v>14</v>
      </c>
      <c r="F171" s="508"/>
      <c r="G171" s="508"/>
      <c r="H171" s="508"/>
      <c r="I171" s="509"/>
      <c r="J171" s="192">
        <f>C153</f>
        <v>0</v>
      </c>
      <c r="K171" s="193">
        <f t="shared" si="4"/>
        <v>0</v>
      </c>
    </row>
    <row r="172" spans="1:13" ht="15" customHeight="1" x14ac:dyDescent="0.25">
      <c r="A172" s="460"/>
      <c r="B172" s="461"/>
      <c r="C172" s="456"/>
      <c r="D172" s="20"/>
      <c r="E172" s="507" t="str">
        <f>A155</f>
        <v>7. Stroški storitev zunanjih izvajalcev</v>
      </c>
      <c r="F172" s="508"/>
      <c r="G172" s="508"/>
      <c r="H172" s="508"/>
      <c r="I172" s="509"/>
      <c r="J172" s="192">
        <f>C155</f>
        <v>0</v>
      </c>
      <c r="K172" s="193">
        <f t="shared" si="4"/>
        <v>0</v>
      </c>
    </row>
    <row r="173" spans="1:13" ht="15.75" thickBot="1" x14ac:dyDescent="0.3">
      <c r="A173" s="462"/>
      <c r="B173" s="463"/>
      <c r="C173" s="457"/>
      <c r="D173" s="30"/>
      <c r="E173" s="504" t="s">
        <v>13</v>
      </c>
      <c r="F173" s="505"/>
      <c r="G173" s="505"/>
      <c r="H173" s="505"/>
      <c r="I173" s="506"/>
      <c r="J173" s="192">
        <f>C157</f>
        <v>0</v>
      </c>
      <c r="K173" s="193">
        <f>J173*0.8</f>
        <v>0</v>
      </c>
    </row>
    <row r="174" spans="1:13" ht="24" customHeight="1" thickBot="1" x14ac:dyDescent="0.3">
      <c r="E174" s="525" t="s">
        <v>18</v>
      </c>
      <c r="F174" s="526"/>
      <c r="G174" s="526"/>
      <c r="H174" s="291"/>
      <c r="I174" s="291"/>
      <c r="J174" s="208">
        <f>SUM(J168:J173)</f>
        <v>0</v>
      </c>
      <c r="K174" s="385">
        <f>SUM(K168:K173)</f>
        <v>0</v>
      </c>
    </row>
    <row r="175" spans="1:13" ht="100.5" customHeight="1" x14ac:dyDescent="0.25">
      <c r="E175" s="110"/>
      <c r="F175" s="110"/>
      <c r="G175" s="110"/>
      <c r="H175" s="110"/>
      <c r="I175" s="110"/>
      <c r="J175" s="111"/>
      <c r="K175" s="111"/>
    </row>
    <row r="176" spans="1:13" ht="21" x14ac:dyDescent="0.35">
      <c r="A176" s="103" t="s">
        <v>480</v>
      </c>
      <c r="E176" s="1"/>
      <c r="F176" s="31"/>
      <c r="G176" s="1"/>
      <c r="H176" s="1"/>
      <c r="I176" s="1"/>
      <c r="J176" s="1"/>
    </row>
    <row r="177" spans="1:11" ht="71.099999999999994" customHeight="1" thickBot="1" x14ac:dyDescent="0.3">
      <c r="A177" s="510" t="s">
        <v>549</v>
      </c>
      <c r="B177" s="510"/>
      <c r="C177" s="510"/>
      <c r="D177" s="510"/>
      <c r="E177" s="510"/>
      <c r="F177" s="510"/>
      <c r="G177" s="510"/>
      <c r="H177" s="510"/>
      <c r="I177" s="510"/>
      <c r="J177" s="510"/>
    </row>
    <row r="178" spans="1:11" ht="15.75" x14ac:dyDescent="0.25">
      <c r="A178" s="519" t="s">
        <v>19</v>
      </c>
      <c r="B178" s="580" t="s">
        <v>482</v>
      </c>
      <c r="C178" s="581"/>
      <c r="D178" s="581"/>
      <c r="E178" s="582"/>
      <c r="F178" s="521" t="s">
        <v>20</v>
      </c>
      <c r="G178" s="523" t="s">
        <v>481</v>
      </c>
      <c r="H178" s="472" t="s">
        <v>21</v>
      </c>
      <c r="I178" s="471" t="s">
        <v>22</v>
      </c>
      <c r="J178" s="472"/>
    </row>
    <row r="179" spans="1:11" ht="81" customHeight="1" thickBot="1" x14ac:dyDescent="0.3">
      <c r="A179" s="520"/>
      <c r="B179" s="112" t="s">
        <v>491</v>
      </c>
      <c r="C179" s="113" t="s">
        <v>490</v>
      </c>
      <c r="D179" s="583" t="s">
        <v>492</v>
      </c>
      <c r="E179" s="584"/>
      <c r="F179" s="522"/>
      <c r="G179" s="524"/>
      <c r="H179" s="474"/>
      <c r="I179" s="473"/>
      <c r="J179" s="474"/>
      <c r="K179" s="32"/>
    </row>
    <row r="180" spans="1:11" ht="15.75" x14ac:dyDescent="0.25">
      <c r="A180" s="33">
        <v>2025</v>
      </c>
      <c r="B180" s="115"/>
      <c r="C180" s="116"/>
      <c r="D180" s="585"/>
      <c r="E180" s="586"/>
      <c r="F180" s="292">
        <f>SUM(B180:E180)</f>
        <v>0</v>
      </c>
      <c r="G180" s="387">
        <f>B180*0.8</f>
        <v>0</v>
      </c>
      <c r="H180" s="293">
        <f>B180*0.2+C180</f>
        <v>0</v>
      </c>
      <c r="I180" s="475">
        <f>D180</f>
        <v>0</v>
      </c>
      <c r="J180" s="476"/>
      <c r="K180" s="34"/>
    </row>
    <row r="181" spans="1:11" ht="15.75" x14ac:dyDescent="0.25">
      <c r="A181" s="35">
        <v>2026</v>
      </c>
      <c r="B181" s="117"/>
      <c r="C181" s="181"/>
      <c r="D181" s="530"/>
      <c r="E181" s="531"/>
      <c r="F181" s="292">
        <f>SUM(B181:E181)</f>
        <v>0</v>
      </c>
      <c r="G181" s="388">
        <f>B181*0.8</f>
        <v>0</v>
      </c>
      <c r="H181" s="293">
        <f>B181*0.2+C181</f>
        <v>0</v>
      </c>
      <c r="I181" s="475">
        <f t="shared" ref="I181:I184" si="5">D181</f>
        <v>0</v>
      </c>
      <c r="J181" s="476"/>
      <c r="K181" s="34"/>
    </row>
    <row r="182" spans="1:11" ht="15.75" x14ac:dyDescent="0.25">
      <c r="A182" s="36">
        <v>2027</v>
      </c>
      <c r="B182" s="117"/>
      <c r="C182" s="181"/>
      <c r="D182" s="530"/>
      <c r="E182" s="531"/>
      <c r="F182" s="292">
        <f>SUM(B182:E182)</f>
        <v>0</v>
      </c>
      <c r="G182" s="388">
        <f>B182*0.8</f>
        <v>0</v>
      </c>
      <c r="H182" s="293">
        <f>B182*0.2+C182</f>
        <v>0</v>
      </c>
      <c r="I182" s="475">
        <f t="shared" si="5"/>
        <v>0</v>
      </c>
      <c r="J182" s="476"/>
      <c r="K182" s="34"/>
    </row>
    <row r="183" spans="1:11" ht="15.75" x14ac:dyDescent="0.25">
      <c r="A183" s="36">
        <v>2028</v>
      </c>
      <c r="B183" s="117"/>
      <c r="C183" s="181"/>
      <c r="D183" s="530"/>
      <c r="E183" s="531"/>
      <c r="F183" s="292">
        <f>SUM(B183:E183)</f>
        <v>0</v>
      </c>
      <c r="G183" s="388">
        <f>B183*0.8</f>
        <v>0</v>
      </c>
      <c r="H183" s="293">
        <f>B183*0.2+C183</f>
        <v>0</v>
      </c>
      <c r="I183" s="475">
        <f t="shared" si="5"/>
        <v>0</v>
      </c>
      <c r="J183" s="476"/>
      <c r="K183" s="34"/>
    </row>
    <row r="184" spans="1:11" ht="15" customHeight="1" thickBot="1" x14ac:dyDescent="0.3">
      <c r="A184" s="37">
        <v>2029</v>
      </c>
      <c r="B184" s="117"/>
      <c r="C184" s="181"/>
      <c r="D184" s="530"/>
      <c r="E184" s="531"/>
      <c r="F184" s="292">
        <f>SUM(B184:E184)</f>
        <v>0</v>
      </c>
      <c r="G184" s="389">
        <f>B184*0.8</f>
        <v>0</v>
      </c>
      <c r="H184" s="386">
        <f>B184*0.2+C184</f>
        <v>0</v>
      </c>
      <c r="I184" s="475">
        <f t="shared" si="5"/>
        <v>0</v>
      </c>
      <c r="J184" s="476"/>
      <c r="K184" s="34"/>
    </row>
    <row r="185" spans="1:11" ht="15" customHeight="1" thickBot="1" x14ac:dyDescent="0.3">
      <c r="A185" s="290" t="s">
        <v>18</v>
      </c>
      <c r="B185" s="392">
        <f t="shared" ref="B185:D185" si="6">SUM(B180:B184)</f>
        <v>0</v>
      </c>
      <c r="C185" s="114">
        <f t="shared" si="6"/>
        <v>0</v>
      </c>
      <c r="D185" s="587">
        <f t="shared" si="6"/>
        <v>0</v>
      </c>
      <c r="E185" s="588"/>
      <c r="F185" s="390">
        <f>SUM(F180:F184)</f>
        <v>0</v>
      </c>
      <c r="G185" s="390">
        <f>SUM(G180:G184)</f>
        <v>0</v>
      </c>
      <c r="H185" s="391">
        <f>SUM(H180:H184)</f>
        <v>0</v>
      </c>
      <c r="I185" s="589">
        <f>SUM(I180:J184)</f>
        <v>0</v>
      </c>
      <c r="J185" s="590"/>
      <c r="K185" s="34"/>
    </row>
    <row r="186" spans="1:11" ht="15.75" x14ac:dyDescent="0.25">
      <c r="A186" s="228" t="s">
        <v>484</v>
      </c>
      <c r="B186" s="229">
        <f>B185-C159</f>
        <v>0</v>
      </c>
      <c r="C186" s="230">
        <f>C185-C160+D185</f>
        <v>0</v>
      </c>
      <c r="D186" s="591">
        <f>D185-C160+C185</f>
        <v>0</v>
      </c>
      <c r="E186" s="591"/>
      <c r="F186" s="230">
        <f>F185-C161</f>
        <v>0</v>
      </c>
      <c r="G186" s="230">
        <f>G185-C159*0.8</f>
        <v>0</v>
      </c>
      <c r="H186" s="230">
        <f>H185-(C159*0.2+C160-D185)</f>
        <v>0</v>
      </c>
      <c r="I186" s="591">
        <f>I185-(C160-C185)</f>
        <v>0</v>
      </c>
      <c r="J186" s="591"/>
      <c r="K186" s="34"/>
    </row>
    <row r="187" spans="1:11" ht="18.75" customHeight="1" thickBot="1" x14ac:dyDescent="0.3">
      <c r="A187" s="231"/>
      <c r="B187" s="232"/>
      <c r="C187" s="233"/>
      <c r="D187" s="233"/>
      <c r="E187" s="233"/>
      <c r="F187" s="233"/>
      <c r="G187" s="233"/>
      <c r="H187" s="233"/>
      <c r="I187" s="233"/>
      <c r="J187" s="234"/>
      <c r="K187" s="34"/>
    </row>
    <row r="188" spans="1:11" ht="16.5" thickBot="1" x14ac:dyDescent="0.3">
      <c r="A188" s="235" t="s">
        <v>23</v>
      </c>
      <c r="B188" s="236" t="s">
        <v>24</v>
      </c>
      <c r="C188" s="237" t="s">
        <v>25</v>
      </c>
      <c r="D188" s="237" t="s">
        <v>26</v>
      </c>
      <c r="E188" s="237" t="s">
        <v>27</v>
      </c>
      <c r="F188" s="199" t="s">
        <v>28</v>
      </c>
      <c r="G188" s="199" t="s">
        <v>20</v>
      </c>
      <c r="H188" s="101"/>
      <c r="I188" s="101"/>
      <c r="J188" s="227" t="s">
        <v>484</v>
      </c>
      <c r="K188" s="38"/>
    </row>
    <row r="189" spans="1:11" x14ac:dyDescent="0.25">
      <c r="A189" s="200" t="s">
        <v>499</v>
      </c>
      <c r="B189" s="238">
        <f>B180*0.8</f>
        <v>0</v>
      </c>
      <c r="C189" s="238">
        <f>B181*0.8</f>
        <v>0</v>
      </c>
      <c r="D189" s="238">
        <f>B182*0.8</f>
        <v>0</v>
      </c>
      <c r="E189" s="239">
        <f>B183*0.8</f>
        <v>0</v>
      </c>
      <c r="F189" s="201">
        <f>B184*0.8</f>
        <v>0</v>
      </c>
      <c r="G189" s="240">
        <f>SUM(B189:F189)</f>
        <v>0</v>
      </c>
      <c r="H189" s="233"/>
      <c r="I189" s="233"/>
      <c r="J189" s="241">
        <f>G189-K174</f>
        <v>0</v>
      </c>
    </row>
    <row r="190" spans="1:11" x14ac:dyDescent="0.25">
      <c r="A190" s="394" t="s">
        <v>29</v>
      </c>
      <c r="B190" s="395">
        <f>B189*0.85</f>
        <v>0</v>
      </c>
      <c r="C190" s="395">
        <f>C189*0.85</f>
        <v>0</v>
      </c>
      <c r="D190" s="395">
        <f>D189*0.85</f>
        <v>0</v>
      </c>
      <c r="E190" s="395">
        <f>E189*0.85</f>
        <v>0</v>
      </c>
      <c r="F190" s="395">
        <f>F189*0.85</f>
        <v>0</v>
      </c>
      <c r="G190" s="396">
        <f>SUM(B190:F190)</f>
        <v>0</v>
      </c>
      <c r="H190" s="233"/>
      <c r="I190" s="233"/>
      <c r="J190" s="241">
        <f>G190-C163</f>
        <v>0</v>
      </c>
    </row>
    <row r="191" spans="1:11" x14ac:dyDescent="0.25">
      <c r="A191" s="394" t="s">
        <v>30</v>
      </c>
      <c r="B191" s="395">
        <f>B189*0.15</f>
        <v>0</v>
      </c>
      <c r="C191" s="395">
        <f>C189*0.15</f>
        <v>0</v>
      </c>
      <c r="D191" s="395">
        <f>D189*0.15</f>
        <v>0</v>
      </c>
      <c r="E191" s="395">
        <f>E189*0.15</f>
        <v>0</v>
      </c>
      <c r="F191" s="395">
        <f>F189*0.15</f>
        <v>0</v>
      </c>
      <c r="G191" s="397">
        <f>SUM(B191:F191)</f>
        <v>0</v>
      </c>
      <c r="H191" s="233"/>
      <c r="I191" s="233"/>
      <c r="J191" s="241">
        <f>G191-C164</f>
        <v>0</v>
      </c>
    </row>
    <row r="192" spans="1:11" x14ac:dyDescent="0.25">
      <c r="A192" s="202" t="s">
        <v>500</v>
      </c>
      <c r="B192" s="242">
        <f>((D159+E159+F159)*0.2)+(D160+E160+F160)-I180</f>
        <v>0</v>
      </c>
      <c r="C192" s="242">
        <f>G159*0.2+G160-D181</f>
        <v>0</v>
      </c>
      <c r="D192" s="242">
        <f>H159*0.2+H160-I182</f>
        <v>0</v>
      </c>
      <c r="E192" s="242">
        <f>I159*0.2+I160-I183</f>
        <v>0</v>
      </c>
      <c r="F192" s="242">
        <f>J159*0.2+J160-I184</f>
        <v>0</v>
      </c>
      <c r="G192" s="243">
        <f>SUM(B192:F192)</f>
        <v>0</v>
      </c>
      <c r="H192" s="233"/>
      <c r="I192" s="233"/>
      <c r="J192" s="241">
        <f>G192-(C160+0.2*C159-I185)</f>
        <v>0</v>
      </c>
    </row>
    <row r="193" spans="1:11" ht="15.75" thickBot="1" x14ac:dyDescent="0.3">
      <c r="A193" s="203" t="s">
        <v>22</v>
      </c>
      <c r="B193" s="244">
        <f>I180</f>
        <v>0</v>
      </c>
      <c r="C193" s="244">
        <f>I181</f>
        <v>0</v>
      </c>
      <c r="D193" s="244">
        <f>I182</f>
        <v>0</v>
      </c>
      <c r="E193" s="244">
        <f>I183</f>
        <v>0</v>
      </c>
      <c r="F193" s="244">
        <f>I184</f>
        <v>0</v>
      </c>
      <c r="G193" s="240">
        <f>SUM(B193:F193)</f>
        <v>0</v>
      </c>
      <c r="H193" s="233"/>
      <c r="I193" s="233"/>
      <c r="J193" s="241">
        <f>G193-(C160-C185)</f>
        <v>0</v>
      </c>
    </row>
    <row r="194" spans="1:11" ht="15.75" thickBot="1" x14ac:dyDescent="0.3">
      <c r="A194" s="204" t="s">
        <v>20</v>
      </c>
      <c r="B194" s="205">
        <f>B189+B192+B193</f>
        <v>0</v>
      </c>
      <c r="C194" s="206">
        <f>C189+C192+C193</f>
        <v>0</v>
      </c>
      <c r="D194" s="205">
        <f t="shared" ref="D194:G194" si="7">D189+D192+D193</f>
        <v>0</v>
      </c>
      <c r="E194" s="205">
        <f t="shared" si="7"/>
        <v>0</v>
      </c>
      <c r="F194" s="207">
        <f t="shared" si="7"/>
        <v>0</v>
      </c>
      <c r="G194" s="393">
        <f t="shared" si="7"/>
        <v>0</v>
      </c>
      <c r="H194" s="233"/>
      <c r="I194" s="233"/>
      <c r="J194" s="241">
        <f>G194-C161</f>
        <v>0</v>
      </c>
    </row>
    <row r="195" spans="1:11" x14ac:dyDescent="0.25">
      <c r="A195" s="39"/>
      <c r="B195" s="20"/>
      <c r="C195" s="20"/>
      <c r="D195" s="20"/>
      <c r="E195" s="40"/>
      <c r="F195" s="41"/>
      <c r="G195" s="40"/>
      <c r="H195" s="40"/>
      <c r="I195" s="40"/>
      <c r="J195" s="40"/>
    </row>
    <row r="196" spans="1:11" x14ac:dyDescent="0.25">
      <c r="A196" s="20"/>
      <c r="B196" s="20"/>
      <c r="C196" s="20"/>
      <c r="D196" s="20"/>
      <c r="E196" s="40"/>
      <c r="F196" s="42"/>
      <c r="G196" s="40"/>
      <c r="H196" s="40"/>
      <c r="I196" s="40"/>
      <c r="J196" s="40"/>
    </row>
    <row r="197" spans="1:11" ht="63.95" customHeight="1" x14ac:dyDescent="0.25">
      <c r="A197" s="563" t="s">
        <v>368</v>
      </c>
      <c r="B197" s="564"/>
      <c r="C197" s="564"/>
      <c r="D197" s="564"/>
      <c r="E197" s="564"/>
      <c r="F197" s="564"/>
      <c r="G197" s="564"/>
      <c r="H197" s="564"/>
      <c r="I197" s="43"/>
      <c r="J197" s="43"/>
    </row>
    <row r="198" spans="1:11" ht="15.75" x14ac:dyDescent="0.25">
      <c r="A198" s="6"/>
      <c r="B198" s="6"/>
      <c r="C198" s="6"/>
      <c r="D198" s="6"/>
      <c r="E198" s="44"/>
      <c r="F198" s="45"/>
      <c r="G198" s="45"/>
      <c r="H198" s="45"/>
      <c r="I198" s="45"/>
      <c r="J198" s="45"/>
    </row>
    <row r="199" spans="1:11" ht="15.75" x14ac:dyDescent="0.25">
      <c r="A199" s="46" t="s">
        <v>31</v>
      </c>
      <c r="B199" s="398"/>
      <c r="C199" s="6"/>
      <c r="D199" s="6"/>
      <c r="E199" s="6"/>
      <c r="F199" s="6"/>
      <c r="G199" s="45"/>
      <c r="H199" s="45"/>
      <c r="I199" s="45"/>
      <c r="J199" s="45"/>
    </row>
    <row r="200" spans="1:11" ht="21.75" customHeight="1" x14ac:dyDescent="0.25">
      <c r="A200" s="46" t="s">
        <v>32</v>
      </c>
      <c r="B200" s="47">
        <f ca="1">TODAY()</f>
        <v>45901</v>
      </c>
      <c r="C200" s="6"/>
      <c r="D200" s="6"/>
      <c r="E200" s="46"/>
      <c r="F200" s="46" t="s">
        <v>541</v>
      </c>
      <c r="G200" s="210">
        <f>B87</f>
        <v>0</v>
      </c>
      <c r="H200" s="210"/>
      <c r="I200" s="210"/>
      <c r="J200" s="183"/>
    </row>
    <row r="201" spans="1:11" ht="15.75" x14ac:dyDescent="0.25">
      <c r="A201" s="6"/>
      <c r="B201" s="6"/>
      <c r="C201" s="6"/>
      <c r="D201" s="6" t="s">
        <v>33</v>
      </c>
      <c r="F201" s="6"/>
      <c r="G201" s="183"/>
      <c r="H201" s="183"/>
      <c r="I201" s="183"/>
      <c r="J201" s="183"/>
    </row>
    <row r="202" spans="1:11" s="195" customFormat="1" ht="15.75" x14ac:dyDescent="0.25">
      <c r="A202" s="198"/>
      <c r="B202" s="198"/>
      <c r="C202" s="198"/>
      <c r="D202" s="198"/>
      <c r="F202" s="198"/>
      <c r="G202" s="183"/>
      <c r="H202" s="183"/>
      <c r="I202" s="183"/>
      <c r="J202" s="183"/>
    </row>
    <row r="203" spans="1:11" s="195" customFormat="1" ht="15.75" x14ac:dyDescent="0.25">
      <c r="A203" s="198"/>
      <c r="B203" s="198"/>
      <c r="C203" s="198"/>
      <c r="D203" s="198"/>
      <c r="F203" s="198" t="s">
        <v>540</v>
      </c>
      <c r="G203" s="48"/>
      <c r="H203" s="48"/>
      <c r="I203" s="48"/>
      <c r="J203" s="48"/>
    </row>
    <row r="204" spans="1:11" ht="15.75" x14ac:dyDescent="0.25">
      <c r="A204" s="6"/>
      <c r="B204" s="6"/>
      <c r="G204" s="1"/>
      <c r="H204" s="1"/>
      <c r="I204" s="1"/>
      <c r="J204" s="1"/>
    </row>
    <row r="205" spans="1:11" x14ac:dyDescent="0.25">
      <c r="G205" s="1"/>
      <c r="H205" s="1"/>
      <c r="I205" s="1"/>
      <c r="J205" s="1"/>
    </row>
    <row r="206" spans="1:11" ht="15.75" x14ac:dyDescent="0.25">
      <c r="A206" s="245" t="s">
        <v>485</v>
      </c>
      <c r="B206" s="245"/>
      <c r="C206" s="245"/>
      <c r="D206" s="245"/>
      <c r="E206" s="245"/>
      <c r="F206" s="245"/>
      <c r="G206" s="245"/>
      <c r="H206" s="245"/>
      <c r="I206" s="245"/>
      <c r="J206" s="245"/>
      <c r="K206" s="245"/>
    </row>
    <row r="207" spans="1:11" ht="15.75" x14ac:dyDescent="0.25">
      <c r="A207" s="407" t="s">
        <v>493</v>
      </c>
      <c r="B207" s="407"/>
      <c r="C207" s="407"/>
      <c r="D207" s="407"/>
      <c r="E207" s="407"/>
      <c r="F207" s="407"/>
      <c r="G207" s="407"/>
      <c r="H207" s="407"/>
      <c r="I207" s="407"/>
      <c r="J207" s="407"/>
      <c r="K207" s="407"/>
    </row>
    <row r="208" spans="1:11" ht="15.75" x14ac:dyDescent="0.25">
      <c r="A208" s="407" t="s">
        <v>494</v>
      </c>
      <c r="B208" s="407"/>
      <c r="C208" s="407"/>
      <c r="D208" s="407"/>
      <c r="E208" s="407"/>
      <c r="F208" s="407"/>
      <c r="G208" s="407"/>
      <c r="H208" s="407"/>
      <c r="I208" s="407"/>
      <c r="J208" s="407"/>
      <c r="K208" s="407"/>
    </row>
    <row r="209" spans="1:11" ht="62.45" customHeight="1" x14ac:dyDescent="0.25">
      <c r="A209" s="407" t="s">
        <v>495</v>
      </c>
      <c r="B209" s="407"/>
      <c r="C209" s="407"/>
      <c r="D209" s="407"/>
      <c r="E209" s="407"/>
      <c r="F209" s="407"/>
      <c r="G209" s="407"/>
      <c r="H209" s="407"/>
      <c r="I209" s="407"/>
      <c r="J209" s="407"/>
      <c r="K209" s="407"/>
    </row>
    <row r="210" spans="1:11" ht="30.95" customHeight="1" x14ac:dyDescent="0.25">
      <c r="A210" s="407" t="s">
        <v>496</v>
      </c>
      <c r="B210" s="407"/>
      <c r="C210" s="407"/>
      <c r="D210" s="407"/>
      <c r="E210" s="407"/>
      <c r="F210" s="407"/>
      <c r="G210" s="407"/>
      <c r="H210" s="407"/>
      <c r="I210" s="407"/>
      <c r="J210" s="407"/>
      <c r="K210" s="407"/>
    </row>
    <row r="211" spans="1:11" ht="33.950000000000003" customHeight="1" x14ac:dyDescent="0.25">
      <c r="A211" s="407" t="s">
        <v>497</v>
      </c>
      <c r="B211" s="407"/>
      <c r="C211" s="407"/>
      <c r="D211" s="407"/>
      <c r="E211" s="407"/>
      <c r="F211" s="407"/>
      <c r="G211" s="407"/>
      <c r="H211" s="407"/>
      <c r="I211" s="407"/>
      <c r="J211" s="407"/>
      <c r="K211" s="407"/>
    </row>
    <row r="212" spans="1:11" ht="35.450000000000003" customHeight="1" x14ac:dyDescent="0.25">
      <c r="A212" s="407" t="s">
        <v>498</v>
      </c>
      <c r="B212" s="407"/>
      <c r="C212" s="407"/>
      <c r="D212" s="407"/>
      <c r="E212" s="407"/>
      <c r="F212" s="407"/>
      <c r="G212" s="407"/>
      <c r="H212" s="407"/>
      <c r="I212" s="407"/>
      <c r="J212" s="407"/>
      <c r="K212" s="407"/>
    </row>
    <row r="213" spans="1:11" x14ac:dyDescent="0.25">
      <c r="A213" s="406"/>
      <c r="B213" s="406"/>
      <c r="C213" s="406"/>
      <c r="D213" s="406"/>
      <c r="E213" s="406"/>
      <c r="F213" s="406"/>
      <c r="G213" s="406"/>
      <c r="H213" s="406"/>
      <c r="I213" s="406"/>
      <c r="J213" s="406"/>
      <c r="K213" s="406"/>
    </row>
    <row r="215" spans="1:11" x14ac:dyDescent="0.25">
      <c r="A215" s="406"/>
      <c r="B215" s="406"/>
      <c r="C215" s="406"/>
      <c r="D215" s="406"/>
      <c r="E215" s="406"/>
      <c r="F215" s="406"/>
      <c r="G215" s="406"/>
      <c r="H215" s="406"/>
      <c r="I215" s="406"/>
      <c r="J215" s="406"/>
      <c r="K215" s="406"/>
    </row>
    <row r="216" spans="1:11" x14ac:dyDescent="0.25">
      <c r="A216" s="406"/>
      <c r="B216" s="406"/>
      <c r="C216" s="406"/>
      <c r="D216" s="406"/>
      <c r="E216" s="406"/>
      <c r="F216" s="406"/>
      <c r="G216" s="406"/>
      <c r="H216" s="406"/>
      <c r="I216" s="406"/>
      <c r="J216" s="406"/>
      <c r="K216" s="406"/>
    </row>
    <row r="217" spans="1:11" x14ac:dyDescent="0.25">
      <c r="A217" s="406"/>
      <c r="B217" s="406"/>
      <c r="C217" s="406"/>
      <c r="D217" s="406"/>
      <c r="E217" s="406"/>
      <c r="F217" s="406"/>
      <c r="G217" s="406"/>
      <c r="H217" s="406"/>
      <c r="I217" s="406"/>
      <c r="J217" s="406"/>
      <c r="K217" s="406"/>
    </row>
    <row r="218" spans="1:11" x14ac:dyDescent="0.25">
      <c r="A218" s="406"/>
      <c r="B218" s="406"/>
      <c r="C218" s="406"/>
      <c r="D218" s="406"/>
      <c r="E218" s="406"/>
      <c r="F218" s="406"/>
      <c r="G218" s="406"/>
      <c r="H218" s="406"/>
      <c r="I218" s="406"/>
      <c r="J218" s="406"/>
      <c r="K218" s="406"/>
    </row>
    <row r="219" spans="1:11" x14ac:dyDescent="0.25">
      <c r="A219" s="406"/>
      <c r="B219" s="406"/>
      <c r="C219" s="406"/>
      <c r="D219" s="406"/>
      <c r="E219" s="406"/>
      <c r="F219" s="406"/>
      <c r="G219" s="406"/>
      <c r="H219" s="406"/>
      <c r="I219" s="406"/>
      <c r="J219" s="406"/>
      <c r="K219" s="406"/>
    </row>
    <row r="220" spans="1:11" x14ac:dyDescent="0.25">
      <c r="A220" s="406"/>
      <c r="B220" s="406"/>
      <c r="C220" s="406"/>
      <c r="D220" s="406"/>
      <c r="E220" s="406"/>
      <c r="F220" s="406"/>
      <c r="G220" s="406"/>
      <c r="H220" s="406"/>
      <c r="I220" s="406"/>
      <c r="J220" s="406"/>
      <c r="K220" s="406"/>
    </row>
    <row r="221" spans="1:11" x14ac:dyDescent="0.25">
      <c r="A221" s="406"/>
      <c r="B221" s="406"/>
      <c r="C221" s="406"/>
      <c r="D221" s="406"/>
      <c r="E221" s="406"/>
      <c r="F221" s="406"/>
      <c r="G221" s="406"/>
      <c r="H221" s="406"/>
      <c r="I221" s="406"/>
      <c r="J221" s="406"/>
      <c r="K221" s="406"/>
    </row>
    <row r="222" spans="1:11" x14ac:dyDescent="0.25">
      <c r="A222" s="406"/>
      <c r="B222" s="406"/>
      <c r="C222" s="406"/>
      <c r="D222" s="406"/>
      <c r="E222" s="406"/>
      <c r="F222" s="406"/>
      <c r="G222" s="406"/>
      <c r="H222" s="406"/>
      <c r="I222" s="406"/>
      <c r="J222" s="406"/>
      <c r="K222" s="406"/>
    </row>
    <row r="223" spans="1:11" x14ac:dyDescent="0.25">
      <c r="A223" s="406"/>
      <c r="B223" s="406"/>
      <c r="C223" s="406"/>
      <c r="D223" s="406"/>
      <c r="E223" s="406"/>
      <c r="F223" s="406"/>
      <c r="G223" s="406"/>
      <c r="H223" s="406"/>
      <c r="I223" s="406"/>
      <c r="J223" s="406"/>
      <c r="K223" s="406"/>
    </row>
    <row r="224" spans="1:11" x14ac:dyDescent="0.25">
      <c r="A224" s="406"/>
      <c r="B224" s="406"/>
      <c r="C224" s="406"/>
      <c r="D224" s="406"/>
      <c r="E224" s="406"/>
      <c r="F224" s="406"/>
      <c r="G224" s="406"/>
      <c r="H224" s="406"/>
      <c r="I224" s="406"/>
      <c r="J224" s="406"/>
      <c r="K224" s="406"/>
    </row>
    <row r="225" spans="1:11" x14ac:dyDescent="0.25">
      <c r="A225" s="406"/>
      <c r="B225" s="406"/>
      <c r="C225" s="406"/>
      <c r="D225" s="406"/>
      <c r="E225" s="406"/>
      <c r="F225" s="406"/>
      <c r="G225" s="406"/>
      <c r="H225" s="406"/>
      <c r="I225" s="406"/>
      <c r="J225" s="406"/>
      <c r="K225" s="406"/>
    </row>
    <row r="226" spans="1:11" x14ac:dyDescent="0.25">
      <c r="A226" s="406"/>
      <c r="B226" s="406"/>
      <c r="C226" s="406"/>
      <c r="D226" s="406"/>
      <c r="E226" s="406"/>
      <c r="F226" s="406"/>
      <c r="G226" s="406"/>
      <c r="H226" s="406"/>
      <c r="I226" s="406"/>
      <c r="J226" s="406"/>
      <c r="K226" s="406"/>
    </row>
    <row r="227" spans="1:11" x14ac:dyDescent="0.25">
      <c r="A227" s="406"/>
      <c r="B227" s="406"/>
      <c r="C227" s="406"/>
      <c r="D227" s="406"/>
      <c r="E227" s="406"/>
      <c r="F227" s="406"/>
      <c r="G227" s="406"/>
      <c r="H227" s="406"/>
      <c r="I227" s="406"/>
      <c r="J227" s="406"/>
      <c r="K227" s="406"/>
    </row>
    <row r="228" spans="1:11" x14ac:dyDescent="0.25">
      <c r="A228" s="406"/>
      <c r="B228" s="406"/>
      <c r="C228" s="406"/>
      <c r="D228" s="406"/>
      <c r="E228" s="406"/>
      <c r="F228" s="406"/>
      <c r="G228" s="406"/>
      <c r="H228" s="406"/>
      <c r="I228" s="406"/>
      <c r="J228" s="406"/>
      <c r="K228" s="406"/>
    </row>
    <row r="229" spans="1:11" x14ac:dyDescent="0.25">
      <c r="A229" s="406"/>
      <c r="B229" s="406"/>
      <c r="C229" s="406"/>
      <c r="D229" s="406"/>
      <c r="E229" s="406"/>
      <c r="F229" s="406"/>
      <c r="G229" s="406"/>
      <c r="H229" s="406"/>
      <c r="I229" s="406"/>
      <c r="J229" s="406"/>
      <c r="K229" s="406"/>
    </row>
    <row r="230" spans="1:11" x14ac:dyDescent="0.25">
      <c r="A230" s="406"/>
      <c r="B230" s="406"/>
      <c r="C230" s="406"/>
      <c r="D230" s="406"/>
      <c r="E230" s="406"/>
      <c r="F230" s="406"/>
      <c r="G230" s="406"/>
      <c r="H230" s="406"/>
      <c r="I230" s="406"/>
      <c r="J230" s="406"/>
      <c r="K230" s="406"/>
    </row>
    <row r="231" spans="1:11" x14ac:dyDescent="0.25">
      <c r="A231" s="406"/>
      <c r="B231" s="406"/>
      <c r="C231" s="406"/>
      <c r="D231" s="406"/>
      <c r="E231" s="406"/>
      <c r="F231" s="406"/>
      <c r="G231" s="406"/>
      <c r="H231" s="406"/>
      <c r="I231" s="406"/>
      <c r="J231" s="406"/>
      <c r="K231" s="406"/>
    </row>
    <row r="232" spans="1:11" x14ac:dyDescent="0.25">
      <c r="A232" s="406"/>
      <c r="B232" s="406"/>
      <c r="C232" s="406"/>
      <c r="D232" s="406"/>
      <c r="E232" s="406"/>
      <c r="F232" s="406"/>
      <c r="G232" s="406"/>
      <c r="H232" s="406"/>
      <c r="I232" s="406"/>
      <c r="J232" s="406"/>
      <c r="K232" s="406"/>
    </row>
    <row r="233" spans="1:11" x14ac:dyDescent="0.25">
      <c r="A233" s="406"/>
      <c r="B233" s="406"/>
      <c r="C233" s="406"/>
      <c r="D233" s="406"/>
      <c r="E233" s="406"/>
      <c r="F233" s="406"/>
      <c r="G233" s="406"/>
      <c r="H233" s="406"/>
      <c r="I233" s="406"/>
      <c r="J233" s="406"/>
      <c r="K233" s="406"/>
    </row>
    <row r="234" spans="1:11" x14ac:dyDescent="0.25">
      <c r="A234" s="406"/>
      <c r="B234" s="406"/>
      <c r="C234" s="406"/>
      <c r="D234" s="406"/>
      <c r="E234" s="406"/>
      <c r="F234" s="406"/>
      <c r="G234" s="406"/>
      <c r="H234" s="406"/>
      <c r="I234" s="406"/>
      <c r="J234" s="406"/>
      <c r="K234" s="406"/>
    </row>
    <row r="235" spans="1:11" x14ac:dyDescent="0.25">
      <c r="A235" s="406"/>
      <c r="B235" s="406"/>
      <c r="C235" s="406"/>
      <c r="D235" s="406"/>
      <c r="E235" s="406"/>
      <c r="F235" s="406"/>
      <c r="G235" s="406"/>
      <c r="H235" s="406"/>
      <c r="I235" s="406"/>
      <c r="J235" s="406"/>
      <c r="K235" s="406"/>
    </row>
    <row r="236" spans="1:11" x14ac:dyDescent="0.25">
      <c r="A236" s="406"/>
      <c r="B236" s="406"/>
      <c r="C236" s="406"/>
      <c r="D236" s="406"/>
      <c r="E236" s="406"/>
      <c r="F236" s="406"/>
      <c r="G236" s="406"/>
      <c r="H236" s="406"/>
      <c r="I236" s="406"/>
      <c r="J236" s="406"/>
      <c r="K236" s="406"/>
    </row>
    <row r="237" spans="1:11" x14ac:dyDescent="0.25">
      <c r="A237" s="406"/>
      <c r="B237" s="406"/>
      <c r="C237" s="406"/>
      <c r="D237" s="406"/>
      <c r="E237" s="406"/>
      <c r="F237" s="406"/>
      <c r="G237" s="406"/>
      <c r="H237" s="406"/>
      <c r="I237" s="406"/>
      <c r="J237" s="406"/>
      <c r="K237" s="406"/>
    </row>
    <row r="238" spans="1:11" x14ac:dyDescent="0.25">
      <c r="A238" s="406"/>
      <c r="B238" s="406"/>
      <c r="C238" s="406"/>
      <c r="D238" s="406"/>
      <c r="E238" s="406"/>
      <c r="F238" s="406"/>
      <c r="G238" s="406"/>
      <c r="H238" s="406"/>
      <c r="I238" s="406"/>
      <c r="J238" s="406"/>
      <c r="K238" s="406"/>
    </row>
    <row r="239" spans="1:11" x14ac:dyDescent="0.25">
      <c r="A239" s="406"/>
      <c r="B239" s="406"/>
      <c r="C239" s="406"/>
      <c r="D239" s="406"/>
      <c r="E239" s="406"/>
      <c r="F239" s="406"/>
      <c r="G239" s="406"/>
      <c r="H239" s="406"/>
      <c r="I239" s="406"/>
      <c r="J239" s="406"/>
      <c r="K239" s="406"/>
    </row>
    <row r="240" spans="1:11" x14ac:dyDescent="0.25">
      <c r="A240" s="406"/>
      <c r="B240" s="406"/>
      <c r="C240" s="406"/>
      <c r="D240" s="406"/>
      <c r="E240" s="406"/>
      <c r="F240" s="406"/>
      <c r="G240" s="406"/>
      <c r="H240" s="406"/>
      <c r="I240" s="406"/>
      <c r="J240" s="406"/>
      <c r="K240" s="406"/>
    </row>
    <row r="241" spans="1:11" x14ac:dyDescent="0.25">
      <c r="A241" s="406"/>
      <c r="B241" s="406"/>
      <c r="C241" s="406"/>
      <c r="D241" s="406"/>
      <c r="E241" s="406"/>
      <c r="F241" s="406"/>
      <c r="G241" s="406"/>
      <c r="H241" s="406"/>
      <c r="I241" s="406"/>
      <c r="J241" s="406"/>
      <c r="K241" s="406"/>
    </row>
    <row r="242" spans="1:11" x14ac:dyDescent="0.25">
      <c r="A242" s="406"/>
      <c r="B242" s="406"/>
      <c r="C242" s="406"/>
      <c r="D242" s="406"/>
      <c r="E242" s="406"/>
      <c r="F242" s="406"/>
      <c r="G242" s="406"/>
      <c r="H242" s="406"/>
      <c r="I242" s="406"/>
      <c r="J242" s="406"/>
      <c r="K242" s="406"/>
    </row>
    <row r="243" spans="1:11" x14ac:dyDescent="0.25">
      <c r="A243" s="406"/>
      <c r="B243" s="406"/>
      <c r="C243" s="406"/>
      <c r="D243" s="406"/>
      <c r="E243" s="406"/>
      <c r="F243" s="406"/>
      <c r="G243" s="406"/>
      <c r="H243" s="406"/>
      <c r="I243" s="406"/>
      <c r="J243" s="406"/>
      <c r="K243" s="406"/>
    </row>
    <row r="244" spans="1:11" x14ac:dyDescent="0.25">
      <c r="A244" s="406"/>
      <c r="B244" s="406"/>
      <c r="C244" s="406"/>
      <c r="D244" s="406"/>
      <c r="E244" s="406"/>
      <c r="F244" s="406"/>
      <c r="G244" s="406"/>
      <c r="H244" s="406"/>
      <c r="I244" s="406"/>
      <c r="J244" s="406"/>
      <c r="K244" s="406"/>
    </row>
    <row r="245" spans="1:11" x14ac:dyDescent="0.25">
      <c r="A245" s="406"/>
      <c r="B245" s="406"/>
      <c r="C245" s="406"/>
      <c r="D245" s="406"/>
      <c r="E245" s="406"/>
      <c r="F245" s="406"/>
      <c r="G245" s="406"/>
      <c r="H245" s="406"/>
      <c r="I245" s="406"/>
      <c r="J245" s="406"/>
      <c r="K245" s="406"/>
    </row>
    <row r="246" spans="1:11" x14ac:dyDescent="0.25">
      <c r="A246" s="406"/>
      <c r="B246" s="406"/>
      <c r="C246" s="406"/>
      <c r="D246" s="406"/>
      <c r="E246" s="406"/>
      <c r="F246" s="406"/>
      <c r="G246" s="406"/>
      <c r="H246" s="406"/>
      <c r="I246" s="406"/>
      <c r="J246" s="406"/>
      <c r="K246" s="406"/>
    </row>
    <row r="247" spans="1:11" x14ac:dyDescent="0.25">
      <c r="A247" s="406"/>
      <c r="B247" s="406"/>
      <c r="C247" s="406"/>
      <c r="D247" s="406"/>
      <c r="E247" s="406"/>
      <c r="F247" s="406"/>
      <c r="G247" s="406"/>
      <c r="H247" s="406"/>
      <c r="I247" s="406"/>
      <c r="J247" s="406"/>
      <c r="K247" s="406"/>
    </row>
    <row r="248" spans="1:11" x14ac:dyDescent="0.25">
      <c r="A248" s="406"/>
      <c r="B248" s="406"/>
      <c r="C248" s="406"/>
      <c r="D248" s="406"/>
      <c r="E248" s="406"/>
      <c r="F248" s="406"/>
      <c r="G248" s="406"/>
      <c r="H248" s="406"/>
      <c r="I248" s="406"/>
      <c r="J248" s="406"/>
      <c r="K248" s="406"/>
    </row>
    <row r="249" spans="1:11" x14ac:dyDescent="0.25">
      <c r="A249" s="406"/>
      <c r="B249" s="406"/>
      <c r="C249" s="406"/>
      <c r="D249" s="406"/>
      <c r="E249" s="406"/>
      <c r="F249" s="406"/>
      <c r="G249" s="406"/>
      <c r="H249" s="406"/>
      <c r="I249" s="406"/>
      <c r="J249" s="406"/>
      <c r="K249" s="406"/>
    </row>
    <row r="250" spans="1:11" x14ac:dyDescent="0.25">
      <c r="A250" s="406"/>
      <c r="B250" s="406"/>
      <c r="C250" s="406"/>
      <c r="D250" s="406"/>
      <c r="E250" s="406"/>
      <c r="F250" s="406"/>
      <c r="G250" s="406"/>
      <c r="H250" s="406"/>
      <c r="I250" s="406"/>
      <c r="J250" s="406"/>
      <c r="K250" s="406"/>
    </row>
    <row r="251" spans="1:11" x14ac:dyDescent="0.25">
      <c r="A251" s="406"/>
      <c r="B251" s="406"/>
      <c r="C251" s="406"/>
      <c r="D251" s="406"/>
      <c r="E251" s="406"/>
      <c r="F251" s="406"/>
      <c r="G251" s="406"/>
      <c r="H251" s="406"/>
      <c r="I251" s="406"/>
      <c r="J251" s="406"/>
      <c r="K251" s="406"/>
    </row>
    <row r="252" spans="1:11" x14ac:dyDescent="0.25">
      <c r="A252" s="406"/>
      <c r="B252" s="406"/>
      <c r="C252" s="406"/>
      <c r="D252" s="406"/>
      <c r="E252" s="406"/>
      <c r="F252" s="406"/>
      <c r="G252" s="406"/>
      <c r="H252" s="406"/>
      <c r="I252" s="406"/>
      <c r="J252" s="406"/>
      <c r="K252" s="406"/>
    </row>
    <row r="253" spans="1:11" x14ac:dyDescent="0.25">
      <c r="A253" s="406"/>
      <c r="B253" s="406"/>
      <c r="C253" s="406"/>
      <c r="D253" s="406"/>
      <c r="E253" s="406"/>
      <c r="F253" s="406"/>
      <c r="G253" s="406"/>
      <c r="H253" s="406"/>
      <c r="I253" s="406"/>
      <c r="J253" s="406"/>
      <c r="K253" s="406"/>
    </row>
    <row r="254" spans="1:11" x14ac:dyDescent="0.25">
      <c r="A254" s="406"/>
      <c r="B254" s="406"/>
      <c r="C254" s="406"/>
      <c r="D254" s="406"/>
      <c r="E254" s="406"/>
      <c r="F254" s="406"/>
      <c r="G254" s="406"/>
      <c r="H254" s="406"/>
      <c r="I254" s="406"/>
      <c r="J254" s="406"/>
      <c r="K254" s="406"/>
    </row>
    <row r="255" spans="1:11" x14ac:dyDescent="0.25">
      <c r="A255" s="406"/>
      <c r="B255" s="406"/>
      <c r="C255" s="406"/>
      <c r="D255" s="406"/>
      <c r="E255" s="406"/>
      <c r="F255" s="406"/>
      <c r="G255" s="406"/>
      <c r="H255" s="406"/>
      <c r="I255" s="406"/>
      <c r="J255" s="406"/>
      <c r="K255" s="406"/>
    </row>
    <row r="256" spans="1:11" x14ac:dyDescent="0.25">
      <c r="A256" s="406"/>
      <c r="B256" s="406"/>
      <c r="C256" s="406"/>
      <c r="D256" s="406"/>
      <c r="E256" s="406"/>
      <c r="F256" s="406"/>
      <c r="G256" s="406"/>
      <c r="H256" s="406"/>
      <c r="I256" s="406"/>
      <c r="J256" s="406"/>
      <c r="K256" s="406"/>
    </row>
    <row r="257" spans="1:11" x14ac:dyDescent="0.25">
      <c r="A257" s="406"/>
      <c r="B257" s="406"/>
      <c r="C257" s="406"/>
      <c r="D257" s="406"/>
      <c r="E257" s="406"/>
      <c r="F257" s="406"/>
      <c r="G257" s="406"/>
      <c r="H257" s="406"/>
      <c r="I257" s="406"/>
      <c r="J257" s="406"/>
      <c r="K257" s="406"/>
    </row>
    <row r="258" spans="1:11" x14ac:dyDescent="0.25">
      <c r="A258" s="406"/>
      <c r="B258" s="406"/>
      <c r="C258" s="406"/>
      <c r="D258" s="406"/>
      <c r="E258" s="406"/>
      <c r="F258" s="406"/>
      <c r="G258" s="406"/>
      <c r="H258" s="406"/>
      <c r="I258" s="406"/>
      <c r="J258" s="406"/>
      <c r="K258" s="406"/>
    </row>
    <row r="259" spans="1:11" x14ac:dyDescent="0.25">
      <c r="A259" s="406"/>
      <c r="B259" s="406"/>
      <c r="C259" s="406"/>
      <c r="D259" s="406"/>
      <c r="E259" s="406"/>
      <c r="F259" s="406"/>
      <c r="G259" s="406"/>
      <c r="H259" s="406"/>
      <c r="I259" s="406"/>
      <c r="J259" s="406"/>
      <c r="K259" s="406"/>
    </row>
    <row r="260" spans="1:11" x14ac:dyDescent="0.25">
      <c r="A260" s="406"/>
      <c r="B260" s="406"/>
      <c r="C260" s="406"/>
      <c r="D260" s="406"/>
      <c r="E260" s="406"/>
      <c r="F260" s="406"/>
      <c r="G260" s="406"/>
      <c r="H260" s="406"/>
      <c r="I260" s="406"/>
      <c r="J260" s="406"/>
      <c r="K260" s="406"/>
    </row>
    <row r="261" spans="1:11" x14ac:dyDescent="0.25">
      <c r="A261" s="406"/>
      <c r="B261" s="406"/>
      <c r="C261" s="406"/>
      <c r="D261" s="406"/>
      <c r="E261" s="406"/>
      <c r="F261" s="406"/>
      <c r="G261" s="406"/>
      <c r="H261" s="406"/>
      <c r="I261" s="406"/>
      <c r="J261" s="406"/>
      <c r="K261" s="406"/>
    </row>
    <row r="262" spans="1:11" x14ac:dyDescent="0.25">
      <c r="A262" s="406"/>
      <c r="B262" s="406"/>
      <c r="C262" s="406"/>
      <c r="D262" s="406"/>
      <c r="E262" s="406"/>
      <c r="F262" s="406"/>
      <c r="G262" s="406"/>
      <c r="H262" s="406"/>
      <c r="I262" s="406"/>
      <c r="J262" s="406"/>
      <c r="K262" s="406"/>
    </row>
    <row r="263" spans="1:11" x14ac:dyDescent="0.25">
      <c r="A263" s="406"/>
      <c r="B263" s="406"/>
      <c r="C263" s="406"/>
      <c r="D263" s="406"/>
      <c r="E263" s="406"/>
      <c r="F263" s="406"/>
      <c r="G263" s="406"/>
      <c r="H263" s="406"/>
      <c r="I263" s="406"/>
      <c r="J263" s="406"/>
      <c r="K263" s="406"/>
    </row>
    <row r="264" spans="1:11" x14ac:dyDescent="0.25">
      <c r="A264" s="406"/>
      <c r="B264" s="406"/>
      <c r="C264" s="406"/>
      <c r="D264" s="406"/>
      <c r="E264" s="406"/>
      <c r="F264" s="406"/>
      <c r="G264" s="406"/>
      <c r="H264" s="406"/>
      <c r="I264" s="406"/>
      <c r="J264" s="406"/>
      <c r="K264" s="406"/>
    </row>
    <row r="265" spans="1:11" x14ac:dyDescent="0.25">
      <c r="A265" s="406"/>
      <c r="B265" s="406"/>
      <c r="C265" s="406"/>
      <c r="D265" s="406"/>
      <c r="E265" s="406"/>
      <c r="F265" s="406"/>
      <c r="G265" s="406"/>
      <c r="H265" s="406"/>
      <c r="I265" s="406"/>
      <c r="J265" s="406"/>
      <c r="K265" s="406"/>
    </row>
    <row r="266" spans="1:11" x14ac:dyDescent="0.25">
      <c r="A266" s="406"/>
      <c r="B266" s="406"/>
      <c r="C266" s="406"/>
      <c r="D266" s="406"/>
      <c r="E266" s="406"/>
      <c r="F266" s="406"/>
      <c r="G266" s="406"/>
      <c r="H266" s="406"/>
      <c r="I266" s="406"/>
      <c r="J266" s="406"/>
      <c r="K266" s="406"/>
    </row>
    <row r="267" spans="1:11" x14ac:dyDescent="0.25">
      <c r="A267" s="406"/>
      <c r="B267" s="406"/>
      <c r="C267" s="406"/>
      <c r="D267" s="406"/>
      <c r="E267" s="406"/>
      <c r="F267" s="406"/>
      <c r="G267" s="406"/>
      <c r="H267" s="406"/>
      <c r="I267" s="406"/>
      <c r="J267" s="406"/>
      <c r="K267" s="406"/>
    </row>
    <row r="268" spans="1:11" x14ac:dyDescent="0.25">
      <c r="A268" s="406"/>
      <c r="B268" s="406"/>
      <c r="C268" s="406"/>
      <c r="D268" s="406"/>
      <c r="E268" s="406"/>
      <c r="F268" s="406"/>
      <c r="G268" s="406"/>
      <c r="H268" s="406"/>
      <c r="I268" s="406"/>
      <c r="J268" s="406"/>
      <c r="K268" s="406"/>
    </row>
    <row r="269" spans="1:11" x14ac:dyDescent="0.25">
      <c r="A269" s="406"/>
      <c r="B269" s="406"/>
      <c r="C269" s="406"/>
      <c r="D269" s="406"/>
      <c r="E269" s="406"/>
      <c r="F269" s="406"/>
      <c r="G269" s="406"/>
      <c r="H269" s="406"/>
      <c r="I269" s="406"/>
      <c r="J269" s="406"/>
      <c r="K269" s="406"/>
    </row>
    <row r="270" spans="1:11" x14ac:dyDescent="0.25">
      <c r="A270" s="406"/>
      <c r="B270" s="406"/>
      <c r="C270" s="406"/>
      <c r="D270" s="406"/>
      <c r="E270" s="406"/>
      <c r="F270" s="406"/>
      <c r="G270" s="406"/>
      <c r="H270" s="406"/>
      <c r="I270" s="406"/>
      <c r="J270" s="406"/>
      <c r="K270" s="406"/>
    </row>
    <row r="271" spans="1:11" x14ac:dyDescent="0.25">
      <c r="A271" s="406"/>
      <c r="B271" s="406"/>
      <c r="C271" s="406"/>
      <c r="D271" s="406"/>
      <c r="E271" s="406"/>
      <c r="F271" s="406"/>
      <c r="G271" s="406"/>
      <c r="H271" s="406"/>
      <c r="I271" s="406"/>
      <c r="J271" s="406"/>
      <c r="K271" s="406"/>
    </row>
    <row r="272" spans="1:11" x14ac:dyDescent="0.25">
      <c r="A272" s="406"/>
      <c r="B272" s="406"/>
      <c r="C272" s="406"/>
      <c r="D272" s="406"/>
      <c r="E272" s="406"/>
      <c r="F272" s="406"/>
      <c r="G272" s="406"/>
      <c r="H272" s="406"/>
      <c r="I272" s="406"/>
      <c r="J272" s="406"/>
      <c r="K272" s="406"/>
    </row>
    <row r="273" spans="1:11" x14ac:dyDescent="0.25">
      <c r="A273" s="406"/>
      <c r="B273" s="406"/>
      <c r="C273" s="406"/>
      <c r="D273" s="406"/>
      <c r="E273" s="406"/>
      <c r="F273" s="406"/>
      <c r="G273" s="406"/>
      <c r="H273" s="406"/>
      <c r="I273" s="406"/>
      <c r="J273" s="406"/>
      <c r="K273" s="406"/>
    </row>
    <row r="274" spans="1:11" x14ac:dyDescent="0.25">
      <c r="A274" s="406"/>
      <c r="B274" s="406"/>
      <c r="C274" s="406"/>
      <c r="D274" s="406"/>
      <c r="E274" s="406"/>
      <c r="F274" s="406"/>
      <c r="G274" s="406"/>
      <c r="H274" s="406"/>
      <c r="I274" s="406"/>
      <c r="J274" s="406"/>
      <c r="K274" s="406"/>
    </row>
    <row r="275" spans="1:11" x14ac:dyDescent="0.25">
      <c r="A275" s="406"/>
      <c r="B275" s="406"/>
      <c r="C275" s="406"/>
      <c r="D275" s="406"/>
      <c r="E275" s="406"/>
      <c r="F275" s="406"/>
      <c r="G275" s="406"/>
      <c r="H275" s="406"/>
      <c r="I275" s="406"/>
      <c r="J275" s="406"/>
      <c r="K275" s="406"/>
    </row>
    <row r="276" spans="1:11" x14ac:dyDescent="0.25">
      <c r="A276" s="406"/>
      <c r="B276" s="406"/>
      <c r="C276" s="406"/>
      <c r="D276" s="406"/>
      <c r="E276" s="406"/>
      <c r="F276" s="406"/>
      <c r="G276" s="406"/>
      <c r="H276" s="406"/>
      <c r="I276" s="406"/>
      <c r="J276" s="406"/>
      <c r="K276" s="406"/>
    </row>
    <row r="277" spans="1:11" x14ac:dyDescent="0.25">
      <c r="A277" s="406"/>
      <c r="B277" s="406"/>
      <c r="C277" s="406"/>
      <c r="D277" s="406"/>
      <c r="E277" s="406"/>
      <c r="F277" s="406"/>
      <c r="G277" s="406"/>
      <c r="H277" s="406"/>
      <c r="I277" s="406"/>
      <c r="J277" s="406"/>
      <c r="K277" s="406"/>
    </row>
    <row r="278" spans="1:11" x14ac:dyDescent="0.25">
      <c r="A278" s="406"/>
      <c r="B278" s="406"/>
      <c r="C278" s="406"/>
      <c r="D278" s="406"/>
      <c r="E278" s="406"/>
      <c r="F278" s="406"/>
      <c r="G278" s="406"/>
      <c r="H278" s="406"/>
      <c r="I278" s="406"/>
      <c r="J278" s="406"/>
      <c r="K278" s="406"/>
    </row>
    <row r="279" spans="1:11" x14ac:dyDescent="0.25">
      <c r="A279" s="406"/>
      <c r="B279" s="406"/>
      <c r="C279" s="406"/>
      <c r="D279" s="406"/>
      <c r="E279" s="406"/>
      <c r="F279" s="406"/>
      <c r="G279" s="406"/>
      <c r="H279" s="406"/>
      <c r="I279" s="406"/>
      <c r="J279" s="406"/>
      <c r="K279" s="406"/>
    </row>
    <row r="280" spans="1:11" x14ac:dyDescent="0.25">
      <c r="A280" s="406"/>
      <c r="B280" s="406"/>
      <c r="C280" s="406"/>
      <c r="D280" s="406"/>
      <c r="E280" s="406"/>
      <c r="F280" s="406"/>
      <c r="G280" s="406"/>
      <c r="H280" s="406"/>
      <c r="I280" s="406"/>
      <c r="J280" s="406"/>
      <c r="K280" s="406"/>
    </row>
    <row r="281" spans="1:11" x14ac:dyDescent="0.25">
      <c r="A281" s="406"/>
      <c r="B281" s="406"/>
      <c r="C281" s="406"/>
      <c r="D281" s="406"/>
      <c r="E281" s="406"/>
      <c r="F281" s="406"/>
      <c r="G281" s="406"/>
      <c r="H281" s="406"/>
      <c r="I281" s="406"/>
      <c r="J281" s="406"/>
      <c r="K281" s="406"/>
    </row>
    <row r="282" spans="1:11" x14ac:dyDescent="0.25">
      <c r="A282" s="406"/>
      <c r="B282" s="406"/>
      <c r="C282" s="406"/>
      <c r="D282" s="406"/>
      <c r="E282" s="406"/>
      <c r="F282" s="406"/>
      <c r="G282" s="406"/>
      <c r="H282" s="406"/>
      <c r="I282" s="406"/>
      <c r="J282" s="406"/>
      <c r="K282" s="406"/>
    </row>
    <row r="283" spans="1:11" x14ac:dyDescent="0.25">
      <c r="A283" s="406"/>
      <c r="B283" s="406"/>
      <c r="C283" s="406"/>
      <c r="D283" s="406"/>
      <c r="E283" s="406"/>
      <c r="F283" s="406"/>
      <c r="G283" s="406"/>
      <c r="H283" s="406"/>
      <c r="I283" s="406"/>
      <c r="J283" s="406"/>
      <c r="K283" s="406"/>
    </row>
    <row r="284" spans="1:11" x14ac:dyDescent="0.25">
      <c r="A284" s="406"/>
      <c r="B284" s="406"/>
      <c r="C284" s="406"/>
      <c r="D284" s="406"/>
      <c r="E284" s="406"/>
      <c r="F284" s="406"/>
      <c r="G284" s="406"/>
      <c r="H284" s="406"/>
      <c r="I284" s="406"/>
      <c r="J284" s="406"/>
      <c r="K284" s="406"/>
    </row>
    <row r="285" spans="1:11" x14ac:dyDescent="0.25">
      <c r="A285" s="406"/>
      <c r="B285" s="406"/>
      <c r="C285" s="406"/>
      <c r="D285" s="406"/>
      <c r="E285" s="406"/>
      <c r="F285" s="406"/>
      <c r="G285" s="406"/>
      <c r="H285" s="406"/>
      <c r="I285" s="406"/>
      <c r="J285" s="406"/>
      <c r="K285" s="406"/>
    </row>
    <row r="286" spans="1:11" x14ac:dyDescent="0.25">
      <c r="A286" s="406"/>
      <c r="B286" s="406"/>
      <c r="C286" s="406"/>
      <c r="D286" s="406"/>
      <c r="E286" s="406"/>
      <c r="F286" s="406"/>
      <c r="G286" s="406"/>
      <c r="H286" s="406"/>
      <c r="I286" s="406"/>
      <c r="J286" s="406"/>
      <c r="K286" s="406"/>
    </row>
    <row r="287" spans="1:11" x14ac:dyDescent="0.25">
      <c r="A287" s="406"/>
      <c r="B287" s="406"/>
      <c r="C287" s="406"/>
      <c r="D287" s="406"/>
      <c r="E287" s="406"/>
      <c r="F287" s="406"/>
      <c r="G287" s="406"/>
      <c r="H287" s="406"/>
      <c r="I287" s="406"/>
      <c r="J287" s="406"/>
      <c r="K287" s="406"/>
    </row>
    <row r="288" spans="1:11" x14ac:dyDescent="0.25">
      <c r="A288" s="406"/>
      <c r="B288" s="406"/>
      <c r="C288" s="406"/>
      <c r="D288" s="406"/>
      <c r="E288" s="406"/>
      <c r="F288" s="406"/>
      <c r="G288" s="406"/>
      <c r="H288" s="406"/>
      <c r="I288" s="406"/>
      <c r="J288" s="406"/>
      <c r="K288" s="406"/>
    </row>
    <row r="289" spans="1:11" x14ac:dyDescent="0.25">
      <c r="A289" s="406"/>
      <c r="B289" s="406"/>
      <c r="C289" s="406"/>
      <c r="D289" s="406"/>
      <c r="E289" s="406"/>
      <c r="F289" s="406"/>
      <c r="G289" s="406"/>
      <c r="H289" s="406"/>
      <c r="I289" s="406"/>
      <c r="J289" s="406"/>
      <c r="K289" s="406"/>
    </row>
    <row r="290" spans="1:11" x14ac:dyDescent="0.25">
      <c r="A290" s="406"/>
      <c r="B290" s="406"/>
      <c r="C290" s="406"/>
      <c r="D290" s="406"/>
      <c r="E290" s="406"/>
      <c r="F290" s="406"/>
      <c r="G290" s="406"/>
      <c r="H290" s="406"/>
      <c r="I290" s="406"/>
      <c r="J290" s="406"/>
      <c r="K290" s="406"/>
    </row>
    <row r="291" spans="1:11" x14ac:dyDescent="0.25">
      <c r="A291" s="406"/>
      <c r="B291" s="406"/>
      <c r="C291" s="406"/>
      <c r="D291" s="406"/>
      <c r="E291" s="406"/>
      <c r="F291" s="406"/>
      <c r="G291" s="406"/>
      <c r="H291" s="406"/>
      <c r="I291" s="406"/>
      <c r="J291" s="406"/>
      <c r="K291" s="406"/>
    </row>
    <row r="292" spans="1:11" x14ac:dyDescent="0.25">
      <c r="A292" s="406"/>
      <c r="B292" s="406"/>
      <c r="C292" s="406"/>
      <c r="D292" s="406"/>
      <c r="E292" s="406"/>
      <c r="F292" s="406"/>
      <c r="G292" s="406"/>
      <c r="H292" s="406"/>
      <c r="I292" s="406"/>
      <c r="J292" s="406"/>
      <c r="K292" s="406"/>
    </row>
    <row r="293" spans="1:11" x14ac:dyDescent="0.25">
      <c r="A293" s="406"/>
      <c r="B293" s="406"/>
      <c r="C293" s="406"/>
      <c r="D293" s="406"/>
      <c r="E293" s="406"/>
      <c r="F293" s="406"/>
      <c r="G293" s="406"/>
      <c r="H293" s="406"/>
      <c r="I293" s="406"/>
      <c r="J293" s="406"/>
      <c r="K293" s="406"/>
    </row>
    <row r="294" spans="1:11" x14ac:dyDescent="0.25">
      <c r="A294" s="406"/>
      <c r="B294" s="406"/>
      <c r="C294" s="406"/>
      <c r="D294" s="406"/>
      <c r="E294" s="406"/>
      <c r="F294" s="406"/>
      <c r="G294" s="406"/>
      <c r="H294" s="406"/>
      <c r="I294" s="406"/>
      <c r="J294" s="406"/>
      <c r="K294" s="406"/>
    </row>
    <row r="295" spans="1:11" x14ac:dyDescent="0.25">
      <c r="A295" s="406"/>
      <c r="B295" s="406"/>
      <c r="C295" s="406"/>
      <c r="D295" s="406"/>
      <c r="E295" s="406"/>
      <c r="F295" s="406"/>
      <c r="G295" s="406"/>
      <c r="H295" s="406"/>
      <c r="I295" s="406"/>
      <c r="J295" s="406"/>
      <c r="K295" s="406"/>
    </row>
    <row r="296" spans="1:11" x14ac:dyDescent="0.25">
      <c r="A296" s="406"/>
      <c r="B296" s="406"/>
      <c r="C296" s="406"/>
      <c r="D296" s="406"/>
      <c r="E296" s="406"/>
      <c r="F296" s="406"/>
      <c r="G296" s="406"/>
      <c r="H296" s="406"/>
      <c r="I296" s="406"/>
      <c r="J296" s="406"/>
      <c r="K296" s="406"/>
    </row>
    <row r="297" spans="1:11" x14ac:dyDescent="0.25">
      <c r="A297" s="406"/>
      <c r="B297" s="406"/>
      <c r="C297" s="406"/>
      <c r="D297" s="406"/>
      <c r="E297" s="406"/>
      <c r="F297" s="406"/>
      <c r="G297" s="406"/>
      <c r="H297" s="406"/>
      <c r="I297" s="406"/>
      <c r="J297" s="406"/>
      <c r="K297" s="406"/>
    </row>
    <row r="298" spans="1:11" x14ac:dyDescent="0.25">
      <c r="A298" s="406"/>
      <c r="B298" s="406"/>
      <c r="C298" s="406"/>
      <c r="D298" s="406"/>
      <c r="E298" s="406"/>
      <c r="F298" s="406"/>
      <c r="G298" s="406"/>
      <c r="H298" s="406"/>
      <c r="I298" s="406"/>
      <c r="J298" s="406"/>
      <c r="K298" s="406"/>
    </row>
    <row r="299" spans="1:11" x14ac:dyDescent="0.25">
      <c r="A299" s="406"/>
      <c r="B299" s="406"/>
      <c r="C299" s="406"/>
      <c r="D299" s="406"/>
      <c r="E299" s="406"/>
      <c r="F299" s="406"/>
      <c r="G299" s="406"/>
      <c r="H299" s="406"/>
      <c r="I299" s="406"/>
      <c r="J299" s="406"/>
      <c r="K299" s="406"/>
    </row>
    <row r="300" spans="1:11" x14ac:dyDescent="0.25">
      <c r="A300" s="406"/>
      <c r="B300" s="406"/>
      <c r="C300" s="406"/>
      <c r="D300" s="406"/>
      <c r="E300" s="406"/>
      <c r="F300" s="406"/>
      <c r="G300" s="406"/>
      <c r="H300" s="406"/>
      <c r="I300" s="406"/>
      <c r="J300" s="406"/>
      <c r="K300" s="406"/>
    </row>
    <row r="301" spans="1:11" x14ac:dyDescent="0.25">
      <c r="A301" s="406"/>
      <c r="B301" s="406"/>
      <c r="C301" s="406"/>
      <c r="D301" s="406"/>
      <c r="E301" s="406"/>
      <c r="F301" s="406"/>
      <c r="G301" s="406"/>
      <c r="H301" s="406"/>
      <c r="I301" s="406"/>
      <c r="J301" s="406"/>
      <c r="K301" s="406"/>
    </row>
    <row r="302" spans="1:11" x14ac:dyDescent="0.25">
      <c r="A302" s="406"/>
      <c r="B302" s="406"/>
      <c r="C302" s="406"/>
      <c r="D302" s="406"/>
      <c r="E302" s="406"/>
      <c r="F302" s="406"/>
      <c r="G302" s="406"/>
      <c r="H302" s="406"/>
      <c r="I302" s="406"/>
      <c r="J302" s="406"/>
      <c r="K302" s="406"/>
    </row>
    <row r="303" spans="1:11" x14ac:dyDescent="0.25">
      <c r="A303" s="406"/>
      <c r="B303" s="406"/>
      <c r="C303" s="406"/>
      <c r="D303" s="406"/>
      <c r="E303" s="406"/>
      <c r="F303" s="406"/>
      <c r="G303" s="406"/>
      <c r="H303" s="406"/>
      <c r="I303" s="406"/>
      <c r="J303" s="406"/>
      <c r="K303" s="406"/>
    </row>
    <row r="304" spans="1:11" x14ac:dyDescent="0.25">
      <c r="A304" s="406"/>
      <c r="B304" s="406"/>
      <c r="C304" s="406"/>
      <c r="D304" s="406"/>
      <c r="E304" s="406"/>
      <c r="F304" s="406"/>
      <c r="G304" s="406"/>
      <c r="H304" s="406"/>
      <c r="I304" s="406"/>
      <c r="J304" s="406"/>
      <c r="K304" s="406"/>
    </row>
    <row r="305" spans="1:11" x14ac:dyDescent="0.25">
      <c r="A305" s="406"/>
      <c r="B305" s="406"/>
      <c r="C305" s="406"/>
      <c r="D305" s="406"/>
      <c r="E305" s="406"/>
      <c r="F305" s="406"/>
      <c r="G305" s="406"/>
      <c r="H305" s="406"/>
      <c r="I305" s="406"/>
      <c r="J305" s="406"/>
      <c r="K305" s="406"/>
    </row>
    <row r="306" spans="1:11" x14ac:dyDescent="0.25">
      <c r="A306" s="406"/>
      <c r="B306" s="406"/>
      <c r="C306" s="406"/>
      <c r="D306" s="406"/>
      <c r="E306" s="406"/>
      <c r="F306" s="406"/>
      <c r="G306" s="406"/>
      <c r="H306" s="406"/>
      <c r="I306" s="406"/>
      <c r="J306" s="406"/>
      <c r="K306" s="406"/>
    </row>
    <row r="307" spans="1:11" x14ac:dyDescent="0.25">
      <c r="A307" s="406"/>
      <c r="B307" s="406"/>
      <c r="C307" s="406"/>
      <c r="D307" s="406"/>
      <c r="E307" s="406"/>
      <c r="F307" s="406"/>
      <c r="G307" s="406"/>
      <c r="H307" s="406"/>
      <c r="I307" s="406"/>
      <c r="J307" s="406"/>
      <c r="K307" s="406"/>
    </row>
    <row r="308" spans="1:11" x14ac:dyDescent="0.25">
      <c r="A308" s="406"/>
      <c r="B308" s="406"/>
      <c r="C308" s="406"/>
      <c r="D308" s="406"/>
      <c r="E308" s="406"/>
      <c r="F308" s="406"/>
      <c r="G308" s="406"/>
      <c r="H308" s="406"/>
      <c r="I308" s="406"/>
      <c r="J308" s="406"/>
      <c r="K308" s="406"/>
    </row>
    <row r="309" spans="1:11" x14ac:dyDescent="0.25">
      <c r="A309" s="406"/>
      <c r="B309" s="406"/>
      <c r="C309" s="406"/>
      <c r="D309" s="406"/>
      <c r="E309" s="406"/>
      <c r="F309" s="406"/>
      <c r="G309" s="406"/>
      <c r="H309" s="406"/>
      <c r="I309" s="406"/>
      <c r="J309" s="406"/>
      <c r="K309" s="406"/>
    </row>
    <row r="310" spans="1:11" x14ac:dyDescent="0.25">
      <c r="A310" s="406"/>
      <c r="B310" s="406"/>
      <c r="C310" s="406"/>
      <c r="D310" s="406"/>
      <c r="E310" s="406"/>
      <c r="F310" s="406"/>
      <c r="G310" s="406"/>
      <c r="H310" s="406"/>
      <c r="I310" s="406"/>
      <c r="J310" s="406"/>
      <c r="K310" s="406"/>
    </row>
    <row r="311" spans="1:11" x14ac:dyDescent="0.25">
      <c r="A311" s="406"/>
      <c r="B311" s="406"/>
      <c r="C311" s="406"/>
      <c r="D311" s="406"/>
      <c r="E311" s="406"/>
      <c r="F311" s="406"/>
      <c r="G311" s="406"/>
      <c r="H311" s="406"/>
      <c r="I311" s="406"/>
      <c r="J311" s="406"/>
      <c r="K311" s="406"/>
    </row>
    <row r="312" spans="1:11" x14ac:dyDescent="0.25">
      <c r="A312" s="406"/>
      <c r="B312" s="406"/>
      <c r="C312" s="406"/>
      <c r="D312" s="406"/>
      <c r="E312" s="406"/>
      <c r="F312" s="406"/>
      <c r="G312" s="406"/>
      <c r="H312" s="406"/>
      <c r="I312" s="406"/>
      <c r="J312" s="406"/>
      <c r="K312" s="406"/>
    </row>
    <row r="313" spans="1:11" x14ac:dyDescent="0.25">
      <c r="A313" s="406"/>
      <c r="B313" s="406"/>
      <c r="C313" s="406"/>
      <c r="D313" s="406"/>
      <c r="E313" s="406"/>
      <c r="F313" s="406"/>
      <c r="G313" s="406"/>
      <c r="H313" s="406"/>
      <c r="I313" s="406"/>
      <c r="J313" s="406"/>
      <c r="K313" s="406"/>
    </row>
    <row r="314" spans="1:11" x14ac:dyDescent="0.25">
      <c r="A314" s="406"/>
      <c r="B314" s="406"/>
      <c r="C314" s="406"/>
      <c r="D314" s="406"/>
      <c r="E314" s="406"/>
      <c r="F314" s="406"/>
      <c r="G314" s="406"/>
      <c r="H314" s="406"/>
      <c r="I314" s="406"/>
      <c r="J314" s="406"/>
      <c r="K314" s="406"/>
    </row>
    <row r="315" spans="1:11" x14ac:dyDescent="0.25">
      <c r="A315" s="406"/>
      <c r="B315" s="406"/>
      <c r="C315" s="406"/>
      <c r="D315" s="406"/>
      <c r="E315" s="406"/>
      <c r="F315" s="406"/>
      <c r="G315" s="406"/>
      <c r="H315" s="406"/>
      <c r="I315" s="406"/>
      <c r="J315" s="406"/>
      <c r="K315" s="406"/>
    </row>
    <row r="316" spans="1:11" x14ac:dyDescent="0.25">
      <c r="A316" s="406"/>
      <c r="B316" s="406"/>
      <c r="C316" s="406"/>
      <c r="D316" s="406"/>
      <c r="E316" s="406"/>
      <c r="F316" s="406"/>
      <c r="G316" s="406"/>
      <c r="H316" s="406"/>
      <c r="I316" s="406"/>
      <c r="J316" s="406"/>
      <c r="K316" s="406"/>
    </row>
    <row r="317" spans="1:11" x14ac:dyDescent="0.25">
      <c r="A317" s="406"/>
      <c r="B317" s="406"/>
      <c r="C317" s="406"/>
      <c r="D317" s="406"/>
      <c r="E317" s="406"/>
      <c r="F317" s="406"/>
      <c r="G317" s="406"/>
      <c r="H317" s="406"/>
      <c r="I317" s="406"/>
      <c r="J317" s="406"/>
      <c r="K317" s="406"/>
    </row>
    <row r="318" spans="1:11" x14ac:dyDescent="0.25">
      <c r="A318" s="406"/>
      <c r="B318" s="406"/>
      <c r="C318" s="406"/>
      <c r="D318" s="406"/>
      <c r="E318" s="406"/>
      <c r="F318" s="406"/>
      <c r="G318" s="406"/>
      <c r="H318" s="406"/>
      <c r="I318" s="406"/>
      <c r="J318" s="406"/>
      <c r="K318" s="406"/>
    </row>
    <row r="319" spans="1:11" x14ac:dyDescent="0.25">
      <c r="A319" s="406"/>
      <c r="B319" s="406"/>
      <c r="C319" s="406"/>
      <c r="D319" s="406"/>
      <c r="E319" s="406"/>
      <c r="F319" s="406"/>
      <c r="G319" s="406"/>
      <c r="H319" s="406"/>
      <c r="I319" s="406"/>
      <c r="J319" s="406"/>
      <c r="K319" s="406"/>
    </row>
    <row r="320" spans="1:11" x14ac:dyDescent="0.25">
      <c r="A320" s="406"/>
      <c r="B320" s="406"/>
      <c r="C320" s="406"/>
      <c r="D320" s="406"/>
      <c r="E320" s="406"/>
      <c r="F320" s="406"/>
      <c r="G320" s="406"/>
      <c r="H320" s="406"/>
      <c r="I320" s="406"/>
      <c r="J320" s="406"/>
      <c r="K320" s="406"/>
    </row>
    <row r="321" spans="1:11" x14ac:dyDescent="0.25">
      <c r="A321" s="406"/>
      <c r="B321" s="406"/>
      <c r="C321" s="406"/>
      <c r="D321" s="406"/>
      <c r="E321" s="406"/>
      <c r="F321" s="406"/>
      <c r="G321" s="406"/>
      <c r="H321" s="406"/>
      <c r="I321" s="406"/>
      <c r="J321" s="406"/>
      <c r="K321" s="406"/>
    </row>
    <row r="322" spans="1:11" x14ac:dyDescent="0.25">
      <c r="A322" s="406"/>
      <c r="B322" s="406"/>
      <c r="C322" s="406"/>
      <c r="D322" s="406"/>
      <c r="E322" s="406"/>
      <c r="F322" s="406"/>
      <c r="G322" s="406"/>
      <c r="H322" s="406"/>
      <c r="I322" s="406"/>
      <c r="J322" s="406"/>
      <c r="K322" s="406"/>
    </row>
    <row r="323" spans="1:11" x14ac:dyDescent="0.25">
      <c r="A323" s="406"/>
      <c r="B323" s="406"/>
      <c r="C323" s="406"/>
      <c r="D323" s="406"/>
      <c r="E323" s="406"/>
      <c r="F323" s="406"/>
      <c r="G323" s="406"/>
      <c r="H323" s="406"/>
      <c r="I323" s="406"/>
      <c r="J323" s="406"/>
      <c r="K323" s="406"/>
    </row>
    <row r="324" spans="1:11" x14ac:dyDescent="0.25">
      <c r="A324" s="406"/>
      <c r="B324" s="406"/>
      <c r="C324" s="406"/>
      <c r="D324" s="406"/>
      <c r="E324" s="406"/>
      <c r="F324" s="406"/>
      <c r="G324" s="406"/>
      <c r="H324" s="406"/>
      <c r="I324" s="406"/>
      <c r="J324" s="406"/>
      <c r="K324" s="406"/>
    </row>
    <row r="325" spans="1:11" x14ac:dyDescent="0.25">
      <c r="A325" s="406"/>
      <c r="B325" s="406"/>
      <c r="C325" s="406"/>
      <c r="D325" s="406"/>
      <c r="E325" s="406"/>
      <c r="F325" s="406"/>
      <c r="G325" s="406"/>
      <c r="H325" s="406"/>
      <c r="I325" s="406"/>
      <c r="J325" s="406"/>
      <c r="K325" s="406"/>
    </row>
    <row r="326" spans="1:11" x14ac:dyDescent="0.25">
      <c r="A326" s="406"/>
      <c r="B326" s="406"/>
      <c r="C326" s="406"/>
      <c r="D326" s="406"/>
      <c r="E326" s="406"/>
      <c r="F326" s="406"/>
      <c r="G326" s="406"/>
      <c r="H326" s="406"/>
      <c r="I326" s="406"/>
      <c r="J326" s="406"/>
      <c r="K326" s="406"/>
    </row>
    <row r="327" spans="1:11" x14ac:dyDescent="0.25">
      <c r="A327" s="406"/>
      <c r="B327" s="406"/>
      <c r="C327" s="406"/>
      <c r="D327" s="406"/>
      <c r="E327" s="406"/>
      <c r="F327" s="406"/>
      <c r="G327" s="406"/>
      <c r="H327" s="406"/>
      <c r="I327" s="406"/>
      <c r="J327" s="406"/>
      <c r="K327" s="406"/>
    </row>
    <row r="328" spans="1:11" x14ac:dyDescent="0.25">
      <c r="A328" s="406"/>
      <c r="B328" s="406"/>
      <c r="C328" s="406"/>
      <c r="D328" s="406"/>
      <c r="E328" s="406"/>
      <c r="F328" s="406"/>
      <c r="G328" s="406"/>
      <c r="H328" s="406"/>
      <c r="I328" s="406"/>
      <c r="J328" s="406"/>
      <c r="K328" s="406"/>
    </row>
    <row r="329" spans="1:11" x14ac:dyDescent="0.25">
      <c r="A329" s="406"/>
      <c r="B329" s="406"/>
      <c r="C329" s="406"/>
      <c r="D329" s="406"/>
      <c r="E329" s="406"/>
      <c r="F329" s="406"/>
      <c r="G329" s="406"/>
      <c r="H329" s="406"/>
      <c r="I329" s="406"/>
      <c r="J329" s="406"/>
      <c r="K329" s="406"/>
    </row>
    <row r="330" spans="1:11" x14ac:dyDescent="0.25">
      <c r="A330" s="406"/>
      <c r="B330" s="406"/>
      <c r="C330" s="406"/>
      <c r="D330" s="406"/>
      <c r="E330" s="406"/>
      <c r="F330" s="406"/>
      <c r="G330" s="406"/>
      <c r="H330" s="406"/>
      <c r="I330" s="406"/>
      <c r="J330" s="406"/>
      <c r="K330" s="406"/>
    </row>
    <row r="331" spans="1:11" x14ac:dyDescent="0.25">
      <c r="A331" s="406"/>
      <c r="B331" s="406"/>
      <c r="C331" s="406"/>
      <c r="D331" s="406"/>
      <c r="E331" s="406"/>
      <c r="F331" s="406"/>
      <c r="G331" s="406"/>
      <c r="H331" s="406"/>
      <c r="I331" s="406"/>
      <c r="J331" s="406"/>
      <c r="K331" s="406"/>
    </row>
    <row r="332" spans="1:11" x14ac:dyDescent="0.25">
      <c r="A332" s="406"/>
      <c r="B332" s="406"/>
      <c r="C332" s="406"/>
      <c r="D332" s="406"/>
      <c r="E332" s="406"/>
      <c r="F332" s="406"/>
      <c r="G332" s="406"/>
      <c r="H332" s="406"/>
      <c r="I332" s="406"/>
      <c r="J332" s="406"/>
      <c r="K332" s="406"/>
    </row>
    <row r="333" spans="1:11" x14ac:dyDescent="0.25">
      <c r="A333" s="406"/>
      <c r="B333" s="406"/>
      <c r="C333" s="406"/>
      <c r="D333" s="406"/>
      <c r="E333" s="406"/>
      <c r="F333" s="406"/>
      <c r="G333" s="406"/>
      <c r="H333" s="406"/>
      <c r="I333" s="406"/>
      <c r="J333" s="406"/>
      <c r="K333" s="406"/>
    </row>
    <row r="334" spans="1:11" x14ac:dyDescent="0.25">
      <c r="A334" s="406"/>
      <c r="B334" s="406"/>
      <c r="C334" s="406"/>
      <c r="D334" s="406"/>
      <c r="E334" s="406"/>
      <c r="F334" s="406"/>
      <c r="G334" s="406"/>
      <c r="H334" s="406"/>
      <c r="I334" s="406"/>
      <c r="J334" s="406"/>
      <c r="K334" s="406"/>
    </row>
    <row r="335" spans="1:11" x14ac:dyDescent="0.25">
      <c r="A335" s="406"/>
      <c r="B335" s="406"/>
      <c r="C335" s="406"/>
      <c r="D335" s="406"/>
      <c r="E335" s="406"/>
      <c r="F335" s="406"/>
      <c r="G335" s="406"/>
      <c r="H335" s="406"/>
      <c r="I335" s="406"/>
      <c r="J335" s="406"/>
      <c r="K335" s="406"/>
    </row>
    <row r="336" spans="1:11" x14ac:dyDescent="0.25">
      <c r="A336" s="406"/>
      <c r="B336" s="406"/>
      <c r="C336" s="406"/>
      <c r="D336" s="406"/>
      <c r="E336" s="406"/>
      <c r="F336" s="406"/>
      <c r="G336" s="406"/>
      <c r="H336" s="406"/>
      <c r="I336" s="406"/>
      <c r="J336" s="406"/>
      <c r="K336" s="406"/>
    </row>
    <row r="337" spans="1:11" x14ac:dyDescent="0.25">
      <c r="A337" s="406"/>
      <c r="B337" s="406"/>
      <c r="C337" s="406"/>
      <c r="D337" s="406"/>
      <c r="E337" s="406"/>
      <c r="F337" s="406"/>
      <c r="G337" s="406"/>
      <c r="H337" s="406"/>
      <c r="I337" s="406"/>
      <c r="J337" s="406"/>
      <c r="K337" s="406"/>
    </row>
    <row r="338" spans="1:11" x14ac:dyDescent="0.25">
      <c r="A338" s="406"/>
      <c r="B338" s="406"/>
      <c r="C338" s="406"/>
      <c r="D338" s="406"/>
      <c r="E338" s="406"/>
      <c r="F338" s="406"/>
      <c r="G338" s="406"/>
      <c r="H338" s="406"/>
      <c r="I338" s="406"/>
      <c r="J338" s="406"/>
      <c r="K338" s="406"/>
    </row>
  </sheetData>
  <sheetProtection algorithmName="SHA-512" hashValue="OMIMIBl3OpmTmfybBY6OVunLF9s4RXLY/gikRsWGx14CWzl7CaFfyorIOErRrcc4PGK0XJajqcgZGUS0btAIqg==" saltValue="jECcKZKSYLMwcPwUdsVdIg==" spinCount="100000" sheet="1" objects="1" scenarios="1"/>
  <dataConsolidate function="max">
    <dataRefs count="1">
      <dataRef name="15" r:id="rId1"/>
    </dataRefs>
  </dataConsolidate>
  <mergeCells count="263">
    <mergeCell ref="A197:H197"/>
    <mergeCell ref="A103:J103"/>
    <mergeCell ref="A104:B104"/>
    <mergeCell ref="C104:J104"/>
    <mergeCell ref="A105:B105"/>
    <mergeCell ref="C105:J105"/>
    <mergeCell ref="A107:J107"/>
    <mergeCell ref="A98:J98"/>
    <mergeCell ref="A100:B100"/>
    <mergeCell ref="C100:J100"/>
    <mergeCell ref="A113:K113"/>
    <mergeCell ref="J130:K130"/>
    <mergeCell ref="A123:K124"/>
    <mergeCell ref="F128:G128"/>
    <mergeCell ref="B178:E178"/>
    <mergeCell ref="D179:E179"/>
    <mergeCell ref="D180:E180"/>
    <mergeCell ref="D183:E183"/>
    <mergeCell ref="D184:E184"/>
    <mergeCell ref="D185:E185"/>
    <mergeCell ref="I185:J185"/>
    <mergeCell ref="D186:E186"/>
    <mergeCell ref="I186:J186"/>
    <mergeCell ref="A159:B159"/>
    <mergeCell ref="M114:M115"/>
    <mergeCell ref="A118:K118"/>
    <mergeCell ref="A119:K120"/>
    <mergeCell ref="A122:K122"/>
    <mergeCell ref="A108:B108"/>
    <mergeCell ref="C108:J108"/>
    <mergeCell ref="A109:B109"/>
    <mergeCell ref="C109:J109"/>
    <mergeCell ref="A110:B110"/>
    <mergeCell ref="C110:J110"/>
    <mergeCell ref="A114:K116"/>
    <mergeCell ref="J134:K134"/>
    <mergeCell ref="J135:K135"/>
    <mergeCell ref="J136:K136"/>
    <mergeCell ref="I183:J183"/>
    <mergeCell ref="I184:J184"/>
    <mergeCell ref="E169:I169"/>
    <mergeCell ref="E170:I170"/>
    <mergeCell ref="E173:I173"/>
    <mergeCell ref="E171:I171"/>
    <mergeCell ref="E172:I172"/>
    <mergeCell ref="A177:J177"/>
    <mergeCell ref="A160:B160"/>
    <mergeCell ref="A161:B161"/>
    <mergeCell ref="A162:B162"/>
    <mergeCell ref="A163:B163"/>
    <mergeCell ref="A178:A179"/>
    <mergeCell ref="F178:F179"/>
    <mergeCell ref="G178:G179"/>
    <mergeCell ref="H178:H179"/>
    <mergeCell ref="E174:G174"/>
    <mergeCell ref="E167:I167"/>
    <mergeCell ref="E168:I168"/>
    <mergeCell ref="D181:E181"/>
    <mergeCell ref="D182:E182"/>
    <mergeCell ref="I178:J179"/>
    <mergeCell ref="I180:J180"/>
    <mergeCell ref="I181:J181"/>
    <mergeCell ref="I182:J182"/>
    <mergeCell ref="A144:K144"/>
    <mergeCell ref="J138:K138"/>
    <mergeCell ref="J139:K139"/>
    <mergeCell ref="E66:J66"/>
    <mergeCell ref="A93:B93"/>
    <mergeCell ref="C93:J93"/>
    <mergeCell ref="A94:B94"/>
    <mergeCell ref="C94:J94"/>
    <mergeCell ref="B87:J87"/>
    <mergeCell ref="B88:J88"/>
    <mergeCell ref="J132:K132"/>
    <mergeCell ref="J133:K133"/>
    <mergeCell ref="B89:D89"/>
    <mergeCell ref="B82:J82"/>
    <mergeCell ref="B83:J83"/>
    <mergeCell ref="B84:J84"/>
    <mergeCell ref="B85:J85"/>
    <mergeCell ref="B86:J86"/>
    <mergeCell ref="A101:B101"/>
    <mergeCell ref="C101:J101"/>
    <mergeCell ref="H89:J89"/>
    <mergeCell ref="E89:G89"/>
    <mergeCell ref="A99:B99"/>
    <mergeCell ref="C99:J99"/>
    <mergeCell ref="A95:B95"/>
    <mergeCell ref="C95:J95"/>
    <mergeCell ref="J131:K131"/>
    <mergeCell ref="A209:K209"/>
    <mergeCell ref="A210:K210"/>
    <mergeCell ref="A149:A150"/>
    <mergeCell ref="C168:C170"/>
    <mergeCell ref="A167:B167"/>
    <mergeCell ref="A168:B170"/>
    <mergeCell ref="A171:B173"/>
    <mergeCell ref="C171:C173"/>
    <mergeCell ref="J128:K129"/>
    <mergeCell ref="J137:K137"/>
    <mergeCell ref="A128:D129"/>
    <mergeCell ref="A130:D130"/>
    <mergeCell ref="A139:D139"/>
    <mergeCell ref="A138:D138"/>
    <mergeCell ref="A137:D137"/>
    <mergeCell ref="A131:D131"/>
    <mergeCell ref="A132:D132"/>
    <mergeCell ref="A211:K211"/>
    <mergeCell ref="A212:K212"/>
    <mergeCell ref="A208:K208"/>
    <mergeCell ref="A207:K207"/>
    <mergeCell ref="A36:K36"/>
    <mergeCell ref="A39:K39"/>
    <mergeCell ref="B81:J81"/>
    <mergeCell ref="A37:K37"/>
    <mergeCell ref="A38:K38"/>
    <mergeCell ref="A40:K40"/>
    <mergeCell ref="A41:K41"/>
    <mergeCell ref="A42:K42"/>
    <mergeCell ref="A43:K43"/>
    <mergeCell ref="A44:K44"/>
    <mergeCell ref="A45:K45"/>
    <mergeCell ref="A46:K46"/>
    <mergeCell ref="A47:K47"/>
    <mergeCell ref="A164:B164"/>
    <mergeCell ref="A147:A148"/>
    <mergeCell ref="A151:A152"/>
    <mergeCell ref="A157:A158"/>
    <mergeCell ref="A153:A154"/>
    <mergeCell ref="C59:K59"/>
    <mergeCell ref="C61:K61"/>
    <mergeCell ref="A219:K219"/>
    <mergeCell ref="A220:K220"/>
    <mergeCell ref="A221:K221"/>
    <mergeCell ref="A222:K222"/>
    <mergeCell ref="A223:K223"/>
    <mergeCell ref="A224:K224"/>
    <mergeCell ref="A213:K213"/>
    <mergeCell ref="A215:K215"/>
    <mergeCell ref="A216:K216"/>
    <mergeCell ref="A217:K217"/>
    <mergeCell ref="A218:K218"/>
    <mergeCell ref="A231:K231"/>
    <mergeCell ref="A232:K232"/>
    <mergeCell ref="A233:K233"/>
    <mergeCell ref="A234:K234"/>
    <mergeCell ref="A235:K235"/>
    <mergeCell ref="A236:K236"/>
    <mergeCell ref="A225:K225"/>
    <mergeCell ref="A226:K226"/>
    <mergeCell ref="A227:K227"/>
    <mergeCell ref="A228:K228"/>
    <mergeCell ref="A229:K229"/>
    <mergeCell ref="A230:K230"/>
    <mergeCell ref="A243:K243"/>
    <mergeCell ref="A244:K244"/>
    <mergeCell ref="A245:K245"/>
    <mergeCell ref="A246:K246"/>
    <mergeCell ref="A247:K247"/>
    <mergeCell ref="A248:K248"/>
    <mergeCell ref="A237:K237"/>
    <mergeCell ref="A238:K238"/>
    <mergeCell ref="A239:K239"/>
    <mergeCell ref="A240:K240"/>
    <mergeCell ref="A241:K241"/>
    <mergeCell ref="A242:K242"/>
    <mergeCell ref="A255:K255"/>
    <mergeCell ref="A256:K256"/>
    <mergeCell ref="A257:K257"/>
    <mergeCell ref="A258:K258"/>
    <mergeCell ref="A259:K259"/>
    <mergeCell ref="A260:K260"/>
    <mergeCell ref="A249:K249"/>
    <mergeCell ref="A250:K250"/>
    <mergeCell ref="A251:K251"/>
    <mergeCell ref="A252:K252"/>
    <mergeCell ref="A253:K253"/>
    <mergeCell ref="A254:K254"/>
    <mergeCell ref="A267:K267"/>
    <mergeCell ref="A268:K268"/>
    <mergeCell ref="A269:K269"/>
    <mergeCell ref="A270:K270"/>
    <mergeCell ref="A271:K271"/>
    <mergeCell ref="A272:K272"/>
    <mergeCell ref="A261:K261"/>
    <mergeCell ref="A262:K262"/>
    <mergeCell ref="A263:K263"/>
    <mergeCell ref="A264:K264"/>
    <mergeCell ref="A265:K265"/>
    <mergeCell ref="A266:K266"/>
    <mergeCell ref="A282:K282"/>
    <mergeCell ref="A283:K283"/>
    <mergeCell ref="A284:K284"/>
    <mergeCell ref="A273:K273"/>
    <mergeCell ref="A274:K274"/>
    <mergeCell ref="A275:K275"/>
    <mergeCell ref="A276:K276"/>
    <mergeCell ref="A277:K277"/>
    <mergeCell ref="A278:K278"/>
    <mergeCell ref="A337:K337"/>
    <mergeCell ref="A338:K338"/>
    <mergeCell ref="A327:K327"/>
    <mergeCell ref="A328:K328"/>
    <mergeCell ref="A329:K329"/>
    <mergeCell ref="A330:K330"/>
    <mergeCell ref="A331:K331"/>
    <mergeCell ref="A332:K332"/>
    <mergeCell ref="A321:K321"/>
    <mergeCell ref="A322:K322"/>
    <mergeCell ref="A323:K323"/>
    <mergeCell ref="A324:K324"/>
    <mergeCell ref="A325:K325"/>
    <mergeCell ref="A326:K326"/>
    <mergeCell ref="A333:K333"/>
    <mergeCell ref="A334:K334"/>
    <mergeCell ref="A335:K335"/>
    <mergeCell ref="A336:K336"/>
    <mergeCell ref="A316:K316"/>
    <mergeCell ref="A317:K317"/>
    <mergeCell ref="A318:K318"/>
    <mergeCell ref="A319:K319"/>
    <mergeCell ref="A320:K320"/>
    <mergeCell ref="A309:K309"/>
    <mergeCell ref="A310:K310"/>
    <mergeCell ref="A311:K311"/>
    <mergeCell ref="A312:K312"/>
    <mergeCell ref="A313:K313"/>
    <mergeCell ref="A314:K314"/>
    <mergeCell ref="A315:K315"/>
    <mergeCell ref="A308:K308"/>
    <mergeCell ref="A297:K297"/>
    <mergeCell ref="A298:K298"/>
    <mergeCell ref="A299:K299"/>
    <mergeCell ref="A300:K300"/>
    <mergeCell ref="A301:K301"/>
    <mergeCell ref="A302:K302"/>
    <mergeCell ref="A303:K303"/>
    <mergeCell ref="A304:K304"/>
    <mergeCell ref="A305:K305"/>
    <mergeCell ref="A133:D133"/>
    <mergeCell ref="A134:D134"/>
    <mergeCell ref="A135:D135"/>
    <mergeCell ref="A136:D136"/>
    <mergeCell ref="E128:E129"/>
    <mergeCell ref="H128:I128"/>
    <mergeCell ref="A155:A156"/>
    <mergeCell ref="A306:K306"/>
    <mergeCell ref="A307:K307"/>
    <mergeCell ref="A294:K294"/>
    <mergeCell ref="A295:K295"/>
    <mergeCell ref="A296:K296"/>
    <mergeCell ref="A285:K285"/>
    <mergeCell ref="A286:K286"/>
    <mergeCell ref="A287:K287"/>
    <mergeCell ref="A288:K288"/>
    <mergeCell ref="A289:K289"/>
    <mergeCell ref="A290:K290"/>
    <mergeCell ref="A291:K291"/>
    <mergeCell ref="A292:K292"/>
    <mergeCell ref="A293:K293"/>
    <mergeCell ref="A279:K279"/>
    <mergeCell ref="A280:K280"/>
    <mergeCell ref="A281:K281"/>
  </mergeCells>
  <conditionalFormatting sqref="A130:D139">
    <cfRule type="containsText" dxfId="43" priority="14" operator="containsText" text="izberi iz seznama">
      <formula>NOT(ISERROR(SEARCH("izberi iz seznama",A130)))</formula>
    </cfRule>
    <cfRule type="cellIs" dxfId="42" priority="15" operator="equal">
      <formula>"izberi iz seznama"</formula>
    </cfRule>
  </conditionalFormatting>
  <conditionalFormatting sqref="A114:K116 A119:K120 A123:K124">
    <cfRule type="containsBlanks" dxfId="41" priority="4">
      <formula>LEN(TRIM(A114))=0</formula>
    </cfRule>
  </conditionalFormatting>
  <conditionalFormatting sqref="B166">
    <cfRule type="containsText" dxfId="40" priority="45" operator="containsText" text="DA">
      <formula>NOT(ISERROR(SEARCH("DA",B166)))</formula>
    </cfRule>
  </conditionalFormatting>
  <conditionalFormatting sqref="B81:J88 B89:D89 H89:J89">
    <cfRule type="containsBlanks" dxfId="39" priority="5">
      <formula>LEN(TRIM(B81))=0</formula>
    </cfRule>
  </conditionalFormatting>
  <conditionalFormatting sqref="C59">
    <cfRule type="containsBlanks" dxfId="38" priority="42">
      <formula>LEN(TRIM(C59))=0</formula>
    </cfRule>
  </conditionalFormatting>
  <conditionalFormatting sqref="C61">
    <cfRule type="containsBlanks" dxfId="37" priority="41">
      <formula>LEN(TRIM(C61))=0</formula>
    </cfRule>
  </conditionalFormatting>
  <conditionalFormatting sqref="C168">
    <cfRule type="cellIs" dxfId="36" priority="33" operator="equal">
      <formula>"DA"</formula>
    </cfRule>
    <cfRule type="cellIs" dxfId="35" priority="34" operator="equal">
      <formula>"NE"</formula>
    </cfRule>
  </conditionalFormatting>
  <conditionalFormatting sqref="C171">
    <cfRule type="cellIs" dxfId="34" priority="31" operator="equal">
      <formula>"DA"</formula>
    </cfRule>
    <cfRule type="cellIs" dxfId="33" priority="32" operator="equal">
      <formula>"NE"</formula>
    </cfRule>
  </conditionalFormatting>
  <conditionalFormatting sqref="C93:J93">
    <cfRule type="containsBlanks" dxfId="32" priority="8">
      <formula>LEN(TRIM(C93))=0</formula>
    </cfRule>
  </conditionalFormatting>
  <conditionalFormatting sqref="C94:J94">
    <cfRule type="containsText" dxfId="31" priority="6" operator="containsText" text="izberi iz seznama">
      <formula>NOT(ISERROR(SEARCH("izberi iz seznama",C94)))</formula>
    </cfRule>
  </conditionalFormatting>
  <conditionalFormatting sqref="C95:J95">
    <cfRule type="containsBlanks" dxfId="30" priority="7">
      <formula>LEN(TRIM(C95))=0</formula>
    </cfRule>
  </conditionalFormatting>
  <conditionalFormatting sqref="C99:J99">
    <cfRule type="containsText" dxfId="29" priority="9" operator="containsText" text="izberi iz seznama">
      <formula>NOT(ISERROR(SEARCH("izberi iz seznama",C99)))</formula>
    </cfRule>
  </conditionalFormatting>
  <conditionalFormatting sqref="C100:J101">
    <cfRule type="containsBlanks" dxfId="28" priority="10">
      <formula>LEN(TRIM(C100))=0</formula>
    </cfRule>
  </conditionalFormatting>
  <conditionalFormatting sqref="C104:J105">
    <cfRule type="containsBlanks" dxfId="27" priority="11">
      <formula>LEN(TRIM(C104))=0</formula>
    </cfRule>
  </conditionalFormatting>
  <conditionalFormatting sqref="C108:J108">
    <cfRule type="containsText" dxfId="26" priority="12" operator="containsText" text="izberi iz seznama">
      <formula>NOT(ISERROR(SEARCH("izberi iz seznama",C108)))</formula>
    </cfRule>
  </conditionalFormatting>
  <conditionalFormatting sqref="C109:J110">
    <cfRule type="containsBlanks" dxfId="25" priority="13">
      <formula>LEN(TRIM(C109))=0</formula>
    </cfRule>
  </conditionalFormatting>
  <conditionalFormatting sqref="D147:J161">
    <cfRule type="containsBlanks" dxfId="24" priority="1">
      <formula>LEN(TRIM(D147))=0</formula>
    </cfRule>
  </conditionalFormatting>
  <conditionalFormatting sqref="E66">
    <cfRule type="containsBlanks" dxfId="23" priority="43">
      <formula>LEN(TRIM(E66))=0</formula>
    </cfRule>
  </conditionalFormatting>
  <conditionalFormatting sqref="H130:I139">
    <cfRule type="containsBlanks" dxfId="22" priority="18">
      <formula>LEN(TRIM(H130))=0</formula>
    </cfRule>
  </conditionalFormatting>
  <conditionalFormatting sqref="K180">
    <cfRule type="cellIs" dxfId="21" priority="49" operator="greaterThan">
      <formula>#REF!</formula>
    </cfRule>
  </conditionalFormatting>
  <conditionalFormatting sqref="K185">
    <cfRule type="cellIs" dxfId="20" priority="48" operator="greaterThan">
      <formula>#REF!-#REF!</formula>
    </cfRule>
  </conditionalFormatting>
  <pageMargins left="0.23622047244094491" right="0.23622047244094491" top="0.74803149606299213" bottom="0.74803149606299213" header="0.31496062992125984" footer="0.31496062992125984"/>
  <pageSetup paperSize="9" scale="57" fitToHeight="0" orientation="portrait" r:id="rId2"/>
  <headerFooter differentFirst="1">
    <oddFooter>&amp;C&amp;P</oddFooter>
  </headerFooter>
  <rowBreaks count="4" manualBreakCount="4">
    <brk id="76" max="10" man="1"/>
    <brk id="120" max="16383" man="1"/>
    <brk id="139" max="10" man="1"/>
    <brk id="174" max="10" man="1"/>
  </rowBreaks>
  <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1000000}">
          <x14:formula1>
            <xm:f>podatki!$F$7:$F$10</xm:f>
          </x14:formula1>
          <xm:sqref>C108:J108</xm:sqref>
        </x14:dataValidation>
        <x14:dataValidation type="list" allowBlank="1" showInputMessage="1" showErrorMessage="1" xr:uid="{00000000-0002-0000-0000-000002000000}">
          <x14:formula1>
            <xm:f>podatki!$H$7:$H$10</xm:f>
          </x14:formula1>
          <xm:sqref>C99:J99</xm:sqref>
        </x14:dataValidation>
        <x14:dataValidation type="list" allowBlank="1" showInputMessage="1" showErrorMessage="1" xr:uid="{00000000-0002-0000-0000-000003000000}">
          <x14:formula1>
            <xm:f>podatki!$J$7:$J$9</xm:f>
          </x14:formula1>
          <xm:sqref>C94:J94</xm:sqref>
        </x14:dataValidation>
        <x14:dataValidation type="list" allowBlank="1" showInputMessage="1" showErrorMessage="1" xr:uid="{A24B453C-5FBB-4CF0-9007-F195BD55D5CB}">
          <x14:formula1>
            <xm:f>podatki!$B$4:$B$32</xm:f>
          </x14:formula1>
          <xm:sqref>A130:D139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39997558519241921"/>
  </sheetPr>
  <dimension ref="A1:H54"/>
  <sheetViews>
    <sheetView view="pageBreakPreview" zoomScaleNormal="90" zoomScaleSheetLayoutView="100" workbookViewId="0">
      <selection activeCell="C58" sqref="C58"/>
    </sheetView>
  </sheetViews>
  <sheetFormatPr defaultRowHeight="15.95" customHeight="1" x14ac:dyDescent="0.25"/>
  <cols>
    <col min="4" max="4" width="11.5703125" customWidth="1"/>
    <col min="5" max="5" width="20.42578125" style="11" customWidth="1"/>
    <col min="6" max="6" width="16.7109375" style="11" customWidth="1"/>
    <col min="7" max="7" width="12" style="11" customWidth="1"/>
    <col min="8" max="8" width="10.28515625" style="11" customWidth="1"/>
  </cols>
  <sheetData>
    <row r="1" spans="1:8" ht="15.95" customHeight="1" x14ac:dyDescent="0.25">
      <c r="A1" s="138"/>
      <c r="B1" s="138"/>
      <c r="C1" s="138"/>
      <c r="D1" s="138"/>
      <c r="E1" s="139"/>
      <c r="F1" s="139"/>
      <c r="G1" s="139"/>
      <c r="H1" s="139"/>
    </row>
    <row r="2" spans="1:8" s="95" customFormat="1" ht="15.95" customHeight="1" x14ac:dyDescent="0.35">
      <c r="A2" s="135" t="s">
        <v>277</v>
      </c>
      <c r="B2" s="136"/>
      <c r="C2" s="136"/>
      <c r="D2" s="136"/>
      <c r="E2" s="137"/>
      <c r="F2" s="137"/>
      <c r="G2" s="137"/>
      <c r="H2" s="137"/>
    </row>
    <row r="3" spans="1:8" s="95" customFormat="1" ht="15.95" customHeight="1" x14ac:dyDescent="0.35">
      <c r="A3" s="103"/>
      <c r="B3" s="109"/>
      <c r="C3" s="109"/>
      <c r="D3" s="109"/>
      <c r="E3" s="94"/>
      <c r="F3" s="94"/>
      <c r="G3" s="94"/>
      <c r="H3" s="94"/>
    </row>
    <row r="4" spans="1:8" s="95" customFormat="1" ht="15.95" customHeight="1" x14ac:dyDescent="0.25">
      <c r="A4" s="599" t="s">
        <v>263</v>
      </c>
      <c r="B4" s="599"/>
      <c r="C4" s="599"/>
      <c r="D4" s="599"/>
      <c r="E4" s="599"/>
      <c r="F4" s="599"/>
      <c r="G4" s="599"/>
      <c r="H4" s="599"/>
    </row>
    <row r="5" spans="1:8" s="95" customFormat="1" ht="15.95" customHeight="1" x14ac:dyDescent="0.25">
      <c r="A5" s="96"/>
      <c r="B5" s="96"/>
      <c r="C5" s="96"/>
      <c r="D5" s="96"/>
      <c r="E5" s="97"/>
      <c r="F5" s="97"/>
      <c r="G5" s="97"/>
      <c r="H5" s="97"/>
    </row>
    <row r="6" spans="1:8" s="95" customFormat="1" ht="15.95" customHeight="1" x14ac:dyDescent="0.25">
      <c r="A6" s="595" t="s">
        <v>264</v>
      </c>
      <c r="B6" s="595"/>
      <c r="C6" s="595"/>
      <c r="D6" s="595"/>
      <c r="E6" s="596"/>
      <c r="F6" s="596"/>
      <c r="G6" s="596"/>
      <c r="H6" s="596"/>
    </row>
    <row r="7" spans="1:8" s="95" customFormat="1" ht="15.95" customHeight="1" x14ac:dyDescent="0.25">
      <c r="A7" s="595" t="s">
        <v>391</v>
      </c>
      <c r="B7" s="595"/>
      <c r="C7" s="595"/>
      <c r="D7" s="595"/>
      <c r="E7" s="596"/>
      <c r="F7" s="596"/>
      <c r="G7" s="596"/>
      <c r="H7" s="596"/>
    </row>
    <row r="8" spans="1:8" s="95" customFormat="1" ht="15.95" customHeight="1" x14ac:dyDescent="0.25">
      <c r="A8" s="595" t="s">
        <v>390</v>
      </c>
      <c r="B8" s="595"/>
      <c r="C8" s="595"/>
      <c r="D8" s="595"/>
      <c r="E8" s="596"/>
      <c r="F8" s="596"/>
      <c r="G8" s="596"/>
      <c r="H8" s="596"/>
    </row>
    <row r="9" spans="1:8" s="95" customFormat="1" ht="15.95" customHeight="1" x14ac:dyDescent="0.25">
      <c r="A9" s="595" t="s">
        <v>265</v>
      </c>
      <c r="B9" s="595"/>
      <c r="C9" s="595"/>
      <c r="D9" s="595"/>
      <c r="E9" s="596"/>
      <c r="F9" s="596"/>
      <c r="G9" s="596"/>
      <c r="H9" s="596"/>
    </row>
    <row r="10" spans="1:8" s="95" customFormat="1" ht="26.1" customHeight="1" x14ac:dyDescent="0.25">
      <c r="A10" s="598" t="s">
        <v>389</v>
      </c>
      <c r="B10" s="598"/>
      <c r="C10" s="598"/>
      <c r="D10" s="598"/>
      <c r="E10" s="596"/>
      <c r="F10" s="596"/>
      <c r="G10" s="596"/>
      <c r="H10" s="596"/>
    </row>
    <row r="11" spans="1:8" s="95" customFormat="1" ht="29.1" customHeight="1" x14ac:dyDescent="0.25">
      <c r="A11" s="598" t="s">
        <v>266</v>
      </c>
      <c r="B11" s="598"/>
      <c r="C11" s="598"/>
      <c r="D11" s="598"/>
      <c r="E11" s="596"/>
      <c r="F11" s="596"/>
      <c r="G11" s="596"/>
      <c r="H11" s="596"/>
    </row>
    <row r="12" spans="1:8" s="95" customFormat="1" ht="15.95" customHeight="1" x14ac:dyDescent="0.25">
      <c r="A12" s="595" t="s">
        <v>267</v>
      </c>
      <c r="B12" s="595"/>
      <c r="C12" s="595"/>
      <c r="D12" s="595"/>
      <c r="E12" s="596"/>
      <c r="F12" s="596"/>
      <c r="G12" s="596"/>
      <c r="H12" s="596"/>
    </row>
    <row r="13" spans="1:8" s="95" customFormat="1" ht="15.95" customHeight="1" x14ac:dyDescent="0.25">
      <c r="A13" s="595" t="s">
        <v>268</v>
      </c>
      <c r="B13" s="595"/>
      <c r="C13" s="595"/>
      <c r="D13" s="595"/>
      <c r="E13" s="596"/>
      <c r="F13" s="596"/>
      <c r="G13" s="596"/>
      <c r="H13" s="596"/>
    </row>
    <row r="14" spans="1:8" s="95" customFormat="1" ht="15.95" customHeight="1" x14ac:dyDescent="0.25">
      <c r="A14" s="595" t="s">
        <v>272</v>
      </c>
      <c r="B14" s="595"/>
      <c r="C14" s="595"/>
      <c r="D14" s="595"/>
      <c r="E14" s="595"/>
      <c r="F14" s="595"/>
      <c r="G14" s="597"/>
      <c r="H14" s="597"/>
    </row>
    <row r="15" spans="1:8" s="95" customFormat="1" ht="30.6" customHeight="1" x14ac:dyDescent="0.25">
      <c r="A15" s="595" t="s">
        <v>276</v>
      </c>
      <c r="B15" s="595"/>
      <c r="C15" s="595"/>
      <c r="D15" s="595"/>
      <c r="E15" s="596"/>
      <c r="F15" s="596"/>
      <c r="G15" s="596"/>
      <c r="H15" s="596"/>
    </row>
    <row r="16" spans="1:8" s="95" customFormat="1" ht="15.95" customHeight="1" x14ac:dyDescent="0.25">
      <c r="A16" s="98"/>
      <c r="B16" s="98"/>
      <c r="C16" s="98"/>
      <c r="D16" s="98"/>
      <c r="E16" s="99"/>
      <c r="F16" s="99"/>
      <c r="G16" s="99"/>
      <c r="H16" s="100"/>
    </row>
    <row r="17" spans="1:8" s="95" customFormat="1" ht="15.95" customHeight="1" x14ac:dyDescent="0.25">
      <c r="A17" s="599" t="s">
        <v>269</v>
      </c>
      <c r="B17" s="599"/>
      <c r="C17" s="599"/>
      <c r="D17" s="599"/>
      <c r="E17" s="599"/>
      <c r="F17" s="599"/>
      <c r="G17" s="599"/>
      <c r="H17" s="599"/>
    </row>
    <row r="18" spans="1:8" s="95" customFormat="1" ht="15.95" customHeight="1" x14ac:dyDescent="0.25">
      <c r="A18" s="96"/>
      <c r="B18" s="96"/>
      <c r="C18" s="96"/>
      <c r="D18" s="96"/>
      <c r="E18" s="97"/>
      <c r="F18" s="97"/>
      <c r="G18" s="97"/>
      <c r="H18" s="97"/>
    </row>
    <row r="19" spans="1:8" s="95" customFormat="1" ht="15.95" customHeight="1" x14ac:dyDescent="0.25">
      <c r="A19" s="595" t="s">
        <v>264</v>
      </c>
      <c r="B19" s="595"/>
      <c r="C19" s="595"/>
      <c r="D19" s="595"/>
      <c r="E19" s="596"/>
      <c r="F19" s="596"/>
      <c r="G19" s="596"/>
      <c r="H19" s="596"/>
    </row>
    <row r="20" spans="1:8" s="95" customFormat="1" ht="15.95" customHeight="1" x14ac:dyDescent="0.25">
      <c r="A20" s="595" t="s">
        <v>391</v>
      </c>
      <c r="B20" s="595"/>
      <c r="C20" s="595"/>
      <c r="D20" s="595"/>
      <c r="E20" s="596"/>
      <c r="F20" s="596"/>
      <c r="G20" s="596"/>
      <c r="H20" s="596"/>
    </row>
    <row r="21" spans="1:8" s="95" customFormat="1" ht="15.95" customHeight="1" x14ac:dyDescent="0.25">
      <c r="A21" s="595" t="s">
        <v>390</v>
      </c>
      <c r="B21" s="595"/>
      <c r="C21" s="595"/>
      <c r="D21" s="595"/>
      <c r="E21" s="596"/>
      <c r="F21" s="596"/>
      <c r="G21" s="596"/>
      <c r="H21" s="596"/>
    </row>
    <row r="22" spans="1:8" s="95" customFormat="1" ht="15.95" customHeight="1" x14ac:dyDescent="0.25">
      <c r="A22" s="595" t="s">
        <v>265</v>
      </c>
      <c r="B22" s="595"/>
      <c r="C22" s="595"/>
      <c r="D22" s="595"/>
      <c r="E22" s="596"/>
      <c r="F22" s="596"/>
      <c r="G22" s="596"/>
      <c r="H22" s="596"/>
    </row>
    <row r="23" spans="1:8" s="95" customFormat="1" ht="26.1" customHeight="1" x14ac:dyDescent="0.25">
      <c r="A23" s="598" t="s">
        <v>389</v>
      </c>
      <c r="B23" s="598"/>
      <c r="C23" s="598"/>
      <c r="D23" s="598"/>
      <c r="E23" s="596"/>
      <c r="F23" s="596"/>
      <c r="G23" s="596"/>
      <c r="H23" s="596"/>
    </row>
    <row r="24" spans="1:8" s="95" customFormat="1" ht="29.1" customHeight="1" x14ac:dyDescent="0.25">
      <c r="A24" s="598" t="s">
        <v>266</v>
      </c>
      <c r="B24" s="598"/>
      <c r="C24" s="598"/>
      <c r="D24" s="598"/>
      <c r="E24" s="596"/>
      <c r="F24" s="596"/>
      <c r="G24" s="596"/>
      <c r="H24" s="596"/>
    </row>
    <row r="25" spans="1:8" s="95" customFormat="1" ht="15.95" customHeight="1" x14ac:dyDescent="0.25">
      <c r="A25" s="595" t="s">
        <v>267</v>
      </c>
      <c r="B25" s="595"/>
      <c r="C25" s="595"/>
      <c r="D25" s="595"/>
      <c r="E25" s="596"/>
      <c r="F25" s="596"/>
      <c r="G25" s="596"/>
      <c r="H25" s="596"/>
    </row>
    <row r="26" spans="1:8" s="95" customFormat="1" ht="15.95" customHeight="1" x14ac:dyDescent="0.25">
      <c r="A26" s="595" t="s">
        <v>268</v>
      </c>
      <c r="B26" s="595"/>
      <c r="C26" s="595"/>
      <c r="D26" s="595"/>
      <c r="E26" s="596"/>
      <c r="F26" s="596"/>
      <c r="G26" s="596"/>
      <c r="H26" s="596"/>
    </row>
    <row r="27" spans="1:8" s="95" customFormat="1" ht="15.95" customHeight="1" x14ac:dyDescent="0.25">
      <c r="A27" s="595" t="s">
        <v>272</v>
      </c>
      <c r="B27" s="595"/>
      <c r="C27" s="595"/>
      <c r="D27" s="595"/>
      <c r="E27" s="595"/>
      <c r="F27" s="595"/>
      <c r="G27" s="597"/>
      <c r="H27" s="597"/>
    </row>
    <row r="28" spans="1:8" s="95" customFormat="1" ht="30.6" customHeight="1" x14ac:dyDescent="0.25">
      <c r="A28" s="595" t="s">
        <v>276</v>
      </c>
      <c r="B28" s="595"/>
      <c r="C28" s="595"/>
      <c r="D28" s="595"/>
      <c r="E28" s="596"/>
      <c r="F28" s="596"/>
      <c r="G28" s="596"/>
      <c r="H28" s="596"/>
    </row>
    <row r="29" spans="1:8" s="95" customFormat="1" ht="15.95" customHeight="1" x14ac:dyDescent="0.25">
      <c r="A29" s="98"/>
      <c r="B29" s="98"/>
      <c r="C29" s="98"/>
      <c r="D29" s="98"/>
      <c r="E29" s="99"/>
      <c r="F29" s="99"/>
      <c r="G29" s="99"/>
      <c r="H29" s="100"/>
    </row>
    <row r="30" spans="1:8" s="95" customFormat="1" ht="15.95" customHeight="1" x14ac:dyDescent="0.25">
      <c r="A30" s="599" t="s">
        <v>270</v>
      </c>
      <c r="B30" s="599"/>
      <c r="C30" s="599"/>
      <c r="D30" s="599"/>
      <c r="E30" s="599"/>
      <c r="F30" s="599"/>
      <c r="G30" s="599"/>
      <c r="H30" s="599"/>
    </row>
    <row r="31" spans="1:8" s="95" customFormat="1" ht="15.95" customHeight="1" x14ac:dyDescent="0.25">
      <c r="A31" s="96"/>
      <c r="B31" s="96"/>
      <c r="C31" s="96"/>
      <c r="D31" s="96"/>
      <c r="E31" s="97"/>
      <c r="F31" s="97"/>
      <c r="G31" s="97"/>
      <c r="H31" s="97"/>
    </row>
    <row r="32" spans="1:8" s="95" customFormat="1" ht="15.95" customHeight="1" x14ac:dyDescent="0.25">
      <c r="A32" s="595" t="s">
        <v>264</v>
      </c>
      <c r="B32" s="595"/>
      <c r="C32" s="595"/>
      <c r="D32" s="595"/>
      <c r="E32" s="594"/>
      <c r="F32" s="594"/>
      <c r="G32" s="594"/>
      <c r="H32" s="594"/>
    </row>
    <row r="33" spans="1:8" s="95" customFormat="1" ht="15.95" customHeight="1" x14ac:dyDescent="0.25">
      <c r="A33" s="595" t="s">
        <v>391</v>
      </c>
      <c r="B33" s="595"/>
      <c r="C33" s="595"/>
      <c r="D33" s="595"/>
      <c r="E33" s="594"/>
      <c r="F33" s="594"/>
      <c r="G33" s="594"/>
      <c r="H33" s="594"/>
    </row>
    <row r="34" spans="1:8" s="95" customFormat="1" ht="15.95" customHeight="1" x14ac:dyDescent="0.25">
      <c r="A34" s="595" t="s">
        <v>390</v>
      </c>
      <c r="B34" s="595"/>
      <c r="C34" s="595"/>
      <c r="D34" s="595"/>
      <c r="E34" s="594"/>
      <c r="F34" s="594"/>
      <c r="G34" s="594"/>
      <c r="H34" s="594"/>
    </row>
    <row r="35" spans="1:8" s="95" customFormat="1" ht="15.95" customHeight="1" x14ac:dyDescent="0.25">
      <c r="A35" s="595" t="s">
        <v>265</v>
      </c>
      <c r="B35" s="595"/>
      <c r="C35" s="595"/>
      <c r="D35" s="595"/>
      <c r="E35" s="594"/>
      <c r="F35" s="594"/>
      <c r="G35" s="594"/>
      <c r="H35" s="594"/>
    </row>
    <row r="36" spans="1:8" s="95" customFormat="1" ht="26.1" customHeight="1" x14ac:dyDescent="0.25">
      <c r="A36" s="598" t="s">
        <v>389</v>
      </c>
      <c r="B36" s="598"/>
      <c r="C36" s="598"/>
      <c r="D36" s="598"/>
      <c r="E36" s="594"/>
      <c r="F36" s="594"/>
      <c r="G36" s="594"/>
      <c r="H36" s="594"/>
    </row>
    <row r="37" spans="1:8" s="95" customFormat="1" ht="29.1" customHeight="1" x14ac:dyDescent="0.25">
      <c r="A37" s="598" t="s">
        <v>266</v>
      </c>
      <c r="B37" s="598"/>
      <c r="C37" s="598"/>
      <c r="D37" s="598"/>
      <c r="E37" s="594"/>
      <c r="F37" s="594"/>
      <c r="G37" s="594"/>
      <c r="H37" s="594"/>
    </row>
    <row r="38" spans="1:8" s="95" customFormat="1" ht="15.95" customHeight="1" x14ac:dyDescent="0.25">
      <c r="A38" s="595" t="s">
        <v>267</v>
      </c>
      <c r="B38" s="595"/>
      <c r="C38" s="595"/>
      <c r="D38" s="595"/>
      <c r="E38" s="594"/>
      <c r="F38" s="594"/>
      <c r="G38" s="594"/>
      <c r="H38" s="594"/>
    </row>
    <row r="39" spans="1:8" s="95" customFormat="1" ht="15.95" customHeight="1" x14ac:dyDescent="0.25">
      <c r="A39" s="595" t="s">
        <v>268</v>
      </c>
      <c r="B39" s="595"/>
      <c r="C39" s="595"/>
      <c r="D39" s="595"/>
      <c r="E39" s="594"/>
      <c r="F39" s="594"/>
      <c r="G39" s="594"/>
      <c r="H39" s="594"/>
    </row>
    <row r="40" spans="1:8" s="95" customFormat="1" ht="15.95" customHeight="1" x14ac:dyDescent="0.25">
      <c r="A40" s="595" t="s">
        <v>272</v>
      </c>
      <c r="B40" s="595"/>
      <c r="C40" s="595"/>
      <c r="D40" s="595"/>
      <c r="E40" s="595"/>
      <c r="F40" s="595"/>
      <c r="G40" s="597"/>
      <c r="H40" s="597"/>
    </row>
    <row r="41" spans="1:8" s="95" customFormat="1" ht="30.6" customHeight="1" x14ac:dyDescent="0.25">
      <c r="A41" s="595" t="s">
        <v>276</v>
      </c>
      <c r="B41" s="595"/>
      <c r="C41" s="595"/>
      <c r="D41" s="595"/>
      <c r="E41" s="594"/>
      <c r="F41" s="594"/>
      <c r="G41" s="594"/>
      <c r="H41" s="594"/>
    </row>
    <row r="42" spans="1:8" s="95" customFormat="1" ht="15.95" customHeight="1" x14ac:dyDescent="0.25">
      <c r="A42" s="98"/>
      <c r="B42" s="98"/>
      <c r="C42" s="98"/>
      <c r="D42" s="98"/>
      <c r="E42" s="99"/>
      <c r="F42" s="99"/>
      <c r="G42" s="99"/>
      <c r="H42" s="100"/>
    </row>
    <row r="43" spans="1:8" s="95" customFormat="1" ht="15.95" customHeight="1" x14ac:dyDescent="0.25">
      <c r="A43" s="599" t="s">
        <v>271</v>
      </c>
      <c r="B43" s="599"/>
      <c r="C43" s="599"/>
      <c r="D43" s="599"/>
      <c r="E43" s="599"/>
      <c r="F43" s="599"/>
      <c r="G43" s="599"/>
      <c r="H43" s="599"/>
    </row>
    <row r="44" spans="1:8" s="95" customFormat="1" ht="15.95" customHeight="1" x14ac:dyDescent="0.25">
      <c r="A44" s="96"/>
      <c r="B44" s="96"/>
      <c r="C44" s="96"/>
      <c r="D44" s="96"/>
      <c r="E44" s="97"/>
      <c r="F44" s="97"/>
      <c r="G44" s="97"/>
      <c r="H44" s="97"/>
    </row>
    <row r="45" spans="1:8" s="95" customFormat="1" ht="15.95" customHeight="1" x14ac:dyDescent="0.25">
      <c r="A45" s="595" t="s">
        <v>264</v>
      </c>
      <c r="B45" s="595"/>
      <c r="C45" s="595"/>
      <c r="D45" s="595"/>
      <c r="E45" s="594"/>
      <c r="F45" s="594"/>
      <c r="G45" s="594"/>
      <c r="H45" s="594"/>
    </row>
    <row r="46" spans="1:8" s="95" customFormat="1" ht="15.95" customHeight="1" x14ac:dyDescent="0.25">
      <c r="A46" s="595" t="s">
        <v>391</v>
      </c>
      <c r="B46" s="595"/>
      <c r="C46" s="595"/>
      <c r="D46" s="595"/>
      <c r="E46" s="594"/>
      <c r="F46" s="594"/>
      <c r="G46" s="594"/>
      <c r="H46" s="594"/>
    </row>
    <row r="47" spans="1:8" s="95" customFormat="1" ht="15.95" customHeight="1" x14ac:dyDescent="0.25">
      <c r="A47" s="595" t="s">
        <v>390</v>
      </c>
      <c r="B47" s="595"/>
      <c r="C47" s="595"/>
      <c r="D47" s="595"/>
      <c r="E47" s="594"/>
      <c r="F47" s="594"/>
      <c r="G47" s="594"/>
      <c r="H47" s="594"/>
    </row>
    <row r="48" spans="1:8" s="95" customFormat="1" ht="15.95" customHeight="1" x14ac:dyDescent="0.25">
      <c r="A48" s="595" t="s">
        <v>265</v>
      </c>
      <c r="B48" s="595"/>
      <c r="C48" s="595"/>
      <c r="D48" s="595"/>
      <c r="E48" s="594"/>
      <c r="F48" s="594"/>
      <c r="G48" s="594"/>
      <c r="H48" s="594"/>
    </row>
    <row r="49" spans="1:8" s="95" customFormat="1" ht="26.1" customHeight="1" x14ac:dyDescent="0.25">
      <c r="A49" s="598" t="s">
        <v>389</v>
      </c>
      <c r="B49" s="598"/>
      <c r="C49" s="598"/>
      <c r="D49" s="598"/>
      <c r="E49" s="594"/>
      <c r="F49" s="594"/>
      <c r="G49" s="594"/>
      <c r="H49" s="594"/>
    </row>
    <row r="50" spans="1:8" s="95" customFormat="1" ht="29.1" customHeight="1" x14ac:dyDescent="0.25">
      <c r="A50" s="598" t="s">
        <v>266</v>
      </c>
      <c r="B50" s="598"/>
      <c r="C50" s="598"/>
      <c r="D50" s="598"/>
      <c r="E50" s="594"/>
      <c r="F50" s="594"/>
      <c r="G50" s="594"/>
      <c r="H50" s="594"/>
    </row>
    <row r="51" spans="1:8" s="95" customFormat="1" ht="15.95" customHeight="1" x14ac:dyDescent="0.25">
      <c r="A51" s="595" t="s">
        <v>267</v>
      </c>
      <c r="B51" s="595"/>
      <c r="C51" s="595"/>
      <c r="D51" s="595"/>
      <c r="E51" s="594"/>
      <c r="F51" s="594"/>
      <c r="G51" s="594"/>
      <c r="H51" s="594"/>
    </row>
    <row r="52" spans="1:8" s="95" customFormat="1" ht="15.95" customHeight="1" x14ac:dyDescent="0.25">
      <c r="A52" s="595" t="s">
        <v>268</v>
      </c>
      <c r="B52" s="595"/>
      <c r="C52" s="595"/>
      <c r="D52" s="595"/>
      <c r="E52" s="594"/>
      <c r="F52" s="594"/>
      <c r="G52" s="594"/>
      <c r="H52" s="594"/>
    </row>
    <row r="53" spans="1:8" s="95" customFormat="1" ht="15.95" customHeight="1" x14ac:dyDescent="0.25">
      <c r="A53" s="595" t="s">
        <v>272</v>
      </c>
      <c r="B53" s="595"/>
      <c r="C53" s="595"/>
      <c r="D53" s="595"/>
      <c r="E53" s="595"/>
      <c r="F53" s="595"/>
      <c r="G53" s="597"/>
      <c r="H53" s="597"/>
    </row>
    <row r="54" spans="1:8" s="95" customFormat="1" ht="30.6" customHeight="1" x14ac:dyDescent="0.25">
      <c r="A54" s="595" t="s">
        <v>276</v>
      </c>
      <c r="B54" s="595"/>
      <c r="C54" s="595"/>
      <c r="D54" s="595"/>
      <c r="E54" s="594"/>
      <c r="F54" s="594"/>
      <c r="G54" s="594"/>
      <c r="H54" s="594"/>
    </row>
  </sheetData>
  <sheetProtection algorithmName="SHA-512" hashValue="z7b29Ukluhw7I132O+6GdtrQaN33eSku5XxZpoo99pi403A99oxfJ42ygdaaNFq91zbQD2FPAe+BFypLe1ozQQ==" saltValue="up455mFbgPmoS3wcJwBG8Q==" spinCount="100000" sheet="1" objects="1" scenarios="1"/>
  <mergeCells count="84">
    <mergeCell ref="A8:D8"/>
    <mergeCell ref="E8:H8"/>
    <mergeCell ref="A4:H4"/>
    <mergeCell ref="A6:D6"/>
    <mergeCell ref="E6:H6"/>
    <mergeCell ref="A7:D7"/>
    <mergeCell ref="E7:H7"/>
    <mergeCell ref="A9:D9"/>
    <mergeCell ref="E9:H9"/>
    <mergeCell ref="A10:D10"/>
    <mergeCell ref="E10:H10"/>
    <mergeCell ref="A11:D11"/>
    <mergeCell ref="E11:H11"/>
    <mergeCell ref="A12:D12"/>
    <mergeCell ref="E12:H12"/>
    <mergeCell ref="A13:D13"/>
    <mergeCell ref="E13:H13"/>
    <mergeCell ref="A14:F14"/>
    <mergeCell ref="G14:H14"/>
    <mergeCell ref="A17:H17"/>
    <mergeCell ref="A19:D19"/>
    <mergeCell ref="E19:H19"/>
    <mergeCell ref="A20:D20"/>
    <mergeCell ref="E20:H20"/>
    <mergeCell ref="A21:D21"/>
    <mergeCell ref="E21:H21"/>
    <mergeCell ref="A22:D22"/>
    <mergeCell ref="E22:H22"/>
    <mergeCell ref="A23:D23"/>
    <mergeCell ref="E23:H23"/>
    <mergeCell ref="A24:D24"/>
    <mergeCell ref="E24:H24"/>
    <mergeCell ref="A25:D25"/>
    <mergeCell ref="E25:H25"/>
    <mergeCell ref="A26:D26"/>
    <mergeCell ref="E26:H26"/>
    <mergeCell ref="A27:F27"/>
    <mergeCell ref="G27:H27"/>
    <mergeCell ref="A30:H30"/>
    <mergeCell ref="A32:D32"/>
    <mergeCell ref="E32:H32"/>
    <mergeCell ref="A33:D33"/>
    <mergeCell ref="E33:H33"/>
    <mergeCell ref="A34:D34"/>
    <mergeCell ref="E34:H34"/>
    <mergeCell ref="A35:D35"/>
    <mergeCell ref="E35:H35"/>
    <mergeCell ref="A39:D39"/>
    <mergeCell ref="E39:H39"/>
    <mergeCell ref="A40:F40"/>
    <mergeCell ref="G40:H40"/>
    <mergeCell ref="A36:D36"/>
    <mergeCell ref="E36:H36"/>
    <mergeCell ref="A37:D37"/>
    <mergeCell ref="E37:H37"/>
    <mergeCell ref="A38:D38"/>
    <mergeCell ref="E38:H38"/>
    <mergeCell ref="A49:D49"/>
    <mergeCell ref="E49:H49"/>
    <mergeCell ref="A50:D50"/>
    <mergeCell ref="E50:H50"/>
    <mergeCell ref="A43:H43"/>
    <mergeCell ref="A45:D45"/>
    <mergeCell ref="E45:H45"/>
    <mergeCell ref="A46:D46"/>
    <mergeCell ref="E46:H46"/>
    <mergeCell ref="A47:D47"/>
    <mergeCell ref="E47:H47"/>
    <mergeCell ref="E54:H54"/>
    <mergeCell ref="A15:D15"/>
    <mergeCell ref="E15:H15"/>
    <mergeCell ref="A28:D28"/>
    <mergeCell ref="E28:H28"/>
    <mergeCell ref="A41:D41"/>
    <mergeCell ref="E41:H41"/>
    <mergeCell ref="A54:D54"/>
    <mergeCell ref="A51:D51"/>
    <mergeCell ref="E51:H51"/>
    <mergeCell ref="A52:D52"/>
    <mergeCell ref="E52:H52"/>
    <mergeCell ref="A53:F53"/>
    <mergeCell ref="G53:H53"/>
    <mergeCell ref="A48:D48"/>
    <mergeCell ref="E48:H48"/>
  </mergeCells>
  <conditionalFormatting sqref="E6:E13">
    <cfRule type="containsBlanks" dxfId="19" priority="33">
      <formula>LEN(TRIM(E6))=0</formula>
    </cfRule>
  </conditionalFormatting>
  <conditionalFormatting sqref="E15">
    <cfRule type="containsBlanks" dxfId="18" priority="35">
      <formula>LEN(TRIM(E15))=0</formula>
    </cfRule>
  </conditionalFormatting>
  <conditionalFormatting sqref="E19:E26">
    <cfRule type="containsBlanks" dxfId="17" priority="34">
      <formula>LEN(TRIM(E19))=0</formula>
    </cfRule>
  </conditionalFormatting>
  <conditionalFormatting sqref="E28 E32:E39 E41 E45:E52 G53 E54">
    <cfRule type="containsBlanks" dxfId="16" priority="36">
      <formula>LEN(TRIM(E28))=0</formula>
    </cfRule>
  </conditionalFormatting>
  <conditionalFormatting sqref="G14">
    <cfRule type="containsBlanks" dxfId="15" priority="1">
      <formula>LEN(TRIM(G14))=0</formula>
    </cfRule>
  </conditionalFormatting>
  <conditionalFormatting sqref="G27">
    <cfRule type="containsBlanks" dxfId="14" priority="2">
      <formula>LEN(TRIM(G27))=0</formula>
    </cfRule>
  </conditionalFormatting>
  <conditionalFormatting sqref="G40">
    <cfRule type="containsBlanks" dxfId="13" priority="3">
      <formula>LEN(TRIM(G40))=0</formula>
    </cfRule>
  </conditionalFormatting>
  <pageMargins left="0.23622047244094491" right="0.23622047244094491" top="0.74803149606299213" bottom="0.74803149606299213" header="0.31496062992125984" footer="0.31496062992125984"/>
  <pageSetup paperSize="9" scale="85" orientation="portrait" r:id="rId1"/>
  <headerFooter>
    <oddFooter>&amp;C&amp;P</oddFooter>
  </headerFooter>
  <rowBreaks count="1" manualBreakCount="1">
    <brk id="28"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pageSetUpPr fitToPage="1"/>
  </sheetPr>
  <dimension ref="A1:R173"/>
  <sheetViews>
    <sheetView view="pageBreakPreview" topLeftCell="C18" zoomScaleNormal="70" zoomScaleSheetLayoutView="100" zoomScalePageLayoutView="70" workbookViewId="0">
      <selection activeCell="D35" sqref="D35:E36"/>
    </sheetView>
  </sheetViews>
  <sheetFormatPr defaultColWidth="9.140625" defaultRowHeight="15" x14ac:dyDescent="0.25"/>
  <cols>
    <col min="1" max="1" width="9.140625" style="72" hidden="1" customWidth="1"/>
    <col min="2" max="2" width="9.42578125" style="72" hidden="1" customWidth="1"/>
    <col min="3" max="3" width="58.85546875" style="72" customWidth="1"/>
    <col min="4" max="4" width="18.7109375" style="72" bestFit="1" customWidth="1"/>
    <col min="5" max="5" width="19" style="72" customWidth="1"/>
    <col min="6" max="6" width="11.5703125" style="72" customWidth="1"/>
    <col min="7" max="7" width="3.7109375" style="72" customWidth="1"/>
    <col min="8" max="8" width="20.7109375" style="72" customWidth="1"/>
    <col min="9" max="9" width="16" style="74" customWidth="1"/>
    <col min="10" max="10" width="9.140625" style="75" customWidth="1"/>
    <col min="11" max="11" width="11" style="75" customWidth="1"/>
    <col min="12" max="14" width="9.140625" style="72" customWidth="1"/>
    <col min="15" max="16384" width="9.140625" style="72"/>
  </cols>
  <sheetData>
    <row r="1" spans="1:18" ht="21" x14ac:dyDescent="0.35">
      <c r="B1" s="76"/>
      <c r="C1" s="103" t="s">
        <v>388</v>
      </c>
      <c r="D1"/>
      <c r="E1"/>
      <c r="F1" s="1"/>
      <c r="G1" s="77"/>
      <c r="H1" s="1"/>
      <c r="I1"/>
    </row>
    <row r="2" spans="1:18" ht="21" x14ac:dyDescent="0.35">
      <c r="A2" s="72" t="s">
        <v>244</v>
      </c>
      <c r="C2" s="121"/>
      <c r="D2" s="73"/>
      <c r="K2" s="72"/>
    </row>
    <row r="3" spans="1:18" ht="19.5" customHeight="1" thickBot="1" x14ac:dyDescent="0.4">
      <c r="A3" s="72" t="s">
        <v>245</v>
      </c>
      <c r="C3" s="121" t="s">
        <v>278</v>
      </c>
      <c r="D3" s="632"/>
      <c r="E3" s="632"/>
      <c r="F3" s="632"/>
      <c r="G3" s="632"/>
      <c r="H3" s="632"/>
      <c r="K3" s="72"/>
    </row>
    <row r="4" spans="1:18" ht="20.100000000000001" customHeight="1" thickBot="1" x14ac:dyDescent="0.3">
      <c r="A4" s="72" t="s">
        <v>246</v>
      </c>
      <c r="C4" s="123" t="s">
        <v>247</v>
      </c>
      <c r="D4" s="617"/>
      <c r="E4" s="618"/>
      <c r="F4" s="618"/>
      <c r="G4" s="618"/>
      <c r="H4" s="618"/>
      <c r="I4" s="619"/>
      <c r="K4" s="72"/>
    </row>
    <row r="5" spans="1:18" ht="15.75" thickBot="1" x14ac:dyDescent="0.3">
      <c r="C5" s="122"/>
      <c r="D5" s="144"/>
      <c r="E5" s="144"/>
      <c r="F5" s="144"/>
      <c r="G5" s="144"/>
      <c r="H5" s="144"/>
      <c r="I5" s="145"/>
      <c r="K5" s="72"/>
    </row>
    <row r="6" spans="1:18" x14ac:dyDescent="0.25">
      <c r="C6" s="614" t="s">
        <v>283</v>
      </c>
      <c r="D6" s="615"/>
      <c r="E6" s="615"/>
      <c r="F6" s="615"/>
      <c r="G6" s="615"/>
      <c r="H6" s="615"/>
      <c r="I6" s="616"/>
      <c r="K6" s="72"/>
    </row>
    <row r="7" spans="1:18" ht="284.25" customHeight="1" thickBot="1" x14ac:dyDescent="0.3">
      <c r="C7" s="626"/>
      <c r="D7" s="627"/>
      <c r="E7" s="627"/>
      <c r="F7" s="627"/>
      <c r="G7" s="627"/>
      <c r="H7" s="627"/>
      <c r="I7" s="628"/>
      <c r="K7" s="72"/>
      <c r="R7" s="127"/>
    </row>
    <row r="8" spans="1:18" s="124" customFormat="1" ht="16.5" customHeight="1" thickBot="1" x14ac:dyDescent="0.3">
      <c r="C8" s="146"/>
      <c r="D8" s="147"/>
      <c r="E8" s="147"/>
      <c r="F8" s="147"/>
      <c r="G8" s="147"/>
      <c r="H8" s="147"/>
      <c r="I8" s="147"/>
      <c r="J8" s="140"/>
      <c r="K8" s="141"/>
      <c r="L8" s="141"/>
      <c r="M8" s="141"/>
    </row>
    <row r="9" spans="1:18" ht="15.75" x14ac:dyDescent="0.25">
      <c r="C9" s="148" t="s">
        <v>371</v>
      </c>
      <c r="D9" s="629" t="s">
        <v>370</v>
      </c>
      <c r="E9" s="630"/>
      <c r="F9" s="630"/>
      <c r="G9" s="630"/>
      <c r="H9" s="630"/>
      <c r="I9" s="631"/>
      <c r="J9" s="142"/>
      <c r="K9" s="142"/>
      <c r="L9" s="142"/>
      <c r="M9" s="142"/>
    </row>
    <row r="10" spans="1:18" ht="50.25" customHeight="1" x14ac:dyDescent="0.25">
      <c r="C10" s="149" t="s">
        <v>284</v>
      </c>
      <c r="D10" s="600"/>
      <c r="E10" s="601"/>
      <c r="F10" s="601"/>
      <c r="G10" s="601"/>
      <c r="H10" s="601"/>
      <c r="I10" s="602"/>
      <c r="J10" s="143"/>
      <c r="K10" s="143"/>
      <c r="L10" s="143"/>
      <c r="M10" s="143"/>
      <c r="R10" s="128"/>
    </row>
    <row r="11" spans="1:18" ht="49.5" customHeight="1" x14ac:dyDescent="0.25">
      <c r="C11" s="149" t="s">
        <v>285</v>
      </c>
      <c r="D11" s="600"/>
      <c r="E11" s="601"/>
      <c r="F11" s="601"/>
      <c r="G11" s="601"/>
      <c r="H11" s="601"/>
      <c r="I11" s="602"/>
      <c r="J11" s="143"/>
      <c r="K11" s="143"/>
      <c r="L11" s="143"/>
      <c r="M11" s="143"/>
    </row>
    <row r="12" spans="1:18" ht="49.5" customHeight="1" x14ac:dyDescent="0.25">
      <c r="C12" s="149" t="s">
        <v>252</v>
      </c>
      <c r="D12" s="600"/>
      <c r="E12" s="601"/>
      <c r="F12" s="601"/>
      <c r="G12" s="601"/>
      <c r="H12" s="601"/>
      <c r="I12" s="602"/>
      <c r="J12" s="143"/>
      <c r="K12" s="143"/>
      <c r="L12" s="143"/>
      <c r="M12" s="143"/>
    </row>
    <row r="13" spans="1:18" ht="48.75" customHeight="1" x14ac:dyDescent="0.25">
      <c r="C13" s="149" t="s">
        <v>286</v>
      </c>
      <c r="D13" s="600"/>
      <c r="E13" s="601"/>
      <c r="F13" s="601"/>
      <c r="G13" s="601"/>
      <c r="H13" s="601"/>
      <c r="I13" s="602"/>
      <c r="J13" s="143"/>
      <c r="K13" s="143"/>
      <c r="L13" s="143"/>
      <c r="M13" s="143"/>
    </row>
    <row r="14" spans="1:18" ht="48" customHeight="1" x14ac:dyDescent="0.25">
      <c r="C14" s="149" t="s">
        <v>287</v>
      </c>
      <c r="D14" s="600"/>
      <c r="E14" s="601"/>
      <c r="F14" s="601"/>
      <c r="G14" s="601"/>
      <c r="H14" s="601"/>
      <c r="I14" s="602"/>
      <c r="J14" s="143"/>
      <c r="K14" s="143"/>
      <c r="L14" s="143"/>
      <c r="M14" s="143"/>
    </row>
    <row r="15" spans="1:18" ht="48" customHeight="1" thickBot="1" x14ac:dyDescent="0.3">
      <c r="C15" s="150" t="s">
        <v>288</v>
      </c>
      <c r="D15" s="620"/>
      <c r="E15" s="621"/>
      <c r="F15" s="621"/>
      <c r="G15" s="621"/>
      <c r="H15" s="621"/>
      <c r="I15" s="622"/>
      <c r="J15" s="143"/>
      <c r="K15" s="143"/>
      <c r="L15" s="143"/>
      <c r="M15" s="143"/>
    </row>
    <row r="16" spans="1:18" ht="15" customHeight="1" thickBot="1" x14ac:dyDescent="0.3">
      <c r="C16" s="174"/>
      <c r="D16" s="175"/>
      <c r="E16" s="175"/>
      <c r="F16" s="175"/>
      <c r="G16" s="175"/>
      <c r="H16" s="175"/>
      <c r="I16" s="175"/>
      <c r="J16" s="143"/>
      <c r="K16" s="143"/>
      <c r="L16" s="143"/>
      <c r="M16" s="143"/>
    </row>
    <row r="17" spans="2:13" ht="48" customHeight="1" x14ac:dyDescent="0.25">
      <c r="C17" s="148" t="s">
        <v>372</v>
      </c>
      <c r="D17" s="629" t="s">
        <v>370</v>
      </c>
      <c r="E17" s="630"/>
      <c r="F17" s="630"/>
      <c r="G17" s="630"/>
      <c r="H17" s="630"/>
      <c r="I17" s="631"/>
      <c r="J17" s="143"/>
      <c r="K17" s="143"/>
      <c r="L17" s="143"/>
      <c r="M17" s="143"/>
    </row>
    <row r="18" spans="2:13" ht="48" customHeight="1" x14ac:dyDescent="0.25">
      <c r="C18" s="149" t="s">
        <v>387</v>
      </c>
      <c r="D18" s="600"/>
      <c r="E18" s="601"/>
      <c r="F18" s="601"/>
      <c r="G18" s="601"/>
      <c r="H18" s="601"/>
      <c r="I18" s="602"/>
      <c r="J18" s="143"/>
      <c r="K18" s="143"/>
      <c r="L18" s="143"/>
      <c r="M18" s="143"/>
    </row>
    <row r="19" spans="2:13" ht="48" customHeight="1" x14ac:dyDescent="0.25">
      <c r="C19" s="149" t="s">
        <v>289</v>
      </c>
      <c r="D19" s="600"/>
      <c r="E19" s="601"/>
      <c r="F19" s="601"/>
      <c r="G19" s="601"/>
      <c r="H19" s="601"/>
      <c r="I19" s="602"/>
      <c r="J19" s="143"/>
      <c r="K19" s="143"/>
      <c r="L19" s="143"/>
      <c r="M19" s="143"/>
    </row>
    <row r="20" spans="2:13" ht="48" customHeight="1" x14ac:dyDescent="0.25">
      <c r="C20" s="149" t="s">
        <v>290</v>
      </c>
      <c r="D20" s="600"/>
      <c r="E20" s="601"/>
      <c r="F20" s="601"/>
      <c r="G20" s="601"/>
      <c r="H20" s="601"/>
      <c r="I20" s="602"/>
      <c r="J20" s="143"/>
      <c r="K20" s="143"/>
      <c r="L20" s="143"/>
      <c r="M20" s="143"/>
    </row>
    <row r="21" spans="2:13" ht="48" customHeight="1" thickBot="1" x14ac:dyDescent="0.3">
      <c r="C21" s="150" t="s">
        <v>291</v>
      </c>
      <c r="D21" s="620"/>
      <c r="E21" s="621"/>
      <c r="F21" s="621"/>
      <c r="G21" s="621"/>
      <c r="H21" s="621"/>
      <c r="I21" s="622"/>
      <c r="J21" s="143"/>
      <c r="K21" s="143"/>
      <c r="L21" s="143"/>
      <c r="M21" s="143"/>
    </row>
    <row r="22" spans="2:13" ht="17.25" customHeight="1" thickBot="1" x14ac:dyDescent="0.3">
      <c r="C22" s="174"/>
      <c r="D22" s="175"/>
      <c r="E22" s="175"/>
      <c r="F22" s="175"/>
      <c r="G22" s="175"/>
      <c r="H22" s="175"/>
      <c r="I22" s="175"/>
      <c r="J22" s="143"/>
      <c r="K22" s="143"/>
      <c r="L22" s="143"/>
      <c r="M22" s="143"/>
    </row>
    <row r="23" spans="2:13" ht="48" customHeight="1" x14ac:dyDescent="0.25">
      <c r="C23" s="148" t="s">
        <v>373</v>
      </c>
      <c r="D23" s="629" t="s">
        <v>370</v>
      </c>
      <c r="E23" s="630"/>
      <c r="F23" s="630"/>
      <c r="G23" s="630"/>
      <c r="H23" s="630"/>
      <c r="I23" s="631"/>
      <c r="J23" s="143"/>
      <c r="K23" s="143"/>
      <c r="L23" s="143"/>
      <c r="M23" s="143"/>
    </row>
    <row r="24" spans="2:13" ht="48" customHeight="1" x14ac:dyDescent="0.25">
      <c r="C24" s="149" t="s">
        <v>286</v>
      </c>
      <c r="D24" s="600"/>
      <c r="E24" s="601"/>
      <c r="F24" s="601"/>
      <c r="G24" s="601"/>
      <c r="H24" s="601"/>
      <c r="I24" s="602"/>
      <c r="J24" s="143"/>
      <c r="K24" s="143"/>
      <c r="L24" s="143"/>
      <c r="M24" s="143"/>
    </row>
    <row r="25" spans="2:13" ht="48" customHeight="1" x14ac:dyDescent="0.25">
      <c r="C25" s="149" t="s">
        <v>292</v>
      </c>
      <c r="D25" s="600"/>
      <c r="E25" s="601"/>
      <c r="F25" s="601"/>
      <c r="G25" s="601"/>
      <c r="H25" s="601"/>
      <c r="I25" s="602"/>
      <c r="J25" s="143"/>
      <c r="K25" s="143"/>
      <c r="L25" s="143"/>
      <c r="M25" s="143"/>
    </row>
    <row r="26" spans="2:13" ht="48" customHeight="1" x14ac:dyDescent="0.25">
      <c r="C26" s="149" t="s">
        <v>293</v>
      </c>
      <c r="D26" s="600"/>
      <c r="E26" s="601"/>
      <c r="F26" s="601"/>
      <c r="G26" s="601"/>
      <c r="H26" s="601"/>
      <c r="I26" s="602"/>
      <c r="J26" s="143"/>
      <c r="K26" s="143"/>
      <c r="L26" s="143"/>
      <c r="M26" s="143"/>
    </row>
    <row r="27" spans="2:13" ht="48" customHeight="1" thickBot="1" x14ac:dyDescent="0.3">
      <c r="C27" s="150" t="s">
        <v>288</v>
      </c>
      <c r="D27" s="620"/>
      <c r="E27" s="621"/>
      <c r="F27" s="621"/>
      <c r="G27" s="621"/>
      <c r="H27" s="621"/>
      <c r="I27" s="622"/>
      <c r="J27" s="143"/>
      <c r="K27" s="143"/>
      <c r="L27" s="143"/>
      <c r="M27" s="143"/>
    </row>
    <row r="28" spans="2:13" ht="15.75" thickBot="1" x14ac:dyDescent="0.3">
      <c r="C28" s="151"/>
      <c r="D28" s="151"/>
      <c r="E28" s="151"/>
      <c r="F28" s="151"/>
      <c r="G28" s="151"/>
      <c r="H28" s="151"/>
      <c r="I28" s="151"/>
      <c r="K28" s="72"/>
    </row>
    <row r="29" spans="2:13" ht="30" x14ac:dyDescent="0.25">
      <c r="B29" s="76"/>
      <c r="C29" s="152" t="s">
        <v>253</v>
      </c>
      <c r="D29" s="153" t="s">
        <v>279</v>
      </c>
      <c r="E29" s="154" t="s">
        <v>280</v>
      </c>
      <c r="F29" s="155" t="s">
        <v>20</v>
      </c>
      <c r="G29" s="156"/>
      <c r="H29" s="156"/>
      <c r="I29" s="156"/>
    </row>
    <row r="30" spans="2:13" ht="15.75" x14ac:dyDescent="0.25">
      <c r="B30" s="76"/>
      <c r="C30" s="157" t="s">
        <v>46</v>
      </c>
      <c r="D30" s="256"/>
      <c r="E30" s="257"/>
      <c r="F30" s="252">
        <f>D30+E30</f>
        <v>0</v>
      </c>
      <c r="G30" s="158"/>
      <c r="H30" s="125"/>
      <c r="I30" s="158"/>
    </row>
    <row r="31" spans="2:13" ht="15.75" x14ac:dyDescent="0.25">
      <c r="B31" s="76"/>
      <c r="C31" s="159" t="s">
        <v>281</v>
      </c>
      <c r="D31" s="257"/>
      <c r="E31" s="258"/>
      <c r="F31" s="252">
        <f t="shared" ref="F31:F32" si="0">D31+E31</f>
        <v>0</v>
      </c>
      <c r="G31" s="158"/>
      <c r="H31" s="125"/>
      <c r="I31" s="158"/>
    </row>
    <row r="32" spans="2:13" ht="16.5" thickBot="1" x14ac:dyDescent="0.3">
      <c r="B32" s="76"/>
      <c r="C32" s="160" t="s">
        <v>106</v>
      </c>
      <c r="D32" s="259"/>
      <c r="E32" s="260"/>
      <c r="F32" s="252">
        <f t="shared" si="0"/>
        <v>0</v>
      </c>
      <c r="G32" s="158"/>
      <c r="H32" s="125"/>
      <c r="I32" s="158"/>
    </row>
    <row r="33" spans="2:15" ht="15.75" customHeight="1" x14ac:dyDescent="0.25">
      <c r="B33" s="76"/>
      <c r="C33" s="606" t="s">
        <v>282</v>
      </c>
      <c r="D33" s="607"/>
      <c r="E33" s="608"/>
      <c r="F33" s="253">
        <f>F30+F31+F32</f>
        <v>0</v>
      </c>
      <c r="G33" s="161"/>
      <c r="H33" s="161"/>
      <c r="I33" s="158"/>
    </row>
    <row r="34" spans="2:15" ht="16.5" thickBot="1" x14ac:dyDescent="0.3">
      <c r="B34" s="76"/>
      <c r="C34" s="609" t="s">
        <v>359</v>
      </c>
      <c r="D34" s="610"/>
      <c r="E34" s="611"/>
      <c r="F34" s="126">
        <f>D30+D31+D32</f>
        <v>0</v>
      </c>
      <c r="G34" s="158"/>
      <c r="H34" s="158"/>
      <c r="I34" s="158"/>
    </row>
    <row r="35" spans="2:15" x14ac:dyDescent="0.25">
      <c r="C35" s="157" t="s">
        <v>360</v>
      </c>
      <c r="D35" s="256"/>
      <c r="E35" s="257"/>
      <c r="F35" s="252">
        <f>D35+E35</f>
        <v>0</v>
      </c>
      <c r="G35" s="164"/>
      <c r="H35" s="165"/>
      <c r="I35" s="166"/>
    </row>
    <row r="36" spans="2:15" ht="15.75" thickBot="1" x14ac:dyDescent="0.3">
      <c r="C36" s="157" t="s">
        <v>361</v>
      </c>
      <c r="D36" s="257"/>
      <c r="E36" s="258"/>
      <c r="F36" s="252">
        <f t="shared" ref="F36" si="1">D36+E36</f>
        <v>0</v>
      </c>
      <c r="G36" s="168"/>
      <c r="H36" s="168"/>
      <c r="I36" s="167"/>
    </row>
    <row r="37" spans="2:15" ht="15.75" thickBot="1" x14ac:dyDescent="0.3">
      <c r="C37" s="603" t="s">
        <v>369</v>
      </c>
      <c r="D37" s="604"/>
      <c r="E37" s="605"/>
      <c r="F37" s="254" t="e">
        <f>D36/(D35+D31+D32)</f>
        <v>#DIV/0!</v>
      </c>
      <c r="G37" s="168"/>
      <c r="H37" s="168"/>
      <c r="I37" s="167"/>
    </row>
    <row r="38" spans="2:15" ht="15.75" thickBot="1" x14ac:dyDescent="0.3">
      <c r="C38" s="603" t="s">
        <v>363</v>
      </c>
      <c r="D38" s="604"/>
      <c r="E38" s="605"/>
      <c r="F38" s="255" t="e">
        <f>IF(F37&gt;50%,"NE","DA")</f>
        <v>#DIV/0!</v>
      </c>
      <c r="G38" s="168"/>
      <c r="H38" s="168"/>
      <c r="I38" s="167"/>
    </row>
    <row r="39" spans="2:15" x14ac:dyDescent="0.25">
      <c r="C39" s="169"/>
      <c r="D39" s="167"/>
      <c r="E39" s="167"/>
      <c r="F39" s="170"/>
      <c r="G39" s="170"/>
      <c r="H39" s="171"/>
      <c r="I39" s="170"/>
    </row>
    <row r="40" spans="2:15" x14ac:dyDescent="0.25">
      <c r="C40" s="20"/>
      <c r="D40"/>
      <c r="E40"/>
      <c r="F40" s="130"/>
      <c r="G40" s="131"/>
      <c r="H40" s="131"/>
      <c r="I40" s="131"/>
      <c r="J40" s="72"/>
      <c r="K40" s="72"/>
    </row>
    <row r="41" spans="2:15" x14ac:dyDescent="0.25">
      <c r="C41" s="20"/>
      <c r="D41"/>
      <c r="E41"/>
      <c r="F41" s="129"/>
      <c r="G41" s="129"/>
      <c r="H41" s="129"/>
      <c r="I41" s="132"/>
    </row>
    <row r="42" spans="2:15" x14ac:dyDescent="0.25">
      <c r="F42" s="133"/>
      <c r="G42" s="133"/>
      <c r="H42" s="133"/>
      <c r="I42" s="134"/>
    </row>
    <row r="43" spans="2:15" ht="21.75" thickBot="1" x14ac:dyDescent="0.4">
      <c r="C43" s="612" t="s">
        <v>294</v>
      </c>
      <c r="D43" s="613"/>
      <c r="E43" s="613"/>
      <c r="F43" s="613"/>
      <c r="G43" s="613"/>
      <c r="H43" s="613"/>
      <c r="I43" s="613"/>
      <c r="K43" s="72"/>
    </row>
    <row r="44" spans="2:15" ht="20.100000000000001" customHeight="1" thickBot="1" x14ac:dyDescent="0.3">
      <c r="B44" s="81"/>
      <c r="C44" s="123" t="s">
        <v>247</v>
      </c>
      <c r="D44" s="617"/>
      <c r="E44" s="618"/>
      <c r="F44" s="618"/>
      <c r="G44" s="618"/>
      <c r="H44" s="618"/>
      <c r="I44" s="619"/>
      <c r="K44" s="72"/>
    </row>
    <row r="45" spans="2:15" ht="15" customHeight="1" thickBot="1" x14ac:dyDescent="0.3">
      <c r="B45" s="81">
        <v>1</v>
      </c>
      <c r="C45" s="122"/>
      <c r="D45" s="144"/>
      <c r="E45" s="144"/>
      <c r="F45" s="144"/>
      <c r="G45" s="144"/>
      <c r="H45" s="144"/>
      <c r="I45" s="145"/>
      <c r="K45" s="72"/>
    </row>
    <row r="46" spans="2:15" ht="15" customHeight="1" x14ac:dyDescent="0.25">
      <c r="B46" s="81">
        <v>2</v>
      </c>
      <c r="C46" s="614" t="s">
        <v>283</v>
      </c>
      <c r="D46" s="615"/>
      <c r="E46" s="615"/>
      <c r="F46" s="615"/>
      <c r="G46" s="615"/>
      <c r="H46" s="615"/>
      <c r="I46" s="616"/>
      <c r="J46" s="140"/>
      <c r="K46" s="141"/>
      <c r="L46" s="141"/>
      <c r="M46" s="141"/>
      <c r="N46" s="141"/>
      <c r="O46" s="141"/>
    </row>
    <row r="47" spans="2:15" ht="284.25" customHeight="1" thickBot="1" x14ac:dyDescent="0.3">
      <c r="B47" s="81">
        <v>3</v>
      </c>
      <c r="C47" s="626"/>
      <c r="D47" s="627"/>
      <c r="E47" s="627"/>
      <c r="F47" s="627"/>
      <c r="G47" s="627"/>
      <c r="H47" s="627"/>
      <c r="I47" s="628"/>
      <c r="J47" s="140"/>
      <c r="K47" s="141"/>
      <c r="L47" s="141"/>
      <c r="M47" s="141"/>
      <c r="N47" s="141"/>
      <c r="O47" s="141"/>
    </row>
    <row r="48" spans="2:15" ht="15" customHeight="1" thickBot="1" x14ac:dyDescent="0.3">
      <c r="B48" s="81">
        <v>4</v>
      </c>
      <c r="C48" s="146"/>
      <c r="D48" s="147"/>
      <c r="E48" s="147"/>
      <c r="F48" s="147"/>
      <c r="G48" s="147"/>
      <c r="H48" s="147"/>
      <c r="I48" s="147"/>
      <c r="J48" s="140"/>
      <c r="K48" s="141"/>
      <c r="L48" s="141"/>
      <c r="M48" s="141"/>
      <c r="N48" s="141"/>
      <c r="O48" s="141"/>
    </row>
    <row r="49" spans="2:15" ht="30" x14ac:dyDescent="0.25">
      <c r="B49" s="81">
        <v>5</v>
      </c>
      <c r="C49" s="148" t="s">
        <v>374</v>
      </c>
      <c r="D49" s="629" t="s">
        <v>370</v>
      </c>
      <c r="E49" s="630"/>
      <c r="F49" s="630"/>
      <c r="G49" s="630"/>
      <c r="H49" s="630"/>
      <c r="I49" s="631"/>
      <c r="J49" s="142"/>
      <c r="K49" s="142"/>
      <c r="L49" s="142"/>
      <c r="M49" s="142"/>
      <c r="N49" s="141"/>
      <c r="O49" s="141"/>
    </row>
    <row r="50" spans="2:15" ht="50.25" customHeight="1" x14ac:dyDescent="0.25">
      <c r="B50" s="81"/>
      <c r="C50" s="172" t="s">
        <v>383</v>
      </c>
      <c r="D50" s="600"/>
      <c r="E50" s="601"/>
      <c r="F50" s="601"/>
      <c r="G50" s="601"/>
      <c r="H50" s="601"/>
      <c r="I50" s="602"/>
      <c r="J50" s="143"/>
      <c r="K50" s="143"/>
      <c r="L50" s="143"/>
      <c r="M50" s="143"/>
      <c r="N50" s="141"/>
      <c r="O50" s="141"/>
    </row>
    <row r="51" spans="2:15" ht="50.25" customHeight="1" x14ac:dyDescent="0.25">
      <c r="B51" s="81"/>
      <c r="C51" s="172" t="s">
        <v>384</v>
      </c>
      <c r="D51" s="600"/>
      <c r="E51" s="601"/>
      <c r="F51" s="601"/>
      <c r="G51" s="601"/>
      <c r="H51" s="601"/>
      <c r="I51" s="602"/>
      <c r="J51" s="143"/>
      <c r="K51" s="143"/>
      <c r="L51" s="143"/>
      <c r="M51" s="143"/>
      <c r="N51" s="141"/>
      <c r="O51" s="141"/>
    </row>
    <row r="52" spans="2:15" ht="50.25" customHeight="1" x14ac:dyDescent="0.25">
      <c r="B52" s="81">
        <v>1</v>
      </c>
      <c r="C52" s="172" t="s">
        <v>295</v>
      </c>
      <c r="D52" s="600"/>
      <c r="E52" s="601"/>
      <c r="F52" s="601"/>
      <c r="G52" s="601"/>
      <c r="H52" s="601"/>
      <c r="I52" s="602"/>
      <c r="J52" s="143"/>
      <c r="K52" s="143"/>
      <c r="L52" s="143"/>
      <c r="M52" s="143"/>
      <c r="N52" s="141"/>
      <c r="O52" s="141"/>
    </row>
    <row r="53" spans="2:15" ht="50.25" customHeight="1" x14ac:dyDescent="0.25">
      <c r="B53" s="81"/>
      <c r="C53" s="212" t="s">
        <v>385</v>
      </c>
      <c r="D53" s="600"/>
      <c r="E53" s="601"/>
      <c r="F53" s="601"/>
      <c r="G53" s="601"/>
      <c r="H53" s="601"/>
      <c r="I53" s="602"/>
      <c r="J53" s="143"/>
      <c r="K53" s="143"/>
      <c r="L53" s="143"/>
      <c r="M53" s="143"/>
      <c r="N53" s="141"/>
      <c r="O53" s="141"/>
    </row>
    <row r="54" spans="2:15" ht="50.25" customHeight="1" thickBot="1" x14ac:dyDescent="0.3">
      <c r="B54" s="81">
        <v>2</v>
      </c>
      <c r="C54" s="173" t="s">
        <v>386</v>
      </c>
      <c r="D54" s="620"/>
      <c r="E54" s="621"/>
      <c r="F54" s="621"/>
      <c r="G54" s="621"/>
      <c r="H54" s="621"/>
      <c r="I54" s="622"/>
      <c r="J54" s="143"/>
      <c r="K54" s="143"/>
      <c r="L54" s="143"/>
      <c r="M54" s="143"/>
      <c r="N54" s="141"/>
      <c r="O54" s="141"/>
    </row>
    <row r="55" spans="2:15" ht="15" customHeight="1" thickBot="1" x14ac:dyDescent="0.3">
      <c r="B55" s="81">
        <v>4</v>
      </c>
      <c r="C55" s="151"/>
      <c r="D55" s="151"/>
      <c r="E55" s="151"/>
      <c r="F55" s="151"/>
      <c r="G55" s="151"/>
      <c r="H55" s="151"/>
      <c r="I55" s="151"/>
      <c r="J55" s="140"/>
      <c r="K55" s="141"/>
      <c r="L55" s="141"/>
      <c r="M55" s="141"/>
      <c r="N55" s="141"/>
      <c r="O55" s="141"/>
    </row>
    <row r="56" spans="2:15" ht="15" customHeight="1" x14ac:dyDescent="0.25">
      <c r="B56" s="81">
        <v>5</v>
      </c>
      <c r="C56" s="152" t="s">
        <v>253</v>
      </c>
      <c r="D56" s="153" t="s">
        <v>279</v>
      </c>
      <c r="E56" s="154" t="s">
        <v>280</v>
      </c>
      <c r="F56" s="155" t="s">
        <v>20</v>
      </c>
      <c r="G56" s="156"/>
      <c r="H56" s="156"/>
      <c r="I56" s="156"/>
      <c r="J56" s="140"/>
      <c r="K56" s="140"/>
      <c r="L56" s="141"/>
      <c r="M56" s="141"/>
      <c r="N56" s="141"/>
      <c r="O56" s="141"/>
    </row>
    <row r="57" spans="2:15" ht="15" customHeight="1" x14ac:dyDescent="0.25">
      <c r="C57" s="157" t="s">
        <v>46</v>
      </c>
      <c r="D57" s="256"/>
      <c r="E57" s="257"/>
      <c r="F57" s="252">
        <f>D57+E57</f>
        <v>0</v>
      </c>
      <c r="G57" s="158"/>
      <c r="H57" s="125"/>
      <c r="I57" s="158"/>
      <c r="J57" s="140"/>
      <c r="K57" s="140"/>
      <c r="L57" s="141"/>
      <c r="M57" s="141"/>
      <c r="N57" s="141"/>
      <c r="O57" s="141"/>
    </row>
    <row r="58" spans="2:15" ht="15" customHeight="1" x14ac:dyDescent="0.25">
      <c r="C58" s="159" t="s">
        <v>281</v>
      </c>
      <c r="D58" s="257"/>
      <c r="E58" s="258"/>
      <c r="F58" s="252">
        <f t="shared" ref="F58:F59" si="2">D58+E58</f>
        <v>0</v>
      </c>
      <c r="G58" s="158"/>
      <c r="H58" s="125"/>
      <c r="I58" s="158"/>
      <c r="J58" s="140"/>
      <c r="K58" s="140"/>
      <c r="L58" s="141"/>
      <c r="M58" s="141"/>
      <c r="N58" s="141"/>
      <c r="O58" s="141"/>
    </row>
    <row r="59" spans="2:15" ht="15" customHeight="1" thickBot="1" x14ac:dyDescent="0.3">
      <c r="C59" s="160" t="s">
        <v>106</v>
      </c>
      <c r="D59" s="259"/>
      <c r="E59" s="260"/>
      <c r="F59" s="252">
        <f t="shared" si="2"/>
        <v>0</v>
      </c>
      <c r="G59" s="158"/>
      <c r="H59" s="125"/>
      <c r="I59" s="158"/>
      <c r="J59" s="140"/>
      <c r="K59" s="140"/>
      <c r="L59" s="141"/>
      <c r="M59" s="141"/>
      <c r="N59" s="141"/>
      <c r="O59" s="141"/>
    </row>
    <row r="60" spans="2:15" ht="15" customHeight="1" x14ac:dyDescent="0.25">
      <c r="C60" s="606" t="s">
        <v>282</v>
      </c>
      <c r="D60" s="607"/>
      <c r="E60" s="608"/>
      <c r="F60" s="253">
        <f>F57+F58+F59</f>
        <v>0</v>
      </c>
      <c r="G60" s="161"/>
      <c r="H60" s="161"/>
      <c r="I60" s="158"/>
    </row>
    <row r="61" spans="2:15" ht="15" customHeight="1" thickBot="1" x14ac:dyDescent="0.3">
      <c r="C61" s="609" t="s">
        <v>359</v>
      </c>
      <c r="D61" s="610"/>
      <c r="E61" s="611"/>
      <c r="F61" s="126">
        <f>D57+D58+D59</f>
        <v>0</v>
      </c>
      <c r="G61" s="158"/>
      <c r="H61" s="158"/>
      <c r="I61" s="158"/>
    </row>
    <row r="62" spans="2:15" x14ac:dyDescent="0.25">
      <c r="C62" s="157" t="s">
        <v>360</v>
      </c>
      <c r="D62" s="256"/>
      <c r="E62" s="257"/>
      <c r="F62" s="252">
        <f>D62+E62</f>
        <v>0</v>
      </c>
      <c r="G62" s="164"/>
      <c r="H62" s="165"/>
      <c r="I62" s="166"/>
    </row>
    <row r="63" spans="2:15" ht="15.75" thickBot="1" x14ac:dyDescent="0.3">
      <c r="C63" s="157" t="s">
        <v>361</v>
      </c>
      <c r="D63" s="257"/>
      <c r="E63" s="258"/>
      <c r="F63" s="252">
        <f t="shared" ref="F63" si="3">D63+E63</f>
        <v>0</v>
      </c>
      <c r="G63" s="197"/>
      <c r="H63" s="197"/>
      <c r="I63" s="196"/>
    </row>
    <row r="64" spans="2:15" ht="15.75" thickBot="1" x14ac:dyDescent="0.3">
      <c r="C64" s="603" t="s">
        <v>362</v>
      </c>
      <c r="D64" s="604"/>
      <c r="E64" s="605"/>
      <c r="F64" s="254" t="e">
        <f>D63/(D62+D58+D59)</f>
        <v>#DIV/0!</v>
      </c>
      <c r="G64" s="197"/>
      <c r="H64" s="197"/>
      <c r="I64" s="196"/>
    </row>
    <row r="65" spans="3:11" ht="15.75" thickBot="1" x14ac:dyDescent="0.3">
      <c r="C65" s="603" t="s">
        <v>363</v>
      </c>
      <c r="D65" s="604"/>
      <c r="E65" s="605"/>
      <c r="F65" s="255" t="e">
        <f>IF(F64&gt;50%,"NE","DA")</f>
        <v>#DIV/0!</v>
      </c>
      <c r="G65" s="197"/>
      <c r="H65" s="197"/>
      <c r="I65" s="196"/>
    </row>
    <row r="66" spans="3:11" ht="30" customHeight="1" x14ac:dyDescent="0.25">
      <c r="C66" s="162"/>
      <c r="D66" s="162"/>
      <c r="E66" s="163"/>
      <c r="F66" s="78"/>
      <c r="G66" s="164"/>
      <c r="H66" s="165"/>
      <c r="I66" s="166"/>
    </row>
    <row r="67" spans="3:11" ht="15" customHeight="1" x14ac:dyDescent="0.25">
      <c r="C67" s="79"/>
      <c r="D67"/>
      <c r="E67" s="80"/>
      <c r="F67" s="1"/>
      <c r="G67" s="1"/>
      <c r="H67" s="1"/>
      <c r="I67"/>
    </row>
    <row r="68" spans="3:11" ht="21.75" thickBot="1" x14ac:dyDescent="0.4">
      <c r="C68" s="612" t="s">
        <v>296</v>
      </c>
      <c r="D68" s="613"/>
      <c r="E68" s="613"/>
      <c r="F68" s="613"/>
      <c r="G68" s="613"/>
      <c r="H68" s="613"/>
      <c r="I68" s="613"/>
    </row>
    <row r="69" spans="3:11" ht="20.100000000000001" customHeight="1" thickBot="1" x14ac:dyDescent="0.3">
      <c r="C69" s="123" t="s">
        <v>247</v>
      </c>
      <c r="D69" s="617"/>
      <c r="E69" s="618"/>
      <c r="F69" s="618"/>
      <c r="G69" s="618"/>
      <c r="H69" s="618"/>
      <c r="I69" s="619"/>
      <c r="K69" s="72"/>
    </row>
    <row r="70" spans="3:11" ht="15.75" thickBot="1" x14ac:dyDescent="0.3">
      <c r="C70" s="122"/>
      <c r="D70" s="144"/>
      <c r="E70" s="144"/>
      <c r="F70" s="144"/>
      <c r="G70" s="144"/>
      <c r="H70" s="144"/>
      <c r="I70" s="145"/>
    </row>
    <row r="71" spans="3:11" x14ac:dyDescent="0.25">
      <c r="C71" s="614" t="s">
        <v>283</v>
      </c>
      <c r="D71" s="615"/>
      <c r="E71" s="615"/>
      <c r="F71" s="615"/>
      <c r="G71" s="615"/>
      <c r="H71" s="615"/>
      <c r="I71" s="616"/>
      <c r="J71" s="72"/>
      <c r="K71" s="72"/>
    </row>
    <row r="72" spans="3:11" ht="284.25" customHeight="1" thickBot="1" x14ac:dyDescent="0.3">
      <c r="C72" s="626"/>
      <c r="D72" s="627"/>
      <c r="E72" s="627"/>
      <c r="F72" s="627"/>
      <c r="G72" s="627"/>
      <c r="H72" s="627"/>
      <c r="I72" s="628"/>
    </row>
    <row r="73" spans="3:11" ht="15.75" thickBot="1" x14ac:dyDescent="0.3">
      <c r="C73" s="146"/>
      <c r="D73" s="147"/>
      <c r="E73" s="147"/>
      <c r="F73" s="147"/>
      <c r="G73" s="147"/>
      <c r="H73" s="147"/>
      <c r="I73" s="147"/>
    </row>
    <row r="74" spans="3:11" x14ac:dyDescent="0.25">
      <c r="C74" s="176" t="s">
        <v>375</v>
      </c>
      <c r="D74" s="629" t="s">
        <v>370</v>
      </c>
      <c r="E74" s="630"/>
      <c r="F74" s="630"/>
      <c r="G74" s="630"/>
      <c r="H74" s="630"/>
      <c r="I74" s="631"/>
    </row>
    <row r="75" spans="3:11" ht="50.25" customHeight="1" x14ac:dyDescent="0.25">
      <c r="C75" s="172" t="s">
        <v>248</v>
      </c>
      <c r="D75" s="600"/>
      <c r="E75" s="601"/>
      <c r="F75" s="601"/>
      <c r="G75" s="601"/>
      <c r="H75" s="601"/>
      <c r="I75" s="602"/>
    </row>
    <row r="76" spans="3:11" ht="50.25" customHeight="1" x14ac:dyDescent="0.25">
      <c r="C76" s="172" t="s">
        <v>249</v>
      </c>
      <c r="D76" s="600"/>
      <c r="E76" s="601"/>
      <c r="F76" s="601"/>
      <c r="G76" s="601"/>
      <c r="H76" s="601"/>
      <c r="I76" s="602"/>
    </row>
    <row r="77" spans="3:11" ht="50.25" customHeight="1" x14ac:dyDescent="0.25">
      <c r="C77" s="172" t="s">
        <v>250</v>
      </c>
      <c r="D77" s="600"/>
      <c r="E77" s="601"/>
      <c r="F77" s="601"/>
      <c r="G77" s="601"/>
      <c r="H77" s="601"/>
      <c r="I77" s="602"/>
    </row>
    <row r="78" spans="3:11" ht="50.25" customHeight="1" x14ac:dyDescent="0.25">
      <c r="C78" s="149" t="s">
        <v>251</v>
      </c>
      <c r="D78" s="601"/>
      <c r="E78" s="601"/>
      <c r="F78" s="601"/>
      <c r="G78" s="601"/>
      <c r="H78" s="601"/>
      <c r="I78" s="602"/>
    </row>
    <row r="79" spans="3:11" ht="50.25" customHeight="1" x14ac:dyDescent="0.25">
      <c r="C79" s="149" t="s">
        <v>252</v>
      </c>
      <c r="D79" s="601"/>
      <c r="E79" s="601"/>
      <c r="F79" s="601"/>
      <c r="G79" s="601"/>
      <c r="H79" s="601"/>
      <c r="I79" s="602"/>
    </row>
    <row r="80" spans="3:11" ht="50.25" customHeight="1" thickBot="1" x14ac:dyDescent="0.3">
      <c r="C80" s="150" t="s">
        <v>297</v>
      </c>
      <c r="D80" s="621"/>
      <c r="E80" s="621"/>
      <c r="F80" s="621"/>
      <c r="G80" s="621"/>
      <c r="H80" s="621"/>
      <c r="I80" s="622"/>
    </row>
    <row r="81" spans="3:11" ht="15.75" thickBot="1" x14ac:dyDescent="0.3">
      <c r="C81" s="151"/>
      <c r="D81" s="151"/>
      <c r="E81" s="151"/>
      <c r="F81" s="151"/>
      <c r="G81" s="151"/>
      <c r="H81" s="151"/>
      <c r="I81" s="151"/>
    </row>
    <row r="82" spans="3:11" ht="30" x14ac:dyDescent="0.25">
      <c r="C82" s="152" t="s">
        <v>253</v>
      </c>
      <c r="D82" s="153" t="s">
        <v>279</v>
      </c>
      <c r="E82" s="154" t="s">
        <v>280</v>
      </c>
      <c r="F82" s="155" t="s">
        <v>20</v>
      </c>
      <c r="G82" s="156"/>
      <c r="H82" s="156"/>
      <c r="I82" s="156"/>
    </row>
    <row r="83" spans="3:11" x14ac:dyDescent="0.25">
      <c r="C83" s="157" t="s">
        <v>46</v>
      </c>
      <c r="D83" s="256"/>
      <c r="E83" s="257"/>
      <c r="F83" s="252">
        <f>D83+E83</f>
        <v>0</v>
      </c>
      <c r="G83" s="158"/>
      <c r="H83" s="125"/>
      <c r="I83" s="158"/>
    </row>
    <row r="84" spans="3:11" x14ac:dyDescent="0.25">
      <c r="C84" s="159" t="s">
        <v>281</v>
      </c>
      <c r="D84" s="257"/>
      <c r="E84" s="258"/>
      <c r="F84" s="252">
        <f t="shared" ref="F84:F85" si="4">D84+E84</f>
        <v>0</v>
      </c>
      <c r="G84" s="158"/>
      <c r="H84" s="125"/>
      <c r="I84" s="158"/>
    </row>
    <row r="85" spans="3:11" ht="15.75" thickBot="1" x14ac:dyDescent="0.3">
      <c r="C85" s="160" t="s">
        <v>106</v>
      </c>
      <c r="D85" s="259"/>
      <c r="E85" s="260"/>
      <c r="F85" s="252">
        <f t="shared" si="4"/>
        <v>0</v>
      </c>
      <c r="G85" s="158"/>
      <c r="H85" s="125"/>
      <c r="I85" s="158"/>
    </row>
    <row r="86" spans="3:11" x14ac:dyDescent="0.25">
      <c r="C86" s="606" t="s">
        <v>282</v>
      </c>
      <c r="D86" s="607"/>
      <c r="E86" s="608"/>
      <c r="F86" s="253">
        <f>F83+F84+F85</f>
        <v>0</v>
      </c>
      <c r="G86" s="161"/>
      <c r="H86" s="161"/>
      <c r="I86" s="158"/>
    </row>
    <row r="87" spans="3:11" ht="15.75" thickBot="1" x14ac:dyDescent="0.3">
      <c r="C87" s="609" t="s">
        <v>359</v>
      </c>
      <c r="D87" s="610"/>
      <c r="E87" s="611"/>
      <c r="F87" s="126">
        <f>D83+D84+D85</f>
        <v>0</v>
      </c>
      <c r="G87" s="158"/>
      <c r="H87" s="158"/>
      <c r="I87" s="158"/>
    </row>
    <row r="88" spans="3:11" x14ac:dyDescent="0.25">
      <c r="C88" s="157" t="s">
        <v>360</v>
      </c>
      <c r="D88" s="256"/>
      <c r="E88" s="257"/>
      <c r="F88" s="252">
        <f>D88+E88</f>
        <v>0</v>
      </c>
      <c r="G88" s="164"/>
      <c r="H88" s="165"/>
      <c r="I88" s="166"/>
    </row>
    <row r="89" spans="3:11" ht="15.75" thickBot="1" x14ac:dyDescent="0.3">
      <c r="C89" s="157" t="s">
        <v>361</v>
      </c>
      <c r="D89" s="257"/>
      <c r="E89" s="258"/>
      <c r="F89" s="252">
        <f t="shared" ref="F89" si="5">D89+E89</f>
        <v>0</v>
      </c>
      <c r="G89" s="197"/>
      <c r="H89" s="197"/>
      <c r="I89" s="196"/>
    </row>
    <row r="90" spans="3:11" ht="15.75" thickBot="1" x14ac:dyDescent="0.3">
      <c r="C90" s="603" t="s">
        <v>362</v>
      </c>
      <c r="D90" s="604"/>
      <c r="E90" s="605"/>
      <c r="F90" s="254" t="e">
        <f>D89/(D88+D84+D85)</f>
        <v>#DIV/0!</v>
      </c>
      <c r="G90" s="197"/>
      <c r="H90" s="197"/>
      <c r="I90" s="196"/>
    </row>
    <row r="91" spans="3:11" ht="15.75" thickBot="1" x14ac:dyDescent="0.3">
      <c r="C91" s="603" t="s">
        <v>363</v>
      </c>
      <c r="D91" s="604"/>
      <c r="E91" s="605"/>
      <c r="F91" s="255" t="e">
        <f>IF(F90&gt;50%,"NE","DA")</f>
        <v>#DIV/0!</v>
      </c>
      <c r="G91" s="197"/>
      <c r="H91" s="197"/>
      <c r="I91" s="196"/>
    </row>
    <row r="92" spans="3:11" x14ac:dyDescent="0.25">
      <c r="C92" s="162"/>
      <c r="D92" s="162"/>
      <c r="E92" s="163"/>
      <c r="F92" s="78"/>
      <c r="G92" s="164"/>
      <c r="H92" s="165"/>
      <c r="I92" s="166"/>
    </row>
    <row r="95" spans="3:11" ht="21.75" thickBot="1" x14ac:dyDescent="0.4">
      <c r="C95" s="612" t="s">
        <v>298</v>
      </c>
      <c r="D95" s="613"/>
      <c r="E95" s="613"/>
      <c r="F95" s="613"/>
      <c r="G95" s="613"/>
      <c r="H95" s="613"/>
      <c r="I95" s="613"/>
    </row>
    <row r="96" spans="3:11" ht="20.100000000000001" customHeight="1" thickBot="1" x14ac:dyDescent="0.3">
      <c r="C96" s="123" t="s">
        <v>247</v>
      </c>
      <c r="D96" s="617"/>
      <c r="E96" s="618"/>
      <c r="F96" s="618"/>
      <c r="G96" s="618"/>
      <c r="H96" s="618"/>
      <c r="I96" s="619"/>
      <c r="K96" s="72"/>
    </row>
    <row r="97" spans="3:9" ht="15.75" thickBot="1" x14ac:dyDescent="0.3">
      <c r="C97" s="122"/>
      <c r="D97" s="144"/>
      <c r="E97" s="144"/>
      <c r="F97" s="144"/>
      <c r="G97" s="144"/>
      <c r="H97" s="144"/>
      <c r="I97" s="145"/>
    </row>
    <row r="98" spans="3:9" x14ac:dyDescent="0.25">
      <c r="C98" s="614" t="s">
        <v>283</v>
      </c>
      <c r="D98" s="615"/>
      <c r="E98" s="615"/>
      <c r="F98" s="615"/>
      <c r="G98" s="615"/>
      <c r="H98" s="615"/>
      <c r="I98" s="616"/>
    </row>
    <row r="99" spans="3:9" ht="284.25" customHeight="1" thickBot="1" x14ac:dyDescent="0.3">
      <c r="C99" s="626"/>
      <c r="D99" s="627"/>
      <c r="E99" s="627"/>
      <c r="F99" s="627"/>
      <c r="G99" s="627"/>
      <c r="H99" s="627"/>
      <c r="I99" s="628"/>
    </row>
    <row r="100" spans="3:9" ht="15.75" thickBot="1" x14ac:dyDescent="0.3">
      <c r="C100" s="146"/>
      <c r="D100" s="147"/>
      <c r="E100" s="147"/>
      <c r="F100" s="147"/>
      <c r="G100" s="147"/>
      <c r="H100" s="147"/>
      <c r="I100" s="147"/>
    </row>
    <row r="101" spans="3:9" ht="30" x14ac:dyDescent="0.25">
      <c r="C101" s="148" t="s">
        <v>376</v>
      </c>
      <c r="D101" s="629" t="s">
        <v>370</v>
      </c>
      <c r="E101" s="630"/>
      <c r="F101" s="630"/>
      <c r="G101" s="630"/>
      <c r="H101" s="630"/>
      <c r="I101" s="631"/>
    </row>
    <row r="102" spans="3:9" ht="50.25" customHeight="1" x14ac:dyDescent="0.25">
      <c r="C102" s="149" t="s">
        <v>299</v>
      </c>
      <c r="D102" s="600"/>
      <c r="E102" s="601"/>
      <c r="F102" s="601"/>
      <c r="G102" s="601"/>
      <c r="H102" s="601"/>
      <c r="I102" s="602"/>
    </row>
    <row r="103" spans="3:9" ht="50.25" customHeight="1" x14ac:dyDescent="0.25">
      <c r="C103" s="149" t="s">
        <v>300</v>
      </c>
      <c r="D103" s="600"/>
      <c r="E103" s="601"/>
      <c r="F103" s="601"/>
      <c r="G103" s="601"/>
      <c r="H103" s="601"/>
      <c r="I103" s="602"/>
    </row>
    <row r="104" spans="3:9" ht="50.25" customHeight="1" x14ac:dyDescent="0.25">
      <c r="C104" s="149" t="s">
        <v>301</v>
      </c>
      <c r="D104" s="600"/>
      <c r="E104" s="601"/>
      <c r="F104" s="601"/>
      <c r="G104" s="601"/>
      <c r="H104" s="601"/>
      <c r="I104" s="602"/>
    </row>
    <row r="105" spans="3:9" ht="50.25" customHeight="1" x14ac:dyDescent="0.25">
      <c r="C105" s="149" t="s">
        <v>302</v>
      </c>
      <c r="D105" s="600"/>
      <c r="E105" s="601"/>
      <c r="F105" s="601"/>
      <c r="G105" s="601"/>
      <c r="H105" s="601"/>
      <c r="I105" s="602"/>
    </row>
    <row r="106" spans="3:9" ht="50.25" customHeight="1" x14ac:dyDescent="0.25">
      <c r="C106" s="149" t="s">
        <v>303</v>
      </c>
      <c r="D106" s="600"/>
      <c r="E106" s="601"/>
      <c r="F106" s="601"/>
      <c r="G106" s="601"/>
      <c r="H106" s="601"/>
      <c r="I106" s="602"/>
    </row>
    <row r="107" spans="3:9" ht="50.25" customHeight="1" x14ac:dyDescent="0.25">
      <c r="C107" s="149" t="s">
        <v>304</v>
      </c>
      <c r="D107" s="600"/>
      <c r="E107" s="601"/>
      <c r="F107" s="601"/>
      <c r="G107" s="601"/>
      <c r="H107" s="601"/>
      <c r="I107" s="602"/>
    </row>
    <row r="108" spans="3:9" ht="50.25" customHeight="1" x14ac:dyDescent="0.25">
      <c r="C108" s="149" t="s">
        <v>382</v>
      </c>
      <c r="D108" s="600"/>
      <c r="E108" s="601"/>
      <c r="F108" s="601"/>
      <c r="G108" s="601"/>
      <c r="H108" s="601"/>
      <c r="I108" s="602"/>
    </row>
    <row r="109" spans="3:9" ht="50.25" customHeight="1" thickBot="1" x14ac:dyDescent="0.3">
      <c r="C109" s="150" t="s">
        <v>305</v>
      </c>
      <c r="D109" s="620"/>
      <c r="E109" s="621"/>
      <c r="F109" s="621"/>
      <c r="G109" s="621"/>
      <c r="H109" s="621"/>
      <c r="I109" s="622"/>
    </row>
    <row r="110" spans="3:9" x14ac:dyDescent="0.25">
      <c r="C110" s="174"/>
      <c r="D110" s="175"/>
      <c r="E110" s="175"/>
      <c r="F110" s="175"/>
      <c r="G110" s="175"/>
      <c r="H110" s="175"/>
      <c r="I110" s="175"/>
    </row>
    <row r="111" spans="3:9" ht="15.75" thickBot="1" x14ac:dyDescent="0.3">
      <c r="C111" s="151"/>
      <c r="D111" s="151"/>
      <c r="E111" s="151"/>
      <c r="F111" s="151"/>
      <c r="G111" s="151"/>
      <c r="H111" s="151"/>
      <c r="I111" s="151"/>
    </row>
    <row r="112" spans="3:9" ht="30" x14ac:dyDescent="0.25">
      <c r="C112" s="152" t="s">
        <v>253</v>
      </c>
      <c r="D112" s="153" t="s">
        <v>279</v>
      </c>
      <c r="E112" s="154" t="s">
        <v>280</v>
      </c>
      <c r="F112" s="155" t="s">
        <v>20</v>
      </c>
      <c r="G112" s="156"/>
      <c r="H112" s="156"/>
      <c r="I112" s="156"/>
    </row>
    <row r="113" spans="3:11" x14ac:dyDescent="0.25">
      <c r="C113" s="157" t="s">
        <v>46</v>
      </c>
      <c r="D113" s="256"/>
      <c r="E113" s="257"/>
      <c r="F113" s="252">
        <f>D113+E113</f>
        <v>0</v>
      </c>
      <c r="G113" s="158"/>
      <c r="H113" s="125"/>
      <c r="I113" s="158"/>
    </row>
    <row r="114" spans="3:11" x14ac:dyDescent="0.25">
      <c r="C114" s="159" t="s">
        <v>281</v>
      </c>
      <c r="D114" s="257"/>
      <c r="E114" s="258"/>
      <c r="F114" s="252">
        <f t="shared" ref="F114:F115" si="6">D114+E114</f>
        <v>0</v>
      </c>
      <c r="G114" s="158"/>
      <c r="H114" s="125"/>
      <c r="I114" s="158"/>
    </row>
    <row r="115" spans="3:11" ht="15.75" thickBot="1" x14ac:dyDescent="0.3">
      <c r="C115" s="160" t="s">
        <v>106</v>
      </c>
      <c r="D115" s="259"/>
      <c r="E115" s="260"/>
      <c r="F115" s="252">
        <f t="shared" si="6"/>
        <v>0</v>
      </c>
      <c r="G115" s="158"/>
      <c r="H115" s="125"/>
      <c r="I115" s="158"/>
    </row>
    <row r="116" spans="3:11" x14ac:dyDescent="0.25">
      <c r="C116" s="606" t="s">
        <v>282</v>
      </c>
      <c r="D116" s="607"/>
      <c r="E116" s="608"/>
      <c r="F116" s="253">
        <f>F113+F114+F115</f>
        <v>0</v>
      </c>
      <c r="G116" s="161"/>
      <c r="H116" s="161"/>
      <c r="I116" s="158"/>
    </row>
    <row r="117" spans="3:11" ht="15.75" thickBot="1" x14ac:dyDescent="0.3">
      <c r="C117" s="609" t="s">
        <v>359</v>
      </c>
      <c r="D117" s="610"/>
      <c r="E117" s="611"/>
      <c r="F117" s="126">
        <f>D113+D114+D115</f>
        <v>0</v>
      </c>
      <c r="G117" s="158"/>
      <c r="H117" s="158"/>
      <c r="I117" s="158"/>
    </row>
    <row r="118" spans="3:11" x14ac:dyDescent="0.25">
      <c r="C118" s="157" t="s">
        <v>360</v>
      </c>
      <c r="D118" s="256"/>
      <c r="E118" s="257"/>
      <c r="F118" s="252">
        <f>D118+E118</f>
        <v>0</v>
      </c>
      <c r="G118" s="164"/>
      <c r="H118" s="165"/>
      <c r="I118" s="166"/>
    </row>
    <row r="119" spans="3:11" ht="15.75" thickBot="1" x14ac:dyDescent="0.3">
      <c r="C119" s="157" t="s">
        <v>361</v>
      </c>
      <c r="D119" s="257"/>
      <c r="E119" s="258"/>
      <c r="F119" s="252">
        <f t="shared" ref="F119" si="7">D119+E119</f>
        <v>0</v>
      </c>
      <c r="G119" s="197"/>
      <c r="H119" s="197"/>
      <c r="I119" s="196"/>
    </row>
    <row r="120" spans="3:11" ht="15.75" thickBot="1" x14ac:dyDescent="0.3">
      <c r="C120" s="603" t="s">
        <v>362</v>
      </c>
      <c r="D120" s="604"/>
      <c r="E120" s="605"/>
      <c r="F120" s="254" t="e">
        <f>D119/(D118+D114+D115)</f>
        <v>#DIV/0!</v>
      </c>
      <c r="G120" s="197"/>
      <c r="H120" s="197"/>
      <c r="I120" s="196"/>
    </row>
    <row r="121" spans="3:11" ht="15.75" thickBot="1" x14ac:dyDescent="0.3">
      <c r="C121" s="603" t="s">
        <v>363</v>
      </c>
      <c r="D121" s="604"/>
      <c r="E121" s="605"/>
      <c r="F121" s="255" t="e">
        <f>IF(F120&gt;50%,"NE","DA")</f>
        <v>#DIV/0!</v>
      </c>
      <c r="G121" s="197"/>
      <c r="H121" s="197"/>
      <c r="I121" s="196"/>
    </row>
    <row r="122" spans="3:11" x14ac:dyDescent="0.25">
      <c r="C122" s="162"/>
      <c r="D122" s="162"/>
      <c r="E122" s="163"/>
      <c r="F122" s="78"/>
      <c r="G122" s="164"/>
      <c r="H122" s="165"/>
      <c r="I122" s="166"/>
    </row>
    <row r="124" spans="3:11" ht="21.75" thickBot="1" x14ac:dyDescent="0.4">
      <c r="C124" s="612" t="s">
        <v>306</v>
      </c>
      <c r="D124" s="613"/>
      <c r="E124" s="613"/>
      <c r="F124" s="613"/>
      <c r="G124" s="613"/>
      <c r="H124" s="613"/>
      <c r="I124" s="613"/>
    </row>
    <row r="125" spans="3:11" ht="20.100000000000001" customHeight="1" thickBot="1" x14ac:dyDescent="0.3">
      <c r="C125" s="123" t="s">
        <v>247</v>
      </c>
      <c r="D125" s="617"/>
      <c r="E125" s="618"/>
      <c r="F125" s="618"/>
      <c r="G125" s="618"/>
      <c r="H125" s="618"/>
      <c r="I125" s="619"/>
      <c r="K125" s="72"/>
    </row>
    <row r="126" spans="3:11" ht="15.75" thickBot="1" x14ac:dyDescent="0.3">
      <c r="C126" s="122"/>
      <c r="D126" s="144"/>
      <c r="E126" s="144"/>
      <c r="F126" s="144"/>
      <c r="G126" s="144"/>
      <c r="H126" s="144"/>
      <c r="I126" s="145"/>
    </row>
    <row r="127" spans="3:11" x14ac:dyDescent="0.25">
      <c r="C127" s="614" t="s">
        <v>283</v>
      </c>
      <c r="D127" s="615"/>
      <c r="E127" s="615"/>
      <c r="F127" s="615"/>
      <c r="G127" s="615"/>
      <c r="H127" s="615"/>
      <c r="I127" s="616"/>
    </row>
    <row r="128" spans="3:11" ht="284.25" customHeight="1" thickBot="1" x14ac:dyDescent="0.3">
      <c r="C128" s="626"/>
      <c r="D128" s="627"/>
      <c r="E128" s="627"/>
      <c r="F128" s="627"/>
      <c r="G128" s="627"/>
      <c r="H128" s="627"/>
      <c r="I128" s="628"/>
    </row>
    <row r="129" spans="3:9" ht="15.75" thickBot="1" x14ac:dyDescent="0.3">
      <c r="C129" s="146"/>
      <c r="D129" s="147"/>
      <c r="E129" s="147"/>
      <c r="F129" s="147"/>
      <c r="G129" s="147"/>
      <c r="H129" s="147"/>
      <c r="I129" s="147"/>
    </row>
    <row r="130" spans="3:9" ht="30" x14ac:dyDescent="0.25">
      <c r="C130" s="148" t="s">
        <v>377</v>
      </c>
      <c r="D130" s="629" t="s">
        <v>370</v>
      </c>
      <c r="E130" s="630"/>
      <c r="F130" s="630"/>
      <c r="G130" s="630"/>
      <c r="H130" s="630"/>
      <c r="I130" s="631"/>
    </row>
    <row r="131" spans="3:9" ht="50.25" customHeight="1" x14ac:dyDescent="0.25">
      <c r="C131" s="149" t="s">
        <v>381</v>
      </c>
      <c r="D131" s="600"/>
      <c r="E131" s="601"/>
      <c r="F131" s="601"/>
      <c r="G131" s="601"/>
      <c r="H131" s="601"/>
      <c r="I131" s="602"/>
    </row>
    <row r="132" spans="3:9" ht="50.25" customHeight="1" x14ac:dyDescent="0.25">
      <c r="C132" s="149" t="s">
        <v>307</v>
      </c>
      <c r="D132" s="600"/>
      <c r="E132" s="601"/>
      <c r="F132" s="601"/>
      <c r="G132" s="601"/>
      <c r="H132" s="601"/>
      <c r="I132" s="602"/>
    </row>
    <row r="133" spans="3:9" ht="50.25" customHeight="1" x14ac:dyDescent="0.25">
      <c r="C133" s="149" t="s">
        <v>308</v>
      </c>
      <c r="D133" s="600"/>
      <c r="E133" s="601"/>
      <c r="F133" s="601"/>
      <c r="G133" s="601"/>
      <c r="H133" s="601"/>
      <c r="I133" s="602"/>
    </row>
    <row r="134" spans="3:9" ht="50.25" customHeight="1" x14ac:dyDescent="0.25">
      <c r="C134" s="149" t="s">
        <v>380</v>
      </c>
      <c r="D134" s="600"/>
      <c r="E134" s="601"/>
      <c r="F134" s="601"/>
      <c r="G134" s="601"/>
      <c r="H134" s="601"/>
      <c r="I134" s="602"/>
    </row>
    <row r="135" spans="3:9" ht="50.25" customHeight="1" thickBot="1" x14ac:dyDescent="0.3">
      <c r="C135" s="150" t="s">
        <v>309</v>
      </c>
      <c r="D135" s="620"/>
      <c r="E135" s="621"/>
      <c r="F135" s="621"/>
      <c r="G135" s="621"/>
      <c r="H135" s="621"/>
      <c r="I135" s="622"/>
    </row>
    <row r="136" spans="3:9" x14ac:dyDescent="0.25">
      <c r="C136" s="174"/>
      <c r="D136" s="175"/>
      <c r="E136" s="175"/>
      <c r="F136" s="175"/>
      <c r="G136" s="175"/>
      <c r="H136" s="175"/>
      <c r="I136" s="175"/>
    </row>
    <row r="137" spans="3:9" ht="15.75" thickBot="1" x14ac:dyDescent="0.3">
      <c r="C137" s="151"/>
      <c r="D137" s="151"/>
      <c r="E137" s="151"/>
      <c r="F137" s="151"/>
      <c r="G137" s="151"/>
      <c r="H137" s="151"/>
      <c r="I137" s="151"/>
    </row>
    <row r="138" spans="3:9" ht="30" x14ac:dyDescent="0.25">
      <c r="C138" s="152" t="s">
        <v>253</v>
      </c>
      <c r="D138" s="153" t="s">
        <v>279</v>
      </c>
      <c r="E138" s="154" t="s">
        <v>280</v>
      </c>
      <c r="F138" s="155" t="s">
        <v>20</v>
      </c>
      <c r="G138" s="156"/>
      <c r="H138" s="156"/>
      <c r="I138" s="156"/>
    </row>
    <row r="139" spans="3:9" x14ac:dyDescent="0.25">
      <c r="C139" s="157" t="s">
        <v>46</v>
      </c>
      <c r="D139" s="256"/>
      <c r="E139" s="257"/>
      <c r="F139" s="252">
        <f>D139+E139</f>
        <v>0</v>
      </c>
      <c r="G139" s="158"/>
      <c r="H139" s="125"/>
      <c r="I139" s="158"/>
    </row>
    <row r="140" spans="3:9" x14ac:dyDescent="0.25">
      <c r="C140" s="159" t="s">
        <v>281</v>
      </c>
      <c r="D140" s="257"/>
      <c r="E140" s="258"/>
      <c r="F140" s="252">
        <f t="shared" ref="F140:F141" si="8">D140+E140</f>
        <v>0</v>
      </c>
      <c r="G140" s="158"/>
      <c r="H140" s="125"/>
      <c r="I140" s="158"/>
    </row>
    <row r="141" spans="3:9" ht="15.75" thickBot="1" x14ac:dyDescent="0.3">
      <c r="C141" s="160" t="s">
        <v>106</v>
      </c>
      <c r="D141" s="259"/>
      <c r="E141" s="260"/>
      <c r="F141" s="252">
        <f t="shared" si="8"/>
        <v>0</v>
      </c>
      <c r="G141" s="158"/>
      <c r="H141" s="125"/>
      <c r="I141" s="158"/>
    </row>
    <row r="142" spans="3:9" x14ac:dyDescent="0.25">
      <c r="C142" s="606" t="s">
        <v>282</v>
      </c>
      <c r="D142" s="607"/>
      <c r="E142" s="608"/>
      <c r="F142" s="253">
        <f>F139+F140+F141</f>
        <v>0</v>
      </c>
      <c r="G142" s="161"/>
      <c r="H142" s="161"/>
      <c r="I142" s="158"/>
    </row>
    <row r="143" spans="3:9" ht="15.75" thickBot="1" x14ac:dyDescent="0.3">
      <c r="C143" s="609" t="s">
        <v>359</v>
      </c>
      <c r="D143" s="610"/>
      <c r="E143" s="611"/>
      <c r="F143" s="126">
        <f>D139+D140+D141</f>
        <v>0</v>
      </c>
      <c r="G143" s="158"/>
      <c r="H143" s="158"/>
      <c r="I143" s="158"/>
    </row>
    <row r="144" spans="3:9" x14ac:dyDescent="0.25">
      <c r="C144" s="157" t="s">
        <v>360</v>
      </c>
      <c r="D144" s="256"/>
      <c r="E144" s="257"/>
      <c r="F144" s="252">
        <f>D144+E144</f>
        <v>0</v>
      </c>
      <c r="G144" s="164"/>
      <c r="H144" s="165"/>
      <c r="I144" s="166"/>
    </row>
    <row r="145" spans="3:11" ht="15.75" thickBot="1" x14ac:dyDescent="0.3">
      <c r="C145" s="157" t="s">
        <v>361</v>
      </c>
      <c r="D145" s="257"/>
      <c r="E145" s="258"/>
      <c r="F145" s="252">
        <f t="shared" ref="F145" si="9">D145+E145</f>
        <v>0</v>
      </c>
      <c r="G145" s="197"/>
      <c r="H145" s="197"/>
      <c r="I145" s="196"/>
    </row>
    <row r="146" spans="3:11" ht="15.75" thickBot="1" x14ac:dyDescent="0.3">
      <c r="C146" s="603" t="s">
        <v>362</v>
      </c>
      <c r="D146" s="604"/>
      <c r="E146" s="605"/>
      <c r="F146" s="254" t="e">
        <f>D145/(D144+D140+D141)</f>
        <v>#DIV/0!</v>
      </c>
      <c r="G146" s="197"/>
      <c r="H146" s="197"/>
      <c r="I146" s="196"/>
    </row>
    <row r="147" spans="3:11" ht="15.75" thickBot="1" x14ac:dyDescent="0.3">
      <c r="C147" s="603" t="s">
        <v>363</v>
      </c>
      <c r="D147" s="604"/>
      <c r="E147" s="605"/>
      <c r="F147" s="255" t="e">
        <f>IF(F146&gt;50%,"NE","DA")</f>
        <v>#DIV/0!</v>
      </c>
      <c r="G147" s="197"/>
      <c r="H147" s="197"/>
      <c r="I147" s="196"/>
    </row>
    <row r="151" spans="3:11" ht="21.75" thickBot="1" x14ac:dyDescent="0.4">
      <c r="C151" s="612" t="s">
        <v>310</v>
      </c>
      <c r="D151" s="613"/>
      <c r="E151" s="613"/>
      <c r="F151" s="613"/>
      <c r="G151" s="613"/>
      <c r="H151" s="613"/>
      <c r="I151" s="613"/>
    </row>
    <row r="152" spans="3:11" ht="20.100000000000001" customHeight="1" thickBot="1" x14ac:dyDescent="0.3">
      <c r="C152" s="123" t="s">
        <v>247</v>
      </c>
      <c r="D152" s="617"/>
      <c r="E152" s="618"/>
      <c r="F152" s="618"/>
      <c r="G152" s="618"/>
      <c r="H152" s="618"/>
      <c r="I152" s="619"/>
      <c r="K152" s="72"/>
    </row>
    <row r="153" spans="3:11" ht="15.75" thickBot="1" x14ac:dyDescent="0.3">
      <c r="C153" s="122"/>
      <c r="D153" s="144"/>
      <c r="E153" s="144"/>
      <c r="F153" s="144"/>
      <c r="G153" s="144"/>
      <c r="H153" s="144"/>
      <c r="I153" s="145"/>
    </row>
    <row r="154" spans="3:11" x14ac:dyDescent="0.25">
      <c r="C154" s="614" t="s">
        <v>283</v>
      </c>
      <c r="D154" s="615"/>
      <c r="E154" s="615"/>
      <c r="F154" s="615"/>
      <c r="G154" s="615"/>
      <c r="H154" s="615"/>
      <c r="I154" s="616"/>
    </row>
    <row r="155" spans="3:11" ht="284.25" customHeight="1" thickBot="1" x14ac:dyDescent="0.3">
      <c r="C155" s="626"/>
      <c r="D155" s="627"/>
      <c r="E155" s="627"/>
      <c r="F155" s="627"/>
      <c r="G155" s="627"/>
      <c r="H155" s="627"/>
      <c r="I155" s="628"/>
    </row>
    <row r="156" spans="3:11" ht="15.75" thickBot="1" x14ac:dyDescent="0.3">
      <c r="C156" s="146"/>
      <c r="D156" s="147"/>
      <c r="E156" s="147"/>
      <c r="F156" s="147"/>
      <c r="G156" s="147"/>
      <c r="H156" s="147"/>
      <c r="I156" s="147"/>
    </row>
    <row r="157" spans="3:11" ht="30" x14ac:dyDescent="0.25">
      <c r="C157" s="148" t="s">
        <v>378</v>
      </c>
      <c r="D157" s="629" t="s">
        <v>370</v>
      </c>
      <c r="E157" s="630"/>
      <c r="F157" s="630"/>
      <c r="G157" s="630"/>
      <c r="H157" s="630"/>
      <c r="I157" s="631"/>
    </row>
    <row r="158" spans="3:11" ht="50.25" customHeight="1" x14ac:dyDescent="0.25">
      <c r="C158" s="149" t="s">
        <v>293</v>
      </c>
      <c r="D158" s="600"/>
      <c r="E158" s="601"/>
      <c r="F158" s="601"/>
      <c r="G158" s="601"/>
      <c r="H158" s="601"/>
      <c r="I158" s="602"/>
    </row>
    <row r="159" spans="3:11" ht="50.25" customHeight="1" x14ac:dyDescent="0.25">
      <c r="C159" s="149" t="s">
        <v>311</v>
      </c>
      <c r="D159" s="600"/>
      <c r="E159" s="601"/>
      <c r="F159" s="601"/>
      <c r="G159" s="601"/>
      <c r="H159" s="601"/>
      <c r="I159" s="602"/>
    </row>
    <row r="160" spans="3:11" ht="50.25" customHeight="1" x14ac:dyDescent="0.25">
      <c r="C160" s="211" t="s">
        <v>379</v>
      </c>
      <c r="D160" s="600"/>
      <c r="E160" s="601"/>
      <c r="F160" s="601"/>
      <c r="G160" s="601"/>
      <c r="H160" s="601"/>
      <c r="I160" s="602"/>
    </row>
    <row r="161" spans="3:9" ht="50.25" customHeight="1" thickBot="1" x14ac:dyDescent="0.3">
      <c r="C161" s="150" t="s">
        <v>312</v>
      </c>
      <c r="D161" s="620"/>
      <c r="E161" s="621"/>
      <c r="F161" s="621"/>
      <c r="G161" s="621"/>
      <c r="H161" s="621"/>
      <c r="I161" s="622"/>
    </row>
    <row r="162" spans="3:9" x14ac:dyDescent="0.25">
      <c r="C162" s="174"/>
      <c r="D162" s="175"/>
      <c r="E162" s="175"/>
      <c r="F162" s="175"/>
      <c r="G162" s="175"/>
      <c r="H162" s="175"/>
      <c r="I162" s="175"/>
    </row>
    <row r="163" spans="3:9" ht="15.75" thickBot="1" x14ac:dyDescent="0.3">
      <c r="C163" s="151"/>
      <c r="D163" s="151"/>
      <c r="E163" s="151"/>
      <c r="F163" s="151"/>
      <c r="G163" s="151"/>
      <c r="H163" s="151"/>
      <c r="I163" s="151"/>
    </row>
    <row r="164" spans="3:9" ht="30" x14ac:dyDescent="0.25">
      <c r="C164" s="152" t="s">
        <v>253</v>
      </c>
      <c r="D164" s="153" t="s">
        <v>279</v>
      </c>
      <c r="E164" s="177" t="s">
        <v>280</v>
      </c>
      <c r="F164" s="155" t="s">
        <v>20</v>
      </c>
      <c r="G164" s="156"/>
      <c r="H164" s="156"/>
      <c r="I164" s="156"/>
    </row>
    <row r="165" spans="3:9" x14ac:dyDescent="0.25">
      <c r="C165" s="157" t="s">
        <v>46</v>
      </c>
      <c r="D165" s="256"/>
      <c r="E165" s="258"/>
      <c r="F165" s="252">
        <f>D165+E165</f>
        <v>0</v>
      </c>
      <c r="G165" s="158"/>
      <c r="H165" s="125"/>
      <c r="I165" s="158"/>
    </row>
    <row r="166" spans="3:9" x14ac:dyDescent="0.25">
      <c r="C166" s="159" t="s">
        <v>281</v>
      </c>
      <c r="D166" s="257"/>
      <c r="E166" s="258"/>
      <c r="F166" s="252">
        <f t="shared" ref="F166:F167" si="10">D166+E166</f>
        <v>0</v>
      </c>
      <c r="G166" s="158"/>
      <c r="H166" s="125"/>
      <c r="I166" s="158"/>
    </row>
    <row r="167" spans="3:9" ht="15.75" thickBot="1" x14ac:dyDescent="0.3">
      <c r="C167" s="178" t="s">
        <v>106</v>
      </c>
      <c r="D167" s="261"/>
      <c r="E167" s="260"/>
      <c r="F167" s="252">
        <f t="shared" si="10"/>
        <v>0</v>
      </c>
      <c r="G167" s="158"/>
      <c r="H167" s="125"/>
      <c r="I167" s="158"/>
    </row>
    <row r="168" spans="3:9" x14ac:dyDescent="0.25">
      <c r="C168" s="623" t="s">
        <v>282</v>
      </c>
      <c r="D168" s="624"/>
      <c r="E168" s="625"/>
      <c r="F168" s="253">
        <f>F165+F166+F167</f>
        <v>0</v>
      </c>
      <c r="G168" s="161"/>
      <c r="H168" s="161"/>
      <c r="I168" s="158"/>
    </row>
    <row r="169" spans="3:9" ht="15.75" thickBot="1" x14ac:dyDescent="0.3">
      <c r="C169" s="609" t="s">
        <v>359</v>
      </c>
      <c r="D169" s="610"/>
      <c r="E169" s="611"/>
      <c r="F169" s="126">
        <f>D165+D166+D167</f>
        <v>0</v>
      </c>
      <c r="G169" s="158"/>
      <c r="H169" s="158"/>
      <c r="I169" s="158"/>
    </row>
    <row r="170" spans="3:9" x14ac:dyDescent="0.25">
      <c r="C170" s="157" t="s">
        <v>360</v>
      </c>
      <c r="D170" s="256"/>
      <c r="E170" s="257"/>
      <c r="F170" s="252">
        <f>D170+E170</f>
        <v>0</v>
      </c>
      <c r="G170" s="164"/>
      <c r="H170" s="165"/>
      <c r="I170" s="166"/>
    </row>
    <row r="171" spans="3:9" ht="15.75" thickBot="1" x14ac:dyDescent="0.3">
      <c r="C171" s="157" t="s">
        <v>361</v>
      </c>
      <c r="D171" s="257"/>
      <c r="E171" s="258"/>
      <c r="F171" s="252">
        <f t="shared" ref="F171" si="11">D171+E171</f>
        <v>0</v>
      </c>
      <c r="G171" s="197"/>
      <c r="H171" s="197"/>
      <c r="I171" s="196"/>
    </row>
    <row r="172" spans="3:9" ht="15.75" thickBot="1" x14ac:dyDescent="0.3">
      <c r="C172" s="603" t="s">
        <v>362</v>
      </c>
      <c r="D172" s="604"/>
      <c r="E172" s="605"/>
      <c r="F172" s="254" t="e">
        <f>D171/(D170+D166+D167)</f>
        <v>#DIV/0!</v>
      </c>
      <c r="G172" s="197"/>
      <c r="H172" s="197"/>
      <c r="I172" s="196"/>
    </row>
    <row r="173" spans="3:9" ht="15.75" thickBot="1" x14ac:dyDescent="0.3">
      <c r="C173" s="603" t="s">
        <v>363</v>
      </c>
      <c r="D173" s="604"/>
      <c r="E173" s="605"/>
      <c r="F173" s="255" t="e">
        <f>IF(F172&gt;50%,"NE","DA")</f>
        <v>#DIV/0!</v>
      </c>
      <c r="G173" s="197"/>
      <c r="H173" s="197"/>
      <c r="I173" s="196"/>
    </row>
  </sheetData>
  <sheetProtection algorithmName="SHA-512" hashValue="Rf2jfjm3ucRGxf/yGOZYKQs0V9bjde8WZsWM1ynOBN6WqpIObzSTvQ4W6EnQ4QeDYL4Bcc9GjQ9QNazboXW6TQ==" saltValue="Kn5Ckm5xkfNGcVKAbM3M4w==" spinCount="100000" sheet="1" objects="1" scenarios="1"/>
  <mergeCells count="98">
    <mergeCell ref="D3:H3"/>
    <mergeCell ref="D9:I9"/>
    <mergeCell ref="C6:I6"/>
    <mergeCell ref="D4:I4"/>
    <mergeCell ref="C33:E33"/>
    <mergeCell ref="C7:I7"/>
    <mergeCell ref="D12:I12"/>
    <mergeCell ref="D44:I44"/>
    <mergeCell ref="C46:I46"/>
    <mergeCell ref="D20:I20"/>
    <mergeCell ref="D21:I21"/>
    <mergeCell ref="D23:I23"/>
    <mergeCell ref="D24:I24"/>
    <mergeCell ref="D25:I25"/>
    <mergeCell ref="D26:I26"/>
    <mergeCell ref="D27:I27"/>
    <mergeCell ref="C43:I43"/>
    <mergeCell ref="C37:E37"/>
    <mergeCell ref="C38:E38"/>
    <mergeCell ref="C34:E34"/>
    <mergeCell ref="C61:E61"/>
    <mergeCell ref="D10:I10"/>
    <mergeCell ref="D11:I11"/>
    <mergeCell ref="D13:I13"/>
    <mergeCell ref="D14:I14"/>
    <mergeCell ref="D15:I15"/>
    <mergeCell ref="D50:I50"/>
    <mergeCell ref="D51:I51"/>
    <mergeCell ref="D52:I52"/>
    <mergeCell ref="D54:I54"/>
    <mergeCell ref="D17:I17"/>
    <mergeCell ref="D18:I18"/>
    <mergeCell ref="D19:I19"/>
    <mergeCell ref="C60:E60"/>
    <mergeCell ref="C47:I47"/>
    <mergeCell ref="D49:I49"/>
    <mergeCell ref="D74:I74"/>
    <mergeCell ref="D75:I75"/>
    <mergeCell ref="D76:I76"/>
    <mergeCell ref="D80:I80"/>
    <mergeCell ref="C68:I68"/>
    <mergeCell ref="D69:I69"/>
    <mergeCell ref="C71:I71"/>
    <mergeCell ref="C72:I72"/>
    <mergeCell ref="C86:E86"/>
    <mergeCell ref="C87:E87"/>
    <mergeCell ref="D77:I77"/>
    <mergeCell ref="D78:I78"/>
    <mergeCell ref="D79:I79"/>
    <mergeCell ref="D96:I96"/>
    <mergeCell ref="C98:I98"/>
    <mergeCell ref="C99:I99"/>
    <mergeCell ref="D101:I101"/>
    <mergeCell ref="C120:E120"/>
    <mergeCell ref="D102:I102"/>
    <mergeCell ref="D106:I106"/>
    <mergeCell ref="D107:I107"/>
    <mergeCell ref="D108:I108"/>
    <mergeCell ref="D109:I109"/>
    <mergeCell ref="C143:E143"/>
    <mergeCell ref="C151:I151"/>
    <mergeCell ref="C128:I128"/>
    <mergeCell ref="D130:I130"/>
    <mergeCell ref="D131:I131"/>
    <mergeCell ref="C146:E146"/>
    <mergeCell ref="C147:E147"/>
    <mergeCell ref="C172:E172"/>
    <mergeCell ref="C173:E173"/>
    <mergeCell ref="D133:I133"/>
    <mergeCell ref="D134:I134"/>
    <mergeCell ref="D159:I159"/>
    <mergeCell ref="D160:I160"/>
    <mergeCell ref="D161:I161"/>
    <mergeCell ref="C168:E168"/>
    <mergeCell ref="C169:E169"/>
    <mergeCell ref="D152:I152"/>
    <mergeCell ref="C154:I154"/>
    <mergeCell ref="C155:I155"/>
    <mergeCell ref="D157:I157"/>
    <mergeCell ref="D158:I158"/>
    <mergeCell ref="D135:I135"/>
    <mergeCell ref="C142:E142"/>
    <mergeCell ref="D53:I53"/>
    <mergeCell ref="D105:I105"/>
    <mergeCell ref="D104:I104"/>
    <mergeCell ref="D103:I103"/>
    <mergeCell ref="D132:I132"/>
    <mergeCell ref="C121:E121"/>
    <mergeCell ref="C64:E64"/>
    <mergeCell ref="C65:E65"/>
    <mergeCell ref="C90:E90"/>
    <mergeCell ref="C91:E91"/>
    <mergeCell ref="C116:E116"/>
    <mergeCell ref="C117:E117"/>
    <mergeCell ref="C95:I95"/>
    <mergeCell ref="C124:I124"/>
    <mergeCell ref="C127:I127"/>
    <mergeCell ref="D125:I125"/>
  </mergeCells>
  <conditionalFormatting sqref="D4:I4 C7:I7 D10:I15 D18:I21 D24:I27 D30:E32 D35:E36 D44:I44 C47:I47 D50:I54 D57:E59 D62:E63 D69:I69 C72:I72 D75:I80 D83:E85 D88:E89 D96:I96 C99:I99 D102:I109 D113:E115 D118:E119 D125:I125 C128:I128 D131:I135 D139:E141 D144:E145 D152:I152 C155:I155 D158:I161 D165:E167 D170:E171">
    <cfRule type="containsBlanks" dxfId="12" priority="1">
      <formula>LEN(TRIM(C4))=0</formula>
    </cfRule>
  </conditionalFormatting>
  <conditionalFormatting sqref="F38">
    <cfRule type="cellIs" dxfId="11" priority="12" operator="equal">
      <formula>"DA"</formula>
    </cfRule>
    <cfRule type="cellIs" dxfId="10" priority="13" operator="equal">
      <formula>"NE"</formula>
    </cfRule>
  </conditionalFormatting>
  <conditionalFormatting sqref="F65">
    <cfRule type="cellIs" dxfId="9" priority="10" operator="equal">
      <formula>"DA"</formula>
    </cfRule>
    <cfRule type="cellIs" dxfId="8" priority="11" operator="equal">
      <formula>"NE"</formula>
    </cfRule>
  </conditionalFormatting>
  <conditionalFormatting sqref="F91">
    <cfRule type="cellIs" dxfId="7" priority="8" operator="equal">
      <formula>"DA"</formula>
    </cfRule>
    <cfRule type="cellIs" dxfId="6" priority="9" operator="equal">
      <formula>"NE"</formula>
    </cfRule>
  </conditionalFormatting>
  <conditionalFormatting sqref="F121">
    <cfRule type="cellIs" dxfId="5" priority="6" operator="equal">
      <formula>"DA"</formula>
    </cfRule>
    <cfRule type="cellIs" dxfId="4" priority="7" operator="equal">
      <formula>"NE"</formula>
    </cfRule>
  </conditionalFormatting>
  <conditionalFormatting sqref="F147">
    <cfRule type="cellIs" dxfId="3" priority="4" operator="equal">
      <formula>"DA"</formula>
    </cfRule>
    <cfRule type="cellIs" dxfId="2" priority="5" operator="equal">
      <formula>"NE"</formula>
    </cfRule>
  </conditionalFormatting>
  <conditionalFormatting sqref="F173">
    <cfRule type="cellIs" dxfId="1" priority="2" operator="equal">
      <formula>"DA"</formula>
    </cfRule>
    <cfRule type="cellIs" dxfId="0" priority="3" operator="equal">
      <formula>"NE"</formula>
    </cfRule>
  </conditionalFormatting>
  <pageMargins left="0.23622047244094491" right="0.23622047244094491" top="0.74803149606299213" bottom="0.74803149606299213" header="0.31496062992125984" footer="0.31496062992125984"/>
  <pageSetup paperSize="9" scale="67" fitToHeight="0" orientation="portrait" r:id="rId1"/>
  <headerFooter differentFirst="1">
    <oddFooter>&amp;C&amp;P</oddFooter>
  </headerFooter>
  <rowBreaks count="6" manualBreakCount="6">
    <brk id="22" min="2" max="8" man="1"/>
    <brk id="41" min="2" max="8" man="1"/>
    <brk id="66" min="2" max="8" man="1"/>
    <brk id="93" min="2" max="8" man="1"/>
    <brk id="122" min="2" max="8" man="1"/>
    <brk id="149" min="2"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F7B31C-BB57-4A9F-9AE5-38860B899143}">
  <sheetPr>
    <tabColor rgb="FFFFFF99"/>
    <pageSetUpPr fitToPage="1"/>
  </sheetPr>
  <dimension ref="A1:R52"/>
  <sheetViews>
    <sheetView view="pageBreakPreview" zoomScaleSheetLayoutView="100" workbookViewId="0">
      <selection activeCell="J2" sqref="J2"/>
    </sheetView>
  </sheetViews>
  <sheetFormatPr defaultColWidth="8.85546875" defaultRowHeight="12.75" x14ac:dyDescent="0.2"/>
  <cols>
    <col min="1" max="1" width="6.85546875" style="295" customWidth="1"/>
    <col min="2" max="2" width="12.42578125" style="295" customWidth="1"/>
    <col min="3" max="3" width="10.5703125" style="360" customWidth="1"/>
    <col min="4" max="4" width="11.5703125" style="360" customWidth="1"/>
    <col min="5" max="5" width="13.42578125" style="360" customWidth="1"/>
    <col min="6" max="6" width="11.5703125" style="360" customWidth="1"/>
    <col min="7" max="7" width="14.140625" style="360" customWidth="1"/>
    <col min="8" max="8" width="7.140625" style="361" customWidth="1"/>
    <col min="9" max="9" width="11.42578125" style="296" customWidth="1"/>
    <col min="10" max="10" width="13.85546875" style="364" customWidth="1"/>
    <col min="11" max="11" width="12.42578125" style="364" customWidth="1"/>
    <col min="12" max="12" width="12.5703125" style="364" customWidth="1"/>
    <col min="13" max="13" width="11.42578125" style="364" customWidth="1"/>
    <col min="14" max="14" width="13.42578125" style="364" customWidth="1"/>
    <col min="15" max="15" width="2.5703125" style="295" bestFit="1" customWidth="1"/>
    <col min="16" max="16" width="7.42578125" style="295" bestFit="1" customWidth="1"/>
    <col min="17" max="17" width="5.140625" style="296" customWidth="1"/>
    <col min="18" max="19" width="5.140625" style="295" customWidth="1"/>
    <col min="20" max="255" width="8.85546875" style="295"/>
    <col min="256" max="256" width="6.85546875" style="295" customWidth="1"/>
    <col min="257" max="257" width="7.42578125" style="295" customWidth="1"/>
    <col min="258" max="258" width="10.5703125" style="295" customWidth="1"/>
    <col min="259" max="259" width="11.5703125" style="295" customWidth="1"/>
    <col min="260" max="260" width="13.42578125" style="295" customWidth="1"/>
    <col min="261" max="261" width="11.5703125" style="295" customWidth="1"/>
    <col min="262" max="262" width="13.140625" style="295" customWidth="1"/>
    <col min="263" max="263" width="2.5703125" style="295" bestFit="1" customWidth="1"/>
    <col min="264" max="264" width="7" style="295" bestFit="1" customWidth="1"/>
    <col min="265" max="265" width="7" style="295" customWidth="1"/>
    <col min="266" max="266" width="12.5703125" style="295" customWidth="1"/>
    <col min="267" max="267" width="12.42578125" style="295" customWidth="1"/>
    <col min="268" max="268" width="12.5703125" style="295" customWidth="1"/>
    <col min="269" max="269" width="11.42578125" style="295" customWidth="1"/>
    <col min="270" max="270" width="13.42578125" style="295" customWidth="1"/>
    <col min="271" max="271" width="2.5703125" style="295" bestFit="1" customWidth="1"/>
    <col min="272" max="272" width="7.42578125" style="295" bestFit="1" customWidth="1"/>
    <col min="273" max="275" width="5.140625" style="295" customWidth="1"/>
    <col min="276" max="511" width="8.85546875" style="295"/>
    <col min="512" max="512" width="6.85546875" style="295" customWidth="1"/>
    <col min="513" max="513" width="7.42578125" style="295" customWidth="1"/>
    <col min="514" max="514" width="10.5703125" style="295" customWidth="1"/>
    <col min="515" max="515" width="11.5703125" style="295" customWidth="1"/>
    <col min="516" max="516" width="13.42578125" style="295" customWidth="1"/>
    <col min="517" max="517" width="11.5703125" style="295" customWidth="1"/>
    <col min="518" max="518" width="13.140625" style="295" customWidth="1"/>
    <col min="519" max="519" width="2.5703125" style="295" bestFit="1" customWidth="1"/>
    <col min="520" max="520" width="7" style="295" bestFit="1" customWidth="1"/>
    <col min="521" max="521" width="7" style="295" customWidth="1"/>
    <col min="522" max="522" width="12.5703125" style="295" customWidth="1"/>
    <col min="523" max="523" width="12.42578125" style="295" customWidth="1"/>
    <col min="524" max="524" width="12.5703125" style="295" customWidth="1"/>
    <col min="525" max="525" width="11.42578125" style="295" customWidth="1"/>
    <col min="526" max="526" width="13.42578125" style="295" customWidth="1"/>
    <col min="527" max="527" width="2.5703125" style="295" bestFit="1" customWidth="1"/>
    <col min="528" max="528" width="7.42578125" style="295" bestFit="1" customWidth="1"/>
    <col min="529" max="531" width="5.140625" style="295" customWidth="1"/>
    <col min="532" max="767" width="8.85546875" style="295"/>
    <col min="768" max="768" width="6.85546875" style="295" customWidth="1"/>
    <col min="769" max="769" width="7.42578125" style="295" customWidth="1"/>
    <col min="770" max="770" width="10.5703125" style="295" customWidth="1"/>
    <col min="771" max="771" width="11.5703125" style="295" customWidth="1"/>
    <col min="772" max="772" width="13.42578125" style="295" customWidth="1"/>
    <col min="773" max="773" width="11.5703125" style="295" customWidth="1"/>
    <col min="774" max="774" width="13.140625" style="295" customWidth="1"/>
    <col min="775" max="775" width="2.5703125" style="295" bestFit="1" customWidth="1"/>
    <col min="776" max="776" width="7" style="295" bestFit="1" customWidth="1"/>
    <col min="777" max="777" width="7" style="295" customWidth="1"/>
    <col min="778" max="778" width="12.5703125" style="295" customWidth="1"/>
    <col min="779" max="779" width="12.42578125" style="295" customWidth="1"/>
    <col min="780" max="780" width="12.5703125" style="295" customWidth="1"/>
    <col min="781" max="781" width="11.42578125" style="295" customWidth="1"/>
    <col min="782" max="782" width="13.42578125" style="295" customWidth="1"/>
    <col min="783" max="783" width="2.5703125" style="295" bestFit="1" customWidth="1"/>
    <col min="784" max="784" width="7.42578125" style="295" bestFit="1" customWidth="1"/>
    <col min="785" max="787" width="5.140625" style="295" customWidth="1"/>
    <col min="788" max="1023" width="8.85546875" style="295"/>
    <col min="1024" max="1024" width="6.85546875" style="295" customWidth="1"/>
    <col min="1025" max="1025" width="7.42578125" style="295" customWidth="1"/>
    <col min="1026" max="1026" width="10.5703125" style="295" customWidth="1"/>
    <col min="1027" max="1027" width="11.5703125" style="295" customWidth="1"/>
    <col min="1028" max="1028" width="13.42578125" style="295" customWidth="1"/>
    <col min="1029" max="1029" width="11.5703125" style="295" customWidth="1"/>
    <col min="1030" max="1030" width="13.140625" style="295" customWidth="1"/>
    <col min="1031" max="1031" width="2.5703125" style="295" bestFit="1" customWidth="1"/>
    <col min="1032" max="1032" width="7" style="295" bestFit="1" customWidth="1"/>
    <col min="1033" max="1033" width="7" style="295" customWidth="1"/>
    <col min="1034" max="1034" width="12.5703125" style="295" customWidth="1"/>
    <col min="1035" max="1035" width="12.42578125" style="295" customWidth="1"/>
    <col min="1036" max="1036" width="12.5703125" style="295" customWidth="1"/>
    <col min="1037" max="1037" width="11.42578125" style="295" customWidth="1"/>
    <col min="1038" max="1038" width="13.42578125" style="295" customWidth="1"/>
    <col min="1039" max="1039" width="2.5703125" style="295" bestFit="1" customWidth="1"/>
    <col min="1040" max="1040" width="7.42578125" style="295" bestFit="1" customWidth="1"/>
    <col min="1041" max="1043" width="5.140625" style="295" customWidth="1"/>
    <col min="1044" max="1279" width="8.85546875" style="295"/>
    <col min="1280" max="1280" width="6.85546875" style="295" customWidth="1"/>
    <col min="1281" max="1281" width="7.42578125" style="295" customWidth="1"/>
    <col min="1282" max="1282" width="10.5703125" style="295" customWidth="1"/>
    <col min="1283" max="1283" width="11.5703125" style="295" customWidth="1"/>
    <col min="1284" max="1284" width="13.42578125" style="295" customWidth="1"/>
    <col min="1285" max="1285" width="11.5703125" style="295" customWidth="1"/>
    <col min="1286" max="1286" width="13.140625" style="295" customWidth="1"/>
    <col min="1287" max="1287" width="2.5703125" style="295" bestFit="1" customWidth="1"/>
    <col min="1288" max="1288" width="7" style="295" bestFit="1" customWidth="1"/>
    <col min="1289" max="1289" width="7" style="295" customWidth="1"/>
    <col min="1290" max="1290" width="12.5703125" style="295" customWidth="1"/>
    <col min="1291" max="1291" width="12.42578125" style="295" customWidth="1"/>
    <col min="1292" max="1292" width="12.5703125" style="295" customWidth="1"/>
    <col min="1293" max="1293" width="11.42578125" style="295" customWidth="1"/>
    <col min="1294" max="1294" width="13.42578125" style="295" customWidth="1"/>
    <col min="1295" max="1295" width="2.5703125" style="295" bestFit="1" customWidth="1"/>
    <col min="1296" max="1296" width="7.42578125" style="295" bestFit="1" customWidth="1"/>
    <col min="1297" max="1299" width="5.140625" style="295" customWidth="1"/>
    <col min="1300" max="1535" width="8.85546875" style="295"/>
    <col min="1536" max="1536" width="6.85546875" style="295" customWidth="1"/>
    <col min="1537" max="1537" width="7.42578125" style="295" customWidth="1"/>
    <col min="1538" max="1538" width="10.5703125" style="295" customWidth="1"/>
    <col min="1539" max="1539" width="11.5703125" style="295" customWidth="1"/>
    <col min="1540" max="1540" width="13.42578125" style="295" customWidth="1"/>
    <col min="1541" max="1541" width="11.5703125" style="295" customWidth="1"/>
    <col min="1542" max="1542" width="13.140625" style="295" customWidth="1"/>
    <col min="1543" max="1543" width="2.5703125" style="295" bestFit="1" customWidth="1"/>
    <col min="1544" max="1544" width="7" style="295" bestFit="1" customWidth="1"/>
    <col min="1545" max="1545" width="7" style="295" customWidth="1"/>
    <col min="1546" max="1546" width="12.5703125" style="295" customWidth="1"/>
    <col min="1547" max="1547" width="12.42578125" style="295" customWidth="1"/>
    <col min="1548" max="1548" width="12.5703125" style="295" customWidth="1"/>
    <col min="1549" max="1549" width="11.42578125" style="295" customWidth="1"/>
    <col min="1550" max="1550" width="13.42578125" style="295" customWidth="1"/>
    <col min="1551" max="1551" width="2.5703125" style="295" bestFit="1" customWidth="1"/>
    <col min="1552" max="1552" width="7.42578125" style="295" bestFit="1" customWidth="1"/>
    <col min="1553" max="1555" width="5.140625" style="295" customWidth="1"/>
    <col min="1556" max="1791" width="8.85546875" style="295"/>
    <col min="1792" max="1792" width="6.85546875" style="295" customWidth="1"/>
    <col min="1793" max="1793" width="7.42578125" style="295" customWidth="1"/>
    <col min="1794" max="1794" width="10.5703125" style="295" customWidth="1"/>
    <col min="1795" max="1795" width="11.5703125" style="295" customWidth="1"/>
    <col min="1796" max="1796" width="13.42578125" style="295" customWidth="1"/>
    <col min="1797" max="1797" width="11.5703125" style="295" customWidth="1"/>
    <col min="1798" max="1798" width="13.140625" style="295" customWidth="1"/>
    <col min="1799" max="1799" width="2.5703125" style="295" bestFit="1" customWidth="1"/>
    <col min="1800" max="1800" width="7" style="295" bestFit="1" customWidth="1"/>
    <col min="1801" max="1801" width="7" style="295" customWidth="1"/>
    <col min="1802" max="1802" width="12.5703125" style="295" customWidth="1"/>
    <col min="1803" max="1803" width="12.42578125" style="295" customWidth="1"/>
    <col min="1804" max="1804" width="12.5703125" style="295" customWidth="1"/>
    <col min="1805" max="1805" width="11.42578125" style="295" customWidth="1"/>
    <col min="1806" max="1806" width="13.42578125" style="295" customWidth="1"/>
    <col min="1807" max="1807" width="2.5703125" style="295" bestFit="1" customWidth="1"/>
    <col min="1808" max="1808" width="7.42578125" style="295" bestFit="1" customWidth="1"/>
    <col min="1809" max="1811" width="5.140625" style="295" customWidth="1"/>
    <col min="1812" max="2047" width="8.85546875" style="295"/>
    <col min="2048" max="2048" width="6.85546875" style="295" customWidth="1"/>
    <col min="2049" max="2049" width="7.42578125" style="295" customWidth="1"/>
    <col min="2050" max="2050" width="10.5703125" style="295" customWidth="1"/>
    <col min="2051" max="2051" width="11.5703125" style="295" customWidth="1"/>
    <col min="2052" max="2052" width="13.42578125" style="295" customWidth="1"/>
    <col min="2053" max="2053" width="11.5703125" style="295" customWidth="1"/>
    <col min="2054" max="2054" width="13.140625" style="295" customWidth="1"/>
    <col min="2055" max="2055" width="2.5703125" style="295" bestFit="1" customWidth="1"/>
    <col min="2056" max="2056" width="7" style="295" bestFit="1" customWidth="1"/>
    <col min="2057" max="2057" width="7" style="295" customWidth="1"/>
    <col min="2058" max="2058" width="12.5703125" style="295" customWidth="1"/>
    <col min="2059" max="2059" width="12.42578125" style="295" customWidth="1"/>
    <col min="2060" max="2060" width="12.5703125" style="295" customWidth="1"/>
    <col min="2061" max="2061" width="11.42578125" style="295" customWidth="1"/>
    <col min="2062" max="2062" width="13.42578125" style="295" customWidth="1"/>
    <col min="2063" max="2063" width="2.5703125" style="295" bestFit="1" customWidth="1"/>
    <col min="2064" max="2064" width="7.42578125" style="295" bestFit="1" customWidth="1"/>
    <col min="2065" max="2067" width="5.140625" style="295" customWidth="1"/>
    <col min="2068" max="2303" width="8.85546875" style="295"/>
    <col min="2304" max="2304" width="6.85546875" style="295" customWidth="1"/>
    <col min="2305" max="2305" width="7.42578125" style="295" customWidth="1"/>
    <col min="2306" max="2306" width="10.5703125" style="295" customWidth="1"/>
    <col min="2307" max="2307" width="11.5703125" style="295" customWidth="1"/>
    <col min="2308" max="2308" width="13.42578125" style="295" customWidth="1"/>
    <col min="2309" max="2309" width="11.5703125" style="295" customWidth="1"/>
    <col min="2310" max="2310" width="13.140625" style="295" customWidth="1"/>
    <col min="2311" max="2311" width="2.5703125" style="295" bestFit="1" customWidth="1"/>
    <col min="2312" max="2312" width="7" style="295" bestFit="1" customWidth="1"/>
    <col min="2313" max="2313" width="7" style="295" customWidth="1"/>
    <col min="2314" max="2314" width="12.5703125" style="295" customWidth="1"/>
    <col min="2315" max="2315" width="12.42578125" style="295" customWidth="1"/>
    <col min="2316" max="2316" width="12.5703125" style="295" customWidth="1"/>
    <col min="2317" max="2317" width="11.42578125" style="295" customWidth="1"/>
    <col min="2318" max="2318" width="13.42578125" style="295" customWidth="1"/>
    <col min="2319" max="2319" width="2.5703125" style="295" bestFit="1" customWidth="1"/>
    <col min="2320" max="2320" width="7.42578125" style="295" bestFit="1" customWidth="1"/>
    <col min="2321" max="2323" width="5.140625" style="295" customWidth="1"/>
    <col min="2324" max="2559" width="8.85546875" style="295"/>
    <col min="2560" max="2560" width="6.85546875" style="295" customWidth="1"/>
    <col min="2561" max="2561" width="7.42578125" style="295" customWidth="1"/>
    <col min="2562" max="2562" width="10.5703125" style="295" customWidth="1"/>
    <col min="2563" max="2563" width="11.5703125" style="295" customWidth="1"/>
    <col min="2564" max="2564" width="13.42578125" style="295" customWidth="1"/>
    <col min="2565" max="2565" width="11.5703125" style="295" customWidth="1"/>
    <col min="2566" max="2566" width="13.140625" style="295" customWidth="1"/>
    <col min="2567" max="2567" width="2.5703125" style="295" bestFit="1" customWidth="1"/>
    <col min="2568" max="2568" width="7" style="295" bestFit="1" customWidth="1"/>
    <col min="2569" max="2569" width="7" style="295" customWidth="1"/>
    <col min="2570" max="2570" width="12.5703125" style="295" customWidth="1"/>
    <col min="2571" max="2571" width="12.42578125" style="295" customWidth="1"/>
    <col min="2572" max="2572" width="12.5703125" style="295" customWidth="1"/>
    <col min="2573" max="2573" width="11.42578125" style="295" customWidth="1"/>
    <col min="2574" max="2574" width="13.42578125" style="295" customWidth="1"/>
    <col min="2575" max="2575" width="2.5703125" style="295" bestFit="1" customWidth="1"/>
    <col min="2576" max="2576" width="7.42578125" style="295" bestFit="1" customWidth="1"/>
    <col min="2577" max="2579" width="5.140625" style="295" customWidth="1"/>
    <col min="2580" max="2815" width="8.85546875" style="295"/>
    <col min="2816" max="2816" width="6.85546875" style="295" customWidth="1"/>
    <col min="2817" max="2817" width="7.42578125" style="295" customWidth="1"/>
    <col min="2818" max="2818" width="10.5703125" style="295" customWidth="1"/>
    <col min="2819" max="2819" width="11.5703125" style="295" customWidth="1"/>
    <col min="2820" max="2820" width="13.42578125" style="295" customWidth="1"/>
    <col min="2821" max="2821" width="11.5703125" style="295" customWidth="1"/>
    <col min="2822" max="2822" width="13.140625" style="295" customWidth="1"/>
    <col min="2823" max="2823" width="2.5703125" style="295" bestFit="1" customWidth="1"/>
    <col min="2824" max="2824" width="7" style="295" bestFit="1" customWidth="1"/>
    <col min="2825" max="2825" width="7" style="295" customWidth="1"/>
    <col min="2826" max="2826" width="12.5703125" style="295" customWidth="1"/>
    <col min="2827" max="2827" width="12.42578125" style="295" customWidth="1"/>
    <col min="2828" max="2828" width="12.5703125" style="295" customWidth="1"/>
    <col min="2829" max="2829" width="11.42578125" style="295" customWidth="1"/>
    <col min="2830" max="2830" width="13.42578125" style="295" customWidth="1"/>
    <col min="2831" max="2831" width="2.5703125" style="295" bestFit="1" customWidth="1"/>
    <col min="2832" max="2832" width="7.42578125" style="295" bestFit="1" customWidth="1"/>
    <col min="2833" max="2835" width="5.140625" style="295" customWidth="1"/>
    <col min="2836" max="3071" width="8.85546875" style="295"/>
    <col min="3072" max="3072" width="6.85546875" style="295" customWidth="1"/>
    <col min="3073" max="3073" width="7.42578125" style="295" customWidth="1"/>
    <col min="3074" max="3074" width="10.5703125" style="295" customWidth="1"/>
    <col min="3075" max="3075" width="11.5703125" style="295" customWidth="1"/>
    <col min="3076" max="3076" width="13.42578125" style="295" customWidth="1"/>
    <col min="3077" max="3077" width="11.5703125" style="295" customWidth="1"/>
    <col min="3078" max="3078" width="13.140625" style="295" customWidth="1"/>
    <col min="3079" max="3079" width="2.5703125" style="295" bestFit="1" customWidth="1"/>
    <col min="3080" max="3080" width="7" style="295" bestFit="1" customWidth="1"/>
    <col min="3081" max="3081" width="7" style="295" customWidth="1"/>
    <col min="3082" max="3082" width="12.5703125" style="295" customWidth="1"/>
    <col min="3083" max="3083" width="12.42578125" style="295" customWidth="1"/>
    <col min="3084" max="3084" width="12.5703125" style="295" customWidth="1"/>
    <col min="3085" max="3085" width="11.42578125" style="295" customWidth="1"/>
    <col min="3086" max="3086" width="13.42578125" style="295" customWidth="1"/>
    <col min="3087" max="3087" width="2.5703125" style="295" bestFit="1" customWidth="1"/>
    <col min="3088" max="3088" width="7.42578125" style="295" bestFit="1" customWidth="1"/>
    <col min="3089" max="3091" width="5.140625" style="295" customWidth="1"/>
    <col min="3092" max="3327" width="8.85546875" style="295"/>
    <col min="3328" max="3328" width="6.85546875" style="295" customWidth="1"/>
    <col min="3329" max="3329" width="7.42578125" style="295" customWidth="1"/>
    <col min="3330" max="3330" width="10.5703125" style="295" customWidth="1"/>
    <col min="3331" max="3331" width="11.5703125" style="295" customWidth="1"/>
    <col min="3332" max="3332" width="13.42578125" style="295" customWidth="1"/>
    <col min="3333" max="3333" width="11.5703125" style="295" customWidth="1"/>
    <col min="3334" max="3334" width="13.140625" style="295" customWidth="1"/>
    <col min="3335" max="3335" width="2.5703125" style="295" bestFit="1" customWidth="1"/>
    <col min="3336" max="3336" width="7" style="295" bestFit="1" customWidth="1"/>
    <col min="3337" max="3337" width="7" style="295" customWidth="1"/>
    <col min="3338" max="3338" width="12.5703125" style="295" customWidth="1"/>
    <col min="3339" max="3339" width="12.42578125" style="295" customWidth="1"/>
    <col min="3340" max="3340" width="12.5703125" style="295" customWidth="1"/>
    <col min="3341" max="3341" width="11.42578125" style="295" customWidth="1"/>
    <col min="3342" max="3342" width="13.42578125" style="295" customWidth="1"/>
    <col min="3343" max="3343" width="2.5703125" style="295" bestFit="1" customWidth="1"/>
    <col min="3344" max="3344" width="7.42578125" style="295" bestFit="1" customWidth="1"/>
    <col min="3345" max="3347" width="5.140625" style="295" customWidth="1"/>
    <col min="3348" max="3583" width="8.85546875" style="295"/>
    <col min="3584" max="3584" width="6.85546875" style="295" customWidth="1"/>
    <col min="3585" max="3585" width="7.42578125" style="295" customWidth="1"/>
    <col min="3586" max="3586" width="10.5703125" style="295" customWidth="1"/>
    <col min="3587" max="3587" width="11.5703125" style="295" customWidth="1"/>
    <col min="3588" max="3588" width="13.42578125" style="295" customWidth="1"/>
    <col min="3589" max="3589" width="11.5703125" style="295" customWidth="1"/>
    <col min="3590" max="3590" width="13.140625" style="295" customWidth="1"/>
    <col min="3591" max="3591" width="2.5703125" style="295" bestFit="1" customWidth="1"/>
    <col min="3592" max="3592" width="7" style="295" bestFit="1" customWidth="1"/>
    <col min="3593" max="3593" width="7" style="295" customWidth="1"/>
    <col min="3594" max="3594" width="12.5703125" style="295" customWidth="1"/>
    <col min="3595" max="3595" width="12.42578125" style="295" customWidth="1"/>
    <col min="3596" max="3596" width="12.5703125" style="295" customWidth="1"/>
    <col min="3597" max="3597" width="11.42578125" style="295" customWidth="1"/>
    <col min="3598" max="3598" width="13.42578125" style="295" customWidth="1"/>
    <col min="3599" max="3599" width="2.5703125" style="295" bestFit="1" customWidth="1"/>
    <col min="3600" max="3600" width="7.42578125" style="295" bestFit="1" customWidth="1"/>
    <col min="3601" max="3603" width="5.140625" style="295" customWidth="1"/>
    <col min="3604" max="3839" width="8.85546875" style="295"/>
    <col min="3840" max="3840" width="6.85546875" style="295" customWidth="1"/>
    <col min="3841" max="3841" width="7.42578125" style="295" customWidth="1"/>
    <col min="3842" max="3842" width="10.5703125" style="295" customWidth="1"/>
    <col min="3843" max="3843" width="11.5703125" style="295" customWidth="1"/>
    <col min="3844" max="3844" width="13.42578125" style="295" customWidth="1"/>
    <col min="3845" max="3845" width="11.5703125" style="295" customWidth="1"/>
    <col min="3846" max="3846" width="13.140625" style="295" customWidth="1"/>
    <col min="3847" max="3847" width="2.5703125" style="295" bestFit="1" customWidth="1"/>
    <col min="3848" max="3848" width="7" style="295" bestFit="1" customWidth="1"/>
    <col min="3849" max="3849" width="7" style="295" customWidth="1"/>
    <col min="3850" max="3850" width="12.5703125" style="295" customWidth="1"/>
    <col min="3851" max="3851" width="12.42578125" style="295" customWidth="1"/>
    <col min="3852" max="3852" width="12.5703125" style="295" customWidth="1"/>
    <col min="3853" max="3853" width="11.42578125" style="295" customWidth="1"/>
    <col min="3854" max="3854" width="13.42578125" style="295" customWidth="1"/>
    <col min="3855" max="3855" width="2.5703125" style="295" bestFit="1" customWidth="1"/>
    <col min="3856" max="3856" width="7.42578125" style="295" bestFit="1" customWidth="1"/>
    <col min="3857" max="3859" width="5.140625" style="295" customWidth="1"/>
    <col min="3860" max="4095" width="8.85546875" style="295"/>
    <col min="4096" max="4096" width="6.85546875" style="295" customWidth="1"/>
    <col min="4097" max="4097" width="7.42578125" style="295" customWidth="1"/>
    <col min="4098" max="4098" width="10.5703125" style="295" customWidth="1"/>
    <col min="4099" max="4099" width="11.5703125" style="295" customWidth="1"/>
    <col min="4100" max="4100" width="13.42578125" style="295" customWidth="1"/>
    <col min="4101" max="4101" width="11.5703125" style="295" customWidth="1"/>
    <col min="4102" max="4102" width="13.140625" style="295" customWidth="1"/>
    <col min="4103" max="4103" width="2.5703125" style="295" bestFit="1" customWidth="1"/>
    <col min="4104" max="4104" width="7" style="295" bestFit="1" customWidth="1"/>
    <col min="4105" max="4105" width="7" style="295" customWidth="1"/>
    <col min="4106" max="4106" width="12.5703125" style="295" customWidth="1"/>
    <col min="4107" max="4107" width="12.42578125" style="295" customWidth="1"/>
    <col min="4108" max="4108" width="12.5703125" style="295" customWidth="1"/>
    <col min="4109" max="4109" width="11.42578125" style="295" customWidth="1"/>
    <col min="4110" max="4110" width="13.42578125" style="295" customWidth="1"/>
    <col min="4111" max="4111" width="2.5703125" style="295" bestFit="1" customWidth="1"/>
    <col min="4112" max="4112" width="7.42578125" style="295" bestFit="1" customWidth="1"/>
    <col min="4113" max="4115" width="5.140625" style="295" customWidth="1"/>
    <col min="4116" max="4351" width="8.85546875" style="295"/>
    <col min="4352" max="4352" width="6.85546875" style="295" customWidth="1"/>
    <col min="4353" max="4353" width="7.42578125" style="295" customWidth="1"/>
    <col min="4354" max="4354" width="10.5703125" style="295" customWidth="1"/>
    <col min="4355" max="4355" width="11.5703125" style="295" customWidth="1"/>
    <col min="4356" max="4356" width="13.42578125" style="295" customWidth="1"/>
    <col min="4357" max="4357" width="11.5703125" style="295" customWidth="1"/>
    <col min="4358" max="4358" width="13.140625" style="295" customWidth="1"/>
    <col min="4359" max="4359" width="2.5703125" style="295" bestFit="1" customWidth="1"/>
    <col min="4360" max="4360" width="7" style="295" bestFit="1" customWidth="1"/>
    <col min="4361" max="4361" width="7" style="295" customWidth="1"/>
    <col min="4362" max="4362" width="12.5703125" style="295" customWidth="1"/>
    <col min="4363" max="4363" width="12.42578125" style="295" customWidth="1"/>
    <col min="4364" max="4364" width="12.5703125" style="295" customWidth="1"/>
    <col min="4365" max="4365" width="11.42578125" style="295" customWidth="1"/>
    <col min="4366" max="4366" width="13.42578125" style="295" customWidth="1"/>
    <col min="4367" max="4367" width="2.5703125" style="295" bestFit="1" customWidth="1"/>
    <col min="4368" max="4368" width="7.42578125" style="295" bestFit="1" customWidth="1"/>
    <col min="4369" max="4371" width="5.140625" style="295" customWidth="1"/>
    <col min="4372" max="4607" width="8.85546875" style="295"/>
    <col min="4608" max="4608" width="6.85546875" style="295" customWidth="1"/>
    <col min="4609" max="4609" width="7.42578125" style="295" customWidth="1"/>
    <col min="4610" max="4610" width="10.5703125" style="295" customWidth="1"/>
    <col min="4611" max="4611" width="11.5703125" style="295" customWidth="1"/>
    <col min="4612" max="4612" width="13.42578125" style="295" customWidth="1"/>
    <col min="4613" max="4613" width="11.5703125" style="295" customWidth="1"/>
    <col min="4614" max="4614" width="13.140625" style="295" customWidth="1"/>
    <col min="4615" max="4615" width="2.5703125" style="295" bestFit="1" customWidth="1"/>
    <col min="4616" max="4616" width="7" style="295" bestFit="1" customWidth="1"/>
    <col min="4617" max="4617" width="7" style="295" customWidth="1"/>
    <col min="4618" max="4618" width="12.5703125" style="295" customWidth="1"/>
    <col min="4619" max="4619" width="12.42578125" style="295" customWidth="1"/>
    <col min="4620" max="4620" width="12.5703125" style="295" customWidth="1"/>
    <col min="4621" max="4621" width="11.42578125" style="295" customWidth="1"/>
    <col min="4622" max="4622" width="13.42578125" style="295" customWidth="1"/>
    <col min="4623" max="4623" width="2.5703125" style="295" bestFit="1" customWidth="1"/>
    <col min="4624" max="4624" width="7.42578125" style="295" bestFit="1" customWidth="1"/>
    <col min="4625" max="4627" width="5.140625" style="295" customWidth="1"/>
    <col min="4628" max="4863" width="8.85546875" style="295"/>
    <col min="4864" max="4864" width="6.85546875" style="295" customWidth="1"/>
    <col min="4865" max="4865" width="7.42578125" style="295" customWidth="1"/>
    <col min="4866" max="4866" width="10.5703125" style="295" customWidth="1"/>
    <col min="4867" max="4867" width="11.5703125" style="295" customWidth="1"/>
    <col min="4868" max="4868" width="13.42578125" style="295" customWidth="1"/>
    <col min="4869" max="4869" width="11.5703125" style="295" customWidth="1"/>
    <col min="4870" max="4870" width="13.140625" style="295" customWidth="1"/>
    <col min="4871" max="4871" width="2.5703125" style="295" bestFit="1" customWidth="1"/>
    <col min="4872" max="4872" width="7" style="295" bestFit="1" customWidth="1"/>
    <col min="4873" max="4873" width="7" style="295" customWidth="1"/>
    <col min="4874" max="4874" width="12.5703125" style="295" customWidth="1"/>
    <col min="4875" max="4875" width="12.42578125" style="295" customWidth="1"/>
    <col min="4876" max="4876" width="12.5703125" style="295" customWidth="1"/>
    <col min="4877" max="4877" width="11.42578125" style="295" customWidth="1"/>
    <col min="4878" max="4878" width="13.42578125" style="295" customWidth="1"/>
    <col min="4879" max="4879" width="2.5703125" style="295" bestFit="1" customWidth="1"/>
    <col min="4880" max="4880" width="7.42578125" style="295" bestFit="1" customWidth="1"/>
    <col min="4881" max="4883" width="5.140625" style="295" customWidth="1"/>
    <col min="4884" max="5119" width="8.85546875" style="295"/>
    <col min="5120" max="5120" width="6.85546875" style="295" customWidth="1"/>
    <col min="5121" max="5121" width="7.42578125" style="295" customWidth="1"/>
    <col min="5122" max="5122" width="10.5703125" style="295" customWidth="1"/>
    <col min="5123" max="5123" width="11.5703125" style="295" customWidth="1"/>
    <col min="5124" max="5124" width="13.42578125" style="295" customWidth="1"/>
    <col min="5125" max="5125" width="11.5703125" style="295" customWidth="1"/>
    <col min="5126" max="5126" width="13.140625" style="295" customWidth="1"/>
    <col min="5127" max="5127" width="2.5703125" style="295" bestFit="1" customWidth="1"/>
    <col min="5128" max="5128" width="7" style="295" bestFit="1" customWidth="1"/>
    <col min="5129" max="5129" width="7" style="295" customWidth="1"/>
    <col min="5130" max="5130" width="12.5703125" style="295" customWidth="1"/>
    <col min="5131" max="5131" width="12.42578125" style="295" customWidth="1"/>
    <col min="5132" max="5132" width="12.5703125" style="295" customWidth="1"/>
    <col min="5133" max="5133" width="11.42578125" style="295" customWidth="1"/>
    <col min="5134" max="5134" width="13.42578125" style="295" customWidth="1"/>
    <col min="5135" max="5135" width="2.5703125" style="295" bestFit="1" customWidth="1"/>
    <col min="5136" max="5136" width="7.42578125" style="295" bestFit="1" customWidth="1"/>
    <col min="5137" max="5139" width="5.140625" style="295" customWidth="1"/>
    <col min="5140" max="5375" width="8.85546875" style="295"/>
    <col min="5376" max="5376" width="6.85546875" style="295" customWidth="1"/>
    <col min="5377" max="5377" width="7.42578125" style="295" customWidth="1"/>
    <col min="5378" max="5378" width="10.5703125" style="295" customWidth="1"/>
    <col min="5379" max="5379" width="11.5703125" style="295" customWidth="1"/>
    <col min="5380" max="5380" width="13.42578125" style="295" customWidth="1"/>
    <col min="5381" max="5381" width="11.5703125" style="295" customWidth="1"/>
    <col min="5382" max="5382" width="13.140625" style="295" customWidth="1"/>
    <col min="5383" max="5383" width="2.5703125" style="295" bestFit="1" customWidth="1"/>
    <col min="5384" max="5384" width="7" style="295" bestFit="1" customWidth="1"/>
    <col min="5385" max="5385" width="7" style="295" customWidth="1"/>
    <col min="5386" max="5386" width="12.5703125" style="295" customWidth="1"/>
    <col min="5387" max="5387" width="12.42578125" style="295" customWidth="1"/>
    <col min="5388" max="5388" width="12.5703125" style="295" customWidth="1"/>
    <col min="5389" max="5389" width="11.42578125" style="295" customWidth="1"/>
    <col min="5390" max="5390" width="13.42578125" style="295" customWidth="1"/>
    <col min="5391" max="5391" width="2.5703125" style="295" bestFit="1" customWidth="1"/>
    <col min="5392" max="5392" width="7.42578125" style="295" bestFit="1" customWidth="1"/>
    <col min="5393" max="5395" width="5.140625" style="295" customWidth="1"/>
    <col min="5396" max="5631" width="8.85546875" style="295"/>
    <col min="5632" max="5632" width="6.85546875" style="295" customWidth="1"/>
    <col min="5633" max="5633" width="7.42578125" style="295" customWidth="1"/>
    <col min="5634" max="5634" width="10.5703125" style="295" customWidth="1"/>
    <col min="5635" max="5635" width="11.5703125" style="295" customWidth="1"/>
    <col min="5636" max="5636" width="13.42578125" style="295" customWidth="1"/>
    <col min="5637" max="5637" width="11.5703125" style="295" customWidth="1"/>
    <col min="5638" max="5638" width="13.140625" style="295" customWidth="1"/>
    <col min="5639" max="5639" width="2.5703125" style="295" bestFit="1" customWidth="1"/>
    <col min="5640" max="5640" width="7" style="295" bestFit="1" customWidth="1"/>
    <col min="5641" max="5641" width="7" style="295" customWidth="1"/>
    <col min="5642" max="5642" width="12.5703125" style="295" customWidth="1"/>
    <col min="5643" max="5643" width="12.42578125" style="295" customWidth="1"/>
    <col min="5644" max="5644" width="12.5703125" style="295" customWidth="1"/>
    <col min="5645" max="5645" width="11.42578125" style="295" customWidth="1"/>
    <col min="5646" max="5646" width="13.42578125" style="295" customWidth="1"/>
    <col min="5647" max="5647" width="2.5703125" style="295" bestFit="1" customWidth="1"/>
    <col min="5648" max="5648" width="7.42578125" style="295" bestFit="1" customWidth="1"/>
    <col min="5649" max="5651" width="5.140625" style="295" customWidth="1"/>
    <col min="5652" max="5887" width="8.85546875" style="295"/>
    <col min="5888" max="5888" width="6.85546875" style="295" customWidth="1"/>
    <col min="5889" max="5889" width="7.42578125" style="295" customWidth="1"/>
    <col min="5890" max="5890" width="10.5703125" style="295" customWidth="1"/>
    <col min="5891" max="5891" width="11.5703125" style="295" customWidth="1"/>
    <col min="5892" max="5892" width="13.42578125" style="295" customWidth="1"/>
    <col min="5893" max="5893" width="11.5703125" style="295" customWidth="1"/>
    <col min="5894" max="5894" width="13.140625" style="295" customWidth="1"/>
    <col min="5895" max="5895" width="2.5703125" style="295" bestFit="1" customWidth="1"/>
    <col min="5896" max="5896" width="7" style="295" bestFit="1" customWidth="1"/>
    <col min="5897" max="5897" width="7" style="295" customWidth="1"/>
    <col min="5898" max="5898" width="12.5703125" style="295" customWidth="1"/>
    <col min="5899" max="5899" width="12.42578125" style="295" customWidth="1"/>
    <col min="5900" max="5900" width="12.5703125" style="295" customWidth="1"/>
    <col min="5901" max="5901" width="11.42578125" style="295" customWidth="1"/>
    <col min="5902" max="5902" width="13.42578125" style="295" customWidth="1"/>
    <col min="5903" max="5903" width="2.5703125" style="295" bestFit="1" customWidth="1"/>
    <col min="5904" max="5904" width="7.42578125" style="295" bestFit="1" customWidth="1"/>
    <col min="5905" max="5907" width="5.140625" style="295" customWidth="1"/>
    <col min="5908" max="6143" width="8.85546875" style="295"/>
    <col min="6144" max="6144" width="6.85546875" style="295" customWidth="1"/>
    <col min="6145" max="6145" width="7.42578125" style="295" customWidth="1"/>
    <col min="6146" max="6146" width="10.5703125" style="295" customWidth="1"/>
    <col min="6147" max="6147" width="11.5703125" style="295" customWidth="1"/>
    <col min="6148" max="6148" width="13.42578125" style="295" customWidth="1"/>
    <col min="6149" max="6149" width="11.5703125" style="295" customWidth="1"/>
    <col min="6150" max="6150" width="13.140625" style="295" customWidth="1"/>
    <col min="6151" max="6151" width="2.5703125" style="295" bestFit="1" customWidth="1"/>
    <col min="6152" max="6152" width="7" style="295" bestFit="1" customWidth="1"/>
    <col min="6153" max="6153" width="7" style="295" customWidth="1"/>
    <col min="6154" max="6154" width="12.5703125" style="295" customWidth="1"/>
    <col min="6155" max="6155" width="12.42578125" style="295" customWidth="1"/>
    <col min="6156" max="6156" width="12.5703125" style="295" customWidth="1"/>
    <col min="6157" max="6157" width="11.42578125" style="295" customWidth="1"/>
    <col min="6158" max="6158" width="13.42578125" style="295" customWidth="1"/>
    <col min="6159" max="6159" width="2.5703125" style="295" bestFit="1" customWidth="1"/>
    <col min="6160" max="6160" width="7.42578125" style="295" bestFit="1" customWidth="1"/>
    <col min="6161" max="6163" width="5.140625" style="295" customWidth="1"/>
    <col min="6164" max="6399" width="8.85546875" style="295"/>
    <col min="6400" max="6400" width="6.85546875" style="295" customWidth="1"/>
    <col min="6401" max="6401" width="7.42578125" style="295" customWidth="1"/>
    <col min="6402" max="6402" width="10.5703125" style="295" customWidth="1"/>
    <col min="6403" max="6403" width="11.5703125" style="295" customWidth="1"/>
    <col min="6404" max="6404" width="13.42578125" style="295" customWidth="1"/>
    <col min="6405" max="6405" width="11.5703125" style="295" customWidth="1"/>
    <col min="6406" max="6406" width="13.140625" style="295" customWidth="1"/>
    <col min="6407" max="6407" width="2.5703125" style="295" bestFit="1" customWidth="1"/>
    <col min="6408" max="6408" width="7" style="295" bestFit="1" customWidth="1"/>
    <col min="6409" max="6409" width="7" style="295" customWidth="1"/>
    <col min="6410" max="6410" width="12.5703125" style="295" customWidth="1"/>
    <col min="6411" max="6411" width="12.42578125" style="295" customWidth="1"/>
    <col min="6412" max="6412" width="12.5703125" style="295" customWidth="1"/>
    <col min="6413" max="6413" width="11.42578125" style="295" customWidth="1"/>
    <col min="6414" max="6414" width="13.42578125" style="295" customWidth="1"/>
    <col min="6415" max="6415" width="2.5703125" style="295" bestFit="1" customWidth="1"/>
    <col min="6416" max="6416" width="7.42578125" style="295" bestFit="1" customWidth="1"/>
    <col min="6417" max="6419" width="5.140625" style="295" customWidth="1"/>
    <col min="6420" max="6655" width="8.85546875" style="295"/>
    <col min="6656" max="6656" width="6.85546875" style="295" customWidth="1"/>
    <col min="6657" max="6657" width="7.42578125" style="295" customWidth="1"/>
    <col min="6658" max="6658" width="10.5703125" style="295" customWidth="1"/>
    <col min="6659" max="6659" width="11.5703125" style="295" customWidth="1"/>
    <col min="6660" max="6660" width="13.42578125" style="295" customWidth="1"/>
    <col min="6661" max="6661" width="11.5703125" style="295" customWidth="1"/>
    <col min="6662" max="6662" width="13.140625" style="295" customWidth="1"/>
    <col min="6663" max="6663" width="2.5703125" style="295" bestFit="1" customWidth="1"/>
    <col min="6664" max="6664" width="7" style="295" bestFit="1" customWidth="1"/>
    <col min="6665" max="6665" width="7" style="295" customWidth="1"/>
    <col min="6666" max="6666" width="12.5703125" style="295" customWidth="1"/>
    <col min="6667" max="6667" width="12.42578125" style="295" customWidth="1"/>
    <col min="6668" max="6668" width="12.5703125" style="295" customWidth="1"/>
    <col min="6669" max="6669" width="11.42578125" style="295" customWidth="1"/>
    <col min="6670" max="6670" width="13.42578125" style="295" customWidth="1"/>
    <col min="6671" max="6671" width="2.5703125" style="295" bestFit="1" customWidth="1"/>
    <col min="6672" max="6672" width="7.42578125" style="295" bestFit="1" customWidth="1"/>
    <col min="6673" max="6675" width="5.140625" style="295" customWidth="1"/>
    <col min="6676" max="6911" width="8.85546875" style="295"/>
    <col min="6912" max="6912" width="6.85546875" style="295" customWidth="1"/>
    <col min="6913" max="6913" width="7.42578125" style="295" customWidth="1"/>
    <col min="6914" max="6914" width="10.5703125" style="295" customWidth="1"/>
    <col min="6915" max="6915" width="11.5703125" style="295" customWidth="1"/>
    <col min="6916" max="6916" width="13.42578125" style="295" customWidth="1"/>
    <col min="6917" max="6917" width="11.5703125" style="295" customWidth="1"/>
    <col min="6918" max="6918" width="13.140625" style="295" customWidth="1"/>
    <col min="6919" max="6919" width="2.5703125" style="295" bestFit="1" customWidth="1"/>
    <col min="6920" max="6920" width="7" style="295" bestFit="1" customWidth="1"/>
    <col min="6921" max="6921" width="7" style="295" customWidth="1"/>
    <col min="6922" max="6922" width="12.5703125" style="295" customWidth="1"/>
    <col min="6923" max="6923" width="12.42578125" style="295" customWidth="1"/>
    <col min="6924" max="6924" width="12.5703125" style="295" customWidth="1"/>
    <col min="6925" max="6925" width="11.42578125" style="295" customWidth="1"/>
    <col min="6926" max="6926" width="13.42578125" style="295" customWidth="1"/>
    <col min="6927" max="6927" width="2.5703125" style="295" bestFit="1" customWidth="1"/>
    <col min="6928" max="6928" width="7.42578125" style="295" bestFit="1" customWidth="1"/>
    <col min="6929" max="6931" width="5.140625" style="295" customWidth="1"/>
    <col min="6932" max="7167" width="8.85546875" style="295"/>
    <col min="7168" max="7168" width="6.85546875" style="295" customWidth="1"/>
    <col min="7169" max="7169" width="7.42578125" style="295" customWidth="1"/>
    <col min="7170" max="7170" width="10.5703125" style="295" customWidth="1"/>
    <col min="7171" max="7171" width="11.5703125" style="295" customWidth="1"/>
    <col min="7172" max="7172" width="13.42578125" style="295" customWidth="1"/>
    <col min="7173" max="7173" width="11.5703125" style="295" customWidth="1"/>
    <col min="7174" max="7174" width="13.140625" style="295" customWidth="1"/>
    <col min="7175" max="7175" width="2.5703125" style="295" bestFit="1" customWidth="1"/>
    <col min="7176" max="7176" width="7" style="295" bestFit="1" customWidth="1"/>
    <col min="7177" max="7177" width="7" style="295" customWidth="1"/>
    <col min="7178" max="7178" width="12.5703125" style="295" customWidth="1"/>
    <col min="7179" max="7179" width="12.42578125" style="295" customWidth="1"/>
    <col min="7180" max="7180" width="12.5703125" style="295" customWidth="1"/>
    <col min="7181" max="7181" width="11.42578125" style="295" customWidth="1"/>
    <col min="7182" max="7182" width="13.42578125" style="295" customWidth="1"/>
    <col min="7183" max="7183" width="2.5703125" style="295" bestFit="1" customWidth="1"/>
    <col min="7184" max="7184" width="7.42578125" style="295" bestFit="1" customWidth="1"/>
    <col min="7185" max="7187" width="5.140625" style="295" customWidth="1"/>
    <col min="7188" max="7423" width="8.85546875" style="295"/>
    <col min="7424" max="7424" width="6.85546875" style="295" customWidth="1"/>
    <col min="7425" max="7425" width="7.42578125" style="295" customWidth="1"/>
    <col min="7426" max="7426" width="10.5703125" style="295" customWidth="1"/>
    <col min="7427" max="7427" width="11.5703125" style="295" customWidth="1"/>
    <col min="7428" max="7428" width="13.42578125" style="295" customWidth="1"/>
    <col min="7429" max="7429" width="11.5703125" style="295" customWidth="1"/>
    <col min="7430" max="7430" width="13.140625" style="295" customWidth="1"/>
    <col min="7431" max="7431" width="2.5703125" style="295" bestFit="1" customWidth="1"/>
    <col min="7432" max="7432" width="7" style="295" bestFit="1" customWidth="1"/>
    <col min="7433" max="7433" width="7" style="295" customWidth="1"/>
    <col min="7434" max="7434" width="12.5703125" style="295" customWidth="1"/>
    <col min="7435" max="7435" width="12.42578125" style="295" customWidth="1"/>
    <col min="7436" max="7436" width="12.5703125" style="295" customWidth="1"/>
    <col min="7437" max="7437" width="11.42578125" style="295" customWidth="1"/>
    <col min="7438" max="7438" width="13.42578125" style="295" customWidth="1"/>
    <col min="7439" max="7439" width="2.5703125" style="295" bestFit="1" customWidth="1"/>
    <col min="7440" max="7440" width="7.42578125" style="295" bestFit="1" customWidth="1"/>
    <col min="7441" max="7443" width="5.140625" style="295" customWidth="1"/>
    <col min="7444" max="7679" width="8.85546875" style="295"/>
    <col min="7680" max="7680" width="6.85546875" style="295" customWidth="1"/>
    <col min="7681" max="7681" width="7.42578125" style="295" customWidth="1"/>
    <col min="7682" max="7682" width="10.5703125" style="295" customWidth="1"/>
    <col min="7683" max="7683" width="11.5703125" style="295" customWidth="1"/>
    <col min="7684" max="7684" width="13.42578125" style="295" customWidth="1"/>
    <col min="7685" max="7685" width="11.5703125" style="295" customWidth="1"/>
    <col min="7686" max="7686" width="13.140625" style="295" customWidth="1"/>
    <col min="7687" max="7687" width="2.5703125" style="295" bestFit="1" customWidth="1"/>
    <col min="7688" max="7688" width="7" style="295" bestFit="1" customWidth="1"/>
    <col min="7689" max="7689" width="7" style="295" customWidth="1"/>
    <col min="7690" max="7690" width="12.5703125" style="295" customWidth="1"/>
    <col min="7691" max="7691" width="12.42578125" style="295" customWidth="1"/>
    <col min="7692" max="7692" width="12.5703125" style="295" customWidth="1"/>
    <col min="7693" max="7693" width="11.42578125" style="295" customWidth="1"/>
    <col min="7694" max="7694" width="13.42578125" style="295" customWidth="1"/>
    <col min="7695" max="7695" width="2.5703125" style="295" bestFit="1" customWidth="1"/>
    <col min="7696" max="7696" width="7.42578125" style="295" bestFit="1" customWidth="1"/>
    <col min="7697" max="7699" width="5.140625" style="295" customWidth="1"/>
    <col min="7700" max="7935" width="8.85546875" style="295"/>
    <col min="7936" max="7936" width="6.85546875" style="295" customWidth="1"/>
    <col min="7937" max="7937" width="7.42578125" style="295" customWidth="1"/>
    <col min="7938" max="7938" width="10.5703125" style="295" customWidth="1"/>
    <col min="7939" max="7939" width="11.5703125" style="295" customWidth="1"/>
    <col min="7940" max="7940" width="13.42578125" style="295" customWidth="1"/>
    <col min="7941" max="7941" width="11.5703125" style="295" customWidth="1"/>
    <col min="7942" max="7942" width="13.140625" style="295" customWidth="1"/>
    <col min="7943" max="7943" width="2.5703125" style="295" bestFit="1" customWidth="1"/>
    <col min="7944" max="7944" width="7" style="295" bestFit="1" customWidth="1"/>
    <col min="7945" max="7945" width="7" style="295" customWidth="1"/>
    <col min="7946" max="7946" width="12.5703125" style="295" customWidth="1"/>
    <col min="7947" max="7947" width="12.42578125" style="295" customWidth="1"/>
    <col min="7948" max="7948" width="12.5703125" style="295" customWidth="1"/>
    <col min="7949" max="7949" width="11.42578125" style="295" customWidth="1"/>
    <col min="7950" max="7950" width="13.42578125" style="295" customWidth="1"/>
    <col min="7951" max="7951" width="2.5703125" style="295" bestFit="1" customWidth="1"/>
    <col min="7952" max="7952" width="7.42578125" style="295" bestFit="1" customWidth="1"/>
    <col min="7953" max="7955" width="5.140625" style="295" customWidth="1"/>
    <col min="7956" max="8191" width="8.85546875" style="295"/>
    <col min="8192" max="8192" width="6.85546875" style="295" customWidth="1"/>
    <col min="8193" max="8193" width="7.42578125" style="295" customWidth="1"/>
    <col min="8194" max="8194" width="10.5703125" style="295" customWidth="1"/>
    <col min="8195" max="8195" width="11.5703125" style="295" customWidth="1"/>
    <col min="8196" max="8196" width="13.42578125" style="295" customWidth="1"/>
    <col min="8197" max="8197" width="11.5703125" style="295" customWidth="1"/>
    <col min="8198" max="8198" width="13.140625" style="295" customWidth="1"/>
    <col min="8199" max="8199" width="2.5703125" style="295" bestFit="1" customWidth="1"/>
    <col min="8200" max="8200" width="7" style="295" bestFit="1" customWidth="1"/>
    <col min="8201" max="8201" width="7" style="295" customWidth="1"/>
    <col min="8202" max="8202" width="12.5703125" style="295" customWidth="1"/>
    <col min="8203" max="8203" width="12.42578125" style="295" customWidth="1"/>
    <col min="8204" max="8204" width="12.5703125" style="295" customWidth="1"/>
    <col min="8205" max="8205" width="11.42578125" style="295" customWidth="1"/>
    <col min="8206" max="8206" width="13.42578125" style="295" customWidth="1"/>
    <col min="8207" max="8207" width="2.5703125" style="295" bestFit="1" customWidth="1"/>
    <col min="8208" max="8208" width="7.42578125" style="295" bestFit="1" customWidth="1"/>
    <col min="8209" max="8211" width="5.140625" style="295" customWidth="1"/>
    <col min="8212" max="8447" width="8.85546875" style="295"/>
    <col min="8448" max="8448" width="6.85546875" style="295" customWidth="1"/>
    <col min="8449" max="8449" width="7.42578125" style="295" customWidth="1"/>
    <col min="8450" max="8450" width="10.5703125" style="295" customWidth="1"/>
    <col min="8451" max="8451" width="11.5703125" style="295" customWidth="1"/>
    <col min="8452" max="8452" width="13.42578125" style="295" customWidth="1"/>
    <col min="8453" max="8453" width="11.5703125" style="295" customWidth="1"/>
    <col min="8454" max="8454" width="13.140625" style="295" customWidth="1"/>
    <col min="8455" max="8455" width="2.5703125" style="295" bestFit="1" customWidth="1"/>
    <col min="8456" max="8456" width="7" style="295" bestFit="1" customWidth="1"/>
    <col min="8457" max="8457" width="7" style="295" customWidth="1"/>
    <col min="8458" max="8458" width="12.5703125" style="295" customWidth="1"/>
    <col min="8459" max="8459" width="12.42578125" style="295" customWidth="1"/>
    <col min="8460" max="8460" width="12.5703125" style="295" customWidth="1"/>
    <col min="8461" max="8461" width="11.42578125" style="295" customWidth="1"/>
    <col min="8462" max="8462" width="13.42578125" style="295" customWidth="1"/>
    <col min="8463" max="8463" width="2.5703125" style="295" bestFit="1" customWidth="1"/>
    <col min="8464" max="8464" width="7.42578125" style="295" bestFit="1" customWidth="1"/>
    <col min="8465" max="8467" width="5.140625" style="295" customWidth="1"/>
    <col min="8468" max="8703" width="8.85546875" style="295"/>
    <col min="8704" max="8704" width="6.85546875" style="295" customWidth="1"/>
    <col min="8705" max="8705" width="7.42578125" style="295" customWidth="1"/>
    <col min="8706" max="8706" width="10.5703125" style="295" customWidth="1"/>
    <col min="8707" max="8707" width="11.5703125" style="295" customWidth="1"/>
    <col min="8708" max="8708" width="13.42578125" style="295" customWidth="1"/>
    <col min="8709" max="8709" width="11.5703125" style="295" customWidth="1"/>
    <col min="8710" max="8710" width="13.140625" style="295" customWidth="1"/>
    <col min="8711" max="8711" width="2.5703125" style="295" bestFit="1" customWidth="1"/>
    <col min="8712" max="8712" width="7" style="295" bestFit="1" customWidth="1"/>
    <col min="8713" max="8713" width="7" style="295" customWidth="1"/>
    <col min="8714" max="8714" width="12.5703125" style="295" customWidth="1"/>
    <col min="8715" max="8715" width="12.42578125" style="295" customWidth="1"/>
    <col min="8716" max="8716" width="12.5703125" style="295" customWidth="1"/>
    <col min="8717" max="8717" width="11.42578125" style="295" customWidth="1"/>
    <col min="8718" max="8718" width="13.42578125" style="295" customWidth="1"/>
    <col min="8719" max="8719" width="2.5703125" style="295" bestFit="1" customWidth="1"/>
    <col min="8720" max="8720" width="7.42578125" style="295" bestFit="1" customWidth="1"/>
    <col min="8721" max="8723" width="5.140625" style="295" customWidth="1"/>
    <col min="8724" max="8959" width="8.85546875" style="295"/>
    <col min="8960" max="8960" width="6.85546875" style="295" customWidth="1"/>
    <col min="8961" max="8961" width="7.42578125" style="295" customWidth="1"/>
    <col min="8962" max="8962" width="10.5703125" style="295" customWidth="1"/>
    <col min="8963" max="8963" width="11.5703125" style="295" customWidth="1"/>
    <col min="8964" max="8964" width="13.42578125" style="295" customWidth="1"/>
    <col min="8965" max="8965" width="11.5703125" style="295" customWidth="1"/>
    <col min="8966" max="8966" width="13.140625" style="295" customWidth="1"/>
    <col min="8967" max="8967" width="2.5703125" style="295" bestFit="1" customWidth="1"/>
    <col min="8968" max="8968" width="7" style="295" bestFit="1" customWidth="1"/>
    <col min="8969" max="8969" width="7" style="295" customWidth="1"/>
    <col min="8970" max="8970" width="12.5703125" style="295" customWidth="1"/>
    <col min="8971" max="8971" width="12.42578125" style="295" customWidth="1"/>
    <col min="8972" max="8972" width="12.5703125" style="295" customWidth="1"/>
    <col min="8973" max="8973" width="11.42578125" style="295" customWidth="1"/>
    <col min="8974" max="8974" width="13.42578125" style="295" customWidth="1"/>
    <col min="8975" max="8975" width="2.5703125" style="295" bestFit="1" customWidth="1"/>
    <col min="8976" max="8976" width="7.42578125" style="295" bestFit="1" customWidth="1"/>
    <col min="8977" max="8979" width="5.140625" style="295" customWidth="1"/>
    <col min="8980" max="9215" width="8.85546875" style="295"/>
    <col min="9216" max="9216" width="6.85546875" style="295" customWidth="1"/>
    <col min="9217" max="9217" width="7.42578125" style="295" customWidth="1"/>
    <col min="9218" max="9218" width="10.5703125" style="295" customWidth="1"/>
    <col min="9219" max="9219" width="11.5703125" style="295" customWidth="1"/>
    <col min="9220" max="9220" width="13.42578125" style="295" customWidth="1"/>
    <col min="9221" max="9221" width="11.5703125" style="295" customWidth="1"/>
    <col min="9222" max="9222" width="13.140625" style="295" customWidth="1"/>
    <col min="9223" max="9223" width="2.5703125" style="295" bestFit="1" customWidth="1"/>
    <col min="9224" max="9224" width="7" style="295" bestFit="1" customWidth="1"/>
    <col min="9225" max="9225" width="7" style="295" customWidth="1"/>
    <col min="9226" max="9226" width="12.5703125" style="295" customWidth="1"/>
    <col min="9227" max="9227" width="12.42578125" style="295" customWidth="1"/>
    <col min="9228" max="9228" width="12.5703125" style="295" customWidth="1"/>
    <col min="9229" max="9229" width="11.42578125" style="295" customWidth="1"/>
    <col min="9230" max="9230" width="13.42578125" style="295" customWidth="1"/>
    <col min="9231" max="9231" width="2.5703125" style="295" bestFit="1" customWidth="1"/>
    <col min="9232" max="9232" width="7.42578125" style="295" bestFit="1" customWidth="1"/>
    <col min="9233" max="9235" width="5.140625" style="295" customWidth="1"/>
    <col min="9236" max="9471" width="8.85546875" style="295"/>
    <col min="9472" max="9472" width="6.85546875" style="295" customWidth="1"/>
    <col min="9473" max="9473" width="7.42578125" style="295" customWidth="1"/>
    <col min="9474" max="9474" width="10.5703125" style="295" customWidth="1"/>
    <col min="9475" max="9475" width="11.5703125" style="295" customWidth="1"/>
    <col min="9476" max="9476" width="13.42578125" style="295" customWidth="1"/>
    <col min="9477" max="9477" width="11.5703125" style="295" customWidth="1"/>
    <col min="9478" max="9478" width="13.140625" style="295" customWidth="1"/>
    <col min="9479" max="9479" width="2.5703125" style="295" bestFit="1" customWidth="1"/>
    <col min="9480" max="9480" width="7" style="295" bestFit="1" customWidth="1"/>
    <col min="9481" max="9481" width="7" style="295" customWidth="1"/>
    <col min="9482" max="9482" width="12.5703125" style="295" customWidth="1"/>
    <col min="9483" max="9483" width="12.42578125" style="295" customWidth="1"/>
    <col min="9484" max="9484" width="12.5703125" style="295" customWidth="1"/>
    <col min="9485" max="9485" width="11.42578125" style="295" customWidth="1"/>
    <col min="9486" max="9486" width="13.42578125" style="295" customWidth="1"/>
    <col min="9487" max="9487" width="2.5703125" style="295" bestFit="1" customWidth="1"/>
    <col min="9488" max="9488" width="7.42578125" style="295" bestFit="1" customWidth="1"/>
    <col min="9489" max="9491" width="5.140625" style="295" customWidth="1"/>
    <col min="9492" max="9727" width="8.85546875" style="295"/>
    <col min="9728" max="9728" width="6.85546875" style="295" customWidth="1"/>
    <col min="9729" max="9729" width="7.42578125" style="295" customWidth="1"/>
    <col min="9730" max="9730" width="10.5703125" style="295" customWidth="1"/>
    <col min="9731" max="9731" width="11.5703125" style="295" customWidth="1"/>
    <col min="9732" max="9732" width="13.42578125" style="295" customWidth="1"/>
    <col min="9733" max="9733" width="11.5703125" style="295" customWidth="1"/>
    <col min="9734" max="9734" width="13.140625" style="295" customWidth="1"/>
    <col min="9735" max="9735" width="2.5703125" style="295" bestFit="1" customWidth="1"/>
    <col min="9736" max="9736" width="7" style="295" bestFit="1" customWidth="1"/>
    <col min="9737" max="9737" width="7" style="295" customWidth="1"/>
    <col min="9738" max="9738" width="12.5703125" style="295" customWidth="1"/>
    <col min="9739" max="9739" width="12.42578125" style="295" customWidth="1"/>
    <col min="9740" max="9740" width="12.5703125" style="295" customWidth="1"/>
    <col min="9741" max="9741" width="11.42578125" style="295" customWidth="1"/>
    <col min="9742" max="9742" width="13.42578125" style="295" customWidth="1"/>
    <col min="9743" max="9743" width="2.5703125" style="295" bestFit="1" customWidth="1"/>
    <col min="9744" max="9744" width="7.42578125" style="295" bestFit="1" customWidth="1"/>
    <col min="9745" max="9747" width="5.140625" style="295" customWidth="1"/>
    <col min="9748" max="9983" width="8.85546875" style="295"/>
    <col min="9984" max="9984" width="6.85546875" style="295" customWidth="1"/>
    <col min="9985" max="9985" width="7.42578125" style="295" customWidth="1"/>
    <col min="9986" max="9986" width="10.5703125" style="295" customWidth="1"/>
    <col min="9987" max="9987" width="11.5703125" style="295" customWidth="1"/>
    <col min="9988" max="9988" width="13.42578125" style="295" customWidth="1"/>
    <col min="9989" max="9989" width="11.5703125" style="295" customWidth="1"/>
    <col min="9990" max="9990" width="13.140625" style="295" customWidth="1"/>
    <col min="9991" max="9991" width="2.5703125" style="295" bestFit="1" customWidth="1"/>
    <col min="9992" max="9992" width="7" style="295" bestFit="1" customWidth="1"/>
    <col min="9993" max="9993" width="7" style="295" customWidth="1"/>
    <col min="9994" max="9994" width="12.5703125" style="295" customWidth="1"/>
    <col min="9995" max="9995" width="12.42578125" style="295" customWidth="1"/>
    <col min="9996" max="9996" width="12.5703125" style="295" customWidth="1"/>
    <col min="9997" max="9997" width="11.42578125" style="295" customWidth="1"/>
    <col min="9998" max="9998" width="13.42578125" style="295" customWidth="1"/>
    <col min="9999" max="9999" width="2.5703125" style="295" bestFit="1" customWidth="1"/>
    <col min="10000" max="10000" width="7.42578125" style="295" bestFit="1" customWidth="1"/>
    <col min="10001" max="10003" width="5.140625" style="295" customWidth="1"/>
    <col min="10004" max="10239" width="8.85546875" style="295"/>
    <col min="10240" max="10240" width="6.85546875" style="295" customWidth="1"/>
    <col min="10241" max="10241" width="7.42578125" style="295" customWidth="1"/>
    <col min="10242" max="10242" width="10.5703125" style="295" customWidth="1"/>
    <col min="10243" max="10243" width="11.5703125" style="295" customWidth="1"/>
    <col min="10244" max="10244" width="13.42578125" style="295" customWidth="1"/>
    <col min="10245" max="10245" width="11.5703125" style="295" customWidth="1"/>
    <col min="10246" max="10246" width="13.140625" style="295" customWidth="1"/>
    <col min="10247" max="10247" width="2.5703125" style="295" bestFit="1" customWidth="1"/>
    <col min="10248" max="10248" width="7" style="295" bestFit="1" customWidth="1"/>
    <col min="10249" max="10249" width="7" style="295" customWidth="1"/>
    <col min="10250" max="10250" width="12.5703125" style="295" customWidth="1"/>
    <col min="10251" max="10251" width="12.42578125" style="295" customWidth="1"/>
    <col min="10252" max="10252" width="12.5703125" style="295" customWidth="1"/>
    <col min="10253" max="10253" width="11.42578125" style="295" customWidth="1"/>
    <col min="10254" max="10254" width="13.42578125" style="295" customWidth="1"/>
    <col min="10255" max="10255" width="2.5703125" style="295" bestFit="1" customWidth="1"/>
    <col min="10256" max="10256" width="7.42578125" style="295" bestFit="1" customWidth="1"/>
    <col min="10257" max="10259" width="5.140625" style="295" customWidth="1"/>
    <col min="10260" max="10495" width="8.85546875" style="295"/>
    <col min="10496" max="10496" width="6.85546875" style="295" customWidth="1"/>
    <col min="10497" max="10497" width="7.42578125" style="295" customWidth="1"/>
    <col min="10498" max="10498" width="10.5703125" style="295" customWidth="1"/>
    <col min="10499" max="10499" width="11.5703125" style="295" customWidth="1"/>
    <col min="10500" max="10500" width="13.42578125" style="295" customWidth="1"/>
    <col min="10501" max="10501" width="11.5703125" style="295" customWidth="1"/>
    <col min="10502" max="10502" width="13.140625" style="295" customWidth="1"/>
    <col min="10503" max="10503" width="2.5703125" style="295" bestFit="1" customWidth="1"/>
    <col min="10504" max="10504" width="7" style="295" bestFit="1" customWidth="1"/>
    <col min="10505" max="10505" width="7" style="295" customWidth="1"/>
    <col min="10506" max="10506" width="12.5703125" style="295" customWidth="1"/>
    <col min="10507" max="10507" width="12.42578125" style="295" customWidth="1"/>
    <col min="10508" max="10508" width="12.5703125" style="295" customWidth="1"/>
    <col min="10509" max="10509" width="11.42578125" style="295" customWidth="1"/>
    <col min="10510" max="10510" width="13.42578125" style="295" customWidth="1"/>
    <col min="10511" max="10511" width="2.5703125" style="295" bestFit="1" customWidth="1"/>
    <col min="10512" max="10512" width="7.42578125" style="295" bestFit="1" customWidth="1"/>
    <col min="10513" max="10515" width="5.140625" style="295" customWidth="1"/>
    <col min="10516" max="10751" width="8.85546875" style="295"/>
    <col min="10752" max="10752" width="6.85546875" style="295" customWidth="1"/>
    <col min="10753" max="10753" width="7.42578125" style="295" customWidth="1"/>
    <col min="10754" max="10754" width="10.5703125" style="295" customWidth="1"/>
    <col min="10755" max="10755" width="11.5703125" style="295" customWidth="1"/>
    <col min="10756" max="10756" width="13.42578125" style="295" customWidth="1"/>
    <col min="10757" max="10757" width="11.5703125" style="295" customWidth="1"/>
    <col min="10758" max="10758" width="13.140625" style="295" customWidth="1"/>
    <col min="10759" max="10759" width="2.5703125" style="295" bestFit="1" customWidth="1"/>
    <col min="10760" max="10760" width="7" style="295" bestFit="1" customWidth="1"/>
    <col min="10761" max="10761" width="7" style="295" customWidth="1"/>
    <col min="10762" max="10762" width="12.5703125" style="295" customWidth="1"/>
    <col min="10763" max="10763" width="12.42578125" style="295" customWidth="1"/>
    <col min="10764" max="10764" width="12.5703125" style="295" customWidth="1"/>
    <col min="10765" max="10765" width="11.42578125" style="295" customWidth="1"/>
    <col min="10766" max="10766" width="13.42578125" style="295" customWidth="1"/>
    <col min="10767" max="10767" width="2.5703125" style="295" bestFit="1" customWidth="1"/>
    <col min="10768" max="10768" width="7.42578125" style="295" bestFit="1" customWidth="1"/>
    <col min="10769" max="10771" width="5.140625" style="295" customWidth="1"/>
    <col min="10772" max="11007" width="8.85546875" style="295"/>
    <col min="11008" max="11008" width="6.85546875" style="295" customWidth="1"/>
    <col min="11009" max="11009" width="7.42578125" style="295" customWidth="1"/>
    <col min="11010" max="11010" width="10.5703125" style="295" customWidth="1"/>
    <col min="11011" max="11011" width="11.5703125" style="295" customWidth="1"/>
    <col min="11012" max="11012" width="13.42578125" style="295" customWidth="1"/>
    <col min="11013" max="11013" width="11.5703125" style="295" customWidth="1"/>
    <col min="11014" max="11014" width="13.140625" style="295" customWidth="1"/>
    <col min="11015" max="11015" width="2.5703125" style="295" bestFit="1" customWidth="1"/>
    <col min="11016" max="11016" width="7" style="295" bestFit="1" customWidth="1"/>
    <col min="11017" max="11017" width="7" style="295" customWidth="1"/>
    <col min="11018" max="11018" width="12.5703125" style="295" customWidth="1"/>
    <col min="11019" max="11019" width="12.42578125" style="295" customWidth="1"/>
    <col min="11020" max="11020" width="12.5703125" style="295" customWidth="1"/>
    <col min="11021" max="11021" width="11.42578125" style="295" customWidth="1"/>
    <col min="11022" max="11022" width="13.42578125" style="295" customWidth="1"/>
    <col min="11023" max="11023" width="2.5703125" style="295" bestFit="1" customWidth="1"/>
    <col min="11024" max="11024" width="7.42578125" style="295" bestFit="1" customWidth="1"/>
    <col min="11025" max="11027" width="5.140625" style="295" customWidth="1"/>
    <col min="11028" max="11263" width="8.85546875" style="295"/>
    <col min="11264" max="11264" width="6.85546875" style="295" customWidth="1"/>
    <col min="11265" max="11265" width="7.42578125" style="295" customWidth="1"/>
    <col min="11266" max="11266" width="10.5703125" style="295" customWidth="1"/>
    <col min="11267" max="11267" width="11.5703125" style="295" customWidth="1"/>
    <col min="11268" max="11268" width="13.42578125" style="295" customWidth="1"/>
    <col min="11269" max="11269" width="11.5703125" style="295" customWidth="1"/>
    <col min="11270" max="11270" width="13.140625" style="295" customWidth="1"/>
    <col min="11271" max="11271" width="2.5703125" style="295" bestFit="1" customWidth="1"/>
    <col min="11272" max="11272" width="7" style="295" bestFit="1" customWidth="1"/>
    <col min="11273" max="11273" width="7" style="295" customWidth="1"/>
    <col min="11274" max="11274" width="12.5703125" style="295" customWidth="1"/>
    <col min="11275" max="11275" width="12.42578125" style="295" customWidth="1"/>
    <col min="11276" max="11276" width="12.5703125" style="295" customWidth="1"/>
    <col min="11277" max="11277" width="11.42578125" style="295" customWidth="1"/>
    <col min="11278" max="11278" width="13.42578125" style="295" customWidth="1"/>
    <col min="11279" max="11279" width="2.5703125" style="295" bestFit="1" customWidth="1"/>
    <col min="11280" max="11280" width="7.42578125" style="295" bestFit="1" customWidth="1"/>
    <col min="11281" max="11283" width="5.140625" style="295" customWidth="1"/>
    <col min="11284" max="11519" width="8.85546875" style="295"/>
    <col min="11520" max="11520" width="6.85546875" style="295" customWidth="1"/>
    <col min="11521" max="11521" width="7.42578125" style="295" customWidth="1"/>
    <col min="11522" max="11522" width="10.5703125" style="295" customWidth="1"/>
    <col min="11523" max="11523" width="11.5703125" style="295" customWidth="1"/>
    <col min="11524" max="11524" width="13.42578125" style="295" customWidth="1"/>
    <col min="11525" max="11525" width="11.5703125" style="295" customWidth="1"/>
    <col min="11526" max="11526" width="13.140625" style="295" customWidth="1"/>
    <col min="11527" max="11527" width="2.5703125" style="295" bestFit="1" customWidth="1"/>
    <col min="11528" max="11528" width="7" style="295" bestFit="1" customWidth="1"/>
    <col min="11529" max="11529" width="7" style="295" customWidth="1"/>
    <col min="11530" max="11530" width="12.5703125" style="295" customWidth="1"/>
    <col min="11531" max="11531" width="12.42578125" style="295" customWidth="1"/>
    <col min="11532" max="11532" width="12.5703125" style="295" customWidth="1"/>
    <col min="11533" max="11533" width="11.42578125" style="295" customWidth="1"/>
    <col min="11534" max="11534" width="13.42578125" style="295" customWidth="1"/>
    <col min="11535" max="11535" width="2.5703125" style="295" bestFit="1" customWidth="1"/>
    <col min="11536" max="11536" width="7.42578125" style="295" bestFit="1" customWidth="1"/>
    <col min="11537" max="11539" width="5.140625" style="295" customWidth="1"/>
    <col min="11540" max="11775" width="8.85546875" style="295"/>
    <col min="11776" max="11776" width="6.85546875" style="295" customWidth="1"/>
    <col min="11777" max="11777" width="7.42578125" style="295" customWidth="1"/>
    <col min="11778" max="11778" width="10.5703125" style="295" customWidth="1"/>
    <col min="11779" max="11779" width="11.5703125" style="295" customWidth="1"/>
    <col min="11780" max="11780" width="13.42578125" style="295" customWidth="1"/>
    <col min="11781" max="11781" width="11.5703125" style="295" customWidth="1"/>
    <col min="11782" max="11782" width="13.140625" style="295" customWidth="1"/>
    <col min="11783" max="11783" width="2.5703125" style="295" bestFit="1" customWidth="1"/>
    <col min="11784" max="11784" width="7" style="295" bestFit="1" customWidth="1"/>
    <col min="11785" max="11785" width="7" style="295" customWidth="1"/>
    <col min="11786" max="11786" width="12.5703125" style="295" customWidth="1"/>
    <col min="11787" max="11787" width="12.42578125" style="295" customWidth="1"/>
    <col min="11788" max="11788" width="12.5703125" style="295" customWidth="1"/>
    <col min="11789" max="11789" width="11.42578125" style="295" customWidth="1"/>
    <col min="11790" max="11790" width="13.42578125" style="295" customWidth="1"/>
    <col min="11791" max="11791" width="2.5703125" style="295" bestFit="1" customWidth="1"/>
    <col min="11792" max="11792" width="7.42578125" style="295" bestFit="1" customWidth="1"/>
    <col min="11793" max="11795" width="5.140625" style="295" customWidth="1"/>
    <col min="11796" max="12031" width="8.85546875" style="295"/>
    <col min="12032" max="12032" width="6.85546875" style="295" customWidth="1"/>
    <col min="12033" max="12033" width="7.42578125" style="295" customWidth="1"/>
    <col min="12034" max="12034" width="10.5703125" style="295" customWidth="1"/>
    <col min="12035" max="12035" width="11.5703125" style="295" customWidth="1"/>
    <col min="12036" max="12036" width="13.42578125" style="295" customWidth="1"/>
    <col min="12037" max="12037" width="11.5703125" style="295" customWidth="1"/>
    <col min="12038" max="12038" width="13.140625" style="295" customWidth="1"/>
    <col min="12039" max="12039" width="2.5703125" style="295" bestFit="1" customWidth="1"/>
    <col min="12040" max="12040" width="7" style="295" bestFit="1" customWidth="1"/>
    <col min="12041" max="12041" width="7" style="295" customWidth="1"/>
    <col min="12042" max="12042" width="12.5703125" style="295" customWidth="1"/>
    <col min="12043" max="12043" width="12.42578125" style="295" customWidth="1"/>
    <col min="12044" max="12044" width="12.5703125" style="295" customWidth="1"/>
    <col min="12045" max="12045" width="11.42578125" style="295" customWidth="1"/>
    <col min="12046" max="12046" width="13.42578125" style="295" customWidth="1"/>
    <col min="12047" max="12047" width="2.5703125" style="295" bestFit="1" customWidth="1"/>
    <col min="12048" max="12048" width="7.42578125" style="295" bestFit="1" customWidth="1"/>
    <col min="12049" max="12051" width="5.140625" style="295" customWidth="1"/>
    <col min="12052" max="12287" width="8.85546875" style="295"/>
    <col min="12288" max="12288" width="6.85546875" style="295" customWidth="1"/>
    <col min="12289" max="12289" width="7.42578125" style="295" customWidth="1"/>
    <col min="12290" max="12290" width="10.5703125" style="295" customWidth="1"/>
    <col min="12291" max="12291" width="11.5703125" style="295" customWidth="1"/>
    <col min="12292" max="12292" width="13.42578125" style="295" customWidth="1"/>
    <col min="12293" max="12293" width="11.5703125" style="295" customWidth="1"/>
    <col min="12294" max="12294" width="13.140625" style="295" customWidth="1"/>
    <col min="12295" max="12295" width="2.5703125" style="295" bestFit="1" customWidth="1"/>
    <col min="12296" max="12296" width="7" style="295" bestFit="1" customWidth="1"/>
    <col min="12297" max="12297" width="7" style="295" customWidth="1"/>
    <col min="12298" max="12298" width="12.5703125" style="295" customWidth="1"/>
    <col min="12299" max="12299" width="12.42578125" style="295" customWidth="1"/>
    <col min="12300" max="12300" width="12.5703125" style="295" customWidth="1"/>
    <col min="12301" max="12301" width="11.42578125" style="295" customWidth="1"/>
    <col min="12302" max="12302" width="13.42578125" style="295" customWidth="1"/>
    <col min="12303" max="12303" width="2.5703125" style="295" bestFit="1" customWidth="1"/>
    <col min="12304" max="12304" width="7.42578125" style="295" bestFit="1" customWidth="1"/>
    <col min="12305" max="12307" width="5.140625" style="295" customWidth="1"/>
    <col min="12308" max="12543" width="8.85546875" style="295"/>
    <col min="12544" max="12544" width="6.85546875" style="295" customWidth="1"/>
    <col min="12545" max="12545" width="7.42578125" style="295" customWidth="1"/>
    <col min="12546" max="12546" width="10.5703125" style="295" customWidth="1"/>
    <col min="12547" max="12547" width="11.5703125" style="295" customWidth="1"/>
    <col min="12548" max="12548" width="13.42578125" style="295" customWidth="1"/>
    <col min="12549" max="12549" width="11.5703125" style="295" customWidth="1"/>
    <col min="12550" max="12550" width="13.140625" style="295" customWidth="1"/>
    <col min="12551" max="12551" width="2.5703125" style="295" bestFit="1" customWidth="1"/>
    <col min="12552" max="12552" width="7" style="295" bestFit="1" customWidth="1"/>
    <col min="12553" max="12553" width="7" style="295" customWidth="1"/>
    <col min="12554" max="12554" width="12.5703125" style="295" customWidth="1"/>
    <col min="12555" max="12555" width="12.42578125" style="295" customWidth="1"/>
    <col min="12556" max="12556" width="12.5703125" style="295" customWidth="1"/>
    <col min="12557" max="12557" width="11.42578125" style="295" customWidth="1"/>
    <col min="12558" max="12558" width="13.42578125" style="295" customWidth="1"/>
    <col min="12559" max="12559" width="2.5703125" style="295" bestFit="1" customWidth="1"/>
    <col min="12560" max="12560" width="7.42578125" style="295" bestFit="1" customWidth="1"/>
    <col min="12561" max="12563" width="5.140625" style="295" customWidth="1"/>
    <col min="12564" max="12799" width="8.85546875" style="295"/>
    <col min="12800" max="12800" width="6.85546875" style="295" customWidth="1"/>
    <col min="12801" max="12801" width="7.42578125" style="295" customWidth="1"/>
    <col min="12802" max="12802" width="10.5703125" style="295" customWidth="1"/>
    <col min="12803" max="12803" width="11.5703125" style="295" customWidth="1"/>
    <col min="12804" max="12804" width="13.42578125" style="295" customWidth="1"/>
    <col min="12805" max="12805" width="11.5703125" style="295" customWidth="1"/>
    <col min="12806" max="12806" width="13.140625" style="295" customWidth="1"/>
    <col min="12807" max="12807" width="2.5703125" style="295" bestFit="1" customWidth="1"/>
    <col min="12808" max="12808" width="7" style="295" bestFit="1" customWidth="1"/>
    <col min="12809" max="12809" width="7" style="295" customWidth="1"/>
    <col min="12810" max="12810" width="12.5703125" style="295" customWidth="1"/>
    <col min="12811" max="12811" width="12.42578125" style="295" customWidth="1"/>
    <col min="12812" max="12812" width="12.5703125" style="295" customWidth="1"/>
    <col min="12813" max="12813" width="11.42578125" style="295" customWidth="1"/>
    <col min="12814" max="12814" width="13.42578125" style="295" customWidth="1"/>
    <col min="12815" max="12815" width="2.5703125" style="295" bestFit="1" customWidth="1"/>
    <col min="12816" max="12816" width="7.42578125" style="295" bestFit="1" customWidth="1"/>
    <col min="12817" max="12819" width="5.140625" style="295" customWidth="1"/>
    <col min="12820" max="13055" width="8.85546875" style="295"/>
    <col min="13056" max="13056" width="6.85546875" style="295" customWidth="1"/>
    <col min="13057" max="13057" width="7.42578125" style="295" customWidth="1"/>
    <col min="13058" max="13058" width="10.5703125" style="295" customWidth="1"/>
    <col min="13059" max="13059" width="11.5703125" style="295" customWidth="1"/>
    <col min="13060" max="13060" width="13.42578125" style="295" customWidth="1"/>
    <col min="13061" max="13061" width="11.5703125" style="295" customWidth="1"/>
    <col min="13062" max="13062" width="13.140625" style="295" customWidth="1"/>
    <col min="13063" max="13063" width="2.5703125" style="295" bestFit="1" customWidth="1"/>
    <col min="13064" max="13064" width="7" style="295" bestFit="1" customWidth="1"/>
    <col min="13065" max="13065" width="7" style="295" customWidth="1"/>
    <col min="13066" max="13066" width="12.5703125" style="295" customWidth="1"/>
    <col min="13067" max="13067" width="12.42578125" style="295" customWidth="1"/>
    <col min="13068" max="13068" width="12.5703125" style="295" customWidth="1"/>
    <col min="13069" max="13069" width="11.42578125" style="295" customWidth="1"/>
    <col min="13070" max="13070" width="13.42578125" style="295" customWidth="1"/>
    <col min="13071" max="13071" width="2.5703125" style="295" bestFit="1" customWidth="1"/>
    <col min="13072" max="13072" width="7.42578125" style="295" bestFit="1" customWidth="1"/>
    <col min="13073" max="13075" width="5.140625" style="295" customWidth="1"/>
    <col min="13076" max="13311" width="8.85546875" style="295"/>
    <col min="13312" max="13312" width="6.85546875" style="295" customWidth="1"/>
    <col min="13313" max="13313" width="7.42578125" style="295" customWidth="1"/>
    <col min="13314" max="13314" width="10.5703125" style="295" customWidth="1"/>
    <col min="13315" max="13315" width="11.5703125" style="295" customWidth="1"/>
    <col min="13316" max="13316" width="13.42578125" style="295" customWidth="1"/>
    <col min="13317" max="13317" width="11.5703125" style="295" customWidth="1"/>
    <col min="13318" max="13318" width="13.140625" style="295" customWidth="1"/>
    <col min="13319" max="13319" width="2.5703125" style="295" bestFit="1" customWidth="1"/>
    <col min="13320" max="13320" width="7" style="295" bestFit="1" customWidth="1"/>
    <col min="13321" max="13321" width="7" style="295" customWidth="1"/>
    <col min="13322" max="13322" width="12.5703125" style="295" customWidth="1"/>
    <col min="13323" max="13323" width="12.42578125" style="295" customWidth="1"/>
    <col min="13324" max="13324" width="12.5703125" style="295" customWidth="1"/>
    <col min="13325" max="13325" width="11.42578125" style="295" customWidth="1"/>
    <col min="13326" max="13326" width="13.42578125" style="295" customWidth="1"/>
    <col min="13327" max="13327" width="2.5703125" style="295" bestFit="1" customWidth="1"/>
    <col min="13328" max="13328" width="7.42578125" style="295" bestFit="1" customWidth="1"/>
    <col min="13329" max="13331" width="5.140625" style="295" customWidth="1"/>
    <col min="13332" max="13567" width="8.85546875" style="295"/>
    <col min="13568" max="13568" width="6.85546875" style="295" customWidth="1"/>
    <col min="13569" max="13569" width="7.42578125" style="295" customWidth="1"/>
    <col min="13570" max="13570" width="10.5703125" style="295" customWidth="1"/>
    <col min="13571" max="13571" width="11.5703125" style="295" customWidth="1"/>
    <col min="13572" max="13572" width="13.42578125" style="295" customWidth="1"/>
    <col min="13573" max="13573" width="11.5703125" style="295" customWidth="1"/>
    <col min="13574" max="13574" width="13.140625" style="295" customWidth="1"/>
    <col min="13575" max="13575" width="2.5703125" style="295" bestFit="1" customWidth="1"/>
    <col min="13576" max="13576" width="7" style="295" bestFit="1" customWidth="1"/>
    <col min="13577" max="13577" width="7" style="295" customWidth="1"/>
    <col min="13578" max="13578" width="12.5703125" style="295" customWidth="1"/>
    <col min="13579" max="13579" width="12.42578125" style="295" customWidth="1"/>
    <col min="13580" max="13580" width="12.5703125" style="295" customWidth="1"/>
    <col min="13581" max="13581" width="11.42578125" style="295" customWidth="1"/>
    <col min="13582" max="13582" width="13.42578125" style="295" customWidth="1"/>
    <col min="13583" max="13583" width="2.5703125" style="295" bestFit="1" customWidth="1"/>
    <col min="13584" max="13584" width="7.42578125" style="295" bestFit="1" customWidth="1"/>
    <col min="13585" max="13587" width="5.140625" style="295" customWidth="1"/>
    <col min="13588" max="13823" width="8.85546875" style="295"/>
    <col min="13824" max="13824" width="6.85546875" style="295" customWidth="1"/>
    <col min="13825" max="13825" width="7.42578125" style="295" customWidth="1"/>
    <col min="13826" max="13826" width="10.5703125" style="295" customWidth="1"/>
    <col min="13827" max="13827" width="11.5703125" style="295" customWidth="1"/>
    <col min="13828" max="13828" width="13.42578125" style="295" customWidth="1"/>
    <col min="13829" max="13829" width="11.5703125" style="295" customWidth="1"/>
    <col min="13830" max="13830" width="13.140625" style="295" customWidth="1"/>
    <col min="13831" max="13831" width="2.5703125" style="295" bestFit="1" customWidth="1"/>
    <col min="13832" max="13832" width="7" style="295" bestFit="1" customWidth="1"/>
    <col min="13833" max="13833" width="7" style="295" customWidth="1"/>
    <col min="13834" max="13834" width="12.5703125" style="295" customWidth="1"/>
    <col min="13835" max="13835" width="12.42578125" style="295" customWidth="1"/>
    <col min="13836" max="13836" width="12.5703125" style="295" customWidth="1"/>
    <col min="13837" max="13837" width="11.42578125" style="295" customWidth="1"/>
    <col min="13838" max="13838" width="13.42578125" style="295" customWidth="1"/>
    <col min="13839" max="13839" width="2.5703125" style="295" bestFit="1" customWidth="1"/>
    <col min="13840" max="13840" width="7.42578125" style="295" bestFit="1" customWidth="1"/>
    <col min="13841" max="13843" width="5.140625" style="295" customWidth="1"/>
    <col min="13844" max="14079" width="8.85546875" style="295"/>
    <col min="14080" max="14080" width="6.85546875" style="295" customWidth="1"/>
    <col min="14081" max="14081" width="7.42578125" style="295" customWidth="1"/>
    <col min="14082" max="14082" width="10.5703125" style="295" customWidth="1"/>
    <col min="14083" max="14083" width="11.5703125" style="295" customWidth="1"/>
    <col min="14084" max="14084" width="13.42578125" style="295" customWidth="1"/>
    <col min="14085" max="14085" width="11.5703125" style="295" customWidth="1"/>
    <col min="14086" max="14086" width="13.140625" style="295" customWidth="1"/>
    <col min="14087" max="14087" width="2.5703125" style="295" bestFit="1" customWidth="1"/>
    <col min="14088" max="14088" width="7" style="295" bestFit="1" customWidth="1"/>
    <col min="14089" max="14089" width="7" style="295" customWidth="1"/>
    <col min="14090" max="14090" width="12.5703125" style="295" customWidth="1"/>
    <col min="14091" max="14091" width="12.42578125" style="295" customWidth="1"/>
    <col min="14092" max="14092" width="12.5703125" style="295" customWidth="1"/>
    <col min="14093" max="14093" width="11.42578125" style="295" customWidth="1"/>
    <col min="14094" max="14094" width="13.42578125" style="295" customWidth="1"/>
    <col min="14095" max="14095" width="2.5703125" style="295" bestFit="1" customWidth="1"/>
    <col min="14096" max="14096" width="7.42578125" style="295" bestFit="1" customWidth="1"/>
    <col min="14097" max="14099" width="5.140625" style="295" customWidth="1"/>
    <col min="14100" max="14335" width="8.85546875" style="295"/>
    <col min="14336" max="14336" width="6.85546875" style="295" customWidth="1"/>
    <col min="14337" max="14337" width="7.42578125" style="295" customWidth="1"/>
    <col min="14338" max="14338" width="10.5703125" style="295" customWidth="1"/>
    <col min="14339" max="14339" width="11.5703125" style="295" customWidth="1"/>
    <col min="14340" max="14340" width="13.42578125" style="295" customWidth="1"/>
    <col min="14341" max="14341" width="11.5703125" style="295" customWidth="1"/>
    <col min="14342" max="14342" width="13.140625" style="295" customWidth="1"/>
    <col min="14343" max="14343" width="2.5703125" style="295" bestFit="1" customWidth="1"/>
    <col min="14344" max="14344" width="7" style="295" bestFit="1" customWidth="1"/>
    <col min="14345" max="14345" width="7" style="295" customWidth="1"/>
    <col min="14346" max="14346" width="12.5703125" style="295" customWidth="1"/>
    <col min="14347" max="14347" width="12.42578125" style="295" customWidth="1"/>
    <col min="14348" max="14348" width="12.5703125" style="295" customWidth="1"/>
    <col min="14349" max="14349" width="11.42578125" style="295" customWidth="1"/>
    <col min="14350" max="14350" width="13.42578125" style="295" customWidth="1"/>
    <col min="14351" max="14351" width="2.5703125" style="295" bestFit="1" customWidth="1"/>
    <col min="14352" max="14352" width="7.42578125" style="295" bestFit="1" customWidth="1"/>
    <col min="14353" max="14355" width="5.140625" style="295" customWidth="1"/>
    <col min="14356" max="14591" width="8.85546875" style="295"/>
    <col min="14592" max="14592" width="6.85546875" style="295" customWidth="1"/>
    <col min="14593" max="14593" width="7.42578125" style="295" customWidth="1"/>
    <col min="14594" max="14594" width="10.5703125" style="295" customWidth="1"/>
    <col min="14595" max="14595" width="11.5703125" style="295" customWidth="1"/>
    <col min="14596" max="14596" width="13.42578125" style="295" customWidth="1"/>
    <col min="14597" max="14597" width="11.5703125" style="295" customWidth="1"/>
    <col min="14598" max="14598" width="13.140625" style="295" customWidth="1"/>
    <col min="14599" max="14599" width="2.5703125" style="295" bestFit="1" customWidth="1"/>
    <col min="14600" max="14600" width="7" style="295" bestFit="1" customWidth="1"/>
    <col min="14601" max="14601" width="7" style="295" customWidth="1"/>
    <col min="14602" max="14602" width="12.5703125" style="295" customWidth="1"/>
    <col min="14603" max="14603" width="12.42578125" style="295" customWidth="1"/>
    <col min="14604" max="14604" width="12.5703125" style="295" customWidth="1"/>
    <col min="14605" max="14605" width="11.42578125" style="295" customWidth="1"/>
    <col min="14606" max="14606" width="13.42578125" style="295" customWidth="1"/>
    <col min="14607" max="14607" width="2.5703125" style="295" bestFit="1" customWidth="1"/>
    <col min="14608" max="14608" width="7.42578125" style="295" bestFit="1" customWidth="1"/>
    <col min="14609" max="14611" width="5.140625" style="295" customWidth="1"/>
    <col min="14612" max="14847" width="8.85546875" style="295"/>
    <col min="14848" max="14848" width="6.85546875" style="295" customWidth="1"/>
    <col min="14849" max="14849" width="7.42578125" style="295" customWidth="1"/>
    <col min="14850" max="14850" width="10.5703125" style="295" customWidth="1"/>
    <col min="14851" max="14851" width="11.5703125" style="295" customWidth="1"/>
    <col min="14852" max="14852" width="13.42578125" style="295" customWidth="1"/>
    <col min="14853" max="14853" width="11.5703125" style="295" customWidth="1"/>
    <col min="14854" max="14854" width="13.140625" style="295" customWidth="1"/>
    <col min="14855" max="14855" width="2.5703125" style="295" bestFit="1" customWidth="1"/>
    <col min="14856" max="14856" width="7" style="295" bestFit="1" customWidth="1"/>
    <col min="14857" max="14857" width="7" style="295" customWidth="1"/>
    <col min="14858" max="14858" width="12.5703125" style="295" customWidth="1"/>
    <col min="14859" max="14859" width="12.42578125" style="295" customWidth="1"/>
    <col min="14860" max="14860" width="12.5703125" style="295" customWidth="1"/>
    <col min="14861" max="14861" width="11.42578125" style="295" customWidth="1"/>
    <col min="14862" max="14862" width="13.42578125" style="295" customWidth="1"/>
    <col min="14863" max="14863" width="2.5703125" style="295" bestFit="1" customWidth="1"/>
    <col min="14864" max="14864" width="7.42578125" style="295" bestFit="1" customWidth="1"/>
    <col min="14865" max="14867" width="5.140625" style="295" customWidth="1"/>
    <col min="14868" max="15103" width="8.85546875" style="295"/>
    <col min="15104" max="15104" width="6.85546875" style="295" customWidth="1"/>
    <col min="15105" max="15105" width="7.42578125" style="295" customWidth="1"/>
    <col min="15106" max="15106" width="10.5703125" style="295" customWidth="1"/>
    <col min="15107" max="15107" width="11.5703125" style="295" customWidth="1"/>
    <col min="15108" max="15108" width="13.42578125" style="295" customWidth="1"/>
    <col min="15109" max="15109" width="11.5703125" style="295" customWidth="1"/>
    <col min="15110" max="15110" width="13.140625" style="295" customWidth="1"/>
    <col min="15111" max="15111" width="2.5703125" style="295" bestFit="1" customWidth="1"/>
    <col min="15112" max="15112" width="7" style="295" bestFit="1" customWidth="1"/>
    <col min="15113" max="15113" width="7" style="295" customWidth="1"/>
    <col min="15114" max="15114" width="12.5703125" style="295" customWidth="1"/>
    <col min="15115" max="15115" width="12.42578125" style="295" customWidth="1"/>
    <col min="15116" max="15116" width="12.5703125" style="295" customWidth="1"/>
    <col min="15117" max="15117" width="11.42578125" style="295" customWidth="1"/>
    <col min="15118" max="15118" width="13.42578125" style="295" customWidth="1"/>
    <col min="15119" max="15119" width="2.5703125" style="295" bestFit="1" customWidth="1"/>
    <col min="15120" max="15120" width="7.42578125" style="295" bestFit="1" customWidth="1"/>
    <col min="15121" max="15123" width="5.140625" style="295" customWidth="1"/>
    <col min="15124" max="15359" width="8.85546875" style="295"/>
    <col min="15360" max="15360" width="6.85546875" style="295" customWidth="1"/>
    <col min="15361" max="15361" width="7.42578125" style="295" customWidth="1"/>
    <col min="15362" max="15362" width="10.5703125" style="295" customWidth="1"/>
    <col min="15363" max="15363" width="11.5703125" style="295" customWidth="1"/>
    <col min="15364" max="15364" width="13.42578125" style="295" customWidth="1"/>
    <col min="15365" max="15365" width="11.5703125" style="295" customWidth="1"/>
    <col min="15366" max="15366" width="13.140625" style="295" customWidth="1"/>
    <col min="15367" max="15367" width="2.5703125" style="295" bestFit="1" customWidth="1"/>
    <col min="15368" max="15368" width="7" style="295" bestFit="1" customWidth="1"/>
    <col min="15369" max="15369" width="7" style="295" customWidth="1"/>
    <col min="15370" max="15370" width="12.5703125" style="295" customWidth="1"/>
    <col min="15371" max="15371" width="12.42578125" style="295" customWidth="1"/>
    <col min="15372" max="15372" width="12.5703125" style="295" customWidth="1"/>
    <col min="15373" max="15373" width="11.42578125" style="295" customWidth="1"/>
    <col min="15374" max="15374" width="13.42578125" style="295" customWidth="1"/>
    <col min="15375" max="15375" width="2.5703125" style="295" bestFit="1" customWidth="1"/>
    <col min="15376" max="15376" width="7.42578125" style="295" bestFit="1" customWidth="1"/>
    <col min="15377" max="15379" width="5.140625" style="295" customWidth="1"/>
    <col min="15380" max="15615" width="8.85546875" style="295"/>
    <col min="15616" max="15616" width="6.85546875" style="295" customWidth="1"/>
    <col min="15617" max="15617" width="7.42578125" style="295" customWidth="1"/>
    <col min="15618" max="15618" width="10.5703125" style="295" customWidth="1"/>
    <col min="15619" max="15619" width="11.5703125" style="295" customWidth="1"/>
    <col min="15620" max="15620" width="13.42578125" style="295" customWidth="1"/>
    <col min="15621" max="15621" width="11.5703125" style="295" customWidth="1"/>
    <col min="15622" max="15622" width="13.140625" style="295" customWidth="1"/>
    <col min="15623" max="15623" width="2.5703125" style="295" bestFit="1" customWidth="1"/>
    <col min="15624" max="15624" width="7" style="295" bestFit="1" customWidth="1"/>
    <col min="15625" max="15625" width="7" style="295" customWidth="1"/>
    <col min="15626" max="15626" width="12.5703125" style="295" customWidth="1"/>
    <col min="15627" max="15627" width="12.42578125" style="295" customWidth="1"/>
    <col min="15628" max="15628" width="12.5703125" style="295" customWidth="1"/>
    <col min="15629" max="15629" width="11.42578125" style="295" customWidth="1"/>
    <col min="15630" max="15630" width="13.42578125" style="295" customWidth="1"/>
    <col min="15631" max="15631" width="2.5703125" style="295" bestFit="1" customWidth="1"/>
    <col min="15632" max="15632" width="7.42578125" style="295" bestFit="1" customWidth="1"/>
    <col min="15633" max="15635" width="5.140625" style="295" customWidth="1"/>
    <col min="15636" max="15871" width="8.85546875" style="295"/>
    <col min="15872" max="15872" width="6.85546875" style="295" customWidth="1"/>
    <col min="15873" max="15873" width="7.42578125" style="295" customWidth="1"/>
    <col min="15874" max="15874" width="10.5703125" style="295" customWidth="1"/>
    <col min="15875" max="15875" width="11.5703125" style="295" customWidth="1"/>
    <col min="15876" max="15876" width="13.42578125" style="295" customWidth="1"/>
    <col min="15877" max="15877" width="11.5703125" style="295" customWidth="1"/>
    <col min="15878" max="15878" width="13.140625" style="295" customWidth="1"/>
    <col min="15879" max="15879" width="2.5703125" style="295" bestFit="1" customWidth="1"/>
    <col min="15880" max="15880" width="7" style="295" bestFit="1" customWidth="1"/>
    <col min="15881" max="15881" width="7" style="295" customWidth="1"/>
    <col min="15882" max="15882" width="12.5703125" style="295" customWidth="1"/>
    <col min="15883" max="15883" width="12.42578125" style="295" customWidth="1"/>
    <col min="15884" max="15884" width="12.5703125" style="295" customWidth="1"/>
    <col min="15885" max="15885" width="11.42578125" style="295" customWidth="1"/>
    <col min="15886" max="15886" width="13.42578125" style="295" customWidth="1"/>
    <col min="15887" max="15887" width="2.5703125" style="295" bestFit="1" customWidth="1"/>
    <col min="15888" max="15888" width="7.42578125" style="295" bestFit="1" customWidth="1"/>
    <col min="15889" max="15891" width="5.140625" style="295" customWidth="1"/>
    <col min="15892" max="16127" width="8.85546875" style="295"/>
    <col min="16128" max="16128" width="6.85546875" style="295" customWidth="1"/>
    <col min="16129" max="16129" width="7.42578125" style="295" customWidth="1"/>
    <col min="16130" max="16130" width="10.5703125" style="295" customWidth="1"/>
    <col min="16131" max="16131" width="11.5703125" style="295" customWidth="1"/>
    <col min="16132" max="16132" width="13.42578125" style="295" customWidth="1"/>
    <col min="16133" max="16133" width="11.5703125" style="295" customWidth="1"/>
    <col min="16134" max="16134" width="13.140625" style="295" customWidth="1"/>
    <col min="16135" max="16135" width="2.5703125" style="295" bestFit="1" customWidth="1"/>
    <col min="16136" max="16136" width="7" style="295" bestFit="1" customWidth="1"/>
    <col min="16137" max="16137" width="7" style="295" customWidth="1"/>
    <col min="16138" max="16138" width="12.5703125" style="295" customWidth="1"/>
    <col min="16139" max="16139" width="12.42578125" style="295" customWidth="1"/>
    <col min="16140" max="16140" width="12.5703125" style="295" customWidth="1"/>
    <col min="16141" max="16141" width="11.42578125" style="295" customWidth="1"/>
    <col min="16142" max="16142" width="13.42578125" style="295" customWidth="1"/>
    <col min="16143" max="16143" width="2.5703125" style="295" bestFit="1" customWidth="1"/>
    <col min="16144" max="16144" width="7.42578125" style="295" bestFit="1" customWidth="1"/>
    <col min="16145" max="16147" width="5.140625" style="295" customWidth="1"/>
    <col min="16148" max="16383" width="8.85546875" style="295"/>
    <col min="16384" max="16384" width="9.140625" style="295" customWidth="1"/>
  </cols>
  <sheetData>
    <row r="1" spans="1:17" s="103" customFormat="1" ht="20.100000000000001" customHeight="1" x14ac:dyDescent="0.35">
      <c r="A1" s="103" t="s">
        <v>538</v>
      </c>
    </row>
    <row r="2" spans="1:17" ht="27" customHeight="1" x14ac:dyDescent="0.2">
      <c r="A2" s="649" t="s">
        <v>539</v>
      </c>
      <c r="B2" s="649"/>
      <c r="C2" s="649"/>
      <c r="D2" s="649"/>
      <c r="E2" s="649"/>
      <c r="F2" s="649"/>
      <c r="G2" s="649"/>
      <c r="H2" s="294"/>
      <c r="I2" s="294"/>
      <c r="J2" s="294"/>
      <c r="K2" s="294"/>
      <c r="L2" s="294"/>
      <c r="M2" s="294"/>
      <c r="N2" s="294"/>
    </row>
    <row r="3" spans="1:17" ht="26.1" customHeight="1" thickBot="1" x14ac:dyDescent="0.3">
      <c r="A3" s="650" t="s">
        <v>334</v>
      </c>
      <c r="B3" s="651"/>
      <c r="C3" s="652"/>
      <c r="D3" s="653"/>
      <c r="E3" s="653"/>
      <c r="F3" s="654"/>
      <c r="G3" s="294"/>
      <c r="H3" s="655"/>
      <c r="I3" s="656"/>
      <c r="J3" s="656"/>
      <c r="K3" s="656"/>
      <c r="L3" s="656"/>
      <c r="M3" s="656"/>
      <c r="N3" s="656"/>
      <c r="O3" s="656"/>
    </row>
    <row r="4" spans="1:17" x14ac:dyDescent="0.2">
      <c r="A4" s="657" t="s">
        <v>512</v>
      </c>
      <c r="B4" s="658"/>
      <c r="C4" s="659"/>
      <c r="D4" s="659"/>
      <c r="E4" s="659"/>
      <c r="F4" s="659"/>
      <c r="G4" s="660"/>
      <c r="H4" s="661" t="s">
        <v>513</v>
      </c>
      <c r="I4" s="662"/>
      <c r="J4" s="662"/>
      <c r="K4" s="662"/>
      <c r="L4" s="662"/>
      <c r="M4" s="662"/>
      <c r="N4" s="297">
        <v>0.04</v>
      </c>
    </row>
    <row r="5" spans="1:17" s="305" customFormat="1" ht="48" x14ac:dyDescent="0.25">
      <c r="A5" s="298" t="s">
        <v>514</v>
      </c>
      <c r="B5" s="299" t="s">
        <v>515</v>
      </c>
      <c r="C5" s="300" t="s">
        <v>516</v>
      </c>
      <c r="D5" s="300" t="s">
        <v>517</v>
      </c>
      <c r="E5" s="300" t="s">
        <v>518</v>
      </c>
      <c r="F5" s="300" t="s">
        <v>519</v>
      </c>
      <c r="G5" s="301" t="s">
        <v>520</v>
      </c>
      <c r="H5" s="298" t="s">
        <v>514</v>
      </c>
      <c r="I5" s="302" t="s">
        <v>515</v>
      </c>
      <c r="J5" s="303" t="s">
        <v>521</v>
      </c>
      <c r="K5" s="303" t="s">
        <v>517</v>
      </c>
      <c r="L5" s="303" t="s">
        <v>518</v>
      </c>
      <c r="M5" s="303" t="s">
        <v>519</v>
      </c>
      <c r="N5" s="304" t="s">
        <v>520</v>
      </c>
      <c r="Q5" s="306"/>
    </row>
    <row r="6" spans="1:17" x14ac:dyDescent="0.2">
      <c r="A6" s="307">
        <v>0</v>
      </c>
      <c r="B6" s="308">
        <v>2024</v>
      </c>
      <c r="C6" s="309"/>
      <c r="D6" s="309"/>
      <c r="E6" s="309"/>
      <c r="F6" s="309"/>
      <c r="G6" s="310">
        <f t="shared" ref="G6:G38" si="0">-C6-D6+E6+F6</f>
        <v>0</v>
      </c>
      <c r="H6" s="311">
        <f t="shared" ref="H6:I38" si="1">A6</f>
        <v>0</v>
      </c>
      <c r="I6" s="312">
        <f t="shared" si="1"/>
        <v>2024</v>
      </c>
      <c r="J6" s="313">
        <f t="shared" ref="J6:J38" si="2">C6/POWER(1+$N$4,A6)</f>
        <v>0</v>
      </c>
      <c r="K6" s="313">
        <f t="shared" ref="K6:K38" si="3">D6/POWER(1+$N$4,A6)</f>
        <v>0</v>
      </c>
      <c r="L6" s="313">
        <f t="shared" ref="L6:L38" si="4">E6/POWER(1+$N$4,A6)</f>
        <v>0</v>
      </c>
      <c r="M6" s="313">
        <f t="shared" ref="M6:M38" si="5">F6/POWER(1+$N$4,A6)</f>
        <v>0</v>
      </c>
      <c r="N6" s="310">
        <f t="shared" ref="N6:N38" si="6">-J6-K6+L6+M6</f>
        <v>0</v>
      </c>
    </row>
    <row r="7" spans="1:17" x14ac:dyDescent="0.2">
      <c r="A7" s="307">
        <v>1</v>
      </c>
      <c r="B7" s="308">
        <v>2025</v>
      </c>
      <c r="C7" s="309"/>
      <c r="D7" s="309"/>
      <c r="E7" s="309"/>
      <c r="F7" s="309"/>
      <c r="G7" s="310">
        <f t="shared" si="0"/>
        <v>0</v>
      </c>
      <c r="H7" s="311">
        <f t="shared" si="1"/>
        <v>1</v>
      </c>
      <c r="I7" s="312">
        <f t="shared" si="1"/>
        <v>2025</v>
      </c>
      <c r="J7" s="313">
        <f t="shared" si="2"/>
        <v>0</v>
      </c>
      <c r="K7" s="313">
        <f t="shared" si="3"/>
        <v>0</v>
      </c>
      <c r="L7" s="313">
        <f t="shared" si="4"/>
        <v>0</v>
      </c>
      <c r="M7" s="313">
        <f t="shared" si="5"/>
        <v>0</v>
      </c>
      <c r="N7" s="310">
        <f t="shared" si="6"/>
        <v>0</v>
      </c>
    </row>
    <row r="8" spans="1:17" x14ac:dyDescent="0.2">
      <c r="A8" s="307">
        <v>2</v>
      </c>
      <c r="B8" s="308">
        <v>2026</v>
      </c>
      <c r="C8" s="309"/>
      <c r="D8" s="309"/>
      <c r="E8" s="309"/>
      <c r="F8" s="309"/>
      <c r="G8" s="310">
        <f t="shared" si="0"/>
        <v>0</v>
      </c>
      <c r="H8" s="311">
        <f t="shared" si="1"/>
        <v>2</v>
      </c>
      <c r="I8" s="312">
        <f t="shared" si="1"/>
        <v>2026</v>
      </c>
      <c r="J8" s="313">
        <f t="shared" si="2"/>
        <v>0</v>
      </c>
      <c r="K8" s="313">
        <f t="shared" si="3"/>
        <v>0</v>
      </c>
      <c r="L8" s="313">
        <f t="shared" si="4"/>
        <v>0</v>
      </c>
      <c r="M8" s="313">
        <f t="shared" si="5"/>
        <v>0</v>
      </c>
      <c r="N8" s="310">
        <f t="shared" si="6"/>
        <v>0</v>
      </c>
    </row>
    <row r="9" spans="1:17" x14ac:dyDescent="0.2">
      <c r="A9" s="307">
        <v>3</v>
      </c>
      <c r="B9" s="308">
        <v>2027</v>
      </c>
      <c r="C9" s="309"/>
      <c r="D9" s="309"/>
      <c r="E9" s="309"/>
      <c r="F9" s="309"/>
      <c r="G9" s="310">
        <f t="shared" si="0"/>
        <v>0</v>
      </c>
      <c r="H9" s="311">
        <f t="shared" si="1"/>
        <v>3</v>
      </c>
      <c r="I9" s="312">
        <f t="shared" si="1"/>
        <v>2027</v>
      </c>
      <c r="J9" s="313">
        <f t="shared" si="2"/>
        <v>0</v>
      </c>
      <c r="K9" s="313">
        <f t="shared" si="3"/>
        <v>0</v>
      </c>
      <c r="L9" s="313">
        <f t="shared" si="4"/>
        <v>0</v>
      </c>
      <c r="M9" s="313">
        <f t="shared" si="5"/>
        <v>0</v>
      </c>
      <c r="N9" s="310">
        <f t="shared" si="6"/>
        <v>0</v>
      </c>
    </row>
    <row r="10" spans="1:17" x14ac:dyDescent="0.2">
      <c r="A10" s="307">
        <v>4</v>
      </c>
      <c r="B10" s="308">
        <v>2028</v>
      </c>
      <c r="C10" s="309"/>
      <c r="D10" s="309"/>
      <c r="E10" s="309"/>
      <c r="F10" s="309"/>
      <c r="G10" s="310">
        <f t="shared" si="0"/>
        <v>0</v>
      </c>
      <c r="H10" s="311">
        <f t="shared" si="1"/>
        <v>4</v>
      </c>
      <c r="I10" s="312">
        <f t="shared" si="1"/>
        <v>2028</v>
      </c>
      <c r="J10" s="313">
        <f t="shared" si="2"/>
        <v>0</v>
      </c>
      <c r="K10" s="313">
        <f t="shared" si="3"/>
        <v>0</v>
      </c>
      <c r="L10" s="313">
        <f t="shared" si="4"/>
        <v>0</v>
      </c>
      <c r="M10" s="313">
        <f t="shared" si="5"/>
        <v>0</v>
      </c>
      <c r="N10" s="310">
        <f t="shared" si="6"/>
        <v>0</v>
      </c>
    </row>
    <row r="11" spans="1:17" x14ac:dyDescent="0.2">
      <c r="A11" s="307">
        <v>5</v>
      </c>
      <c r="B11" s="308">
        <v>2029</v>
      </c>
      <c r="C11" s="309"/>
      <c r="D11" s="309"/>
      <c r="E11" s="309"/>
      <c r="F11" s="309"/>
      <c r="G11" s="310">
        <f t="shared" si="0"/>
        <v>0</v>
      </c>
      <c r="H11" s="311">
        <f t="shared" si="1"/>
        <v>5</v>
      </c>
      <c r="I11" s="312">
        <f t="shared" si="1"/>
        <v>2029</v>
      </c>
      <c r="J11" s="313">
        <f t="shared" si="2"/>
        <v>0</v>
      </c>
      <c r="K11" s="313">
        <f t="shared" si="3"/>
        <v>0</v>
      </c>
      <c r="L11" s="313">
        <f t="shared" si="4"/>
        <v>0</v>
      </c>
      <c r="M11" s="313">
        <f t="shared" si="5"/>
        <v>0</v>
      </c>
      <c r="N11" s="310">
        <f t="shared" si="6"/>
        <v>0</v>
      </c>
    </row>
    <row r="12" spans="1:17" x14ac:dyDescent="0.2">
      <c r="A12" s="307">
        <v>6</v>
      </c>
      <c r="B12" s="308">
        <v>2030</v>
      </c>
      <c r="C12" s="309"/>
      <c r="D12" s="309"/>
      <c r="E12" s="309"/>
      <c r="F12" s="309"/>
      <c r="G12" s="310">
        <f t="shared" si="0"/>
        <v>0</v>
      </c>
      <c r="H12" s="311">
        <f t="shared" si="1"/>
        <v>6</v>
      </c>
      <c r="I12" s="312">
        <f t="shared" si="1"/>
        <v>2030</v>
      </c>
      <c r="J12" s="313">
        <f t="shared" si="2"/>
        <v>0</v>
      </c>
      <c r="K12" s="313">
        <f t="shared" si="3"/>
        <v>0</v>
      </c>
      <c r="L12" s="313">
        <f t="shared" si="4"/>
        <v>0</v>
      </c>
      <c r="M12" s="313">
        <f t="shared" si="5"/>
        <v>0</v>
      </c>
      <c r="N12" s="310">
        <f t="shared" si="6"/>
        <v>0</v>
      </c>
    </row>
    <row r="13" spans="1:17" x14ac:dyDescent="0.2">
      <c r="A13" s="307">
        <v>7</v>
      </c>
      <c r="B13" s="308">
        <v>2031</v>
      </c>
      <c r="C13" s="309"/>
      <c r="D13" s="309"/>
      <c r="E13" s="309"/>
      <c r="F13" s="309"/>
      <c r="G13" s="310">
        <f t="shared" si="0"/>
        <v>0</v>
      </c>
      <c r="H13" s="311">
        <f t="shared" si="1"/>
        <v>7</v>
      </c>
      <c r="I13" s="312">
        <f t="shared" si="1"/>
        <v>2031</v>
      </c>
      <c r="J13" s="313">
        <f t="shared" si="2"/>
        <v>0</v>
      </c>
      <c r="K13" s="313">
        <f t="shared" si="3"/>
        <v>0</v>
      </c>
      <c r="L13" s="313">
        <f t="shared" si="4"/>
        <v>0</v>
      </c>
      <c r="M13" s="313">
        <f t="shared" si="5"/>
        <v>0</v>
      </c>
      <c r="N13" s="310">
        <f t="shared" si="6"/>
        <v>0</v>
      </c>
    </row>
    <row r="14" spans="1:17" x14ac:dyDescent="0.2">
      <c r="A14" s="307">
        <v>8</v>
      </c>
      <c r="B14" s="308">
        <v>2032</v>
      </c>
      <c r="C14" s="309"/>
      <c r="D14" s="309"/>
      <c r="E14" s="309"/>
      <c r="F14" s="309"/>
      <c r="G14" s="310">
        <f t="shared" si="0"/>
        <v>0</v>
      </c>
      <c r="H14" s="311">
        <f t="shared" si="1"/>
        <v>8</v>
      </c>
      <c r="I14" s="312">
        <f t="shared" si="1"/>
        <v>2032</v>
      </c>
      <c r="J14" s="313">
        <f t="shared" si="2"/>
        <v>0</v>
      </c>
      <c r="K14" s="313">
        <f t="shared" si="3"/>
        <v>0</v>
      </c>
      <c r="L14" s="313">
        <f t="shared" si="4"/>
        <v>0</v>
      </c>
      <c r="M14" s="313">
        <f t="shared" si="5"/>
        <v>0</v>
      </c>
      <c r="N14" s="310">
        <f t="shared" si="6"/>
        <v>0</v>
      </c>
    </row>
    <row r="15" spans="1:17" x14ac:dyDescent="0.2">
      <c r="A15" s="307">
        <v>9</v>
      </c>
      <c r="B15" s="308">
        <v>2033</v>
      </c>
      <c r="C15" s="309"/>
      <c r="D15" s="309"/>
      <c r="E15" s="309"/>
      <c r="F15" s="309"/>
      <c r="G15" s="310">
        <f t="shared" si="0"/>
        <v>0</v>
      </c>
      <c r="H15" s="311">
        <f t="shared" si="1"/>
        <v>9</v>
      </c>
      <c r="I15" s="312">
        <f t="shared" si="1"/>
        <v>2033</v>
      </c>
      <c r="J15" s="313">
        <f t="shared" si="2"/>
        <v>0</v>
      </c>
      <c r="K15" s="313">
        <f t="shared" si="3"/>
        <v>0</v>
      </c>
      <c r="L15" s="313">
        <f t="shared" si="4"/>
        <v>0</v>
      </c>
      <c r="M15" s="313">
        <f t="shared" si="5"/>
        <v>0</v>
      </c>
      <c r="N15" s="310">
        <f t="shared" si="6"/>
        <v>0</v>
      </c>
    </row>
    <row r="16" spans="1:17" x14ac:dyDescent="0.2">
      <c r="A16" s="307">
        <v>10</v>
      </c>
      <c r="B16" s="308">
        <v>2034</v>
      </c>
      <c r="C16" s="309"/>
      <c r="D16" s="309"/>
      <c r="E16" s="309"/>
      <c r="F16" s="309"/>
      <c r="G16" s="310">
        <f t="shared" si="0"/>
        <v>0</v>
      </c>
      <c r="H16" s="311">
        <f t="shared" si="1"/>
        <v>10</v>
      </c>
      <c r="I16" s="312">
        <f t="shared" si="1"/>
        <v>2034</v>
      </c>
      <c r="J16" s="313">
        <f t="shared" si="2"/>
        <v>0</v>
      </c>
      <c r="K16" s="313">
        <f t="shared" si="3"/>
        <v>0</v>
      </c>
      <c r="L16" s="313">
        <f t="shared" si="4"/>
        <v>0</v>
      </c>
      <c r="M16" s="313">
        <f t="shared" si="5"/>
        <v>0</v>
      </c>
      <c r="N16" s="310">
        <f t="shared" si="6"/>
        <v>0</v>
      </c>
    </row>
    <row r="17" spans="1:14" x14ac:dyDescent="0.2">
      <c r="A17" s="307">
        <v>11</v>
      </c>
      <c r="B17" s="308">
        <v>2035</v>
      </c>
      <c r="C17" s="309"/>
      <c r="D17" s="309"/>
      <c r="E17" s="309"/>
      <c r="F17" s="309"/>
      <c r="G17" s="310">
        <f t="shared" si="0"/>
        <v>0</v>
      </c>
      <c r="H17" s="311">
        <f t="shared" si="1"/>
        <v>11</v>
      </c>
      <c r="I17" s="312">
        <f t="shared" si="1"/>
        <v>2035</v>
      </c>
      <c r="J17" s="313">
        <f t="shared" si="2"/>
        <v>0</v>
      </c>
      <c r="K17" s="313">
        <f t="shared" si="3"/>
        <v>0</v>
      </c>
      <c r="L17" s="313">
        <f t="shared" si="4"/>
        <v>0</v>
      </c>
      <c r="M17" s="313">
        <f t="shared" si="5"/>
        <v>0</v>
      </c>
      <c r="N17" s="310">
        <f t="shared" si="6"/>
        <v>0</v>
      </c>
    </row>
    <row r="18" spans="1:14" x14ac:dyDescent="0.2">
      <c r="A18" s="307">
        <v>12</v>
      </c>
      <c r="B18" s="308">
        <v>2036</v>
      </c>
      <c r="C18" s="309"/>
      <c r="D18" s="309"/>
      <c r="E18" s="309"/>
      <c r="F18" s="309"/>
      <c r="G18" s="310">
        <f t="shared" si="0"/>
        <v>0</v>
      </c>
      <c r="H18" s="311">
        <f t="shared" si="1"/>
        <v>12</v>
      </c>
      <c r="I18" s="312">
        <f t="shared" si="1"/>
        <v>2036</v>
      </c>
      <c r="J18" s="313">
        <f t="shared" si="2"/>
        <v>0</v>
      </c>
      <c r="K18" s="313">
        <f t="shared" si="3"/>
        <v>0</v>
      </c>
      <c r="L18" s="313">
        <f t="shared" si="4"/>
        <v>0</v>
      </c>
      <c r="M18" s="313">
        <f t="shared" si="5"/>
        <v>0</v>
      </c>
      <c r="N18" s="310">
        <f t="shared" si="6"/>
        <v>0</v>
      </c>
    </row>
    <row r="19" spans="1:14" x14ac:dyDescent="0.2">
      <c r="A19" s="307">
        <v>13</v>
      </c>
      <c r="B19" s="308">
        <v>2037</v>
      </c>
      <c r="C19" s="309"/>
      <c r="D19" s="309"/>
      <c r="E19" s="309"/>
      <c r="F19" s="309"/>
      <c r="G19" s="310">
        <f t="shared" si="0"/>
        <v>0</v>
      </c>
      <c r="H19" s="311">
        <f t="shared" si="1"/>
        <v>13</v>
      </c>
      <c r="I19" s="312">
        <f t="shared" si="1"/>
        <v>2037</v>
      </c>
      <c r="J19" s="313">
        <f t="shared" si="2"/>
        <v>0</v>
      </c>
      <c r="K19" s="313">
        <f t="shared" si="3"/>
        <v>0</v>
      </c>
      <c r="L19" s="313">
        <f t="shared" si="4"/>
        <v>0</v>
      </c>
      <c r="M19" s="313">
        <f t="shared" si="5"/>
        <v>0</v>
      </c>
      <c r="N19" s="310">
        <f t="shared" si="6"/>
        <v>0</v>
      </c>
    </row>
    <row r="20" spans="1:14" x14ac:dyDescent="0.2">
      <c r="A20" s="307">
        <v>14</v>
      </c>
      <c r="B20" s="308">
        <v>2038</v>
      </c>
      <c r="C20" s="309"/>
      <c r="D20" s="309"/>
      <c r="E20" s="309"/>
      <c r="F20" s="309"/>
      <c r="G20" s="310">
        <f t="shared" si="0"/>
        <v>0</v>
      </c>
      <c r="H20" s="311">
        <f t="shared" si="1"/>
        <v>14</v>
      </c>
      <c r="I20" s="312">
        <f t="shared" si="1"/>
        <v>2038</v>
      </c>
      <c r="J20" s="313">
        <f t="shared" si="2"/>
        <v>0</v>
      </c>
      <c r="K20" s="313">
        <f t="shared" si="3"/>
        <v>0</v>
      </c>
      <c r="L20" s="313">
        <f t="shared" si="4"/>
        <v>0</v>
      </c>
      <c r="M20" s="313">
        <f t="shared" si="5"/>
        <v>0</v>
      </c>
      <c r="N20" s="310">
        <f t="shared" si="6"/>
        <v>0</v>
      </c>
    </row>
    <row r="21" spans="1:14" x14ac:dyDescent="0.2">
      <c r="A21" s="307">
        <v>15</v>
      </c>
      <c r="B21" s="308">
        <v>2039</v>
      </c>
      <c r="C21" s="309"/>
      <c r="D21" s="309"/>
      <c r="E21" s="309"/>
      <c r="F21" s="309"/>
      <c r="G21" s="310">
        <f t="shared" si="0"/>
        <v>0</v>
      </c>
      <c r="H21" s="311">
        <f t="shared" si="1"/>
        <v>15</v>
      </c>
      <c r="I21" s="312">
        <f t="shared" si="1"/>
        <v>2039</v>
      </c>
      <c r="J21" s="313">
        <f t="shared" si="2"/>
        <v>0</v>
      </c>
      <c r="K21" s="313">
        <f t="shared" si="3"/>
        <v>0</v>
      </c>
      <c r="L21" s="313">
        <f t="shared" si="4"/>
        <v>0</v>
      </c>
      <c r="M21" s="313">
        <f t="shared" si="5"/>
        <v>0</v>
      </c>
      <c r="N21" s="310">
        <f t="shared" si="6"/>
        <v>0</v>
      </c>
    </row>
    <row r="22" spans="1:14" x14ac:dyDescent="0.2">
      <c r="A22" s="307">
        <v>16</v>
      </c>
      <c r="B22" s="308">
        <v>2040</v>
      </c>
      <c r="C22" s="309"/>
      <c r="D22" s="309"/>
      <c r="E22" s="309"/>
      <c r="F22" s="309"/>
      <c r="G22" s="310">
        <f t="shared" si="0"/>
        <v>0</v>
      </c>
      <c r="H22" s="311">
        <f t="shared" si="1"/>
        <v>16</v>
      </c>
      <c r="I22" s="312">
        <f t="shared" si="1"/>
        <v>2040</v>
      </c>
      <c r="J22" s="313">
        <f t="shared" si="2"/>
        <v>0</v>
      </c>
      <c r="K22" s="313">
        <f t="shared" si="3"/>
        <v>0</v>
      </c>
      <c r="L22" s="313">
        <f t="shared" si="4"/>
        <v>0</v>
      </c>
      <c r="M22" s="313">
        <f t="shared" si="5"/>
        <v>0</v>
      </c>
      <c r="N22" s="310">
        <f t="shared" si="6"/>
        <v>0</v>
      </c>
    </row>
    <row r="23" spans="1:14" x14ac:dyDescent="0.2">
      <c r="A23" s="307">
        <v>17</v>
      </c>
      <c r="B23" s="308">
        <v>2041</v>
      </c>
      <c r="C23" s="309"/>
      <c r="D23" s="309"/>
      <c r="E23" s="309"/>
      <c r="F23" s="309"/>
      <c r="G23" s="310">
        <f t="shared" si="0"/>
        <v>0</v>
      </c>
      <c r="H23" s="311">
        <f t="shared" si="1"/>
        <v>17</v>
      </c>
      <c r="I23" s="312">
        <f t="shared" si="1"/>
        <v>2041</v>
      </c>
      <c r="J23" s="313">
        <f t="shared" si="2"/>
        <v>0</v>
      </c>
      <c r="K23" s="313">
        <f t="shared" si="3"/>
        <v>0</v>
      </c>
      <c r="L23" s="313">
        <f t="shared" si="4"/>
        <v>0</v>
      </c>
      <c r="M23" s="313">
        <f t="shared" si="5"/>
        <v>0</v>
      </c>
      <c r="N23" s="310">
        <f t="shared" si="6"/>
        <v>0</v>
      </c>
    </row>
    <row r="24" spans="1:14" x14ac:dyDescent="0.2">
      <c r="A24" s="307">
        <v>18</v>
      </c>
      <c r="B24" s="308">
        <v>2042</v>
      </c>
      <c r="C24" s="309"/>
      <c r="D24" s="309"/>
      <c r="E24" s="309"/>
      <c r="F24" s="309"/>
      <c r="G24" s="310">
        <f t="shared" si="0"/>
        <v>0</v>
      </c>
      <c r="H24" s="311">
        <f t="shared" si="1"/>
        <v>18</v>
      </c>
      <c r="I24" s="312">
        <f t="shared" si="1"/>
        <v>2042</v>
      </c>
      <c r="J24" s="313">
        <f t="shared" si="2"/>
        <v>0</v>
      </c>
      <c r="K24" s="313">
        <f t="shared" si="3"/>
        <v>0</v>
      </c>
      <c r="L24" s="313">
        <f t="shared" si="4"/>
        <v>0</v>
      </c>
      <c r="M24" s="313">
        <f t="shared" si="5"/>
        <v>0</v>
      </c>
      <c r="N24" s="310">
        <f t="shared" si="6"/>
        <v>0</v>
      </c>
    </row>
    <row r="25" spans="1:14" x14ac:dyDescent="0.2">
      <c r="A25" s="307">
        <v>19</v>
      </c>
      <c r="B25" s="308">
        <v>2043</v>
      </c>
      <c r="C25" s="309"/>
      <c r="D25" s="309"/>
      <c r="E25" s="309"/>
      <c r="F25" s="309"/>
      <c r="G25" s="310">
        <f t="shared" si="0"/>
        <v>0</v>
      </c>
      <c r="H25" s="311">
        <f t="shared" si="1"/>
        <v>19</v>
      </c>
      <c r="I25" s="312">
        <f t="shared" si="1"/>
        <v>2043</v>
      </c>
      <c r="J25" s="313">
        <f t="shared" si="2"/>
        <v>0</v>
      </c>
      <c r="K25" s="313">
        <f t="shared" si="3"/>
        <v>0</v>
      </c>
      <c r="L25" s="313">
        <f t="shared" si="4"/>
        <v>0</v>
      </c>
      <c r="M25" s="313">
        <f t="shared" si="5"/>
        <v>0</v>
      </c>
      <c r="N25" s="310">
        <f t="shared" si="6"/>
        <v>0</v>
      </c>
    </row>
    <row r="26" spans="1:14" x14ac:dyDescent="0.2">
      <c r="A26" s="307">
        <v>20</v>
      </c>
      <c r="B26" s="308">
        <v>2044</v>
      </c>
      <c r="C26" s="309"/>
      <c r="D26" s="309"/>
      <c r="E26" s="309"/>
      <c r="F26" s="309"/>
      <c r="G26" s="310">
        <f t="shared" si="0"/>
        <v>0</v>
      </c>
      <c r="H26" s="311">
        <f t="shared" si="1"/>
        <v>20</v>
      </c>
      <c r="I26" s="312">
        <f t="shared" si="1"/>
        <v>2044</v>
      </c>
      <c r="J26" s="313">
        <f t="shared" si="2"/>
        <v>0</v>
      </c>
      <c r="K26" s="313">
        <f t="shared" si="3"/>
        <v>0</v>
      </c>
      <c r="L26" s="313">
        <f t="shared" si="4"/>
        <v>0</v>
      </c>
      <c r="M26" s="313">
        <f t="shared" si="5"/>
        <v>0</v>
      </c>
      <c r="N26" s="310">
        <f t="shared" si="6"/>
        <v>0</v>
      </c>
    </row>
    <row r="27" spans="1:14" x14ac:dyDescent="0.2">
      <c r="A27" s="307">
        <v>21</v>
      </c>
      <c r="B27" s="308">
        <v>2045</v>
      </c>
      <c r="C27" s="309"/>
      <c r="D27" s="309"/>
      <c r="E27" s="309"/>
      <c r="F27" s="309"/>
      <c r="G27" s="310">
        <f t="shared" si="0"/>
        <v>0</v>
      </c>
      <c r="H27" s="311">
        <f t="shared" si="1"/>
        <v>21</v>
      </c>
      <c r="I27" s="312">
        <f t="shared" si="1"/>
        <v>2045</v>
      </c>
      <c r="J27" s="313">
        <f t="shared" si="2"/>
        <v>0</v>
      </c>
      <c r="K27" s="313">
        <f t="shared" si="3"/>
        <v>0</v>
      </c>
      <c r="L27" s="313">
        <f t="shared" si="4"/>
        <v>0</v>
      </c>
      <c r="M27" s="313">
        <f t="shared" si="5"/>
        <v>0</v>
      </c>
      <c r="N27" s="310">
        <f t="shared" si="6"/>
        <v>0</v>
      </c>
    </row>
    <row r="28" spans="1:14" x14ac:dyDescent="0.2">
      <c r="A28" s="307">
        <v>22</v>
      </c>
      <c r="B28" s="308">
        <v>2046</v>
      </c>
      <c r="C28" s="309"/>
      <c r="D28" s="309"/>
      <c r="E28" s="309"/>
      <c r="F28" s="309"/>
      <c r="G28" s="310">
        <f t="shared" si="0"/>
        <v>0</v>
      </c>
      <c r="H28" s="311">
        <f t="shared" si="1"/>
        <v>22</v>
      </c>
      <c r="I28" s="312">
        <f t="shared" si="1"/>
        <v>2046</v>
      </c>
      <c r="J28" s="313">
        <f t="shared" si="2"/>
        <v>0</v>
      </c>
      <c r="K28" s="313">
        <f t="shared" si="3"/>
        <v>0</v>
      </c>
      <c r="L28" s="313">
        <f t="shared" si="4"/>
        <v>0</v>
      </c>
      <c r="M28" s="313">
        <f t="shared" si="5"/>
        <v>0</v>
      </c>
      <c r="N28" s="310">
        <f t="shared" si="6"/>
        <v>0</v>
      </c>
    </row>
    <row r="29" spans="1:14" x14ac:dyDescent="0.2">
      <c r="A29" s="307">
        <v>23</v>
      </c>
      <c r="B29" s="308">
        <v>2047</v>
      </c>
      <c r="C29" s="309"/>
      <c r="D29" s="309"/>
      <c r="E29" s="309"/>
      <c r="F29" s="309"/>
      <c r="G29" s="310">
        <f t="shared" si="0"/>
        <v>0</v>
      </c>
      <c r="H29" s="311">
        <f t="shared" si="1"/>
        <v>23</v>
      </c>
      <c r="I29" s="312">
        <f t="shared" si="1"/>
        <v>2047</v>
      </c>
      <c r="J29" s="313">
        <f t="shared" si="2"/>
        <v>0</v>
      </c>
      <c r="K29" s="313">
        <f t="shared" si="3"/>
        <v>0</v>
      </c>
      <c r="L29" s="313">
        <f t="shared" si="4"/>
        <v>0</v>
      </c>
      <c r="M29" s="313">
        <f t="shared" si="5"/>
        <v>0</v>
      </c>
      <c r="N29" s="310">
        <f t="shared" si="6"/>
        <v>0</v>
      </c>
    </row>
    <row r="30" spans="1:14" x14ac:dyDescent="0.2">
      <c r="A30" s="307">
        <v>24</v>
      </c>
      <c r="B30" s="308">
        <v>2048</v>
      </c>
      <c r="C30" s="309"/>
      <c r="D30" s="309"/>
      <c r="E30" s="309"/>
      <c r="F30" s="309"/>
      <c r="G30" s="310">
        <f t="shared" si="0"/>
        <v>0</v>
      </c>
      <c r="H30" s="311">
        <f t="shared" si="1"/>
        <v>24</v>
      </c>
      <c r="I30" s="312">
        <f t="shared" si="1"/>
        <v>2048</v>
      </c>
      <c r="J30" s="313">
        <f t="shared" si="2"/>
        <v>0</v>
      </c>
      <c r="K30" s="313">
        <f t="shared" si="3"/>
        <v>0</v>
      </c>
      <c r="L30" s="313">
        <f t="shared" si="4"/>
        <v>0</v>
      </c>
      <c r="M30" s="313">
        <f t="shared" si="5"/>
        <v>0</v>
      </c>
      <c r="N30" s="310">
        <f t="shared" si="6"/>
        <v>0</v>
      </c>
    </row>
    <row r="31" spans="1:14" x14ac:dyDescent="0.2">
      <c r="A31" s="307">
        <v>25</v>
      </c>
      <c r="B31" s="308">
        <v>2049</v>
      </c>
      <c r="C31" s="309"/>
      <c r="D31" s="309"/>
      <c r="E31" s="309"/>
      <c r="F31" s="309"/>
      <c r="G31" s="310">
        <f t="shared" si="0"/>
        <v>0</v>
      </c>
      <c r="H31" s="311">
        <f t="shared" si="1"/>
        <v>25</v>
      </c>
      <c r="I31" s="312">
        <f t="shared" si="1"/>
        <v>2049</v>
      </c>
      <c r="J31" s="313">
        <f t="shared" si="2"/>
        <v>0</v>
      </c>
      <c r="K31" s="313">
        <f t="shared" si="3"/>
        <v>0</v>
      </c>
      <c r="L31" s="313">
        <f t="shared" si="4"/>
        <v>0</v>
      </c>
      <c r="M31" s="313">
        <f t="shared" si="5"/>
        <v>0</v>
      </c>
      <c r="N31" s="310">
        <f t="shared" si="6"/>
        <v>0</v>
      </c>
    </row>
    <row r="32" spans="1:14" x14ac:dyDescent="0.2">
      <c r="A32" s="307">
        <v>26</v>
      </c>
      <c r="B32" s="308">
        <v>2050</v>
      </c>
      <c r="C32" s="309"/>
      <c r="D32" s="309"/>
      <c r="E32" s="309"/>
      <c r="F32" s="309"/>
      <c r="G32" s="310">
        <f t="shared" si="0"/>
        <v>0</v>
      </c>
      <c r="H32" s="311">
        <f t="shared" si="1"/>
        <v>26</v>
      </c>
      <c r="I32" s="312">
        <f t="shared" si="1"/>
        <v>2050</v>
      </c>
      <c r="J32" s="313">
        <f t="shared" si="2"/>
        <v>0</v>
      </c>
      <c r="K32" s="313">
        <f t="shared" si="3"/>
        <v>0</v>
      </c>
      <c r="L32" s="313">
        <f t="shared" si="4"/>
        <v>0</v>
      </c>
      <c r="M32" s="313">
        <f t="shared" si="5"/>
        <v>0</v>
      </c>
      <c r="N32" s="310">
        <f t="shared" si="6"/>
        <v>0</v>
      </c>
    </row>
    <row r="33" spans="1:18" x14ac:dyDescent="0.2">
      <c r="A33" s="307">
        <v>27</v>
      </c>
      <c r="B33" s="308">
        <v>2051</v>
      </c>
      <c r="C33" s="309"/>
      <c r="D33" s="309"/>
      <c r="E33" s="309"/>
      <c r="F33" s="309"/>
      <c r="G33" s="310">
        <f t="shared" si="0"/>
        <v>0</v>
      </c>
      <c r="H33" s="311">
        <f t="shared" si="1"/>
        <v>27</v>
      </c>
      <c r="I33" s="312">
        <f t="shared" si="1"/>
        <v>2051</v>
      </c>
      <c r="J33" s="313">
        <f t="shared" si="2"/>
        <v>0</v>
      </c>
      <c r="K33" s="313">
        <f t="shared" si="3"/>
        <v>0</v>
      </c>
      <c r="L33" s="313">
        <f t="shared" si="4"/>
        <v>0</v>
      </c>
      <c r="M33" s="313">
        <f t="shared" si="5"/>
        <v>0</v>
      </c>
      <c r="N33" s="310">
        <f t="shared" si="6"/>
        <v>0</v>
      </c>
    </row>
    <row r="34" spans="1:18" x14ac:dyDescent="0.2">
      <c r="A34" s="307">
        <v>28</v>
      </c>
      <c r="B34" s="308">
        <v>2052</v>
      </c>
      <c r="C34" s="309"/>
      <c r="D34" s="309"/>
      <c r="E34" s="309"/>
      <c r="F34" s="309"/>
      <c r="G34" s="310">
        <f t="shared" si="0"/>
        <v>0</v>
      </c>
      <c r="H34" s="311">
        <f t="shared" si="1"/>
        <v>28</v>
      </c>
      <c r="I34" s="312">
        <f t="shared" si="1"/>
        <v>2052</v>
      </c>
      <c r="J34" s="313">
        <f t="shared" si="2"/>
        <v>0</v>
      </c>
      <c r="K34" s="313">
        <f t="shared" si="3"/>
        <v>0</v>
      </c>
      <c r="L34" s="313">
        <f t="shared" si="4"/>
        <v>0</v>
      </c>
      <c r="M34" s="313">
        <f t="shared" si="5"/>
        <v>0</v>
      </c>
      <c r="N34" s="310">
        <f t="shared" si="6"/>
        <v>0</v>
      </c>
    </row>
    <row r="35" spans="1:18" x14ac:dyDescent="0.2">
      <c r="A35" s="307">
        <v>29</v>
      </c>
      <c r="B35" s="308">
        <v>2053</v>
      </c>
      <c r="C35" s="309"/>
      <c r="D35" s="309"/>
      <c r="E35" s="309"/>
      <c r="F35" s="309"/>
      <c r="G35" s="310">
        <f t="shared" si="0"/>
        <v>0</v>
      </c>
      <c r="H35" s="311">
        <f t="shared" si="1"/>
        <v>29</v>
      </c>
      <c r="I35" s="312">
        <f t="shared" si="1"/>
        <v>2053</v>
      </c>
      <c r="J35" s="313">
        <f t="shared" si="2"/>
        <v>0</v>
      </c>
      <c r="K35" s="313">
        <f t="shared" si="3"/>
        <v>0</v>
      </c>
      <c r="L35" s="313">
        <f t="shared" si="4"/>
        <v>0</v>
      </c>
      <c r="M35" s="313">
        <f t="shared" si="5"/>
        <v>0</v>
      </c>
      <c r="N35" s="310">
        <f t="shared" si="6"/>
        <v>0</v>
      </c>
    </row>
    <row r="36" spans="1:18" x14ac:dyDescent="0.2">
      <c r="A36" s="307">
        <v>30</v>
      </c>
      <c r="B36" s="308">
        <v>2054</v>
      </c>
      <c r="C36" s="309"/>
      <c r="D36" s="309"/>
      <c r="E36" s="309"/>
      <c r="F36" s="309"/>
      <c r="G36" s="310">
        <f t="shared" si="0"/>
        <v>0</v>
      </c>
      <c r="H36" s="311">
        <f t="shared" si="1"/>
        <v>30</v>
      </c>
      <c r="I36" s="312">
        <f t="shared" si="1"/>
        <v>2054</v>
      </c>
      <c r="J36" s="313">
        <f t="shared" si="2"/>
        <v>0</v>
      </c>
      <c r="K36" s="313">
        <f t="shared" si="3"/>
        <v>0</v>
      </c>
      <c r="L36" s="313">
        <f t="shared" si="4"/>
        <v>0</v>
      </c>
      <c r="M36" s="313">
        <f t="shared" si="5"/>
        <v>0</v>
      </c>
      <c r="N36" s="310">
        <f t="shared" si="6"/>
        <v>0</v>
      </c>
    </row>
    <row r="37" spans="1:18" x14ac:dyDescent="0.2">
      <c r="A37" s="307">
        <v>31</v>
      </c>
      <c r="B37" s="308">
        <v>2055</v>
      </c>
      <c r="C37" s="309"/>
      <c r="D37" s="309"/>
      <c r="E37" s="309"/>
      <c r="F37" s="309"/>
      <c r="G37" s="310">
        <f t="shared" si="0"/>
        <v>0</v>
      </c>
      <c r="H37" s="311">
        <f t="shared" si="1"/>
        <v>31</v>
      </c>
      <c r="I37" s="312">
        <f t="shared" si="1"/>
        <v>2055</v>
      </c>
      <c r="J37" s="313">
        <f t="shared" si="2"/>
        <v>0</v>
      </c>
      <c r="K37" s="313">
        <f t="shared" si="3"/>
        <v>0</v>
      </c>
      <c r="L37" s="313">
        <f t="shared" si="4"/>
        <v>0</v>
      </c>
      <c r="M37" s="313">
        <f t="shared" si="5"/>
        <v>0</v>
      </c>
      <c r="N37" s="310">
        <f t="shared" si="6"/>
        <v>0</v>
      </c>
    </row>
    <row r="38" spans="1:18" ht="13.5" thickBot="1" x14ac:dyDescent="0.25">
      <c r="A38" s="307">
        <v>32</v>
      </c>
      <c r="B38" s="308">
        <v>2056</v>
      </c>
      <c r="C38" s="309"/>
      <c r="D38" s="309"/>
      <c r="E38" s="309"/>
      <c r="F38" s="309"/>
      <c r="G38" s="310">
        <f t="shared" si="0"/>
        <v>0</v>
      </c>
      <c r="H38" s="314">
        <f t="shared" si="1"/>
        <v>32</v>
      </c>
      <c r="I38" s="315">
        <f t="shared" si="1"/>
        <v>2056</v>
      </c>
      <c r="J38" s="316">
        <f t="shared" si="2"/>
        <v>0</v>
      </c>
      <c r="K38" s="316">
        <f t="shared" si="3"/>
        <v>0</v>
      </c>
      <c r="L38" s="316">
        <f t="shared" si="4"/>
        <v>0</v>
      </c>
      <c r="M38" s="316">
        <f t="shared" si="5"/>
        <v>0</v>
      </c>
      <c r="N38" s="317">
        <f t="shared" si="6"/>
        <v>0</v>
      </c>
    </row>
    <row r="39" spans="1:18" ht="13.5" thickBot="1" x14ac:dyDescent="0.25">
      <c r="A39" s="318"/>
      <c r="B39" s="319" t="s">
        <v>20</v>
      </c>
      <c r="C39" s="316">
        <f>SUM(C6:C38)</f>
        <v>0</v>
      </c>
      <c r="D39" s="316">
        <f>SUM(D6:D38)</f>
        <v>0</v>
      </c>
      <c r="E39" s="316">
        <f>SUM(E6:E38)</f>
        <v>0</v>
      </c>
      <c r="F39" s="316">
        <f>SUM(F6:F38)</f>
        <v>0</v>
      </c>
      <c r="G39" s="317">
        <f>SUM(G6:G38)</f>
        <v>0</v>
      </c>
      <c r="H39" s="320"/>
      <c r="I39" s="321" t="s">
        <v>20</v>
      </c>
      <c r="J39" s="322">
        <f>SUM(J6:J38)</f>
        <v>0</v>
      </c>
      <c r="K39" s="322">
        <f>SUM(K6:K38)</f>
        <v>0</v>
      </c>
      <c r="L39" s="322">
        <f>SUM(L6:L38)</f>
        <v>0</v>
      </c>
      <c r="M39" s="322">
        <f>SUM(M6:M38)</f>
        <v>0</v>
      </c>
      <c r="N39" s="323">
        <f>SUM(N6:N38)</f>
        <v>0</v>
      </c>
    </row>
    <row r="40" spans="1:18" ht="9" customHeight="1" thickBot="1" x14ac:dyDescent="0.25">
      <c r="A40" s="324"/>
      <c r="B40" s="324"/>
      <c r="C40" s="325"/>
      <c r="D40" s="325"/>
      <c r="E40" s="325"/>
      <c r="F40" s="325"/>
      <c r="G40" s="325"/>
      <c r="H40" s="326"/>
      <c r="I40" s="327"/>
      <c r="J40" s="328"/>
      <c r="K40" s="328"/>
      <c r="L40" s="328"/>
      <c r="M40" s="328"/>
      <c r="N40" s="328"/>
    </row>
    <row r="41" spans="1:18" ht="13.5" thickBot="1" x14ac:dyDescent="0.25">
      <c r="A41" s="324"/>
      <c r="B41" s="324"/>
      <c r="C41" s="325"/>
      <c r="D41" s="325"/>
      <c r="E41" s="325"/>
      <c r="F41" s="325"/>
      <c r="G41" s="635"/>
      <c r="H41" s="635"/>
      <c r="I41" s="635"/>
      <c r="J41" s="636"/>
      <c r="K41" s="329" t="s">
        <v>522</v>
      </c>
      <c r="L41" s="330" t="s">
        <v>523</v>
      </c>
      <c r="M41" s="324"/>
      <c r="N41" s="328"/>
    </row>
    <row r="42" spans="1:18" ht="23.45" customHeight="1" thickBot="1" x14ac:dyDescent="0.25">
      <c r="A42" s="637"/>
      <c r="B42" s="638"/>
      <c r="C42" s="638"/>
      <c r="D42" s="638"/>
      <c r="E42" s="331" t="s">
        <v>524</v>
      </c>
      <c r="F42" s="332"/>
      <c r="G42" s="333"/>
      <c r="H42" s="333"/>
      <c r="I42" s="639" t="s">
        <v>525</v>
      </c>
      <c r="J42" s="639"/>
      <c r="K42" s="334">
        <f>ROUND(E45-E46,2)</f>
        <v>0</v>
      </c>
      <c r="L42" s="335">
        <f>E45-E46</f>
        <v>0</v>
      </c>
      <c r="M42" s="328"/>
      <c r="N42" s="328"/>
      <c r="Q42" s="295"/>
      <c r="R42" s="296"/>
    </row>
    <row r="43" spans="1:18" ht="27.75" customHeight="1" thickBot="1" x14ac:dyDescent="0.25">
      <c r="A43" s="640" t="s">
        <v>526</v>
      </c>
      <c r="B43" s="641"/>
      <c r="C43" s="641"/>
      <c r="D43" s="641"/>
      <c r="E43" s="336">
        <f>C39</f>
        <v>0</v>
      </c>
      <c r="F43" s="325"/>
      <c r="G43" s="333"/>
      <c r="H43" s="333"/>
      <c r="I43" s="639" t="s">
        <v>527</v>
      </c>
      <c r="J43" s="642"/>
      <c r="K43" s="337" t="e">
        <f>ROUND(K42/E45,4)</f>
        <v>#DIV/0!</v>
      </c>
      <c r="L43" s="337">
        <v>1</v>
      </c>
      <c r="M43" s="328"/>
      <c r="N43" s="328"/>
      <c r="Q43" s="295"/>
      <c r="R43" s="296"/>
    </row>
    <row r="44" spans="1:18" ht="23.45" customHeight="1" thickBot="1" x14ac:dyDescent="0.25">
      <c r="A44" s="643" t="s">
        <v>536</v>
      </c>
      <c r="B44" s="644"/>
      <c r="C44" s="644"/>
      <c r="D44" s="644"/>
      <c r="E44" s="338"/>
      <c r="F44" s="325"/>
      <c r="G44" s="333"/>
      <c r="H44" s="333"/>
      <c r="I44" s="639" t="s">
        <v>528</v>
      </c>
      <c r="J44" s="639"/>
      <c r="K44" s="339" t="e">
        <f>ROUND(E44*K43*0.8,2)</f>
        <v>#DIV/0!</v>
      </c>
      <c r="L44" s="340">
        <f>ROUND(L43*E44*0.8,2)</f>
        <v>0</v>
      </c>
      <c r="M44" s="328"/>
      <c r="N44" s="341"/>
      <c r="Q44" s="295"/>
      <c r="R44" s="296"/>
    </row>
    <row r="45" spans="1:18" ht="25.5" customHeight="1" x14ac:dyDescent="0.2">
      <c r="A45" s="640" t="s">
        <v>529</v>
      </c>
      <c r="B45" s="641"/>
      <c r="C45" s="641"/>
      <c r="D45" s="641"/>
      <c r="E45" s="342">
        <f>J39</f>
        <v>0</v>
      </c>
      <c r="F45" s="324"/>
      <c r="G45" s="333"/>
      <c r="H45" s="333"/>
      <c r="I45" s="639" t="s">
        <v>530</v>
      </c>
      <c r="J45" s="639"/>
      <c r="K45" s="343">
        <v>1</v>
      </c>
      <c r="L45" s="344">
        <v>1</v>
      </c>
      <c r="M45" s="328"/>
      <c r="N45" s="328"/>
      <c r="Q45" s="295"/>
      <c r="R45" s="296"/>
    </row>
    <row r="46" spans="1:18" ht="23.45" customHeight="1" thickBot="1" x14ac:dyDescent="0.25">
      <c r="A46" s="645" t="s">
        <v>531</v>
      </c>
      <c r="B46" s="646"/>
      <c r="C46" s="646"/>
      <c r="D46" s="646"/>
      <c r="E46" s="345">
        <f>L39+M39-K39</f>
        <v>0</v>
      </c>
      <c r="F46" s="324"/>
      <c r="G46" s="346"/>
      <c r="H46" s="346"/>
      <c r="I46" s="647" t="s">
        <v>532</v>
      </c>
      <c r="J46" s="647"/>
      <c r="K46" s="347" t="e">
        <f>ROUNDDOWN(K44*K45,2)</f>
        <v>#DIV/0!</v>
      </c>
      <c r="L46" s="348">
        <f>L44*L45</f>
        <v>0</v>
      </c>
      <c r="M46" s="328"/>
      <c r="N46" s="328"/>
      <c r="Q46" s="295"/>
      <c r="R46" s="296"/>
    </row>
    <row r="47" spans="1:18" x14ac:dyDescent="0.2">
      <c r="A47" s="349"/>
      <c r="B47" s="349"/>
      <c r="C47" s="349"/>
      <c r="D47" s="349"/>
      <c r="E47" s="350"/>
      <c r="F47" s="351"/>
      <c r="G47" s="352"/>
      <c r="H47" s="346"/>
      <c r="I47" s="346"/>
      <c r="J47" s="346"/>
      <c r="K47" s="353"/>
      <c r="L47" s="353"/>
      <c r="M47" s="328"/>
      <c r="N47" s="328"/>
      <c r="Q47" s="295"/>
      <c r="R47" s="296"/>
    </row>
    <row r="48" spans="1:18" x14ac:dyDescent="0.2">
      <c r="A48" s="370" t="s">
        <v>537</v>
      </c>
      <c r="B48" s="369"/>
      <c r="C48" s="354"/>
      <c r="D48" s="354"/>
      <c r="E48" s="354"/>
      <c r="F48" s="354"/>
      <c r="G48" s="354"/>
      <c r="H48" s="355"/>
      <c r="I48" s="356"/>
      <c r="J48" s="648"/>
      <c r="K48" s="648"/>
      <c r="L48" s="648"/>
      <c r="M48" s="648"/>
      <c r="N48" s="648"/>
      <c r="O48" s="648"/>
    </row>
    <row r="49" spans="1:17" ht="13.35" customHeight="1" x14ac:dyDescent="0.25">
      <c r="A49" s="633"/>
      <c r="B49" s="634"/>
      <c r="C49" s="354"/>
      <c r="D49" s="354"/>
      <c r="E49" s="354"/>
      <c r="F49" s="354"/>
      <c r="G49" s="354"/>
      <c r="H49" s="357"/>
      <c r="I49" s="354"/>
      <c r="J49" s="354"/>
      <c r="K49" s="354"/>
      <c r="L49" s="354"/>
      <c r="M49" s="354"/>
      <c r="N49" s="354"/>
      <c r="O49" s="354"/>
    </row>
    <row r="50" spans="1:17" x14ac:dyDescent="0.2">
      <c r="A50" s="358"/>
      <c r="B50" s="358"/>
      <c r="C50" s="359"/>
      <c r="D50" s="359"/>
      <c r="E50" s="359"/>
      <c r="F50" s="354"/>
      <c r="G50" s="359"/>
      <c r="H50" s="355"/>
      <c r="I50" s="358"/>
      <c r="J50" s="358"/>
      <c r="K50" s="359"/>
      <c r="L50" s="359"/>
      <c r="M50" s="359"/>
      <c r="N50" s="359"/>
      <c r="O50" s="359"/>
    </row>
    <row r="51" spans="1:17" x14ac:dyDescent="0.2">
      <c r="I51" s="295"/>
      <c r="J51" s="295"/>
      <c r="K51" s="360"/>
      <c r="L51" s="360"/>
      <c r="M51" s="360"/>
      <c r="N51" s="362"/>
      <c r="O51" s="360"/>
    </row>
    <row r="52" spans="1:17" x14ac:dyDescent="0.2">
      <c r="E52" s="363"/>
      <c r="F52" s="296"/>
      <c r="G52" s="361"/>
      <c r="H52" s="364"/>
      <c r="I52" s="295"/>
      <c r="J52" s="295"/>
      <c r="K52" s="295"/>
      <c r="L52" s="295"/>
      <c r="M52" s="295"/>
      <c r="N52" s="295"/>
      <c r="Q52" s="295"/>
    </row>
  </sheetData>
  <sheetProtection algorithmName="SHA-512" hashValue="4605u1nER2S5hT5nhsLfM6RJ74asOr5bGqsxzGC1OAu4mJN78if66DvG6H9B1TC/EXotUyLz67y7phWusNWbKA==" saltValue="sE16xFbAYFHZwpHZhLp+6g==" spinCount="100000" sheet="1" formatRows="0" insertRows="0" selectLockedCells="1"/>
  <mergeCells count="19">
    <mergeCell ref="A2:G2"/>
    <mergeCell ref="A3:B3"/>
    <mergeCell ref="C3:F3"/>
    <mergeCell ref="H3:O3"/>
    <mergeCell ref="A4:G4"/>
    <mergeCell ref="H4:M4"/>
    <mergeCell ref="A49:B49"/>
    <mergeCell ref="G41:J41"/>
    <mergeCell ref="A42:D42"/>
    <mergeCell ref="I42:J42"/>
    <mergeCell ref="A43:D43"/>
    <mergeCell ref="I43:J43"/>
    <mergeCell ref="A44:D44"/>
    <mergeCell ref="I44:J44"/>
    <mergeCell ref="A45:D45"/>
    <mergeCell ref="I45:J45"/>
    <mergeCell ref="A46:D46"/>
    <mergeCell ref="I46:J46"/>
    <mergeCell ref="J48:O48"/>
  </mergeCells>
  <pageMargins left="0.70866141732283472" right="0.70866141732283472" top="0.74803149606299213" bottom="0.74803149606299213" header="0.31496062992125984" footer="0.31496062992125984"/>
  <pageSetup paperSize="9" scale="67" fitToWidth="0" orientation="landscape" horizontalDpi="4294967293" r:id="rId1"/>
  <headerFooter>
    <oddHeader xml:space="preserve">&amp;L&amp;G&amp;C                                                &amp;G&amp;R&amp;G
</oddHeader>
    <oddFooter>&amp;C&amp;P</oddFooter>
  </headerFooter>
  <legacy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249977111117893"/>
    <pageSetUpPr fitToPage="1"/>
  </sheetPr>
  <dimension ref="A1:H96"/>
  <sheetViews>
    <sheetView view="pageBreakPreview" topLeftCell="A9" zoomScaleNormal="100" zoomScaleSheetLayoutView="100" workbookViewId="0">
      <selection activeCell="K15" sqref="K15"/>
    </sheetView>
  </sheetViews>
  <sheetFormatPr defaultColWidth="9.140625" defaultRowHeight="15" x14ac:dyDescent="0.25"/>
  <cols>
    <col min="1" max="1" width="27.42578125" style="62" customWidth="1"/>
    <col min="2" max="2" width="24.42578125" style="62" customWidth="1"/>
    <col min="3" max="4" width="9.140625" style="62"/>
    <col min="5" max="5" width="13.140625" style="62" customWidth="1"/>
    <col min="6" max="6" width="21.28515625" style="62" customWidth="1"/>
    <col min="7" max="16384" width="9.140625" style="62"/>
  </cols>
  <sheetData>
    <row r="1" spans="1:8" x14ac:dyDescent="0.25">
      <c r="A1" s="668"/>
      <c r="B1" s="669"/>
      <c r="C1" s="669"/>
      <c r="D1" s="669"/>
      <c r="E1" s="669"/>
      <c r="F1" s="669"/>
      <c r="G1" s="669"/>
      <c r="H1" s="669"/>
    </row>
    <row r="2" spans="1:8" x14ac:dyDescent="0.25">
      <c r="A2" s="670"/>
      <c r="B2" s="671"/>
      <c r="C2" s="671"/>
      <c r="D2" s="671"/>
      <c r="E2" s="671"/>
      <c r="F2" s="671"/>
      <c r="G2" s="671"/>
      <c r="H2" s="671"/>
    </row>
    <row r="3" spans="1:8" s="63" customFormat="1" ht="21" x14ac:dyDescent="0.35">
      <c r="A3" s="103" t="s">
        <v>509</v>
      </c>
      <c r="B3" s="103"/>
      <c r="C3" s="103"/>
      <c r="D3" s="103"/>
      <c r="E3" s="103"/>
      <c r="F3" s="103"/>
      <c r="G3" s="103"/>
      <c r="H3" s="103"/>
    </row>
    <row r="4" spans="1:8" x14ac:dyDescent="0.25">
      <c r="A4" s="64"/>
      <c r="B4" s="65"/>
      <c r="C4" s="61"/>
      <c r="D4" s="61"/>
      <c r="E4" s="61"/>
      <c r="F4" s="61"/>
    </row>
    <row r="5" spans="1:8" x14ac:dyDescent="0.25">
      <c r="A5" s="179" t="s">
        <v>313</v>
      </c>
      <c r="B5" s="65"/>
      <c r="C5" s="61"/>
      <c r="D5" s="61"/>
      <c r="E5" s="61"/>
      <c r="F5" s="61"/>
    </row>
    <row r="6" spans="1:8" ht="63.6" customHeight="1" x14ac:dyDescent="0.25">
      <c r="A6" s="663" t="s">
        <v>395</v>
      </c>
      <c r="B6" s="664"/>
      <c r="C6" s="664"/>
      <c r="D6" s="664"/>
      <c r="E6" s="664"/>
      <c r="F6" s="665"/>
    </row>
    <row r="7" spans="1:8" x14ac:dyDescent="0.25">
      <c r="A7" s="674"/>
      <c r="B7" s="674"/>
      <c r="C7" s="674"/>
      <c r="D7" s="674"/>
      <c r="E7" s="674"/>
      <c r="F7" s="180"/>
      <c r="G7" s="66"/>
    </row>
    <row r="8" spans="1:8" x14ac:dyDescent="0.25">
      <c r="A8" s="179" t="s">
        <v>314</v>
      </c>
      <c r="B8" s="65"/>
      <c r="C8" s="61"/>
      <c r="D8" s="64"/>
      <c r="E8" s="64"/>
      <c r="F8" s="64"/>
    </row>
    <row r="9" spans="1:8" ht="47.45" customHeight="1" x14ac:dyDescent="0.25">
      <c r="A9" s="666" t="s">
        <v>392</v>
      </c>
      <c r="B9" s="666"/>
      <c r="C9" s="666"/>
      <c r="D9" s="666"/>
      <c r="E9" s="666"/>
      <c r="F9" s="667"/>
    </row>
    <row r="10" spans="1:8" x14ac:dyDescent="0.25">
      <c r="A10" s="675"/>
      <c r="B10" s="675"/>
      <c r="C10" s="675"/>
      <c r="D10" s="675"/>
      <c r="E10" s="675"/>
      <c r="F10" s="675"/>
    </row>
    <row r="11" spans="1:8" x14ac:dyDescent="0.25">
      <c r="A11" s="179" t="s">
        <v>315</v>
      </c>
      <c r="B11" s="65"/>
      <c r="C11" s="61"/>
      <c r="D11" s="61"/>
      <c r="E11" s="61"/>
      <c r="F11" s="61"/>
    </row>
    <row r="12" spans="1:8" ht="36" customHeight="1" x14ac:dyDescent="0.25">
      <c r="A12" s="673" t="s">
        <v>393</v>
      </c>
      <c r="B12" s="673"/>
      <c r="C12" s="673"/>
      <c r="D12" s="673"/>
      <c r="E12" s="673"/>
      <c r="F12" s="673"/>
    </row>
    <row r="13" spans="1:8" x14ac:dyDescent="0.25">
      <c r="A13" s="675"/>
      <c r="B13" s="675"/>
      <c r="C13" s="675"/>
      <c r="D13" s="675"/>
      <c r="E13" s="675"/>
      <c r="F13" s="675"/>
    </row>
    <row r="14" spans="1:8" x14ac:dyDescent="0.25">
      <c r="A14" s="179" t="s">
        <v>533</v>
      </c>
      <c r="B14" s="65"/>
      <c r="C14" s="61"/>
      <c r="D14" s="61"/>
      <c r="E14" s="61"/>
      <c r="F14" s="61"/>
    </row>
    <row r="15" spans="1:8" ht="158.1" customHeight="1" x14ac:dyDescent="0.25">
      <c r="A15" s="676" t="s">
        <v>534</v>
      </c>
      <c r="B15" s="676"/>
      <c r="C15" s="676"/>
      <c r="D15" s="676"/>
      <c r="E15" s="676"/>
      <c r="F15" s="676"/>
    </row>
    <row r="16" spans="1:8" s="368" customFormat="1" x14ac:dyDescent="0.25">
      <c r="A16" s="365" t="s">
        <v>535</v>
      </c>
      <c r="B16" s="366"/>
      <c r="C16" s="367"/>
      <c r="D16" s="367"/>
      <c r="E16" s="367"/>
      <c r="F16" s="367"/>
    </row>
    <row r="17" spans="1:7" ht="31.5" customHeight="1" x14ac:dyDescent="0.25">
      <c r="A17" s="672"/>
      <c r="B17" s="672"/>
      <c r="C17" s="672"/>
      <c r="D17" s="672"/>
      <c r="E17" s="672"/>
      <c r="F17" s="672"/>
    </row>
    <row r="18" spans="1:7" ht="41.1" customHeight="1" x14ac:dyDescent="0.25">
      <c r="A18" s="673" t="s">
        <v>394</v>
      </c>
      <c r="B18" s="673"/>
      <c r="C18" s="673"/>
      <c r="D18" s="673"/>
      <c r="E18" s="673"/>
      <c r="F18" s="673"/>
    </row>
    <row r="19" spans="1:7" ht="47.25" customHeight="1" x14ac:dyDescent="0.25">
      <c r="A19" s="672"/>
      <c r="B19" s="672"/>
      <c r="C19" s="672"/>
      <c r="D19" s="672"/>
      <c r="E19" s="672"/>
      <c r="F19" s="672"/>
    </row>
    <row r="20" spans="1:7" ht="95.25" customHeight="1" x14ac:dyDescent="0.25">
      <c r="A20" s="672"/>
      <c r="B20" s="672"/>
      <c r="C20" s="672"/>
      <c r="D20" s="672"/>
      <c r="E20" s="672"/>
      <c r="F20" s="672"/>
    </row>
    <row r="21" spans="1:7" x14ac:dyDescent="0.25">
      <c r="A21" s="64"/>
      <c r="B21" s="65"/>
      <c r="C21" s="61"/>
      <c r="D21" s="61"/>
      <c r="E21" s="61"/>
      <c r="F21" s="61"/>
    </row>
    <row r="22" spans="1:7" x14ac:dyDescent="0.25">
      <c r="A22" s="64"/>
      <c r="B22" s="65"/>
      <c r="C22" s="61"/>
      <c r="D22" s="61"/>
      <c r="E22" s="61"/>
      <c r="F22" s="61"/>
    </row>
    <row r="23" spans="1:7" x14ac:dyDescent="0.25">
      <c r="A23" s="64"/>
      <c r="B23" s="65"/>
      <c r="C23" s="61"/>
      <c r="D23" s="61"/>
      <c r="E23" s="61"/>
      <c r="F23" s="61"/>
    </row>
    <row r="24" spans="1:7" x14ac:dyDescent="0.25">
      <c r="A24" s="64"/>
      <c r="B24" s="65"/>
      <c r="C24" s="61"/>
      <c r="D24" s="61"/>
      <c r="E24" s="61"/>
      <c r="F24" s="61"/>
    </row>
    <row r="25" spans="1:7" x14ac:dyDescent="0.25">
      <c r="A25" s="64"/>
      <c r="B25" s="65"/>
      <c r="C25" s="61"/>
      <c r="D25" s="61"/>
      <c r="E25" s="61"/>
      <c r="F25" s="61"/>
    </row>
    <row r="26" spans="1:7" x14ac:dyDescent="0.25">
      <c r="A26" s="66"/>
      <c r="B26" s="67"/>
    </row>
    <row r="27" spans="1:7" x14ac:dyDescent="0.25">
      <c r="A27" s="66"/>
      <c r="B27" s="67"/>
    </row>
    <row r="28" spans="1:7" x14ac:dyDescent="0.25">
      <c r="A28" s="66"/>
      <c r="B28" s="67"/>
    </row>
    <row r="29" spans="1:7" x14ac:dyDescent="0.25">
      <c r="A29" s="66"/>
      <c r="B29" s="67"/>
      <c r="G29" s="66"/>
    </row>
    <row r="30" spans="1:7" x14ac:dyDescent="0.25">
      <c r="A30" s="66"/>
      <c r="B30" s="67"/>
    </row>
    <row r="31" spans="1:7" x14ac:dyDescent="0.25">
      <c r="A31" s="66"/>
      <c r="B31" s="67"/>
    </row>
    <row r="32" spans="1:7" x14ac:dyDescent="0.25">
      <c r="A32" s="66"/>
      <c r="B32" s="67"/>
    </row>
    <row r="33" spans="1:2" x14ac:dyDescent="0.25">
      <c r="A33" s="66"/>
      <c r="B33" s="67"/>
    </row>
    <row r="34" spans="1:2" x14ac:dyDescent="0.25">
      <c r="A34" s="66"/>
      <c r="B34" s="67"/>
    </row>
    <row r="35" spans="1:2" x14ac:dyDescent="0.25">
      <c r="A35" s="66"/>
      <c r="B35" s="67"/>
    </row>
    <row r="36" spans="1:2" s="63" customFormat="1" ht="18.75" x14ac:dyDescent="0.3">
      <c r="A36" s="68"/>
      <c r="B36" s="69"/>
    </row>
    <row r="37" spans="1:2" x14ac:dyDescent="0.25">
      <c r="A37" s="66"/>
      <c r="B37" s="67"/>
    </row>
    <row r="38" spans="1:2" s="63" customFormat="1" ht="18.75" x14ac:dyDescent="0.3">
      <c r="A38" s="68"/>
      <c r="B38" s="69"/>
    </row>
    <row r="39" spans="1:2" x14ac:dyDescent="0.25">
      <c r="A39" s="66"/>
      <c r="B39" s="67"/>
    </row>
    <row r="40" spans="1:2" x14ac:dyDescent="0.25">
      <c r="A40" s="66"/>
      <c r="B40" s="67"/>
    </row>
    <row r="41" spans="1:2" x14ac:dyDescent="0.25">
      <c r="A41" s="66"/>
      <c r="B41" s="67"/>
    </row>
    <row r="42" spans="1:2" x14ac:dyDescent="0.25">
      <c r="A42" s="66"/>
      <c r="B42" s="67"/>
    </row>
    <row r="43" spans="1:2" x14ac:dyDescent="0.25">
      <c r="A43" s="66"/>
      <c r="B43" s="67"/>
    </row>
    <row r="44" spans="1:2" x14ac:dyDescent="0.25">
      <c r="A44" s="66"/>
      <c r="B44" s="67"/>
    </row>
    <row r="45" spans="1:2" x14ac:dyDescent="0.25">
      <c r="A45" s="66"/>
      <c r="B45" s="67"/>
    </row>
    <row r="46" spans="1:2" x14ac:dyDescent="0.25">
      <c r="A46" s="66"/>
      <c r="B46" s="67"/>
    </row>
    <row r="47" spans="1:2" x14ac:dyDescent="0.25">
      <c r="A47" s="66"/>
      <c r="B47" s="67"/>
    </row>
    <row r="48" spans="1:2" s="63" customFormat="1" ht="18.75" x14ac:dyDescent="0.3">
      <c r="A48" s="68"/>
      <c r="B48" s="69"/>
    </row>
    <row r="49" spans="1:2" x14ac:dyDescent="0.25">
      <c r="A49" s="66"/>
      <c r="B49" s="67"/>
    </row>
    <row r="50" spans="1:2" x14ac:dyDescent="0.25">
      <c r="A50" s="66"/>
      <c r="B50" s="67"/>
    </row>
    <row r="51" spans="1:2" x14ac:dyDescent="0.25">
      <c r="A51" s="66"/>
      <c r="B51" s="67"/>
    </row>
    <row r="52" spans="1:2" x14ac:dyDescent="0.25">
      <c r="A52" s="66"/>
      <c r="B52" s="67"/>
    </row>
    <row r="53" spans="1:2" x14ac:dyDescent="0.25">
      <c r="A53" s="66"/>
      <c r="B53" s="67"/>
    </row>
    <row r="54" spans="1:2" x14ac:dyDescent="0.25">
      <c r="A54" s="66"/>
      <c r="B54" s="67"/>
    </row>
    <row r="55" spans="1:2" x14ac:dyDescent="0.25">
      <c r="A55" s="66"/>
      <c r="B55" s="67"/>
    </row>
    <row r="56" spans="1:2" x14ac:dyDescent="0.25">
      <c r="A56" s="66"/>
      <c r="B56" s="67"/>
    </row>
    <row r="57" spans="1:2" x14ac:dyDescent="0.25">
      <c r="A57" s="66"/>
      <c r="B57" s="67"/>
    </row>
    <row r="58" spans="1:2" x14ac:dyDescent="0.25">
      <c r="A58" s="66"/>
      <c r="B58" s="67"/>
    </row>
    <row r="59" spans="1:2" x14ac:dyDescent="0.25">
      <c r="A59" s="66"/>
      <c r="B59" s="67"/>
    </row>
    <row r="60" spans="1:2" x14ac:dyDescent="0.25">
      <c r="A60" s="66"/>
      <c r="B60" s="67"/>
    </row>
    <row r="61" spans="1:2" s="63" customFormat="1" ht="18.75" x14ac:dyDescent="0.3">
      <c r="A61" s="68"/>
      <c r="B61" s="69"/>
    </row>
    <row r="62" spans="1:2" x14ac:dyDescent="0.25">
      <c r="A62" s="66"/>
      <c r="B62" s="67"/>
    </row>
    <row r="63" spans="1:2" x14ac:dyDescent="0.25">
      <c r="A63" s="66"/>
      <c r="B63" s="67"/>
    </row>
    <row r="64" spans="1:2" x14ac:dyDescent="0.25">
      <c r="A64" s="66"/>
      <c r="B64" s="67"/>
    </row>
    <row r="65" spans="1:2" x14ac:dyDescent="0.25">
      <c r="A65" s="66"/>
      <c r="B65" s="67"/>
    </row>
    <row r="66" spans="1:2" x14ac:dyDescent="0.25">
      <c r="A66" s="66"/>
      <c r="B66" s="67"/>
    </row>
    <row r="67" spans="1:2" x14ac:dyDescent="0.25">
      <c r="A67" s="66"/>
      <c r="B67" s="67"/>
    </row>
    <row r="68" spans="1:2" x14ac:dyDescent="0.25">
      <c r="A68" s="66"/>
      <c r="B68" s="67"/>
    </row>
    <row r="69" spans="1:2" x14ac:dyDescent="0.25">
      <c r="A69" s="66"/>
      <c r="B69" s="67"/>
    </row>
    <row r="70" spans="1:2" x14ac:dyDescent="0.25">
      <c r="A70" s="66"/>
      <c r="B70" s="67"/>
    </row>
    <row r="71" spans="1:2" s="63" customFormat="1" ht="18.75" x14ac:dyDescent="0.3">
      <c r="A71" s="68"/>
      <c r="B71" s="69"/>
    </row>
    <row r="72" spans="1:2" x14ac:dyDescent="0.25">
      <c r="A72" s="66"/>
      <c r="B72" s="67"/>
    </row>
    <row r="73" spans="1:2" s="63" customFormat="1" ht="18.75" x14ac:dyDescent="0.3">
      <c r="A73" s="68"/>
      <c r="B73" s="69"/>
    </row>
    <row r="74" spans="1:2" x14ac:dyDescent="0.25">
      <c r="A74" s="66"/>
      <c r="B74" s="67"/>
    </row>
    <row r="75" spans="1:2" x14ac:dyDescent="0.25">
      <c r="A75" s="66"/>
      <c r="B75" s="67"/>
    </row>
    <row r="76" spans="1:2" x14ac:dyDescent="0.25">
      <c r="A76" s="66"/>
      <c r="B76" s="67"/>
    </row>
    <row r="77" spans="1:2" x14ac:dyDescent="0.25">
      <c r="A77" s="66"/>
      <c r="B77" s="67"/>
    </row>
    <row r="78" spans="1:2" x14ac:dyDescent="0.25">
      <c r="A78" s="66"/>
      <c r="B78" s="67"/>
    </row>
    <row r="79" spans="1:2" s="63" customFormat="1" ht="18.75" x14ac:dyDescent="0.3">
      <c r="A79" s="68"/>
      <c r="B79" s="69"/>
    </row>
    <row r="80" spans="1:2" x14ac:dyDescent="0.25">
      <c r="A80" s="66"/>
      <c r="B80" s="67"/>
    </row>
    <row r="81" spans="1:2" x14ac:dyDescent="0.25">
      <c r="A81" s="66"/>
      <c r="B81" s="67"/>
    </row>
    <row r="82" spans="1:2" x14ac:dyDescent="0.25">
      <c r="A82" s="66"/>
      <c r="B82" s="67"/>
    </row>
    <row r="83" spans="1:2" x14ac:dyDescent="0.25">
      <c r="A83" s="66"/>
      <c r="B83" s="67"/>
    </row>
    <row r="84" spans="1:2" x14ac:dyDescent="0.25">
      <c r="A84" s="66"/>
      <c r="B84" s="67"/>
    </row>
    <row r="85" spans="1:2" x14ac:dyDescent="0.25">
      <c r="A85" s="66"/>
      <c r="B85" s="67"/>
    </row>
    <row r="86" spans="1:2" x14ac:dyDescent="0.25">
      <c r="A86" s="66"/>
      <c r="B86" s="67"/>
    </row>
    <row r="87" spans="1:2" x14ac:dyDescent="0.25">
      <c r="A87" s="66"/>
      <c r="B87" s="67"/>
    </row>
    <row r="88" spans="1:2" x14ac:dyDescent="0.25">
      <c r="A88" s="66"/>
      <c r="B88" s="67"/>
    </row>
    <row r="89" spans="1:2" x14ac:dyDescent="0.25">
      <c r="A89" s="66"/>
      <c r="B89" s="67"/>
    </row>
    <row r="90" spans="1:2" x14ac:dyDescent="0.25">
      <c r="A90" s="66"/>
      <c r="B90" s="67"/>
    </row>
    <row r="91" spans="1:2" s="63" customFormat="1" ht="18.75" x14ac:dyDescent="0.3">
      <c r="A91" s="68"/>
      <c r="B91" s="69"/>
    </row>
    <row r="92" spans="1:2" x14ac:dyDescent="0.25">
      <c r="A92" s="66"/>
      <c r="B92" s="67"/>
    </row>
    <row r="93" spans="1:2" x14ac:dyDescent="0.25">
      <c r="A93" s="66"/>
      <c r="B93" s="67"/>
    </row>
    <row r="94" spans="1:2" x14ac:dyDescent="0.25">
      <c r="A94" s="66"/>
      <c r="B94" s="67"/>
    </row>
    <row r="95" spans="1:2" x14ac:dyDescent="0.25">
      <c r="A95" s="66"/>
      <c r="B95" s="67"/>
    </row>
    <row r="96" spans="1:2" x14ac:dyDescent="0.25">
      <c r="A96" s="70"/>
      <c r="B96" s="71"/>
    </row>
  </sheetData>
  <sheetProtection algorithmName="SHA-512" hashValue="3Hpw9SgYupfRGTw7SPXUOrugStipkpPqU7vRCgabEi53HUBaRoBQXbg1iLM+MXHB5QD3qL7oHw0CZRB1HG1Okg==" saltValue="z8qRCAOHUeANvXkixF1vjw==" spinCount="100000" sheet="1" objects="1" scenarios="1"/>
  <mergeCells count="13">
    <mergeCell ref="A6:F6"/>
    <mergeCell ref="A9:F9"/>
    <mergeCell ref="A1:H1"/>
    <mergeCell ref="A2:H2"/>
    <mergeCell ref="A20:F20"/>
    <mergeCell ref="A18:F18"/>
    <mergeCell ref="A7:E7"/>
    <mergeCell ref="A10:F10"/>
    <mergeCell ref="A12:F12"/>
    <mergeCell ref="A17:F17"/>
    <mergeCell ref="A19:F19"/>
    <mergeCell ref="A15:F15"/>
    <mergeCell ref="A13:F13"/>
  </mergeCells>
  <hyperlinks>
    <hyperlink ref="A16" r:id="rId1" display="https://ec.europa.eu/regional_policy/sources/guides/vademecum_2127/vademecum_2127_en.pdf" xr:uid="{5E2789B4-EC79-460A-AEB5-1345F264A90E}"/>
  </hyperlinks>
  <pageMargins left="0.70866141732283472" right="0.70866141732283472" top="0.74803149606299213" bottom="0.74803149606299213" header="0.31496062992125984" footer="0.31496062992125984"/>
  <pageSetup paperSize="9" scale="83" fitToHeight="0" orientation="portrait" r:id="rId2"/>
  <headerFooter>
    <oddFooter>&amp;C&amp;P</oddFooter>
  </headerFooter>
  <rowBreaks count="1" manualBreakCount="1">
    <brk id="60" max="16383" man="1"/>
  </rowBreaks>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249977111117893"/>
    <pageSetUpPr fitToPage="1"/>
  </sheetPr>
  <dimension ref="A2:B123"/>
  <sheetViews>
    <sheetView view="pageBreakPreview" topLeftCell="A98" zoomScaleNormal="100" zoomScaleSheetLayoutView="100" workbookViewId="0">
      <selection activeCell="B134" sqref="B134"/>
    </sheetView>
  </sheetViews>
  <sheetFormatPr defaultColWidth="9.140625" defaultRowHeight="15" x14ac:dyDescent="0.25"/>
  <cols>
    <col min="1" max="1" width="12.140625" style="50" customWidth="1"/>
    <col min="2" max="2" width="104.42578125" style="50" customWidth="1"/>
    <col min="3" max="16384" width="9.140625" style="50"/>
  </cols>
  <sheetData>
    <row r="2" spans="1:2" s="63" customFormat="1" ht="21" x14ac:dyDescent="0.35">
      <c r="A2" s="677" t="s">
        <v>511</v>
      </c>
      <c r="B2" s="678"/>
    </row>
    <row r="4" spans="1:2" x14ac:dyDescent="0.25">
      <c r="A4" s="49" t="s">
        <v>36</v>
      </c>
      <c r="B4" s="49" t="s">
        <v>37</v>
      </c>
    </row>
    <row r="5" spans="1:2" ht="18.75" x14ac:dyDescent="0.3">
      <c r="A5" s="51">
        <v>1</v>
      </c>
      <c r="B5" s="52" t="s">
        <v>38</v>
      </c>
    </row>
    <row r="6" spans="1:2" s="54" customFormat="1" ht="18.75" x14ac:dyDescent="0.3">
      <c r="A6" s="53" t="s">
        <v>39</v>
      </c>
      <c r="B6" s="53" t="s">
        <v>40</v>
      </c>
    </row>
    <row r="7" spans="1:2" x14ac:dyDescent="0.25">
      <c r="A7" s="55" t="s">
        <v>41</v>
      </c>
      <c r="B7" s="55" t="s">
        <v>42</v>
      </c>
    </row>
    <row r="8" spans="1:2" x14ac:dyDescent="0.25">
      <c r="A8" s="55" t="s">
        <v>43</v>
      </c>
      <c r="B8" s="55" t="s">
        <v>44</v>
      </c>
    </row>
    <row r="9" spans="1:2" x14ac:dyDescent="0.25">
      <c r="A9" s="55" t="s">
        <v>45</v>
      </c>
      <c r="B9" s="55" t="s">
        <v>46</v>
      </c>
    </row>
    <row r="10" spans="1:2" x14ac:dyDescent="0.25">
      <c r="A10" s="55" t="s">
        <v>47</v>
      </c>
      <c r="B10" s="55" t="s">
        <v>48</v>
      </c>
    </row>
    <row r="11" spans="1:2" x14ac:dyDescent="0.25">
      <c r="A11" s="55" t="s">
        <v>49</v>
      </c>
      <c r="B11" s="55" t="s">
        <v>50</v>
      </c>
    </row>
    <row r="12" spans="1:2" x14ac:dyDescent="0.25">
      <c r="A12" s="55" t="s">
        <v>51</v>
      </c>
      <c r="B12" s="55" t="s">
        <v>52</v>
      </c>
    </row>
    <row r="13" spans="1:2" x14ac:dyDescent="0.25">
      <c r="A13" s="55" t="s">
        <v>53</v>
      </c>
      <c r="B13" s="55" t="s">
        <v>54</v>
      </c>
    </row>
    <row r="14" spans="1:2" x14ac:dyDescent="0.25">
      <c r="A14" s="55" t="s">
        <v>55</v>
      </c>
      <c r="B14" s="55" t="s">
        <v>56</v>
      </c>
    </row>
    <row r="15" spans="1:2" x14ac:dyDescent="0.25">
      <c r="A15" s="55" t="s">
        <v>57</v>
      </c>
      <c r="B15" s="55" t="s">
        <v>58</v>
      </c>
    </row>
    <row r="16" spans="1:2" x14ac:dyDescent="0.25">
      <c r="A16" s="55" t="s">
        <v>59</v>
      </c>
      <c r="B16" s="55" t="s">
        <v>60</v>
      </c>
    </row>
    <row r="17" spans="1:2" x14ac:dyDescent="0.25">
      <c r="A17" s="55" t="s">
        <v>61</v>
      </c>
      <c r="B17" s="55" t="s">
        <v>62</v>
      </c>
    </row>
    <row r="18" spans="1:2" x14ac:dyDescent="0.25">
      <c r="A18" s="55" t="s">
        <v>63</v>
      </c>
      <c r="B18" s="55" t="s">
        <v>64</v>
      </c>
    </row>
    <row r="19" spans="1:2" x14ac:dyDescent="0.25">
      <c r="A19" s="55" t="s">
        <v>65</v>
      </c>
      <c r="B19" s="55" t="s">
        <v>66</v>
      </c>
    </row>
    <row r="20" spans="1:2" x14ac:dyDescent="0.25">
      <c r="A20" s="55" t="s">
        <v>67</v>
      </c>
      <c r="B20" s="55" t="s">
        <v>68</v>
      </c>
    </row>
    <row r="21" spans="1:2" x14ac:dyDescent="0.25">
      <c r="A21" s="55" t="s">
        <v>69</v>
      </c>
      <c r="B21" s="55" t="s">
        <v>70</v>
      </c>
    </row>
    <row r="22" spans="1:2" x14ac:dyDescent="0.25">
      <c r="A22" s="53" t="s">
        <v>71</v>
      </c>
      <c r="B22" s="53" t="s">
        <v>72</v>
      </c>
    </row>
    <row r="23" spans="1:2" x14ac:dyDescent="0.25">
      <c r="A23" s="55" t="s">
        <v>73</v>
      </c>
      <c r="B23" s="55" t="s">
        <v>74</v>
      </c>
    </row>
    <row r="24" spans="1:2" x14ac:dyDescent="0.25">
      <c r="A24" s="53" t="s">
        <v>75</v>
      </c>
      <c r="B24" s="53" t="s">
        <v>76</v>
      </c>
    </row>
    <row r="25" spans="1:2" x14ac:dyDescent="0.25">
      <c r="A25" s="55" t="s">
        <v>77</v>
      </c>
      <c r="B25" s="55" t="s">
        <v>78</v>
      </c>
    </row>
    <row r="26" spans="1:2" x14ac:dyDescent="0.25">
      <c r="A26" s="55" t="s">
        <v>79</v>
      </c>
      <c r="B26" s="55" t="s">
        <v>80</v>
      </c>
    </row>
    <row r="27" spans="1:2" x14ac:dyDescent="0.25">
      <c r="A27" s="55" t="s">
        <v>81</v>
      </c>
      <c r="B27" s="55" t="s">
        <v>82</v>
      </c>
    </row>
    <row r="28" spans="1:2" x14ac:dyDescent="0.25">
      <c r="A28" s="55" t="s">
        <v>83</v>
      </c>
      <c r="B28" s="55" t="s">
        <v>84</v>
      </c>
    </row>
    <row r="29" spans="1:2" x14ac:dyDescent="0.25">
      <c r="A29" s="55" t="s">
        <v>85</v>
      </c>
      <c r="B29" s="55" t="s">
        <v>86</v>
      </c>
    </row>
    <row r="30" spans="1:2" x14ac:dyDescent="0.25">
      <c r="A30" s="55" t="s">
        <v>87</v>
      </c>
      <c r="B30" s="55" t="s">
        <v>88</v>
      </c>
    </row>
    <row r="31" spans="1:2" x14ac:dyDescent="0.25">
      <c r="A31" s="55" t="s">
        <v>89</v>
      </c>
      <c r="B31" s="55" t="s">
        <v>90</v>
      </c>
    </row>
    <row r="32" spans="1:2" x14ac:dyDescent="0.25">
      <c r="A32" s="55" t="s">
        <v>91</v>
      </c>
      <c r="B32" s="55" t="s">
        <v>92</v>
      </c>
    </row>
    <row r="33" spans="1:2" x14ac:dyDescent="0.25">
      <c r="A33" s="55" t="s">
        <v>93</v>
      </c>
      <c r="B33" s="55" t="s">
        <v>94</v>
      </c>
    </row>
    <row r="34" spans="1:2" x14ac:dyDescent="0.25">
      <c r="A34" s="55" t="s">
        <v>95</v>
      </c>
      <c r="B34" s="55" t="s">
        <v>96</v>
      </c>
    </row>
    <row r="35" spans="1:2" x14ac:dyDescent="0.25">
      <c r="A35" s="55" t="s">
        <v>97</v>
      </c>
      <c r="B35" s="55" t="s">
        <v>98</v>
      </c>
    </row>
    <row r="36" spans="1:2" x14ac:dyDescent="0.25">
      <c r="A36" s="55" t="s">
        <v>99</v>
      </c>
      <c r="B36" s="55" t="s">
        <v>100</v>
      </c>
    </row>
    <row r="37" spans="1:2" x14ac:dyDescent="0.25">
      <c r="A37" s="55" t="s">
        <v>101</v>
      </c>
      <c r="B37" s="55" t="s">
        <v>102</v>
      </c>
    </row>
    <row r="38" spans="1:2" x14ac:dyDescent="0.25">
      <c r="A38" s="55" t="s">
        <v>103</v>
      </c>
      <c r="B38" s="55" t="s">
        <v>104</v>
      </c>
    </row>
    <row r="39" spans="1:2" x14ac:dyDescent="0.25">
      <c r="A39" s="53" t="s">
        <v>105</v>
      </c>
      <c r="B39" s="53" t="s">
        <v>106</v>
      </c>
    </row>
    <row r="40" spans="1:2" s="54" customFormat="1" ht="18.75" x14ac:dyDescent="0.3">
      <c r="A40" s="55" t="s">
        <v>107</v>
      </c>
      <c r="B40" s="55" t="s">
        <v>108</v>
      </c>
    </row>
    <row r="41" spans="1:2" x14ac:dyDescent="0.25">
      <c r="A41" s="55" t="s">
        <v>109</v>
      </c>
      <c r="B41" s="55" t="s">
        <v>110</v>
      </c>
    </row>
    <row r="42" spans="1:2" s="54" customFormat="1" ht="18.75" x14ac:dyDescent="0.3">
      <c r="A42" s="55" t="s">
        <v>111</v>
      </c>
      <c r="B42" s="55" t="s">
        <v>112</v>
      </c>
    </row>
    <row r="43" spans="1:2" x14ac:dyDescent="0.25">
      <c r="A43" s="55" t="s">
        <v>113</v>
      </c>
      <c r="B43" s="55" t="s">
        <v>114</v>
      </c>
    </row>
    <row r="44" spans="1:2" x14ac:dyDescent="0.25">
      <c r="A44" s="55" t="s">
        <v>115</v>
      </c>
      <c r="B44" s="55" t="s">
        <v>116</v>
      </c>
    </row>
    <row r="45" spans="1:2" x14ac:dyDescent="0.25">
      <c r="A45" s="56" t="s">
        <v>117</v>
      </c>
      <c r="B45" s="56" t="s">
        <v>118</v>
      </c>
    </row>
    <row r="46" spans="1:2" x14ac:dyDescent="0.25">
      <c r="A46" s="56" t="s">
        <v>119</v>
      </c>
      <c r="B46" s="56" t="s">
        <v>120</v>
      </c>
    </row>
    <row r="47" spans="1:2" x14ac:dyDescent="0.25">
      <c r="A47" s="57"/>
      <c r="B47" s="57"/>
    </row>
    <row r="48" spans="1:2" ht="18.75" x14ac:dyDescent="0.3">
      <c r="A48" s="58">
        <v>2</v>
      </c>
      <c r="B48" s="58" t="s">
        <v>121</v>
      </c>
    </row>
    <row r="49" spans="1:2" x14ac:dyDescent="0.25">
      <c r="A49" s="56" t="s">
        <v>122</v>
      </c>
      <c r="B49" s="56" t="s">
        <v>123</v>
      </c>
    </row>
    <row r="50" spans="1:2" x14ac:dyDescent="0.25">
      <c r="A50" s="56" t="s">
        <v>124</v>
      </c>
      <c r="B50" s="56" t="s">
        <v>120</v>
      </c>
    </row>
    <row r="51" spans="1:2" x14ac:dyDescent="0.25">
      <c r="A51"/>
      <c r="B51"/>
    </row>
    <row r="52" spans="1:2" s="54" customFormat="1" ht="18.75" x14ac:dyDescent="0.3">
      <c r="A52" s="58">
        <v>3</v>
      </c>
      <c r="B52" s="59" t="s">
        <v>125</v>
      </c>
    </row>
    <row r="53" spans="1:2" x14ac:dyDescent="0.25">
      <c r="A53" s="56" t="s">
        <v>126</v>
      </c>
      <c r="B53" s="56" t="s">
        <v>127</v>
      </c>
    </row>
    <row r="54" spans="1:2" x14ac:dyDescent="0.25">
      <c r="A54" s="56" t="s">
        <v>128</v>
      </c>
      <c r="B54" s="56" t="s">
        <v>129</v>
      </c>
    </row>
    <row r="55" spans="1:2" x14ac:dyDescent="0.25">
      <c r="A55" s="56" t="s">
        <v>130</v>
      </c>
      <c r="B55" s="56" t="s">
        <v>131</v>
      </c>
    </row>
    <row r="56" spans="1:2" x14ac:dyDescent="0.25">
      <c r="A56" s="56" t="s">
        <v>132</v>
      </c>
      <c r="B56" s="56" t="s">
        <v>133</v>
      </c>
    </row>
    <row r="57" spans="1:2" x14ac:dyDescent="0.25">
      <c r="A57" s="56" t="s">
        <v>134</v>
      </c>
      <c r="B57" s="56" t="s">
        <v>135</v>
      </c>
    </row>
    <row r="58" spans="1:2" x14ac:dyDescent="0.25">
      <c r="A58" s="56" t="s">
        <v>136</v>
      </c>
      <c r="B58" s="56" t="s">
        <v>137</v>
      </c>
    </row>
    <row r="59" spans="1:2" x14ac:dyDescent="0.25">
      <c r="A59" s="56" t="s">
        <v>138</v>
      </c>
      <c r="B59" s="56" t="s">
        <v>139</v>
      </c>
    </row>
    <row r="60" spans="1:2" x14ac:dyDescent="0.25">
      <c r="A60" s="56" t="s">
        <v>140</v>
      </c>
      <c r="B60" s="56" t="s">
        <v>141</v>
      </c>
    </row>
    <row r="61" spans="1:2" x14ac:dyDescent="0.25">
      <c r="A61" s="56" t="s">
        <v>142</v>
      </c>
      <c r="B61" s="56" t="s">
        <v>143</v>
      </c>
    </row>
    <row r="62" spans="1:2" x14ac:dyDescent="0.25">
      <c r="A62" s="56" t="s">
        <v>144</v>
      </c>
      <c r="B62" s="56" t="s">
        <v>120</v>
      </c>
    </row>
    <row r="63" spans="1:2" x14ac:dyDescent="0.25">
      <c r="A63"/>
      <c r="B63"/>
    </row>
    <row r="64" spans="1:2" ht="18.75" x14ac:dyDescent="0.3">
      <c r="A64" s="58">
        <v>4</v>
      </c>
      <c r="B64" s="59" t="s">
        <v>145</v>
      </c>
    </row>
    <row r="65" spans="1:2" s="54" customFormat="1" ht="18.75" x14ac:dyDescent="0.3">
      <c r="A65" s="56" t="s">
        <v>146</v>
      </c>
      <c r="B65" s="56" t="s">
        <v>147</v>
      </c>
    </row>
    <row r="66" spans="1:2" x14ac:dyDescent="0.25">
      <c r="A66" s="56" t="s">
        <v>148</v>
      </c>
      <c r="B66" s="56" t="s">
        <v>149</v>
      </c>
    </row>
    <row r="67" spans="1:2" x14ac:dyDescent="0.25">
      <c r="A67" s="56" t="s">
        <v>150</v>
      </c>
      <c r="B67" s="56" t="s">
        <v>151</v>
      </c>
    </row>
    <row r="68" spans="1:2" x14ac:dyDescent="0.25">
      <c r="A68" s="56" t="s">
        <v>152</v>
      </c>
      <c r="B68" s="56" t="s">
        <v>153</v>
      </c>
    </row>
    <row r="69" spans="1:2" x14ac:dyDescent="0.25">
      <c r="A69" s="56" t="s">
        <v>154</v>
      </c>
      <c r="B69" s="56" t="s">
        <v>155</v>
      </c>
    </row>
    <row r="70" spans="1:2" x14ac:dyDescent="0.25">
      <c r="A70" s="56" t="s">
        <v>156</v>
      </c>
      <c r="B70" s="56" t="s">
        <v>157</v>
      </c>
    </row>
    <row r="71" spans="1:2" x14ac:dyDescent="0.25">
      <c r="A71" s="56" t="s">
        <v>158</v>
      </c>
      <c r="B71" s="56" t="s">
        <v>159</v>
      </c>
    </row>
    <row r="72" spans="1:2" x14ac:dyDescent="0.25">
      <c r="A72" s="56" t="s">
        <v>160</v>
      </c>
      <c r="B72" s="56" t="s">
        <v>161</v>
      </c>
    </row>
    <row r="73" spans="1:2" x14ac:dyDescent="0.25">
      <c r="A73" s="56" t="s">
        <v>162</v>
      </c>
      <c r="B73" s="56" t="s">
        <v>163</v>
      </c>
    </row>
    <row r="74" spans="1:2" x14ac:dyDescent="0.25">
      <c r="A74" s="56" t="s">
        <v>164</v>
      </c>
      <c r="B74" s="56" t="s">
        <v>165</v>
      </c>
    </row>
    <row r="75" spans="1:2" s="54" customFormat="1" ht="18.75" x14ac:dyDescent="0.3">
      <c r="A75" s="56" t="s">
        <v>166</v>
      </c>
      <c r="B75" s="56" t="s">
        <v>167</v>
      </c>
    </row>
    <row r="76" spans="1:2" x14ac:dyDescent="0.25">
      <c r="A76" s="56" t="s">
        <v>168</v>
      </c>
      <c r="B76" s="56" t="s">
        <v>169</v>
      </c>
    </row>
    <row r="77" spans="1:2" s="54" customFormat="1" ht="18.75" x14ac:dyDescent="0.3">
      <c r="A77" s="56" t="s">
        <v>170</v>
      </c>
      <c r="B77" s="56" t="s">
        <v>145</v>
      </c>
    </row>
    <row r="78" spans="1:2" x14ac:dyDescent="0.25">
      <c r="A78"/>
      <c r="B78"/>
    </row>
    <row r="79" spans="1:2" ht="18.75" x14ac:dyDescent="0.25">
      <c r="A79" s="60">
        <v>5</v>
      </c>
      <c r="B79" s="60" t="s">
        <v>171</v>
      </c>
    </row>
    <row r="80" spans="1:2" x14ac:dyDescent="0.25">
      <c r="A80" s="55" t="s">
        <v>172</v>
      </c>
      <c r="B80" s="55" t="s">
        <v>173</v>
      </c>
    </row>
    <row r="81" spans="1:2" x14ac:dyDescent="0.25">
      <c r="A81" s="55" t="s">
        <v>174</v>
      </c>
      <c r="B81" s="55" t="s">
        <v>175</v>
      </c>
    </row>
    <row r="82" spans="1:2" x14ac:dyDescent="0.25">
      <c r="A82" s="55" t="s">
        <v>176</v>
      </c>
      <c r="B82" s="55" t="s">
        <v>177</v>
      </c>
    </row>
    <row r="83" spans="1:2" s="54" customFormat="1" ht="18.75" x14ac:dyDescent="0.3">
      <c r="A83" s="55" t="s">
        <v>178</v>
      </c>
      <c r="B83" s="55" t="s">
        <v>179</v>
      </c>
    </row>
    <row r="84" spans="1:2" x14ac:dyDescent="0.25">
      <c r="A84" s="55" t="s">
        <v>180</v>
      </c>
      <c r="B84" s="55" t="s">
        <v>181</v>
      </c>
    </row>
    <row r="85" spans="1:2" x14ac:dyDescent="0.25">
      <c r="A85" s="55" t="s">
        <v>182</v>
      </c>
      <c r="B85" s="55" t="s">
        <v>183</v>
      </c>
    </row>
    <row r="86" spans="1:2" x14ac:dyDescent="0.25">
      <c r="A86" s="55" t="s">
        <v>184</v>
      </c>
      <c r="B86" s="55" t="s">
        <v>185</v>
      </c>
    </row>
    <row r="87" spans="1:2" x14ac:dyDescent="0.25">
      <c r="A87" s="55" t="s">
        <v>186</v>
      </c>
      <c r="B87" s="55" t="s">
        <v>187</v>
      </c>
    </row>
    <row r="88" spans="1:2" x14ac:dyDescent="0.25">
      <c r="A88" s="55" t="s">
        <v>188</v>
      </c>
      <c r="B88" s="55" t="s">
        <v>189</v>
      </c>
    </row>
    <row r="89" spans="1:2" x14ac:dyDescent="0.25">
      <c r="A89" s="56" t="s">
        <v>190</v>
      </c>
      <c r="B89" s="56" t="s">
        <v>120</v>
      </c>
    </row>
    <row r="90" spans="1:2" x14ac:dyDescent="0.25">
      <c r="A90"/>
      <c r="B90"/>
    </row>
    <row r="91" spans="1:2" ht="18.75" x14ac:dyDescent="0.25">
      <c r="A91" s="60">
        <v>6</v>
      </c>
      <c r="B91" s="60" t="s">
        <v>191</v>
      </c>
    </row>
    <row r="92" spans="1:2" x14ac:dyDescent="0.25">
      <c r="A92" s="55" t="s">
        <v>192</v>
      </c>
      <c r="B92" s="55" t="s">
        <v>191</v>
      </c>
    </row>
    <row r="93" spans="1:2" x14ac:dyDescent="0.25">
      <c r="A93" s="55" t="s">
        <v>193</v>
      </c>
      <c r="B93" s="55" t="s">
        <v>194</v>
      </c>
    </row>
    <row r="94" spans="1:2" x14ac:dyDescent="0.25">
      <c r="A94" s="56" t="s">
        <v>195</v>
      </c>
      <c r="B94" s="56" t="s">
        <v>120</v>
      </c>
    </row>
    <row r="95" spans="1:2" s="54" customFormat="1" ht="18.75" x14ac:dyDescent="0.3">
      <c r="A95"/>
      <c r="B95"/>
    </row>
    <row r="96" spans="1:2" ht="18.75" x14ac:dyDescent="0.3">
      <c r="A96" s="58">
        <v>7</v>
      </c>
      <c r="B96" s="58" t="s">
        <v>196</v>
      </c>
    </row>
    <row r="97" spans="1:2" x14ac:dyDescent="0.25">
      <c r="A97" s="55" t="s">
        <v>197</v>
      </c>
      <c r="B97" s="55" t="s">
        <v>198</v>
      </c>
    </row>
    <row r="98" spans="1:2" x14ac:dyDescent="0.25">
      <c r="A98" s="55" t="s">
        <v>199</v>
      </c>
      <c r="B98" s="55" t="s">
        <v>200</v>
      </c>
    </row>
    <row r="99" spans="1:2" x14ac:dyDescent="0.25">
      <c r="A99" s="55" t="s">
        <v>201</v>
      </c>
      <c r="B99" s="55" t="s">
        <v>202</v>
      </c>
    </row>
    <row r="100" spans="1:2" x14ac:dyDescent="0.25">
      <c r="A100" s="55" t="s">
        <v>203</v>
      </c>
      <c r="B100" s="55" t="s">
        <v>204</v>
      </c>
    </row>
    <row r="101" spans="1:2" x14ac:dyDescent="0.25">
      <c r="A101" s="55" t="s">
        <v>205</v>
      </c>
      <c r="B101" s="55" t="s">
        <v>206</v>
      </c>
    </row>
    <row r="102" spans="1:2" x14ac:dyDescent="0.25">
      <c r="A102" s="56" t="s">
        <v>207</v>
      </c>
      <c r="B102" s="56" t="s">
        <v>120</v>
      </c>
    </row>
    <row r="103" spans="1:2" x14ac:dyDescent="0.25">
      <c r="A103"/>
      <c r="B103"/>
    </row>
    <row r="104" spans="1:2" ht="18.75" x14ac:dyDescent="0.3">
      <c r="A104" s="58">
        <v>9</v>
      </c>
      <c r="B104" s="58" t="s">
        <v>208</v>
      </c>
    </row>
    <row r="105" spans="1:2" x14ac:dyDescent="0.25">
      <c r="A105" s="56" t="s">
        <v>209</v>
      </c>
      <c r="B105" s="56" t="s">
        <v>210</v>
      </c>
    </row>
    <row r="106" spans="1:2" x14ac:dyDescent="0.25">
      <c r="A106" s="56" t="s">
        <v>211</v>
      </c>
      <c r="B106" s="56" t="s">
        <v>212</v>
      </c>
    </row>
    <row r="107" spans="1:2" x14ac:dyDescent="0.25">
      <c r="A107" s="56" t="s">
        <v>213</v>
      </c>
      <c r="B107" s="56" t="s">
        <v>214</v>
      </c>
    </row>
    <row r="108" spans="1:2" x14ac:dyDescent="0.25">
      <c r="A108" s="56" t="s">
        <v>215</v>
      </c>
      <c r="B108" s="56" t="s">
        <v>216</v>
      </c>
    </row>
    <row r="109" spans="1:2" x14ac:dyDescent="0.25">
      <c r="A109" s="56" t="s">
        <v>217</v>
      </c>
      <c r="B109" s="56" t="s">
        <v>218</v>
      </c>
    </row>
    <row r="110" spans="1:2" x14ac:dyDescent="0.25">
      <c r="A110" s="56" t="s">
        <v>219</v>
      </c>
      <c r="B110" s="56" t="s">
        <v>220</v>
      </c>
    </row>
    <row r="111" spans="1:2" x14ac:dyDescent="0.25">
      <c r="A111" s="56" t="s">
        <v>221</v>
      </c>
      <c r="B111" s="56" t="s">
        <v>222</v>
      </c>
    </row>
    <row r="112" spans="1:2" x14ac:dyDescent="0.25">
      <c r="A112" s="56" t="s">
        <v>223</v>
      </c>
      <c r="B112" s="56" t="s">
        <v>224</v>
      </c>
    </row>
    <row r="113" spans="1:2" x14ac:dyDescent="0.25">
      <c r="A113" s="56" t="s">
        <v>225</v>
      </c>
      <c r="B113" s="56" t="s">
        <v>226</v>
      </c>
    </row>
    <row r="114" spans="1:2" x14ac:dyDescent="0.25">
      <c r="A114" s="56" t="s">
        <v>227</v>
      </c>
      <c r="B114" s="56" t="s">
        <v>228</v>
      </c>
    </row>
    <row r="115" spans="1:2" x14ac:dyDescent="0.25">
      <c r="A115" s="56" t="s">
        <v>229</v>
      </c>
      <c r="B115" s="56" t="s">
        <v>230</v>
      </c>
    </row>
    <row r="116" spans="1:2" x14ac:dyDescent="0.25">
      <c r="A116" s="56" t="s">
        <v>231</v>
      </c>
      <c r="B116" s="56" t="s">
        <v>232</v>
      </c>
    </row>
    <row r="117" spans="1:2" x14ac:dyDescent="0.25">
      <c r="A117" s="56" t="s">
        <v>233</v>
      </c>
      <c r="B117" s="56" t="s">
        <v>120</v>
      </c>
    </row>
    <row r="118" spans="1:2" x14ac:dyDescent="0.25">
      <c r="A118" s="57"/>
      <c r="B118" s="57"/>
    </row>
    <row r="119" spans="1:2" x14ac:dyDescent="0.25">
      <c r="A119" s="56" t="s">
        <v>234</v>
      </c>
      <c r="B119" s="56" t="s">
        <v>235</v>
      </c>
    </row>
    <row r="120" spans="1:2" x14ac:dyDescent="0.25">
      <c r="A120" s="56" t="s">
        <v>236</v>
      </c>
      <c r="B120" s="56" t="s">
        <v>237</v>
      </c>
    </row>
    <row r="121" spans="1:2" x14ac:dyDescent="0.25">
      <c r="A121" s="56" t="s">
        <v>238</v>
      </c>
      <c r="B121" s="56" t="s">
        <v>239</v>
      </c>
    </row>
    <row r="122" spans="1:2" x14ac:dyDescent="0.25">
      <c r="A122" s="56" t="s">
        <v>240</v>
      </c>
      <c r="B122" s="56" t="s">
        <v>241</v>
      </c>
    </row>
    <row r="123" spans="1:2" x14ac:dyDescent="0.25">
      <c r="A123" s="56" t="s">
        <v>242</v>
      </c>
      <c r="B123" s="56" t="s">
        <v>243</v>
      </c>
    </row>
  </sheetData>
  <sheetProtection algorithmName="SHA-512" hashValue="euAYVOyXFLixkW6PJnksToImCYZudqbIRaFeXUYgCT4IouTISFrQ8EgrsMZyh9U64E4b79fjNUT6RgEeMWavLQ==" saltValue="SIWcr2Tgv6TACOwQzlVBWA==" spinCount="100000" sheet="1" objects="1" scenarios="1"/>
  <mergeCells count="1">
    <mergeCell ref="A2:B2"/>
  </mergeCells>
  <pageMargins left="0.70866141732283472" right="0.70866141732283472" top="0.74803149606299213" bottom="0.74803149606299213" header="0.31496062992125984" footer="0.31496062992125984"/>
  <pageSetup paperSize="9" scale="88" fitToHeight="0" orientation="portrait" r:id="rId1"/>
  <headerFooter>
    <oddFooter>&amp;C&amp;P</oddFooter>
  </headerFooter>
  <rowBreaks count="1" manualBreakCount="1">
    <brk id="62" max="16383" man="1"/>
  </rowBreak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249977111117893"/>
  </sheetPr>
  <dimension ref="A1:H33"/>
  <sheetViews>
    <sheetView view="pageBreakPreview" zoomScaleNormal="100" zoomScaleSheetLayoutView="100" workbookViewId="0">
      <selection activeCell="G30" sqref="G30"/>
    </sheetView>
  </sheetViews>
  <sheetFormatPr defaultRowHeight="15" x14ac:dyDescent="0.25"/>
  <cols>
    <col min="2" max="2" width="66.140625" customWidth="1"/>
    <col min="3" max="3" width="10.7109375" customWidth="1"/>
    <col min="4" max="4" width="8.7109375" customWidth="1"/>
  </cols>
  <sheetData>
    <row r="1" spans="1:8" s="195" customFormat="1" x14ac:dyDescent="0.25"/>
    <row r="2" spans="1:8" s="63" customFormat="1" ht="21" x14ac:dyDescent="0.35">
      <c r="A2" s="250" t="s">
        <v>510</v>
      </c>
      <c r="B2" s="251"/>
      <c r="C2" s="251"/>
      <c r="D2" s="251"/>
      <c r="E2" s="251"/>
      <c r="F2" s="251"/>
      <c r="G2" s="251"/>
      <c r="H2" s="251"/>
    </row>
    <row r="3" spans="1:8" s="195" customFormat="1" ht="15.75" thickBot="1" x14ac:dyDescent="0.3"/>
    <row r="4" spans="1:8" ht="44.1" customHeight="1" thickBot="1" x14ac:dyDescent="0.3">
      <c r="A4" s="679" t="s">
        <v>396</v>
      </c>
      <c r="B4" s="680"/>
      <c r="C4" s="681"/>
    </row>
    <row r="5" spans="1:8" ht="26.25" thickBot="1" x14ac:dyDescent="0.3">
      <c r="A5" s="213" t="s">
        <v>347</v>
      </c>
      <c r="B5" s="214" t="s">
        <v>397</v>
      </c>
      <c r="C5" s="214" t="s">
        <v>5</v>
      </c>
    </row>
    <row r="6" spans="1:8" ht="26.25" thickBot="1" x14ac:dyDescent="0.3">
      <c r="A6" s="215" t="s">
        <v>398</v>
      </c>
      <c r="B6" s="216" t="s">
        <v>399</v>
      </c>
      <c r="C6" s="217" t="s">
        <v>400</v>
      </c>
    </row>
    <row r="7" spans="1:8" ht="26.25" thickBot="1" x14ac:dyDescent="0.3">
      <c r="A7" s="213" t="s">
        <v>401</v>
      </c>
      <c r="B7" s="218" t="s">
        <v>545</v>
      </c>
      <c r="C7" s="219" t="s">
        <v>402</v>
      </c>
    </row>
    <row r="8" spans="1:8" ht="15.75" thickBot="1" x14ac:dyDescent="0.3">
      <c r="A8" s="215" t="s">
        <v>403</v>
      </c>
      <c r="B8" s="216" t="s">
        <v>404</v>
      </c>
      <c r="C8" s="217" t="s">
        <v>400</v>
      </c>
    </row>
    <row r="9" spans="1:8" ht="15.75" thickBot="1" x14ac:dyDescent="0.3">
      <c r="A9" s="213" t="s">
        <v>405</v>
      </c>
      <c r="B9" s="218" t="s">
        <v>406</v>
      </c>
      <c r="C9" s="219" t="s">
        <v>402</v>
      </c>
    </row>
    <row r="10" spans="1:8" ht="15.75" thickBot="1" x14ac:dyDescent="0.3">
      <c r="A10" s="215" t="s">
        <v>407</v>
      </c>
      <c r="B10" s="216" t="s">
        <v>408</v>
      </c>
      <c r="C10" s="217" t="s">
        <v>400</v>
      </c>
    </row>
    <row r="11" spans="1:8" ht="15.75" thickBot="1" x14ac:dyDescent="0.3">
      <c r="A11" s="213" t="s">
        <v>409</v>
      </c>
      <c r="B11" s="218" t="s">
        <v>410</v>
      </c>
      <c r="C11" s="219" t="s">
        <v>411</v>
      </c>
    </row>
    <row r="12" spans="1:8" ht="15.75" thickBot="1" x14ac:dyDescent="0.3">
      <c r="A12" s="215" t="s">
        <v>412</v>
      </c>
      <c r="B12" s="216" t="s">
        <v>413</v>
      </c>
      <c r="C12" s="217" t="s">
        <v>411</v>
      </c>
    </row>
    <row r="13" spans="1:8" ht="15.75" thickBot="1" x14ac:dyDescent="0.3">
      <c r="A13" s="213" t="s">
        <v>414</v>
      </c>
      <c r="B13" s="218" t="s">
        <v>415</v>
      </c>
      <c r="C13" s="219" t="s">
        <v>400</v>
      </c>
    </row>
    <row r="14" spans="1:8" ht="15.75" thickBot="1" x14ac:dyDescent="0.3">
      <c r="A14" s="215" t="s">
        <v>416</v>
      </c>
      <c r="B14" s="216" t="s">
        <v>417</v>
      </c>
      <c r="C14" s="217" t="s">
        <v>400</v>
      </c>
    </row>
    <row r="15" spans="1:8" ht="15.75" thickBot="1" x14ac:dyDescent="0.3">
      <c r="A15" s="213" t="s">
        <v>418</v>
      </c>
      <c r="B15" s="218" t="s">
        <v>419</v>
      </c>
      <c r="C15" s="219" t="s">
        <v>400</v>
      </c>
    </row>
    <row r="16" spans="1:8" ht="15.75" thickBot="1" x14ac:dyDescent="0.3">
      <c r="A16" s="215" t="s">
        <v>420</v>
      </c>
      <c r="B16" s="216" t="s">
        <v>421</v>
      </c>
      <c r="C16" s="217" t="s">
        <v>400</v>
      </c>
    </row>
    <row r="17" spans="1:3" ht="15.75" thickBot="1" x14ac:dyDescent="0.3">
      <c r="A17" s="213" t="s">
        <v>422</v>
      </c>
      <c r="B17" s="218" t="s">
        <v>423</v>
      </c>
      <c r="C17" s="219" t="s">
        <v>411</v>
      </c>
    </row>
    <row r="18" spans="1:3" ht="15.75" thickBot="1" x14ac:dyDescent="0.3">
      <c r="A18" s="215" t="s">
        <v>424</v>
      </c>
      <c r="B18" s="216" t="s">
        <v>425</v>
      </c>
      <c r="C18" s="217" t="s">
        <v>411</v>
      </c>
    </row>
    <row r="19" spans="1:3" ht="15.75" thickBot="1" x14ac:dyDescent="0.3">
      <c r="A19" s="213" t="s">
        <v>426</v>
      </c>
      <c r="B19" s="218" t="s">
        <v>427</v>
      </c>
      <c r="C19" s="219" t="s">
        <v>400</v>
      </c>
    </row>
    <row r="20" spans="1:3" ht="15.75" thickBot="1" x14ac:dyDescent="0.3">
      <c r="A20" s="215" t="s">
        <v>428</v>
      </c>
      <c r="B20" s="216" t="s">
        <v>429</v>
      </c>
      <c r="C20" s="217" t="s">
        <v>400</v>
      </c>
    </row>
    <row r="21" spans="1:3" ht="15.75" thickBot="1" x14ac:dyDescent="0.3">
      <c r="A21" s="213" t="s">
        <v>430</v>
      </c>
      <c r="B21" s="218" t="s">
        <v>431</v>
      </c>
      <c r="C21" s="219" t="s">
        <v>402</v>
      </c>
    </row>
    <row r="22" spans="1:3" ht="15.75" thickBot="1" x14ac:dyDescent="0.3">
      <c r="A22" s="215" t="s">
        <v>432</v>
      </c>
      <c r="B22" s="216" t="s">
        <v>433</v>
      </c>
      <c r="C22" s="217" t="s">
        <v>402</v>
      </c>
    </row>
    <row r="23" spans="1:3" ht="15.75" thickBot="1" x14ac:dyDescent="0.3">
      <c r="A23" s="213" t="s">
        <v>434</v>
      </c>
      <c r="B23" s="218" t="s">
        <v>435</v>
      </c>
      <c r="C23" s="219" t="s">
        <v>400</v>
      </c>
    </row>
    <row r="24" spans="1:3" ht="15.75" thickBot="1" x14ac:dyDescent="0.3">
      <c r="A24" s="215" t="s">
        <v>436</v>
      </c>
      <c r="B24" s="216" t="s">
        <v>437</v>
      </c>
      <c r="C24" s="217" t="s">
        <v>400</v>
      </c>
    </row>
    <row r="25" spans="1:3" ht="15.75" thickBot="1" x14ac:dyDescent="0.3">
      <c r="A25" s="213" t="s">
        <v>438</v>
      </c>
      <c r="B25" s="218" t="s">
        <v>439</v>
      </c>
      <c r="C25" s="219" t="s">
        <v>400</v>
      </c>
    </row>
    <row r="26" spans="1:3" ht="15.75" thickBot="1" x14ac:dyDescent="0.3">
      <c r="A26" s="215" t="s">
        <v>440</v>
      </c>
      <c r="B26" s="216" t="s">
        <v>441</v>
      </c>
      <c r="C26" s="217" t="s">
        <v>400</v>
      </c>
    </row>
    <row r="27" spans="1:3" ht="15.75" thickBot="1" x14ac:dyDescent="0.3">
      <c r="A27" s="213" t="s">
        <v>442</v>
      </c>
      <c r="B27" s="218" t="s">
        <v>443</v>
      </c>
      <c r="C27" s="219" t="s">
        <v>400</v>
      </c>
    </row>
    <row r="28" spans="1:3" ht="15.75" thickBot="1" x14ac:dyDescent="0.3">
      <c r="A28" s="215" t="s">
        <v>444</v>
      </c>
      <c r="B28" s="216" t="s">
        <v>445</v>
      </c>
      <c r="C28" s="217" t="s">
        <v>400</v>
      </c>
    </row>
    <row r="29" spans="1:3" ht="15.75" thickBot="1" x14ac:dyDescent="0.3">
      <c r="A29" s="213" t="s">
        <v>446</v>
      </c>
      <c r="B29" s="218" t="s">
        <v>447</v>
      </c>
      <c r="C29" s="219" t="s">
        <v>400</v>
      </c>
    </row>
    <row r="30" spans="1:3" ht="15.75" thickBot="1" x14ac:dyDescent="0.3">
      <c r="A30" s="215" t="s">
        <v>448</v>
      </c>
      <c r="B30" s="216" t="s">
        <v>449</v>
      </c>
      <c r="C30" s="217" t="s">
        <v>400</v>
      </c>
    </row>
    <row r="31" spans="1:3" ht="15.75" thickBot="1" x14ac:dyDescent="0.3">
      <c r="A31" s="213" t="s">
        <v>450</v>
      </c>
      <c r="B31" s="218" t="s">
        <v>451</v>
      </c>
      <c r="C31" s="219" t="s">
        <v>400</v>
      </c>
    </row>
    <row r="32" spans="1:3" ht="15.75" thickBot="1" x14ac:dyDescent="0.3">
      <c r="A32" s="215" t="s">
        <v>542</v>
      </c>
      <c r="B32" s="216" t="s">
        <v>544</v>
      </c>
      <c r="C32" s="217" t="s">
        <v>411</v>
      </c>
    </row>
    <row r="33" spans="1:3" ht="15.75" thickBot="1" x14ac:dyDescent="0.3">
      <c r="A33" s="213" t="s">
        <v>543</v>
      </c>
      <c r="B33" s="218" t="s">
        <v>546</v>
      </c>
      <c r="C33" s="219" t="s">
        <v>411</v>
      </c>
    </row>
  </sheetData>
  <sheetProtection algorithmName="SHA-512" hashValue="ii+wiUvEGDo2dKn2VOkz/p10ppL36Ygg5HLZunVYCjtMRPmFVpkWLEfNau16KoiYaHa4PwjYO66ub1dq/B67eQ==" saltValue="vpjQu1P70j1s1P5ArLX87A==" spinCount="100000" sheet="1" objects="1" scenarios="1"/>
  <mergeCells count="1">
    <mergeCell ref="A4:C4"/>
  </mergeCells>
  <phoneticPr fontId="76" type="noConversion"/>
  <pageMargins left="0.70866141732283472" right="0.70866141732283472" top="0.74803149606299213" bottom="0.74803149606299213" header="0.31496062992125984" footer="0.31496062992125984"/>
  <pageSetup paperSize="9" orientation="portrait" horizontalDpi="360" verticalDpi="360" r:id="rId1"/>
  <headerFooter>
    <oddFooter>&amp;C&amp;10&amp;P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3:J32"/>
  <sheetViews>
    <sheetView workbookViewId="0">
      <selection activeCell="H28" sqref="H28"/>
    </sheetView>
  </sheetViews>
  <sheetFormatPr defaultRowHeight="15" x14ac:dyDescent="0.25"/>
  <cols>
    <col min="2" max="2" width="44" customWidth="1"/>
    <col min="8" max="8" width="25" customWidth="1"/>
  </cols>
  <sheetData>
    <row r="3" spans="1:10" ht="26.25" thickBot="1" x14ac:dyDescent="0.3">
      <c r="A3" s="213" t="s">
        <v>347</v>
      </c>
      <c r="B3" s="214" t="s">
        <v>397</v>
      </c>
      <c r="C3" s="214" t="s">
        <v>5</v>
      </c>
      <c r="H3" s="247"/>
    </row>
    <row r="4" spans="1:10" s="195" customFormat="1" ht="15.75" thickBot="1" x14ac:dyDescent="0.3">
      <c r="A4" s="214"/>
      <c r="B4" s="220" t="s">
        <v>452</v>
      </c>
      <c r="C4" s="214"/>
      <c r="H4" s="247"/>
    </row>
    <row r="5" spans="1:10" ht="26.25" thickBot="1" x14ac:dyDescent="0.3">
      <c r="A5" s="215" t="s">
        <v>398</v>
      </c>
      <c r="B5" s="216" t="s">
        <v>453</v>
      </c>
      <c r="C5" s="217" t="s">
        <v>400</v>
      </c>
      <c r="H5" s="247"/>
    </row>
    <row r="6" spans="1:10" ht="26.25" thickBot="1" x14ac:dyDescent="0.3">
      <c r="A6" s="213" t="s">
        <v>401</v>
      </c>
      <c r="B6" s="218" t="s">
        <v>454</v>
      </c>
      <c r="C6" s="219" t="s">
        <v>402</v>
      </c>
      <c r="F6" s="246" t="s">
        <v>502</v>
      </c>
      <c r="H6" s="246" t="s">
        <v>505</v>
      </c>
      <c r="J6" s="246" t="s">
        <v>508</v>
      </c>
    </row>
    <row r="7" spans="1:10" ht="26.25" thickBot="1" x14ac:dyDescent="0.3">
      <c r="A7" s="215" t="s">
        <v>403</v>
      </c>
      <c r="B7" s="216" t="s">
        <v>455</v>
      </c>
      <c r="C7" s="217" t="s">
        <v>400</v>
      </c>
      <c r="F7" s="216" t="s">
        <v>452</v>
      </c>
      <c r="H7" s="216" t="s">
        <v>452</v>
      </c>
      <c r="J7" s="216" t="s">
        <v>452</v>
      </c>
    </row>
    <row r="8" spans="1:10" ht="26.25" thickBot="1" x14ac:dyDescent="0.3">
      <c r="A8" s="213" t="s">
        <v>405</v>
      </c>
      <c r="B8" s="218" t="s">
        <v>456</v>
      </c>
      <c r="C8" s="219" t="s">
        <v>402</v>
      </c>
      <c r="F8" s="216" t="s">
        <v>34</v>
      </c>
      <c r="H8" s="216" t="s">
        <v>503</v>
      </c>
      <c r="J8" s="216" t="s">
        <v>507</v>
      </c>
    </row>
    <row r="9" spans="1:10" ht="26.25" thickBot="1" x14ac:dyDescent="0.3">
      <c r="A9" s="215" t="s">
        <v>407</v>
      </c>
      <c r="B9" s="216" t="s">
        <v>457</v>
      </c>
      <c r="C9" s="217" t="s">
        <v>400</v>
      </c>
      <c r="F9" s="218" t="s">
        <v>35</v>
      </c>
      <c r="H9" s="218" t="s">
        <v>504</v>
      </c>
      <c r="J9" s="218" t="s">
        <v>349</v>
      </c>
    </row>
    <row r="10" spans="1:10" ht="26.25" thickBot="1" x14ac:dyDescent="0.3">
      <c r="A10" s="213" t="s">
        <v>409</v>
      </c>
      <c r="B10" s="218" t="s">
        <v>458</v>
      </c>
      <c r="C10" s="219" t="s">
        <v>411</v>
      </c>
      <c r="F10" s="216" t="s">
        <v>501</v>
      </c>
      <c r="H10" s="216" t="s">
        <v>506</v>
      </c>
    </row>
    <row r="11" spans="1:10" ht="15.75" thickBot="1" x14ac:dyDescent="0.3">
      <c r="A11" s="215" t="s">
        <v>412</v>
      </c>
      <c r="B11" s="216" t="s">
        <v>459</v>
      </c>
      <c r="C11" s="217" t="s">
        <v>411</v>
      </c>
      <c r="H11" s="195"/>
    </row>
    <row r="12" spans="1:10" ht="15.75" thickBot="1" x14ac:dyDescent="0.3">
      <c r="A12" s="213" t="s">
        <v>414</v>
      </c>
      <c r="B12" s="218" t="s">
        <v>460</v>
      </c>
      <c r="C12" s="219" t="s">
        <v>400</v>
      </c>
      <c r="H12" s="195"/>
    </row>
    <row r="13" spans="1:10" ht="15.75" thickBot="1" x14ac:dyDescent="0.3">
      <c r="A13" s="215" t="s">
        <v>416</v>
      </c>
      <c r="B13" s="216" t="s">
        <v>461</v>
      </c>
      <c r="C13" s="217" t="s">
        <v>400</v>
      </c>
      <c r="H13" s="195"/>
    </row>
    <row r="14" spans="1:10" ht="15.75" thickBot="1" x14ac:dyDescent="0.3">
      <c r="A14" s="213" t="s">
        <v>418</v>
      </c>
      <c r="B14" s="218" t="s">
        <v>462</v>
      </c>
      <c r="C14" s="219" t="s">
        <v>400</v>
      </c>
      <c r="H14" s="195"/>
    </row>
    <row r="15" spans="1:10" ht="15.75" thickBot="1" x14ac:dyDescent="0.3">
      <c r="A15" s="215" t="s">
        <v>420</v>
      </c>
      <c r="B15" s="216" t="s">
        <v>463</v>
      </c>
      <c r="C15" s="217" t="s">
        <v>400</v>
      </c>
      <c r="H15" s="195"/>
    </row>
    <row r="16" spans="1:10" ht="15.75" thickBot="1" x14ac:dyDescent="0.3">
      <c r="A16" s="213" t="s">
        <v>422</v>
      </c>
      <c r="B16" s="218" t="s">
        <v>464</v>
      </c>
      <c r="C16" s="219" t="s">
        <v>411</v>
      </c>
      <c r="H16" s="195"/>
    </row>
    <row r="17" spans="1:8" ht="15.75" thickBot="1" x14ac:dyDescent="0.3">
      <c r="A17" s="215" t="s">
        <v>424</v>
      </c>
      <c r="B17" s="216" t="s">
        <v>465</v>
      </c>
      <c r="C17" s="217" t="s">
        <v>411</v>
      </c>
      <c r="H17" s="195"/>
    </row>
    <row r="18" spans="1:8" ht="15.75" thickBot="1" x14ac:dyDescent="0.3">
      <c r="A18" s="213" t="s">
        <v>426</v>
      </c>
      <c r="B18" s="218" t="s">
        <v>466</v>
      </c>
      <c r="C18" s="219" t="s">
        <v>400</v>
      </c>
      <c r="H18" s="195"/>
    </row>
    <row r="19" spans="1:8" ht="15.75" thickBot="1" x14ac:dyDescent="0.3">
      <c r="A19" s="215" t="s">
        <v>428</v>
      </c>
      <c r="B19" s="216" t="s">
        <v>467</v>
      </c>
      <c r="C19" s="217" t="s">
        <v>400</v>
      </c>
    </row>
    <row r="20" spans="1:8" ht="15.75" thickBot="1" x14ac:dyDescent="0.3">
      <c r="A20" s="213" t="s">
        <v>430</v>
      </c>
      <c r="B20" s="218" t="s">
        <v>468</v>
      </c>
      <c r="C20" s="219" t="s">
        <v>402</v>
      </c>
    </row>
    <row r="21" spans="1:8" ht="15.75" thickBot="1" x14ac:dyDescent="0.3">
      <c r="A21" s="215" t="s">
        <v>432</v>
      </c>
      <c r="B21" s="216" t="s">
        <v>469</v>
      </c>
      <c r="C21" s="217" t="s">
        <v>402</v>
      </c>
    </row>
    <row r="22" spans="1:8" ht="15.75" thickBot="1" x14ac:dyDescent="0.3">
      <c r="A22" s="213" t="s">
        <v>434</v>
      </c>
      <c r="B22" s="218" t="s">
        <v>470</v>
      </c>
      <c r="C22" s="219" t="s">
        <v>400</v>
      </c>
    </row>
    <row r="23" spans="1:8" ht="15.75" thickBot="1" x14ac:dyDescent="0.3">
      <c r="A23" s="215" t="s">
        <v>436</v>
      </c>
      <c r="B23" s="216" t="s">
        <v>471</v>
      </c>
      <c r="C23" s="217" t="s">
        <v>400</v>
      </c>
    </row>
    <row r="24" spans="1:8" ht="15.75" thickBot="1" x14ac:dyDescent="0.3">
      <c r="A24" s="213" t="s">
        <v>438</v>
      </c>
      <c r="B24" s="218" t="s">
        <v>472</v>
      </c>
      <c r="C24" s="219" t="s">
        <v>400</v>
      </c>
    </row>
    <row r="25" spans="1:8" ht="15.75" thickBot="1" x14ac:dyDescent="0.3">
      <c r="A25" s="215" t="s">
        <v>440</v>
      </c>
      <c r="B25" s="216" t="s">
        <v>473</v>
      </c>
      <c r="C25" s="217" t="s">
        <v>400</v>
      </c>
    </row>
    <row r="26" spans="1:8" ht="26.25" thickBot="1" x14ac:dyDescent="0.3">
      <c r="A26" s="213" t="s">
        <v>442</v>
      </c>
      <c r="B26" s="218" t="s">
        <v>474</v>
      </c>
      <c r="C26" s="219" t="s">
        <v>400</v>
      </c>
    </row>
    <row r="27" spans="1:8" ht="26.25" thickBot="1" x14ac:dyDescent="0.3">
      <c r="A27" s="215" t="s">
        <v>444</v>
      </c>
      <c r="B27" s="216" t="s">
        <v>475</v>
      </c>
      <c r="C27" s="217" t="s">
        <v>400</v>
      </c>
    </row>
    <row r="28" spans="1:8" ht="26.25" thickBot="1" x14ac:dyDescent="0.3">
      <c r="A28" s="213" t="s">
        <v>446</v>
      </c>
      <c r="B28" s="218" t="s">
        <v>476</v>
      </c>
      <c r="C28" s="219" t="s">
        <v>400</v>
      </c>
    </row>
    <row r="29" spans="1:8" ht="15.75" thickBot="1" x14ac:dyDescent="0.3">
      <c r="A29" s="215" t="s">
        <v>448</v>
      </c>
      <c r="B29" s="216" t="s">
        <v>477</v>
      </c>
      <c r="C29" s="217" t="s">
        <v>400</v>
      </c>
    </row>
    <row r="30" spans="1:8" ht="26.25" thickBot="1" x14ac:dyDescent="0.3">
      <c r="A30" s="213" t="s">
        <v>450</v>
      </c>
      <c r="B30" s="218" t="s">
        <v>478</v>
      </c>
      <c r="C30" s="219" t="s">
        <v>400</v>
      </c>
    </row>
    <row r="31" spans="1:8" ht="15.75" thickBot="1" x14ac:dyDescent="0.3">
      <c r="A31" s="215" t="s">
        <v>542</v>
      </c>
      <c r="B31" s="216" t="s">
        <v>547</v>
      </c>
      <c r="C31" s="217" t="s">
        <v>411</v>
      </c>
    </row>
    <row r="32" spans="1:8" ht="15.75" thickBot="1" x14ac:dyDescent="0.3">
      <c r="A32" s="213" t="s">
        <v>543</v>
      </c>
      <c r="B32" s="218" t="s">
        <v>548</v>
      </c>
      <c r="C32" s="219" t="s">
        <v>411</v>
      </c>
    </row>
  </sheetData>
  <hyperlinks>
    <hyperlink ref="H8" location="_ftn1" display="_ftn1" xr:uid="{00000000-0004-0000-0600-000000000000}"/>
    <hyperlink ref="H9" location="_ftn2" display="_ftn2" xr:uid="{00000000-0004-0000-06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8</vt:i4>
      </vt:variant>
      <vt:variant>
        <vt:lpstr>Imenovani obsegi</vt:lpstr>
      </vt:variant>
      <vt:variant>
        <vt:i4>12</vt:i4>
      </vt:variant>
    </vt:vector>
  </HeadingPairs>
  <TitlesOfParts>
    <vt:vector size="20" baseType="lpstr">
      <vt:lpstr>1_Opis operacije</vt:lpstr>
      <vt:lpstr>2_Partnerji</vt:lpstr>
      <vt:lpstr>3_Ukrepi</vt:lpstr>
      <vt:lpstr>4_Finančna_vrzel</vt:lpstr>
      <vt:lpstr>Navodila</vt:lpstr>
      <vt:lpstr>Vrste stroškov OU</vt:lpstr>
      <vt:lpstr>SK_učinka</vt:lpstr>
      <vt:lpstr>podatki</vt:lpstr>
      <vt:lpstr>podatki!_ftn1</vt:lpstr>
      <vt:lpstr>podatki!_ftn2</vt:lpstr>
      <vt:lpstr>podatki!_ftnref1</vt:lpstr>
      <vt:lpstr>podatki!_ftnref2</vt:lpstr>
      <vt:lpstr>podatki!_Hlk142562060</vt:lpstr>
      <vt:lpstr>'1_Opis operacije'!Področje_tiskanja</vt:lpstr>
      <vt:lpstr>'2_Partnerji'!Področje_tiskanja</vt:lpstr>
      <vt:lpstr>'3_Ukrepi'!Področje_tiskanja</vt:lpstr>
      <vt:lpstr>'4_Finančna_vrzel'!Področje_tiskanja</vt:lpstr>
      <vt:lpstr>Navodila!Področje_tiskanja</vt:lpstr>
      <vt:lpstr>SK_učinka!Področje_tiskanja</vt:lpstr>
      <vt:lpstr>'Vrste stroškov OU'!Področje_tiskanja</vt:lpstr>
    </vt:vector>
  </TitlesOfParts>
  <Company>MJU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Grabnar</dc:creator>
  <cp:lastModifiedBy>Nataša Naumović</cp:lastModifiedBy>
  <cp:lastPrinted>2025-04-28T07:26:56Z</cp:lastPrinted>
  <dcterms:created xsi:type="dcterms:W3CDTF">2025-01-13T11:28:11Z</dcterms:created>
  <dcterms:modified xsi:type="dcterms:W3CDTF">2025-09-01T10:15:00Z</dcterms:modified>
</cp:coreProperties>
</file>