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a_delovni_zvezek" defaultThemeVersion="166925"/>
  <mc:AlternateContent xmlns:mc="http://schemas.openxmlformats.org/markup-compatibility/2006">
    <mc:Choice Requires="x15">
      <x15ac:absPath xmlns:x15ac="http://schemas.microsoft.com/office/spreadsheetml/2010/11/ac" url="\\ad.sigov.si\usr\R-S\SusnikA25\Documents\16. člen NOVO\Pravilnik\Tabele, navodila, dopis\Končno za odpremo\"/>
    </mc:Choice>
  </mc:AlternateContent>
  <xr:revisionPtr revIDLastSave="0" documentId="13_ncr:1_{269B9887-31B5-4336-93C8-C36E52328FEB}" xr6:coauthVersionLast="47" xr6:coauthVersionMax="47" xr10:uidLastSave="{00000000-0000-0000-0000-000000000000}"/>
  <bookViews>
    <workbookView xWindow="-108" yWindow="-108" windowWidth="23256" windowHeight="12576" xr2:uid="{00000000-000D-0000-FFFF-FFFF00000000}"/>
  </bookViews>
  <sheets>
    <sheet name="POD_PO za ADM" sheetId="8" r:id="rId1"/>
    <sheet name="POD_PO za OŠD" sheetId="9" r:id="rId2"/>
    <sheet name="Šifranti"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67" i="9" l="1"/>
  <c r="C266" i="9"/>
  <c r="C265" i="9"/>
  <c r="C264" i="9"/>
  <c r="C263" i="9"/>
  <c r="C262" i="9"/>
  <c r="C261" i="9"/>
  <c r="C260" i="9"/>
  <c r="C259" i="9"/>
  <c r="C258" i="9"/>
  <c r="C257" i="9"/>
  <c r="C256" i="9"/>
  <c r="C255" i="9"/>
  <c r="C254" i="9"/>
  <c r="C253" i="9"/>
  <c r="C252" i="9"/>
  <c r="C251" i="9"/>
  <c r="C250" i="9"/>
  <c r="C249" i="9"/>
  <c r="C248" i="9"/>
  <c r="C268" i="9" s="1"/>
  <c r="B251" i="9"/>
  <c r="B267" i="9"/>
  <c r="B266" i="9"/>
  <c r="B265" i="9"/>
  <c r="B264" i="9"/>
  <c r="B263" i="9"/>
  <c r="B262" i="9"/>
  <c r="B261" i="9"/>
  <c r="B260" i="9"/>
  <c r="B259" i="9"/>
  <c r="B258" i="9"/>
  <c r="B257" i="9"/>
  <c r="B256" i="9"/>
  <c r="B255" i="9"/>
  <c r="B254" i="9"/>
  <c r="B253" i="9"/>
  <c r="B252" i="9"/>
  <c r="B250" i="9"/>
  <c r="B249" i="9"/>
  <c r="B248" i="9"/>
  <c r="H243" i="9"/>
  <c r="G243" i="9"/>
  <c r="K242" i="9"/>
  <c r="L242" i="9" s="1"/>
  <c r="H242" i="9"/>
  <c r="G242" i="9"/>
  <c r="H241" i="9"/>
  <c r="G241" i="9"/>
  <c r="G240" i="9"/>
  <c r="H239" i="9"/>
  <c r="G239" i="9"/>
  <c r="K238" i="9"/>
  <c r="L238" i="9" s="1"/>
  <c r="H238" i="9"/>
  <c r="H240" i="9" s="1"/>
  <c r="G238" i="9"/>
  <c r="K237" i="9"/>
  <c r="G237" i="9"/>
  <c r="C237" i="9"/>
  <c r="K243" i="9" s="1"/>
  <c r="L243" i="9" s="1"/>
  <c r="A237" i="9"/>
  <c r="H231" i="9"/>
  <c r="K231" i="9" s="1"/>
  <c r="L231" i="9" s="1"/>
  <c r="G231" i="9"/>
  <c r="K230" i="9"/>
  <c r="L230" i="9" s="1"/>
  <c r="H230" i="9"/>
  <c r="G230" i="9"/>
  <c r="H229" i="9"/>
  <c r="G229" i="9"/>
  <c r="G228" i="9"/>
  <c r="H227" i="9"/>
  <c r="G227" i="9"/>
  <c r="K226" i="9"/>
  <c r="L226" i="9" s="1"/>
  <c r="H226" i="9"/>
  <c r="H228" i="9" s="1"/>
  <c r="G226" i="9"/>
  <c r="K225" i="9"/>
  <c r="G225" i="9"/>
  <c r="C225" i="9"/>
  <c r="K229" i="9" s="1"/>
  <c r="L229" i="9" s="1"/>
  <c r="A225" i="9"/>
  <c r="H219" i="9"/>
  <c r="G219" i="9"/>
  <c r="K218" i="9"/>
  <c r="L218" i="9" s="1"/>
  <c r="H218" i="9"/>
  <c r="G218" i="9"/>
  <c r="H217" i="9"/>
  <c r="G217" i="9"/>
  <c r="G216" i="9"/>
  <c r="H215" i="9"/>
  <c r="G215" i="9"/>
  <c r="H214" i="9"/>
  <c r="H216" i="9" s="1"/>
  <c r="G214" i="9"/>
  <c r="G213" i="9"/>
  <c r="C213" i="9"/>
  <c r="K219" i="9" s="1"/>
  <c r="L219" i="9" s="1"/>
  <c r="A213" i="9"/>
  <c r="H207" i="9"/>
  <c r="G207" i="9"/>
  <c r="K206" i="9"/>
  <c r="L206" i="9" s="1"/>
  <c r="H206" i="9"/>
  <c r="G206" i="9"/>
  <c r="H205" i="9"/>
  <c r="G205" i="9"/>
  <c r="G204" i="9"/>
  <c r="H203" i="9"/>
  <c r="G203" i="9"/>
  <c r="H202" i="9"/>
  <c r="H204" i="9" s="1"/>
  <c r="G202" i="9"/>
  <c r="G201" i="9"/>
  <c r="C201" i="9"/>
  <c r="K207" i="9" s="1"/>
  <c r="L207" i="9" s="1"/>
  <c r="A201" i="9"/>
  <c r="H195" i="9"/>
  <c r="G195" i="9"/>
  <c r="K194" i="9"/>
  <c r="L194" i="9" s="1"/>
  <c r="H194" i="9"/>
  <c r="G194" i="9"/>
  <c r="H193" i="9"/>
  <c r="G193" i="9"/>
  <c r="G192" i="9"/>
  <c r="H191" i="9"/>
  <c r="G191" i="9"/>
  <c r="H190" i="9"/>
  <c r="H192" i="9" s="1"/>
  <c r="G190" i="9"/>
  <c r="K189" i="9"/>
  <c r="G189" i="9"/>
  <c r="C189" i="9"/>
  <c r="K195" i="9" s="1"/>
  <c r="L195" i="9" s="1"/>
  <c r="A189" i="9"/>
  <c r="H183" i="9"/>
  <c r="G183" i="9"/>
  <c r="H182" i="9"/>
  <c r="G182" i="9"/>
  <c r="H181" i="9"/>
  <c r="G181" i="9"/>
  <c r="G180" i="9"/>
  <c r="H179" i="9"/>
  <c r="G179" i="9"/>
  <c r="H178" i="9"/>
  <c r="H180" i="9" s="1"/>
  <c r="G178" i="9"/>
  <c r="G177" i="9"/>
  <c r="C177" i="9"/>
  <c r="K183" i="9" s="1"/>
  <c r="L183" i="9" s="1"/>
  <c r="A177" i="9"/>
  <c r="H171" i="9"/>
  <c r="G171" i="9"/>
  <c r="H170" i="9"/>
  <c r="G170" i="9"/>
  <c r="H169" i="9"/>
  <c r="G169" i="9"/>
  <c r="G168" i="9"/>
  <c r="H167" i="9"/>
  <c r="G167" i="9"/>
  <c r="K166" i="9"/>
  <c r="L166" i="9" s="1"/>
  <c r="H166" i="9"/>
  <c r="H168" i="9" s="1"/>
  <c r="G166" i="9"/>
  <c r="G165" i="9"/>
  <c r="C165" i="9"/>
  <c r="K169" i="9" s="1"/>
  <c r="L169" i="9" s="1"/>
  <c r="A165" i="9"/>
  <c r="H159" i="9"/>
  <c r="G159" i="9"/>
  <c r="H158" i="9"/>
  <c r="G158" i="9"/>
  <c r="H157" i="9"/>
  <c r="G157" i="9"/>
  <c r="G156" i="9"/>
  <c r="H155" i="9"/>
  <c r="G155" i="9"/>
  <c r="K154" i="9"/>
  <c r="L154" i="9" s="1"/>
  <c r="H154" i="9"/>
  <c r="H156" i="9" s="1"/>
  <c r="G154" i="9"/>
  <c r="K153" i="9"/>
  <c r="G153" i="9"/>
  <c r="C153" i="9"/>
  <c r="K157" i="9" s="1"/>
  <c r="L157" i="9" s="1"/>
  <c r="A153" i="9"/>
  <c r="H147" i="9"/>
  <c r="K147" i="9" s="1"/>
  <c r="L147" i="9" s="1"/>
  <c r="G147" i="9"/>
  <c r="H146" i="9"/>
  <c r="G146" i="9"/>
  <c r="H145" i="9"/>
  <c r="G145" i="9"/>
  <c r="G144" i="9"/>
  <c r="H143" i="9"/>
  <c r="G143" i="9"/>
  <c r="K142" i="9"/>
  <c r="L142" i="9" s="1"/>
  <c r="H142" i="9"/>
  <c r="H144" i="9" s="1"/>
  <c r="G142" i="9"/>
  <c r="K141" i="9"/>
  <c r="G141" i="9"/>
  <c r="C141" i="9"/>
  <c r="K145" i="9" s="1"/>
  <c r="L145" i="9" s="1"/>
  <c r="A141" i="9"/>
  <c r="H135" i="9"/>
  <c r="K135" i="9" s="1"/>
  <c r="L135" i="9" s="1"/>
  <c r="G135" i="9"/>
  <c r="H134" i="9"/>
  <c r="G134" i="9"/>
  <c r="H133" i="9"/>
  <c r="G133" i="9"/>
  <c r="G132" i="9"/>
  <c r="H131" i="9"/>
  <c r="G131" i="9"/>
  <c r="K130" i="9"/>
  <c r="L130" i="9" s="1"/>
  <c r="H130" i="9"/>
  <c r="H132" i="9" s="1"/>
  <c r="G130" i="9"/>
  <c r="K129" i="9"/>
  <c r="G129" i="9"/>
  <c r="C129" i="9"/>
  <c r="K133" i="9" s="1"/>
  <c r="L133" i="9" s="1"/>
  <c r="A129" i="9"/>
  <c r="H123" i="9"/>
  <c r="K123" i="9" s="1"/>
  <c r="L123" i="9" s="1"/>
  <c r="G123" i="9"/>
  <c r="H122" i="9"/>
  <c r="G122" i="9"/>
  <c r="H121" i="9"/>
  <c r="G121" i="9"/>
  <c r="G120" i="9"/>
  <c r="H119" i="9"/>
  <c r="G119" i="9"/>
  <c r="K118" i="9"/>
  <c r="L118" i="9" s="1"/>
  <c r="H118" i="9"/>
  <c r="H120" i="9" s="1"/>
  <c r="G118" i="9"/>
  <c r="K117" i="9"/>
  <c r="G117" i="9"/>
  <c r="C117" i="9"/>
  <c r="K121" i="9" s="1"/>
  <c r="L121" i="9" s="1"/>
  <c r="A117" i="9"/>
  <c r="H111" i="9"/>
  <c r="K111" i="9" s="1"/>
  <c r="L111" i="9" s="1"/>
  <c r="G111" i="9"/>
  <c r="H110" i="9"/>
  <c r="G110" i="9"/>
  <c r="H109" i="9"/>
  <c r="G109" i="9"/>
  <c r="G108" i="9"/>
  <c r="H107" i="9"/>
  <c r="G107" i="9"/>
  <c r="K106" i="9"/>
  <c r="L106" i="9" s="1"/>
  <c r="H106" i="9"/>
  <c r="H108" i="9" s="1"/>
  <c r="G106" i="9"/>
  <c r="K105" i="9"/>
  <c r="G105" i="9"/>
  <c r="C105" i="9"/>
  <c r="K109" i="9" s="1"/>
  <c r="L109" i="9" s="1"/>
  <c r="A105" i="9"/>
  <c r="H99" i="9"/>
  <c r="K99" i="9" s="1"/>
  <c r="L99" i="9" s="1"/>
  <c r="G99" i="9"/>
  <c r="H98" i="9"/>
  <c r="G98" i="9"/>
  <c r="H97" i="9"/>
  <c r="G97" i="9"/>
  <c r="G96" i="9"/>
  <c r="H95" i="9"/>
  <c r="G95" i="9"/>
  <c r="K94" i="9"/>
  <c r="L94" i="9" s="1"/>
  <c r="H94" i="9"/>
  <c r="H96" i="9" s="1"/>
  <c r="G94" i="9"/>
  <c r="K93" i="9"/>
  <c r="L93" i="9" s="1"/>
  <c r="G93" i="9"/>
  <c r="C93" i="9"/>
  <c r="K97" i="9" s="1"/>
  <c r="L97" i="9" s="1"/>
  <c r="A93" i="9"/>
  <c r="H87" i="9"/>
  <c r="K87" i="9" s="1"/>
  <c r="L87" i="9" s="1"/>
  <c r="G87" i="9"/>
  <c r="H86" i="9"/>
  <c r="G86" i="9"/>
  <c r="H85" i="9"/>
  <c r="G85" i="9"/>
  <c r="G84" i="9"/>
  <c r="H83" i="9"/>
  <c r="G83" i="9"/>
  <c r="K82" i="9"/>
  <c r="L82" i="9" s="1"/>
  <c r="H82" i="9"/>
  <c r="H84" i="9" s="1"/>
  <c r="G82" i="9"/>
  <c r="K81" i="9"/>
  <c r="G81" i="9"/>
  <c r="C81" i="9"/>
  <c r="K85" i="9" s="1"/>
  <c r="L85" i="9" s="1"/>
  <c r="A81" i="9"/>
  <c r="H75" i="9"/>
  <c r="K75" i="9" s="1"/>
  <c r="L75" i="9" s="1"/>
  <c r="G75" i="9"/>
  <c r="H74" i="9"/>
  <c r="G74" i="9"/>
  <c r="H73" i="9"/>
  <c r="G73" i="9"/>
  <c r="G72" i="9"/>
  <c r="H71" i="9"/>
  <c r="G71" i="9"/>
  <c r="K70" i="9"/>
  <c r="L70" i="9" s="1"/>
  <c r="H70" i="9"/>
  <c r="H72" i="9" s="1"/>
  <c r="G70" i="9"/>
  <c r="K69" i="9"/>
  <c r="G69" i="9"/>
  <c r="C69" i="9"/>
  <c r="K73" i="9" s="1"/>
  <c r="L73" i="9" s="1"/>
  <c r="A69" i="9"/>
  <c r="H63" i="9"/>
  <c r="K63" i="9" s="1"/>
  <c r="L63" i="9" s="1"/>
  <c r="G63" i="9"/>
  <c r="H62" i="9"/>
  <c r="G62" i="9"/>
  <c r="H61" i="9"/>
  <c r="G61" i="9"/>
  <c r="G60" i="9"/>
  <c r="H59" i="9"/>
  <c r="G59" i="9"/>
  <c r="K58" i="9"/>
  <c r="L58" i="9" s="1"/>
  <c r="H58" i="9"/>
  <c r="H60" i="9" s="1"/>
  <c r="G58" i="9"/>
  <c r="K57" i="9"/>
  <c r="L57" i="9" s="1"/>
  <c r="G57" i="9"/>
  <c r="C57" i="9"/>
  <c r="K61" i="9" s="1"/>
  <c r="L61" i="9" s="1"/>
  <c r="A57" i="9"/>
  <c r="H51" i="9"/>
  <c r="K51" i="9" s="1"/>
  <c r="L51" i="9" s="1"/>
  <c r="G51" i="9"/>
  <c r="H50" i="9"/>
  <c r="G50" i="9"/>
  <c r="H49" i="9"/>
  <c r="G49" i="9"/>
  <c r="G48" i="9"/>
  <c r="H47" i="9"/>
  <c r="G47" i="9"/>
  <c r="K46" i="9"/>
  <c r="L46" i="9" s="1"/>
  <c r="H46" i="9"/>
  <c r="H48" i="9" s="1"/>
  <c r="G46" i="9"/>
  <c r="K45" i="9"/>
  <c r="G45" i="9"/>
  <c r="C45" i="9"/>
  <c r="K49" i="9" s="1"/>
  <c r="L49" i="9" s="1"/>
  <c r="A45" i="9"/>
  <c r="H39" i="9"/>
  <c r="K39" i="9" s="1"/>
  <c r="L39" i="9" s="1"/>
  <c r="G39" i="9"/>
  <c r="H38" i="9"/>
  <c r="G38" i="9"/>
  <c r="H37" i="9"/>
  <c r="G37" i="9"/>
  <c r="G36" i="9"/>
  <c r="H35" i="9"/>
  <c r="G35" i="9"/>
  <c r="K34" i="9"/>
  <c r="L34" i="9" s="1"/>
  <c r="H34" i="9"/>
  <c r="H36" i="9" s="1"/>
  <c r="G34" i="9"/>
  <c r="K33" i="9"/>
  <c r="G33" i="9"/>
  <c r="C33" i="9"/>
  <c r="K37" i="9" s="1"/>
  <c r="L37" i="9" s="1"/>
  <c r="A33" i="9"/>
  <c r="H27" i="9"/>
  <c r="K27" i="9" s="1"/>
  <c r="L27" i="9" s="1"/>
  <c r="G27" i="9"/>
  <c r="H26" i="9"/>
  <c r="G26" i="9"/>
  <c r="H25" i="9"/>
  <c r="G25" i="9"/>
  <c r="G24" i="9"/>
  <c r="H23" i="9"/>
  <c r="G23" i="9"/>
  <c r="K22" i="9"/>
  <c r="L22" i="9" s="1"/>
  <c r="H22" i="9"/>
  <c r="H24" i="9" s="1"/>
  <c r="G22" i="9"/>
  <c r="K21" i="9"/>
  <c r="G21" i="9"/>
  <c r="C21" i="9"/>
  <c r="K25" i="9" s="1"/>
  <c r="L25" i="9" s="1"/>
  <c r="A21" i="9"/>
  <c r="C462" i="8"/>
  <c r="C460" i="8"/>
  <c r="C459" i="8"/>
  <c r="C458" i="8"/>
  <c r="C457" i="8"/>
  <c r="C456" i="8"/>
  <c r="C455" i="8"/>
  <c r="C454" i="8"/>
  <c r="C453" i="8"/>
  <c r="C452" i="8"/>
  <c r="C451" i="8"/>
  <c r="C450" i="8"/>
  <c r="C449" i="8"/>
  <c r="C448" i="8"/>
  <c r="C447" i="8"/>
  <c r="C446" i="8"/>
  <c r="C445" i="8"/>
  <c r="C444" i="8"/>
  <c r="C443" i="8"/>
  <c r="C442" i="8"/>
  <c r="C441" i="8"/>
  <c r="C440" i="8"/>
  <c r="C439" i="8"/>
  <c r="C438" i="8"/>
  <c r="C437" i="8"/>
  <c r="C436" i="8"/>
  <c r="C435" i="8"/>
  <c r="C434" i="8"/>
  <c r="C433" i="8"/>
  <c r="C432" i="8"/>
  <c r="C431" i="8"/>
  <c r="C430" i="8"/>
  <c r="C429" i="8"/>
  <c r="C428" i="8"/>
  <c r="B462" i="8"/>
  <c r="B460" i="8"/>
  <c r="B459" i="8"/>
  <c r="B457" i="8"/>
  <c r="B456" i="8"/>
  <c r="B454" i="8"/>
  <c r="B455" i="8"/>
  <c r="B453" i="8"/>
  <c r="B452" i="8"/>
  <c r="B451" i="8"/>
  <c r="B450" i="8"/>
  <c r="B449" i="8"/>
  <c r="B448" i="8"/>
  <c r="B447" i="8"/>
  <c r="B446" i="8"/>
  <c r="B445" i="8"/>
  <c r="B444" i="8"/>
  <c r="B443" i="8"/>
  <c r="B442" i="8"/>
  <c r="B441" i="8"/>
  <c r="B440" i="8"/>
  <c r="B439" i="8"/>
  <c r="B438" i="8"/>
  <c r="B437" i="8"/>
  <c r="B436" i="8"/>
  <c r="B435" i="8"/>
  <c r="B434" i="8"/>
  <c r="B433" i="8"/>
  <c r="B432" i="8"/>
  <c r="B431" i="8"/>
  <c r="B430" i="8"/>
  <c r="B429" i="8"/>
  <c r="B428" i="8"/>
  <c r="B458" i="8"/>
  <c r="H423" i="8"/>
  <c r="G423" i="8"/>
  <c r="H422" i="8"/>
  <c r="G422" i="8"/>
  <c r="H421" i="8"/>
  <c r="G421" i="8"/>
  <c r="H420" i="8"/>
  <c r="G420" i="8"/>
  <c r="H419" i="8"/>
  <c r="G419" i="8"/>
  <c r="H418" i="8"/>
  <c r="G418" i="8"/>
  <c r="G417" i="8"/>
  <c r="C417" i="8"/>
  <c r="K423" i="8" s="1"/>
  <c r="L423" i="8" s="1"/>
  <c r="A417" i="8"/>
  <c r="H411" i="8"/>
  <c r="G411" i="8"/>
  <c r="H410" i="8"/>
  <c r="G410" i="8"/>
  <c r="H409" i="8"/>
  <c r="G409" i="8"/>
  <c r="H408" i="8"/>
  <c r="G408" i="8"/>
  <c r="H407" i="8"/>
  <c r="G407" i="8"/>
  <c r="H406" i="8"/>
  <c r="G406" i="8"/>
  <c r="G405" i="8"/>
  <c r="C405" i="8"/>
  <c r="K405" i="8" s="1"/>
  <c r="A405" i="8"/>
  <c r="H399" i="8"/>
  <c r="G399" i="8"/>
  <c r="H398" i="8"/>
  <c r="G398" i="8"/>
  <c r="H397" i="8"/>
  <c r="G397" i="8"/>
  <c r="H396" i="8"/>
  <c r="G396" i="8"/>
  <c r="H395" i="8"/>
  <c r="G395" i="8"/>
  <c r="H394" i="8"/>
  <c r="G394" i="8"/>
  <c r="G393" i="8"/>
  <c r="C393" i="8"/>
  <c r="A393" i="8"/>
  <c r="H387" i="8"/>
  <c r="G387" i="8"/>
  <c r="H386" i="8"/>
  <c r="G386" i="8"/>
  <c r="H385" i="8"/>
  <c r="G385" i="8"/>
  <c r="H384" i="8"/>
  <c r="G384" i="8"/>
  <c r="H383" i="8"/>
  <c r="G383" i="8"/>
  <c r="H382" i="8"/>
  <c r="G382" i="8"/>
  <c r="G381" i="8"/>
  <c r="C381" i="8"/>
  <c r="A381" i="8"/>
  <c r="H375" i="8"/>
  <c r="G375" i="8"/>
  <c r="H374" i="8"/>
  <c r="G374" i="8"/>
  <c r="H373" i="8"/>
  <c r="G373" i="8"/>
  <c r="H372" i="8"/>
  <c r="G372" i="8"/>
  <c r="H371" i="8"/>
  <c r="G371" i="8"/>
  <c r="H370" i="8"/>
  <c r="G370" i="8"/>
  <c r="G369" i="8"/>
  <c r="C369" i="8"/>
  <c r="A369" i="8"/>
  <c r="H363" i="8"/>
  <c r="G363" i="8"/>
  <c r="H362" i="8"/>
  <c r="G362" i="8"/>
  <c r="H361" i="8"/>
  <c r="G361" i="8"/>
  <c r="H360" i="8"/>
  <c r="G360" i="8"/>
  <c r="H359" i="8"/>
  <c r="G359" i="8"/>
  <c r="H358" i="8"/>
  <c r="G358" i="8"/>
  <c r="G357" i="8"/>
  <c r="C357" i="8"/>
  <c r="K357" i="8" s="1"/>
  <c r="A357" i="8"/>
  <c r="H351" i="8"/>
  <c r="G351" i="8"/>
  <c r="H350" i="8"/>
  <c r="G350" i="8"/>
  <c r="H349" i="8"/>
  <c r="G349" i="8"/>
  <c r="H348" i="8"/>
  <c r="G348" i="8"/>
  <c r="H347" i="8"/>
  <c r="G347" i="8"/>
  <c r="H346" i="8"/>
  <c r="G346" i="8"/>
  <c r="G345" i="8"/>
  <c r="C345" i="8"/>
  <c r="A345" i="8"/>
  <c r="H339" i="8"/>
  <c r="G339" i="8"/>
  <c r="H338" i="8"/>
  <c r="G338" i="8"/>
  <c r="H337" i="8"/>
  <c r="G337" i="8"/>
  <c r="H336" i="8"/>
  <c r="G336" i="8"/>
  <c r="H335" i="8"/>
  <c r="G335" i="8"/>
  <c r="H334" i="8"/>
  <c r="G334" i="8"/>
  <c r="G333" i="8"/>
  <c r="C333" i="8"/>
  <c r="A333" i="8"/>
  <c r="H327" i="8"/>
  <c r="G327" i="8"/>
  <c r="H326" i="8"/>
  <c r="G326" i="8"/>
  <c r="H325" i="8"/>
  <c r="G325" i="8"/>
  <c r="H324" i="8"/>
  <c r="G324" i="8"/>
  <c r="H323" i="8"/>
  <c r="G323" i="8"/>
  <c r="H322" i="8"/>
  <c r="G322" i="8"/>
  <c r="G321" i="8"/>
  <c r="C321" i="8"/>
  <c r="A321" i="8"/>
  <c r="H315" i="8"/>
  <c r="G315" i="8"/>
  <c r="H314" i="8"/>
  <c r="G314" i="8"/>
  <c r="H313" i="8"/>
  <c r="G313" i="8"/>
  <c r="H312" i="8"/>
  <c r="G312" i="8"/>
  <c r="H311" i="8"/>
  <c r="G311" i="8"/>
  <c r="H310" i="8"/>
  <c r="G310" i="8"/>
  <c r="G309" i="8"/>
  <c r="C309" i="8"/>
  <c r="A309" i="8"/>
  <c r="H303" i="8"/>
  <c r="G303" i="8"/>
  <c r="H302" i="8"/>
  <c r="G302" i="8"/>
  <c r="H301" i="8"/>
  <c r="G301" i="8"/>
  <c r="H300" i="8"/>
  <c r="G300" i="8"/>
  <c r="H299" i="8"/>
  <c r="G299" i="8"/>
  <c r="H298" i="8"/>
  <c r="G298" i="8"/>
  <c r="G297" i="8"/>
  <c r="C297" i="8"/>
  <c r="A297" i="8"/>
  <c r="H291" i="8"/>
  <c r="G291" i="8"/>
  <c r="H290" i="8"/>
  <c r="G290" i="8"/>
  <c r="H289" i="8"/>
  <c r="G289" i="8"/>
  <c r="H288" i="8"/>
  <c r="G288" i="8"/>
  <c r="H287" i="8"/>
  <c r="G287" i="8"/>
  <c r="H286" i="8"/>
  <c r="G286" i="8"/>
  <c r="G285" i="8"/>
  <c r="C285" i="8"/>
  <c r="A285" i="8"/>
  <c r="H279" i="8"/>
  <c r="G279" i="8"/>
  <c r="H278" i="8"/>
  <c r="G278" i="8"/>
  <c r="H277" i="8"/>
  <c r="G277" i="8"/>
  <c r="H276" i="8"/>
  <c r="G276" i="8"/>
  <c r="H275" i="8"/>
  <c r="G275" i="8"/>
  <c r="H274" i="8"/>
  <c r="G274" i="8"/>
  <c r="G273" i="8"/>
  <c r="C273" i="8"/>
  <c r="A273" i="8"/>
  <c r="H267" i="8"/>
  <c r="G267" i="8"/>
  <c r="H266" i="8"/>
  <c r="G266" i="8"/>
  <c r="H265" i="8"/>
  <c r="G265" i="8"/>
  <c r="H264" i="8"/>
  <c r="G264" i="8"/>
  <c r="H263" i="8"/>
  <c r="G263" i="8"/>
  <c r="H262" i="8"/>
  <c r="G262" i="8"/>
  <c r="G261" i="8"/>
  <c r="C261" i="8"/>
  <c r="A261" i="8"/>
  <c r="H255" i="8"/>
  <c r="G255" i="8"/>
  <c r="H254" i="8"/>
  <c r="G254" i="8"/>
  <c r="H253" i="8"/>
  <c r="G253" i="8"/>
  <c r="H252" i="8"/>
  <c r="G252" i="8"/>
  <c r="H251" i="8"/>
  <c r="G251" i="8"/>
  <c r="H250" i="8"/>
  <c r="G250" i="8"/>
  <c r="G249" i="8"/>
  <c r="C249" i="8"/>
  <c r="K249" i="8" s="1"/>
  <c r="A249" i="8"/>
  <c r="H243" i="8"/>
  <c r="G243" i="8"/>
  <c r="H242" i="8"/>
  <c r="G242" i="8"/>
  <c r="H241" i="8"/>
  <c r="G241" i="8"/>
  <c r="H240" i="8"/>
  <c r="G240" i="8"/>
  <c r="H239" i="8"/>
  <c r="G239" i="8"/>
  <c r="H238" i="8"/>
  <c r="G238" i="8"/>
  <c r="G237" i="8"/>
  <c r="C237" i="8"/>
  <c r="A237" i="8"/>
  <c r="H231" i="8"/>
  <c r="G231" i="8"/>
  <c r="H230" i="8"/>
  <c r="G230" i="8"/>
  <c r="H229" i="8"/>
  <c r="G229" i="8"/>
  <c r="H228" i="8"/>
  <c r="G228" i="8"/>
  <c r="H227" i="8"/>
  <c r="G227" i="8"/>
  <c r="H226" i="8"/>
  <c r="G226" i="8"/>
  <c r="G225" i="8"/>
  <c r="C225" i="8"/>
  <c r="A225" i="8"/>
  <c r="H219" i="8"/>
  <c r="G219" i="8"/>
  <c r="H218" i="8"/>
  <c r="G218" i="8"/>
  <c r="H217" i="8"/>
  <c r="G217" i="8"/>
  <c r="H216" i="8"/>
  <c r="G216" i="8"/>
  <c r="H215" i="8"/>
  <c r="G215" i="8"/>
  <c r="H214" i="8"/>
  <c r="G214" i="8"/>
  <c r="G213" i="8"/>
  <c r="C213" i="8"/>
  <c r="A213" i="8"/>
  <c r="H207" i="8"/>
  <c r="G207" i="8"/>
  <c r="H206" i="8"/>
  <c r="G206" i="8"/>
  <c r="H205" i="8"/>
  <c r="G205" i="8"/>
  <c r="H204" i="8"/>
  <c r="G204" i="8"/>
  <c r="H203" i="8"/>
  <c r="G203" i="8"/>
  <c r="H202" i="8"/>
  <c r="G202" i="8"/>
  <c r="G201" i="8"/>
  <c r="C201" i="8"/>
  <c r="A201" i="8"/>
  <c r="H195" i="8"/>
  <c r="G195" i="8"/>
  <c r="H194" i="8"/>
  <c r="G194" i="8"/>
  <c r="H193" i="8"/>
  <c r="G193" i="8"/>
  <c r="H192" i="8"/>
  <c r="G192" i="8"/>
  <c r="H191" i="8"/>
  <c r="G191" i="8"/>
  <c r="H190" i="8"/>
  <c r="G190" i="8"/>
  <c r="G189" i="8"/>
  <c r="C189" i="8"/>
  <c r="A189" i="8"/>
  <c r="H183" i="8"/>
  <c r="G183" i="8"/>
  <c r="H182" i="8"/>
  <c r="G182" i="8"/>
  <c r="H181" i="8"/>
  <c r="G181" i="8"/>
  <c r="H180" i="8"/>
  <c r="G180" i="8"/>
  <c r="H179" i="8"/>
  <c r="G179" i="8"/>
  <c r="H178" i="8"/>
  <c r="G178" i="8"/>
  <c r="G177" i="8"/>
  <c r="C177" i="8"/>
  <c r="K181" i="8" s="1"/>
  <c r="L181" i="8" s="1"/>
  <c r="A177" i="8"/>
  <c r="H171" i="8"/>
  <c r="G171" i="8"/>
  <c r="H170" i="8"/>
  <c r="G170" i="8"/>
  <c r="H169" i="8"/>
  <c r="G169" i="8"/>
  <c r="H168" i="8"/>
  <c r="G168" i="8"/>
  <c r="H167" i="8"/>
  <c r="G167" i="8"/>
  <c r="H166" i="8"/>
  <c r="G166" i="8"/>
  <c r="G165" i="8"/>
  <c r="C165" i="8"/>
  <c r="A165" i="8"/>
  <c r="H159" i="8"/>
  <c r="G159" i="8"/>
  <c r="H158" i="8"/>
  <c r="G158" i="8"/>
  <c r="H157" i="8"/>
  <c r="G157" i="8"/>
  <c r="H156" i="8"/>
  <c r="G156" i="8"/>
  <c r="H155" i="8"/>
  <c r="G155" i="8"/>
  <c r="H154" i="8"/>
  <c r="G154" i="8"/>
  <c r="G153" i="8"/>
  <c r="C153" i="8"/>
  <c r="A153" i="8"/>
  <c r="H147" i="8"/>
  <c r="G147" i="8"/>
  <c r="H146" i="8"/>
  <c r="G146" i="8"/>
  <c r="H145" i="8"/>
  <c r="G145" i="8"/>
  <c r="H144" i="8"/>
  <c r="G144" i="8"/>
  <c r="H143" i="8"/>
  <c r="G143" i="8"/>
  <c r="H142" i="8"/>
  <c r="G142" i="8"/>
  <c r="G141" i="8"/>
  <c r="C141" i="8"/>
  <c r="A141" i="8"/>
  <c r="H135" i="8"/>
  <c r="G135" i="8"/>
  <c r="H134" i="8"/>
  <c r="G134" i="8"/>
  <c r="H133" i="8"/>
  <c r="G133" i="8"/>
  <c r="H132" i="8"/>
  <c r="G132" i="8"/>
  <c r="H131" i="8"/>
  <c r="G131" i="8"/>
  <c r="H130" i="8"/>
  <c r="G130" i="8"/>
  <c r="G129" i="8"/>
  <c r="C129" i="8"/>
  <c r="A129" i="8"/>
  <c r="H123" i="8"/>
  <c r="G123" i="8"/>
  <c r="H122" i="8"/>
  <c r="G122" i="8"/>
  <c r="H121" i="8"/>
  <c r="G121" i="8"/>
  <c r="H120" i="8"/>
  <c r="G120" i="8"/>
  <c r="H119" i="8"/>
  <c r="G119" i="8"/>
  <c r="H118" i="8"/>
  <c r="G118" i="8"/>
  <c r="G117" i="8"/>
  <c r="C117" i="8"/>
  <c r="A117" i="8"/>
  <c r="H111" i="8"/>
  <c r="G111" i="8"/>
  <c r="H110" i="8"/>
  <c r="G110" i="8"/>
  <c r="H109" i="8"/>
  <c r="G109" i="8"/>
  <c r="H108" i="8"/>
  <c r="G108" i="8"/>
  <c r="H107" i="8"/>
  <c r="G107" i="8"/>
  <c r="H106" i="8"/>
  <c r="G106" i="8"/>
  <c r="G105" i="8"/>
  <c r="C105" i="8"/>
  <c r="A105" i="8"/>
  <c r="H99" i="8"/>
  <c r="G99" i="8"/>
  <c r="H98" i="8"/>
  <c r="G98" i="8"/>
  <c r="H97" i="8"/>
  <c r="G97" i="8"/>
  <c r="H96" i="8"/>
  <c r="G96" i="8"/>
  <c r="H95" i="8"/>
  <c r="G95" i="8"/>
  <c r="H94" i="8"/>
  <c r="G94" i="8"/>
  <c r="G93" i="8"/>
  <c r="C93" i="8"/>
  <c r="A93" i="8"/>
  <c r="H87" i="8"/>
  <c r="G87" i="8"/>
  <c r="H86" i="8"/>
  <c r="G86" i="8"/>
  <c r="H85" i="8"/>
  <c r="G85" i="8"/>
  <c r="H84" i="8"/>
  <c r="G84" i="8"/>
  <c r="H83" i="8"/>
  <c r="G83" i="8"/>
  <c r="H82" i="8"/>
  <c r="G82" i="8"/>
  <c r="G81" i="8"/>
  <c r="C81" i="8"/>
  <c r="A81" i="8"/>
  <c r="H75" i="8"/>
  <c r="G75" i="8"/>
  <c r="H74" i="8"/>
  <c r="G74" i="8"/>
  <c r="H73" i="8"/>
  <c r="G73" i="8"/>
  <c r="H72" i="8"/>
  <c r="G72" i="8"/>
  <c r="H71" i="8"/>
  <c r="G71" i="8"/>
  <c r="H70" i="8"/>
  <c r="G70" i="8"/>
  <c r="G69" i="8"/>
  <c r="C69" i="8"/>
  <c r="A69" i="8"/>
  <c r="H63" i="8"/>
  <c r="G63" i="8"/>
  <c r="H62" i="8"/>
  <c r="G62" i="8"/>
  <c r="H61" i="8"/>
  <c r="G61" i="8"/>
  <c r="H60" i="8"/>
  <c r="G60" i="8"/>
  <c r="H59" i="8"/>
  <c r="G59" i="8"/>
  <c r="H58" i="8"/>
  <c r="G58" i="8"/>
  <c r="G57" i="8"/>
  <c r="C57" i="8"/>
  <c r="A57" i="8"/>
  <c r="H51" i="8"/>
  <c r="G51" i="8"/>
  <c r="H50" i="8"/>
  <c r="G50" i="8"/>
  <c r="H49" i="8"/>
  <c r="G49" i="8"/>
  <c r="H48" i="8"/>
  <c r="G48" i="8"/>
  <c r="H47" i="8"/>
  <c r="G47" i="8"/>
  <c r="H46" i="8"/>
  <c r="G46" i="8"/>
  <c r="G45" i="8"/>
  <c r="C45" i="8"/>
  <c r="A45" i="8"/>
  <c r="H39" i="8"/>
  <c r="G39" i="8"/>
  <c r="H38" i="8"/>
  <c r="G38" i="8"/>
  <c r="H37" i="8"/>
  <c r="G37" i="8"/>
  <c r="H36" i="8"/>
  <c r="G36" i="8"/>
  <c r="H35" i="8"/>
  <c r="G35" i="8"/>
  <c r="H34" i="8"/>
  <c r="G34" i="8"/>
  <c r="G33" i="8"/>
  <c r="C33" i="8"/>
  <c r="A33" i="8"/>
  <c r="H27" i="8"/>
  <c r="G27" i="8"/>
  <c r="H26" i="8"/>
  <c r="G26" i="8"/>
  <c r="H25" i="8"/>
  <c r="G25" i="8"/>
  <c r="H24" i="8"/>
  <c r="G24" i="8"/>
  <c r="H23" i="8"/>
  <c r="G23" i="8"/>
  <c r="H22" i="8"/>
  <c r="G22" i="8"/>
  <c r="G21" i="8"/>
  <c r="C21" i="8"/>
  <c r="A21" i="8"/>
  <c r="A9" i="9"/>
  <c r="A9" i="8"/>
  <c r="B268" i="9" l="1"/>
  <c r="K159" i="9"/>
  <c r="L159" i="9" s="1"/>
  <c r="K165" i="9"/>
  <c r="L165" i="9" s="1"/>
  <c r="L172" i="9" s="1"/>
  <c r="K171" i="9"/>
  <c r="L171" i="9" s="1"/>
  <c r="K192" i="9"/>
  <c r="L192" i="9" s="1"/>
  <c r="K191" i="9"/>
  <c r="L191" i="9" s="1"/>
  <c r="K193" i="9"/>
  <c r="L193" i="9" s="1"/>
  <c r="K204" i="9"/>
  <c r="L204" i="9" s="1"/>
  <c r="K203" i="9"/>
  <c r="L203" i="9" s="1"/>
  <c r="K205" i="9"/>
  <c r="L205" i="9" s="1"/>
  <c r="K216" i="9"/>
  <c r="L216" i="9" s="1"/>
  <c r="K215" i="9"/>
  <c r="L215" i="9" s="1"/>
  <c r="K217" i="9"/>
  <c r="L217" i="9" s="1"/>
  <c r="K228" i="9"/>
  <c r="L228" i="9" s="1"/>
  <c r="K227" i="9"/>
  <c r="L227" i="9" s="1"/>
  <c r="K240" i="9"/>
  <c r="L240" i="9" s="1"/>
  <c r="K239" i="9"/>
  <c r="L239" i="9" s="1"/>
  <c r="K241" i="9"/>
  <c r="L241" i="9" s="1"/>
  <c r="K26" i="9"/>
  <c r="L26" i="9" s="1"/>
  <c r="K38" i="9"/>
  <c r="L38" i="9" s="1"/>
  <c r="K50" i="9"/>
  <c r="L50" i="9" s="1"/>
  <c r="K62" i="9"/>
  <c r="L62" i="9" s="1"/>
  <c r="L64" i="9" s="1"/>
  <c r="K74" i="9"/>
  <c r="L74" i="9" s="1"/>
  <c r="K86" i="9"/>
  <c r="L86" i="9" s="1"/>
  <c r="K98" i="9"/>
  <c r="L98" i="9" s="1"/>
  <c r="K110" i="9"/>
  <c r="L110" i="9" s="1"/>
  <c r="K122" i="9"/>
  <c r="L122" i="9" s="1"/>
  <c r="K134" i="9"/>
  <c r="L134" i="9" s="1"/>
  <c r="K146" i="9"/>
  <c r="L146" i="9" s="1"/>
  <c r="K158" i="9"/>
  <c r="L158" i="9" s="1"/>
  <c r="K170" i="9"/>
  <c r="L170" i="9" s="1"/>
  <c r="K190" i="9"/>
  <c r="L190" i="9" s="1"/>
  <c r="K202" i="9"/>
  <c r="L202" i="9" s="1"/>
  <c r="K214" i="9"/>
  <c r="L214" i="9" s="1"/>
  <c r="K24" i="9"/>
  <c r="L24" i="9" s="1"/>
  <c r="K23" i="9"/>
  <c r="L23" i="9" s="1"/>
  <c r="K36" i="9"/>
  <c r="L36" i="9" s="1"/>
  <c r="K35" i="9"/>
  <c r="L35" i="9" s="1"/>
  <c r="K48" i="9"/>
  <c r="L48" i="9" s="1"/>
  <c r="K47" i="9"/>
  <c r="L47" i="9" s="1"/>
  <c r="K60" i="9"/>
  <c r="L60" i="9" s="1"/>
  <c r="K59" i="9"/>
  <c r="L59" i="9" s="1"/>
  <c r="K72" i="9"/>
  <c r="L72" i="9" s="1"/>
  <c r="K71" i="9"/>
  <c r="L71" i="9" s="1"/>
  <c r="K84" i="9"/>
  <c r="L84" i="9" s="1"/>
  <c r="K83" i="9"/>
  <c r="L83" i="9" s="1"/>
  <c r="K96" i="9"/>
  <c r="L96" i="9" s="1"/>
  <c r="L100" i="9" s="1"/>
  <c r="K95" i="9"/>
  <c r="L95" i="9" s="1"/>
  <c r="K108" i="9"/>
  <c r="L108" i="9" s="1"/>
  <c r="K107" i="9"/>
  <c r="L107" i="9" s="1"/>
  <c r="K120" i="9"/>
  <c r="L120" i="9" s="1"/>
  <c r="K119" i="9"/>
  <c r="L119" i="9" s="1"/>
  <c r="K132" i="9"/>
  <c r="L132" i="9" s="1"/>
  <c r="K131" i="9"/>
  <c r="L131" i="9" s="1"/>
  <c r="K144" i="9"/>
  <c r="L144" i="9" s="1"/>
  <c r="K143" i="9"/>
  <c r="L143" i="9" s="1"/>
  <c r="K156" i="9"/>
  <c r="L156" i="9" s="1"/>
  <c r="K155" i="9"/>
  <c r="L155" i="9" s="1"/>
  <c r="K168" i="9"/>
  <c r="L168" i="9" s="1"/>
  <c r="K167" i="9"/>
  <c r="L167" i="9" s="1"/>
  <c r="K201" i="9"/>
  <c r="K208" i="9" s="1"/>
  <c r="K213" i="9"/>
  <c r="K220" i="9" s="1"/>
  <c r="K244" i="9"/>
  <c r="L237" i="9"/>
  <c r="L244" i="9" s="1"/>
  <c r="L225" i="9"/>
  <c r="L232" i="9" s="1"/>
  <c r="L189" i="9"/>
  <c r="K177" i="9"/>
  <c r="K178" i="9"/>
  <c r="L178" i="9" s="1"/>
  <c r="K179" i="9"/>
  <c r="L179" i="9" s="1"/>
  <c r="K180" i="9"/>
  <c r="L180" i="9" s="1"/>
  <c r="K181" i="9"/>
  <c r="L181" i="9" s="1"/>
  <c r="K182" i="9"/>
  <c r="L182" i="9" s="1"/>
  <c r="L153" i="9"/>
  <c r="L141" i="9"/>
  <c r="L148" i="9" s="1"/>
  <c r="K136" i="9"/>
  <c r="L129" i="9"/>
  <c r="L136" i="9" s="1"/>
  <c r="L117" i="9"/>
  <c r="L105" i="9"/>
  <c r="L112" i="9" s="1"/>
  <c r="L81" i="9"/>
  <c r="L88" i="9" s="1"/>
  <c r="L69" i="9"/>
  <c r="L76" i="9" s="1"/>
  <c r="L45" i="9"/>
  <c r="L52" i="9" s="1"/>
  <c r="K40" i="9"/>
  <c r="L33" i="9"/>
  <c r="L40" i="9" s="1"/>
  <c r="L21" i="9"/>
  <c r="L28" i="9" s="1"/>
  <c r="K291" i="8"/>
  <c r="L291" i="8" s="1"/>
  <c r="K361" i="8"/>
  <c r="L361" i="8" s="1"/>
  <c r="K410" i="8"/>
  <c r="L410" i="8" s="1"/>
  <c r="K372" i="8"/>
  <c r="L372" i="8" s="1"/>
  <c r="K285" i="8"/>
  <c r="L285" i="8" s="1"/>
  <c r="K50" i="8"/>
  <c r="L50" i="8" s="1"/>
  <c r="K98" i="8"/>
  <c r="L98" i="8" s="1"/>
  <c r="K147" i="8"/>
  <c r="L147" i="8" s="1"/>
  <c r="K195" i="8"/>
  <c r="L195" i="8" s="1"/>
  <c r="K240" i="8"/>
  <c r="L240" i="8" s="1"/>
  <c r="K250" i="8"/>
  <c r="L250" i="8" s="1"/>
  <c r="K252" i="8"/>
  <c r="L252" i="8" s="1"/>
  <c r="K27" i="8"/>
  <c r="L27" i="8" s="1"/>
  <c r="K74" i="8"/>
  <c r="L74" i="8" s="1"/>
  <c r="K122" i="8"/>
  <c r="L122" i="8" s="1"/>
  <c r="K219" i="8"/>
  <c r="L219" i="8" s="1"/>
  <c r="K190" i="8"/>
  <c r="L190" i="8" s="1"/>
  <c r="K205" i="8"/>
  <c r="L205" i="8" s="1"/>
  <c r="K214" i="8"/>
  <c r="L214" i="8" s="1"/>
  <c r="K326" i="8"/>
  <c r="L326" i="8" s="1"/>
  <c r="K171" i="8"/>
  <c r="L171" i="8" s="1"/>
  <c r="K166" i="8"/>
  <c r="L166" i="8" s="1"/>
  <c r="K213" i="8"/>
  <c r="L213" i="8" s="1"/>
  <c r="K157" i="8"/>
  <c r="L157" i="8" s="1"/>
  <c r="K254" i="8"/>
  <c r="L254" i="8" s="1"/>
  <c r="K286" i="8"/>
  <c r="L286" i="8" s="1"/>
  <c r="K288" i="8"/>
  <c r="L288" i="8" s="1"/>
  <c r="K301" i="8"/>
  <c r="L301" i="8" s="1"/>
  <c r="K411" i="8"/>
  <c r="L411" i="8" s="1"/>
  <c r="K36" i="8"/>
  <c r="L36" i="8" s="1"/>
  <c r="K60" i="8"/>
  <c r="L60" i="8" s="1"/>
  <c r="K84" i="8"/>
  <c r="L84" i="8" s="1"/>
  <c r="K108" i="8"/>
  <c r="L108" i="8" s="1"/>
  <c r="K135" i="8"/>
  <c r="L135" i="8" s="1"/>
  <c r="K142" i="8"/>
  <c r="L142" i="8" s="1"/>
  <c r="K165" i="8"/>
  <c r="K170" i="8"/>
  <c r="L170" i="8" s="1"/>
  <c r="K180" i="8"/>
  <c r="L180" i="8" s="1"/>
  <c r="K218" i="8"/>
  <c r="L218" i="8" s="1"/>
  <c r="K231" i="8"/>
  <c r="L231" i="8" s="1"/>
  <c r="K267" i="8"/>
  <c r="L267" i="8" s="1"/>
  <c r="K300" i="8"/>
  <c r="L300" i="8" s="1"/>
  <c r="K339" i="8"/>
  <c r="L339" i="8" s="1"/>
  <c r="K45" i="8"/>
  <c r="L45" i="8" s="1"/>
  <c r="K69" i="8"/>
  <c r="L69" i="8" s="1"/>
  <c r="K93" i="8"/>
  <c r="K117" i="8"/>
  <c r="K141" i="8"/>
  <c r="L141" i="8" s="1"/>
  <c r="K144" i="8"/>
  <c r="L144" i="8" s="1"/>
  <c r="K321" i="8"/>
  <c r="K397" i="8"/>
  <c r="L397" i="8" s="1"/>
  <c r="K396" i="8"/>
  <c r="L396" i="8" s="1"/>
  <c r="K49" i="8"/>
  <c r="L49" i="8" s="1"/>
  <c r="K73" i="8"/>
  <c r="L73" i="8" s="1"/>
  <c r="K97" i="8"/>
  <c r="L97" i="8" s="1"/>
  <c r="K121" i="8"/>
  <c r="L121" i="8" s="1"/>
  <c r="K146" i="8"/>
  <c r="L146" i="8" s="1"/>
  <c r="K156" i="8"/>
  <c r="L156" i="8" s="1"/>
  <c r="K189" i="8"/>
  <c r="L189" i="8" s="1"/>
  <c r="K194" i="8"/>
  <c r="L194" i="8" s="1"/>
  <c r="K204" i="8"/>
  <c r="L204" i="8" s="1"/>
  <c r="K253" i="8"/>
  <c r="L253" i="8" s="1"/>
  <c r="K289" i="8"/>
  <c r="L289" i="8" s="1"/>
  <c r="K325" i="8"/>
  <c r="L325" i="8" s="1"/>
  <c r="K362" i="8"/>
  <c r="L362" i="8" s="1"/>
  <c r="K387" i="8"/>
  <c r="L387" i="8" s="1"/>
  <c r="K406" i="8"/>
  <c r="L406" i="8" s="1"/>
  <c r="K63" i="8"/>
  <c r="L63" i="8" s="1"/>
  <c r="K375" i="8"/>
  <c r="L375" i="8" s="1"/>
  <c r="K34" i="8"/>
  <c r="L34" i="8" s="1"/>
  <c r="K38" i="8"/>
  <c r="L38" i="8" s="1"/>
  <c r="K48" i="8"/>
  <c r="L48" i="8" s="1"/>
  <c r="K58" i="8"/>
  <c r="L58" i="8" s="1"/>
  <c r="K62" i="8"/>
  <c r="L62" i="8" s="1"/>
  <c r="K72" i="8"/>
  <c r="L72" i="8" s="1"/>
  <c r="K82" i="8"/>
  <c r="L82" i="8" s="1"/>
  <c r="K86" i="8"/>
  <c r="L86" i="8" s="1"/>
  <c r="K96" i="8"/>
  <c r="L96" i="8" s="1"/>
  <c r="K106" i="8"/>
  <c r="L106" i="8" s="1"/>
  <c r="K110" i="8"/>
  <c r="L110" i="8" s="1"/>
  <c r="K120" i="8"/>
  <c r="L120" i="8" s="1"/>
  <c r="K145" i="8"/>
  <c r="L145" i="8" s="1"/>
  <c r="K155" i="8"/>
  <c r="L155" i="8" s="1"/>
  <c r="K159" i="8"/>
  <c r="L159" i="8" s="1"/>
  <c r="K169" i="8"/>
  <c r="L169" i="8" s="1"/>
  <c r="K179" i="8"/>
  <c r="L179" i="8" s="1"/>
  <c r="K183" i="8"/>
  <c r="L183" i="8" s="1"/>
  <c r="K193" i="8"/>
  <c r="L193" i="8" s="1"/>
  <c r="K203" i="8"/>
  <c r="L203" i="8" s="1"/>
  <c r="K207" i="8"/>
  <c r="L207" i="8" s="1"/>
  <c r="K217" i="8"/>
  <c r="L217" i="8" s="1"/>
  <c r="K238" i="8"/>
  <c r="L238" i="8" s="1"/>
  <c r="K242" i="8"/>
  <c r="L242" i="8" s="1"/>
  <c r="K299" i="8"/>
  <c r="L299" i="8" s="1"/>
  <c r="K303" i="8"/>
  <c r="L303" i="8" s="1"/>
  <c r="K324" i="8"/>
  <c r="L324" i="8" s="1"/>
  <c r="K360" i="8"/>
  <c r="L360" i="8" s="1"/>
  <c r="K370" i="8"/>
  <c r="L370" i="8" s="1"/>
  <c r="K374" i="8"/>
  <c r="L374" i="8" s="1"/>
  <c r="K395" i="8"/>
  <c r="L395" i="8" s="1"/>
  <c r="K399" i="8"/>
  <c r="L399" i="8" s="1"/>
  <c r="K409" i="8"/>
  <c r="L409" i="8" s="1"/>
  <c r="K35" i="8"/>
  <c r="L35" i="8" s="1"/>
  <c r="K83" i="8"/>
  <c r="L83" i="8" s="1"/>
  <c r="K107" i="8"/>
  <c r="L107" i="8" s="1"/>
  <c r="K111" i="8"/>
  <c r="L111" i="8" s="1"/>
  <c r="K33" i="8"/>
  <c r="L33" i="8" s="1"/>
  <c r="K37" i="8"/>
  <c r="L37" i="8" s="1"/>
  <c r="K47" i="8"/>
  <c r="L47" i="8" s="1"/>
  <c r="K51" i="8"/>
  <c r="L51" i="8" s="1"/>
  <c r="K57" i="8"/>
  <c r="L57" i="8" s="1"/>
  <c r="L64" i="8" s="1"/>
  <c r="K61" i="8"/>
  <c r="L61" i="8" s="1"/>
  <c r="K71" i="8"/>
  <c r="L71" i="8" s="1"/>
  <c r="K75" i="8"/>
  <c r="L75" i="8" s="1"/>
  <c r="K81" i="8"/>
  <c r="L81" i="8" s="1"/>
  <c r="K85" i="8"/>
  <c r="L85" i="8" s="1"/>
  <c r="K95" i="8"/>
  <c r="L95" i="8" s="1"/>
  <c r="K99" i="8"/>
  <c r="L99" i="8" s="1"/>
  <c r="K105" i="8"/>
  <c r="L105" i="8" s="1"/>
  <c r="K109" i="8"/>
  <c r="L109" i="8" s="1"/>
  <c r="K119" i="8"/>
  <c r="L119" i="8" s="1"/>
  <c r="K123" i="8"/>
  <c r="L123" i="8" s="1"/>
  <c r="K154" i="8"/>
  <c r="L154" i="8" s="1"/>
  <c r="K158" i="8"/>
  <c r="L158" i="8" s="1"/>
  <c r="K168" i="8"/>
  <c r="L168" i="8" s="1"/>
  <c r="K178" i="8"/>
  <c r="L178" i="8" s="1"/>
  <c r="K182" i="8"/>
  <c r="L182" i="8" s="1"/>
  <c r="K192" i="8"/>
  <c r="L192" i="8" s="1"/>
  <c r="K202" i="8"/>
  <c r="L202" i="8" s="1"/>
  <c r="K206" i="8"/>
  <c r="L206" i="8" s="1"/>
  <c r="K216" i="8"/>
  <c r="L216" i="8" s="1"/>
  <c r="K237" i="8"/>
  <c r="L237" i="8" s="1"/>
  <c r="K241" i="8"/>
  <c r="L241" i="8" s="1"/>
  <c r="K251" i="8"/>
  <c r="L251" i="8" s="1"/>
  <c r="K255" i="8"/>
  <c r="L255" i="8" s="1"/>
  <c r="K287" i="8"/>
  <c r="L287" i="8" s="1"/>
  <c r="K298" i="8"/>
  <c r="L298" i="8" s="1"/>
  <c r="K302" i="8"/>
  <c r="L302" i="8" s="1"/>
  <c r="K323" i="8"/>
  <c r="L323" i="8" s="1"/>
  <c r="K327" i="8"/>
  <c r="L327" i="8" s="1"/>
  <c r="K359" i="8"/>
  <c r="L359" i="8" s="1"/>
  <c r="K363" i="8"/>
  <c r="L363" i="8" s="1"/>
  <c r="K369" i="8"/>
  <c r="L369" i="8" s="1"/>
  <c r="K373" i="8"/>
  <c r="L373" i="8" s="1"/>
  <c r="K394" i="8"/>
  <c r="L394" i="8" s="1"/>
  <c r="K398" i="8"/>
  <c r="L398" i="8" s="1"/>
  <c r="K408" i="8"/>
  <c r="L408" i="8" s="1"/>
  <c r="K39" i="8"/>
  <c r="L39" i="8" s="1"/>
  <c r="K59" i="8"/>
  <c r="L59" i="8" s="1"/>
  <c r="K87" i="8"/>
  <c r="L87" i="8" s="1"/>
  <c r="K239" i="8"/>
  <c r="L239" i="8" s="1"/>
  <c r="K243" i="8"/>
  <c r="L243" i="8" s="1"/>
  <c r="K371" i="8"/>
  <c r="L371" i="8" s="1"/>
  <c r="K46" i="8"/>
  <c r="L46" i="8" s="1"/>
  <c r="K70" i="8"/>
  <c r="L70" i="8" s="1"/>
  <c r="K94" i="8"/>
  <c r="L94" i="8" s="1"/>
  <c r="K118" i="8"/>
  <c r="L118" i="8" s="1"/>
  <c r="K143" i="8"/>
  <c r="L143" i="8" s="1"/>
  <c r="K153" i="8"/>
  <c r="L153" i="8" s="1"/>
  <c r="K167" i="8"/>
  <c r="L167" i="8" s="1"/>
  <c r="K177" i="8"/>
  <c r="L177" i="8" s="1"/>
  <c r="K191" i="8"/>
  <c r="L191" i="8" s="1"/>
  <c r="K201" i="8"/>
  <c r="L201" i="8" s="1"/>
  <c r="K215" i="8"/>
  <c r="L215" i="8" s="1"/>
  <c r="K279" i="8"/>
  <c r="L279" i="8" s="1"/>
  <c r="K290" i="8"/>
  <c r="L290" i="8" s="1"/>
  <c r="K297" i="8"/>
  <c r="L297" i="8" s="1"/>
  <c r="K315" i="8"/>
  <c r="L315" i="8" s="1"/>
  <c r="K322" i="8"/>
  <c r="L322" i="8" s="1"/>
  <c r="K351" i="8"/>
  <c r="L351" i="8" s="1"/>
  <c r="K358" i="8"/>
  <c r="L358" i="8" s="1"/>
  <c r="K393" i="8"/>
  <c r="L393" i="8" s="1"/>
  <c r="K407" i="8"/>
  <c r="L407" i="8" s="1"/>
  <c r="K417" i="8"/>
  <c r="K418" i="8"/>
  <c r="L418" i="8" s="1"/>
  <c r="K419" i="8"/>
  <c r="L419" i="8" s="1"/>
  <c r="K420" i="8"/>
  <c r="L420" i="8" s="1"/>
  <c r="K421" i="8"/>
  <c r="L421" i="8" s="1"/>
  <c r="K422" i="8"/>
  <c r="L422" i="8" s="1"/>
  <c r="L405" i="8"/>
  <c r="K381" i="8"/>
  <c r="K382" i="8"/>
  <c r="L382" i="8" s="1"/>
  <c r="K383" i="8"/>
  <c r="L383" i="8" s="1"/>
  <c r="K384" i="8"/>
  <c r="L384" i="8" s="1"/>
  <c r="K385" i="8"/>
  <c r="L385" i="8" s="1"/>
  <c r="K386" i="8"/>
  <c r="L386" i="8" s="1"/>
  <c r="L357" i="8"/>
  <c r="K345" i="8"/>
  <c r="K346" i="8"/>
  <c r="L346" i="8" s="1"/>
  <c r="K347" i="8"/>
  <c r="L347" i="8" s="1"/>
  <c r="K348" i="8"/>
  <c r="L348" i="8" s="1"/>
  <c r="K349" i="8"/>
  <c r="L349" i="8" s="1"/>
  <c r="K350" i="8"/>
  <c r="L350" i="8" s="1"/>
  <c r="K333" i="8"/>
  <c r="K334" i="8"/>
  <c r="L334" i="8" s="1"/>
  <c r="K335" i="8"/>
  <c r="L335" i="8" s="1"/>
  <c r="K336" i="8"/>
  <c r="L336" i="8" s="1"/>
  <c r="K337" i="8"/>
  <c r="L337" i="8" s="1"/>
  <c r="K338" i="8"/>
  <c r="L338" i="8" s="1"/>
  <c r="L321" i="8"/>
  <c r="K309" i="8"/>
  <c r="K310" i="8"/>
  <c r="L310" i="8" s="1"/>
  <c r="K311" i="8"/>
  <c r="L311" i="8" s="1"/>
  <c r="K312" i="8"/>
  <c r="L312" i="8" s="1"/>
  <c r="K313" i="8"/>
  <c r="L313" i="8" s="1"/>
  <c r="K314" i="8"/>
  <c r="L314" i="8" s="1"/>
  <c r="K273" i="8"/>
  <c r="K274" i="8"/>
  <c r="L274" i="8" s="1"/>
  <c r="K275" i="8"/>
  <c r="L275" i="8" s="1"/>
  <c r="K276" i="8"/>
  <c r="L276" i="8" s="1"/>
  <c r="K277" i="8"/>
  <c r="L277" i="8" s="1"/>
  <c r="K278" i="8"/>
  <c r="L278" i="8" s="1"/>
  <c r="K261" i="8"/>
  <c r="K262" i="8"/>
  <c r="L262" i="8" s="1"/>
  <c r="K263" i="8"/>
  <c r="L263" i="8" s="1"/>
  <c r="K264" i="8"/>
  <c r="L264" i="8" s="1"/>
  <c r="K265" i="8"/>
  <c r="L265" i="8" s="1"/>
  <c r="K266" i="8"/>
  <c r="L266" i="8" s="1"/>
  <c r="L249" i="8"/>
  <c r="K225" i="8"/>
  <c r="K226" i="8"/>
  <c r="L226" i="8" s="1"/>
  <c r="K227" i="8"/>
  <c r="L227" i="8" s="1"/>
  <c r="K228" i="8"/>
  <c r="L228" i="8" s="1"/>
  <c r="K229" i="8"/>
  <c r="L229" i="8" s="1"/>
  <c r="K230" i="8"/>
  <c r="L230" i="8" s="1"/>
  <c r="L165" i="8"/>
  <c r="K129" i="8"/>
  <c r="K130" i="8"/>
  <c r="L130" i="8" s="1"/>
  <c r="K131" i="8"/>
  <c r="L131" i="8" s="1"/>
  <c r="K132" i="8"/>
  <c r="L132" i="8" s="1"/>
  <c r="K133" i="8"/>
  <c r="L133" i="8" s="1"/>
  <c r="K134" i="8"/>
  <c r="L134" i="8" s="1"/>
  <c r="L117" i="8"/>
  <c r="L93" i="8"/>
  <c r="K21" i="8"/>
  <c r="K22" i="8"/>
  <c r="L22" i="8" s="1"/>
  <c r="K23" i="8"/>
  <c r="L23" i="8" s="1"/>
  <c r="K24" i="8"/>
  <c r="L24" i="8" s="1"/>
  <c r="K25" i="8"/>
  <c r="L25" i="8" s="1"/>
  <c r="K26" i="8"/>
  <c r="L26" i="8" s="1"/>
  <c r="K28" i="9" l="1"/>
  <c r="K52" i="9"/>
  <c r="L124" i="9"/>
  <c r="L160" i="9"/>
  <c r="L196" i="9"/>
  <c r="K160" i="9"/>
  <c r="K64" i="9"/>
  <c r="K100" i="9"/>
  <c r="L201" i="9"/>
  <c r="L208" i="9" s="1"/>
  <c r="K196" i="9"/>
  <c r="K112" i="9"/>
  <c r="K148" i="9"/>
  <c r="K124" i="9"/>
  <c r="K172" i="9"/>
  <c r="L213" i="9"/>
  <c r="L220" i="9" s="1"/>
  <c r="K232" i="9"/>
  <c r="K76" i="9"/>
  <c r="K88" i="9"/>
  <c r="K184" i="9"/>
  <c r="L177" i="9"/>
  <c r="L184" i="9" s="1"/>
  <c r="L376" i="8"/>
  <c r="L184" i="8"/>
  <c r="L112" i="8"/>
  <c r="L304" i="8"/>
  <c r="L208" i="8"/>
  <c r="L160" i="8"/>
  <c r="L292" i="8"/>
  <c r="L76" i="8"/>
  <c r="L124" i="8"/>
  <c r="K244" i="8"/>
  <c r="L244" i="8"/>
  <c r="L40" i="8"/>
  <c r="L88" i="8"/>
  <c r="L172" i="8"/>
  <c r="L328" i="8"/>
  <c r="L412" i="8"/>
  <c r="C461" i="8" s="1"/>
  <c r="C463" i="8" s="1"/>
  <c r="L400" i="8"/>
  <c r="K52" i="8"/>
  <c r="L52" i="8"/>
  <c r="L100" i="8"/>
  <c r="K184" i="8"/>
  <c r="L220" i="8"/>
  <c r="L364" i="8"/>
  <c r="K124" i="8"/>
  <c r="K328" i="8"/>
  <c r="L148" i="8"/>
  <c r="L256" i="8"/>
  <c r="K400" i="8"/>
  <c r="K364" i="8"/>
  <c r="K100" i="8"/>
  <c r="K256" i="8"/>
  <c r="L196" i="8"/>
  <c r="K292" i="8"/>
  <c r="K304" i="8"/>
  <c r="K208" i="8"/>
  <c r="K160" i="8"/>
  <c r="K76" i="8"/>
  <c r="K376" i="8"/>
  <c r="K112" i="8"/>
  <c r="K88" i="8"/>
  <c r="K64" i="8"/>
  <c r="K40" i="8"/>
  <c r="K412" i="8"/>
  <c r="K220" i="8"/>
  <c r="K196" i="8"/>
  <c r="K172" i="8"/>
  <c r="K148" i="8"/>
  <c r="K424" i="8"/>
  <c r="L417" i="8"/>
  <c r="L424" i="8" s="1"/>
  <c r="K388" i="8"/>
  <c r="L381" i="8"/>
  <c r="L388" i="8" s="1"/>
  <c r="K352" i="8"/>
  <c r="L345" i="8"/>
  <c r="L352" i="8" s="1"/>
  <c r="K340" i="8"/>
  <c r="L333" i="8"/>
  <c r="L340" i="8" s="1"/>
  <c r="K316" i="8"/>
  <c r="L309" i="8"/>
  <c r="L316" i="8" s="1"/>
  <c r="K280" i="8"/>
  <c r="L273" i="8"/>
  <c r="L280" i="8" s="1"/>
  <c r="K268" i="8"/>
  <c r="L261" i="8"/>
  <c r="L268" i="8" s="1"/>
  <c r="K232" i="8"/>
  <c r="L225" i="8"/>
  <c r="L232" i="8" s="1"/>
  <c r="K136" i="8"/>
  <c r="L129" i="8"/>
  <c r="L136" i="8" s="1"/>
  <c r="K28" i="8"/>
  <c r="L21" i="8"/>
  <c r="L28" i="8" s="1"/>
  <c r="B461" i="8" l="1"/>
  <c r="B463" i="8" s="1"/>
  <c r="K413" i="8"/>
  <c r="H14" i="8" l="1"/>
  <c r="H13" i="8"/>
  <c r="H12" i="8"/>
  <c r="H11" i="8"/>
  <c r="H15" i="9" l="1"/>
  <c r="H14" i="9"/>
  <c r="H13" i="9"/>
  <c r="H11" i="9"/>
  <c r="H10" i="9"/>
  <c r="H12" i="9" l="1"/>
  <c r="H15" i="8" l="1"/>
  <c r="H10" i="8"/>
  <c r="G15" i="9" l="1"/>
  <c r="G14" i="9"/>
  <c r="G13" i="9"/>
  <c r="G12" i="9"/>
  <c r="G11" i="9"/>
  <c r="G10" i="9"/>
  <c r="G9" i="9"/>
  <c r="C9" i="9"/>
  <c r="K15" i="9" l="1"/>
  <c r="L15" i="9" s="1"/>
  <c r="K11" i="9"/>
  <c r="L11" i="9" s="1"/>
  <c r="K13" i="9"/>
  <c r="K12" i="9"/>
  <c r="K14" i="9"/>
  <c r="L14" i="9" s="1"/>
  <c r="K10" i="9"/>
  <c r="L10" i="9" s="1"/>
  <c r="K9" i="9"/>
  <c r="L12" i="9"/>
  <c r="L13" i="9"/>
  <c r="K16" i="9" l="1"/>
  <c r="L9" i="9"/>
  <c r="L16" i="9" s="1"/>
  <c r="G15" i="8" l="1"/>
  <c r="G14" i="8"/>
  <c r="G13" i="8"/>
  <c r="G12" i="8"/>
  <c r="G11" i="8"/>
  <c r="G10" i="8"/>
  <c r="G9" i="8"/>
  <c r="C9" i="8"/>
  <c r="K11" i="8" l="1"/>
  <c r="L11" i="8" s="1"/>
  <c r="K10" i="8"/>
  <c r="K15" i="8"/>
  <c r="L15" i="8" s="1"/>
  <c r="K14" i="8"/>
  <c r="L14" i="8" s="1"/>
  <c r="K9" i="8"/>
  <c r="L9" i="8" s="1"/>
  <c r="K13" i="8"/>
  <c r="L13" i="8" s="1"/>
  <c r="K12" i="8"/>
  <c r="L12" i="8" s="1"/>
  <c r="L10" i="8" l="1"/>
  <c r="L16" i="8" l="1"/>
  <c r="K16" i="8"/>
</calcChain>
</file>

<file path=xl/sharedStrings.xml><?xml version="1.0" encoding="utf-8"?>
<sst xmlns="http://schemas.openxmlformats.org/spreadsheetml/2006/main" count="1736" uniqueCount="497">
  <si>
    <t>Obdobje poročanja:</t>
  </si>
  <si>
    <t>Član tima:</t>
  </si>
  <si>
    <t>zdravnik</t>
  </si>
  <si>
    <t>medicinska sestra</t>
  </si>
  <si>
    <t xml:space="preserve"> ZD vključen v projekt:</t>
  </si>
  <si>
    <t>TIM 1</t>
  </si>
  <si>
    <t>Ime in priimek</t>
  </si>
  <si>
    <t>Šifra DM</t>
  </si>
  <si>
    <t>Naziv DM</t>
  </si>
  <si>
    <t>Mesec:</t>
  </si>
  <si>
    <t>Zdravstveno reševalni center Koroške</t>
  </si>
  <si>
    <t>ZD AJDOVŠČINA</t>
  </si>
  <si>
    <t>ZD BREŽICE</t>
  </si>
  <si>
    <t>ZD CELJE</t>
  </si>
  <si>
    <t>ZD ČRNOMELJ</t>
  </si>
  <si>
    <t>ZD DOMŽALE</t>
  </si>
  <si>
    <t>ZD DR. ADOLFA DROLCA MARIBOR</t>
  </si>
  <si>
    <t>ZD DR. BOŽIDARJA LAVRIČA - CERKNICA</t>
  </si>
  <si>
    <t>ZD DR. FRANCA AMBROŽIČA, Postojna</t>
  </si>
  <si>
    <t>ZD DR. JANEZA ORAŽMA RIBNICA</t>
  </si>
  <si>
    <t>ZD DR. JOŽETA POTRATE ŽALEC</t>
  </si>
  <si>
    <t>ZD DR. JULIJA POLCA KAMNIK</t>
  </si>
  <si>
    <t>ZD DRAVOGRAD</t>
  </si>
  <si>
    <t>ZD GORNJA RADGONA</t>
  </si>
  <si>
    <t>ZD GROSUPLJE</t>
  </si>
  <si>
    <t>ZD HRASTNIK</t>
  </si>
  <si>
    <t>ZD IDRIJA</t>
  </si>
  <si>
    <t>ZD ILIRSKA BISTRICA</t>
  </si>
  <si>
    <t>ZD IVANČNA GORICA</t>
  </si>
  <si>
    <t>ZD IZOLA</t>
  </si>
  <si>
    <t>ZD Kočevje</t>
  </si>
  <si>
    <t>ZD KOPER CASA DELLA SANITA CAPODISTRIA</t>
  </si>
  <si>
    <t>ZD KRŠKO</t>
  </si>
  <si>
    <t>ZD LAŠKO</t>
  </si>
  <si>
    <t>ZD LENART</t>
  </si>
  <si>
    <t>ZD LENDAVA - EGESZSEGHAZ LENDVA</t>
  </si>
  <si>
    <t>ZD LITIJA</t>
  </si>
  <si>
    <t>ZD LJUBLJANA</t>
  </si>
  <si>
    <t>ZD LJUTOMER</t>
  </si>
  <si>
    <t>ZD LOGATEC</t>
  </si>
  <si>
    <t>ZD MEDVODE</t>
  </si>
  <si>
    <t>ZD METLIKA</t>
  </si>
  <si>
    <t>ZD MURSKA SOBOTA</t>
  </si>
  <si>
    <t>ZD NOVO MESTO</t>
  </si>
  <si>
    <t>ZD ORMOŽ</t>
  </si>
  <si>
    <t>ZD Osnovno varstvo Nova Gorica</t>
  </si>
  <si>
    <t>ZD PIRAN POLIAMBULATORIO PIRANO</t>
  </si>
  <si>
    <t>ZD PTUJ</t>
  </si>
  <si>
    <t>ZD RADEČE</t>
  </si>
  <si>
    <t>ZD RADLJE OB DRAVI</t>
  </si>
  <si>
    <t>ZD RAVNE NA KOROŠKEM</t>
  </si>
  <si>
    <t>ZD SEVNICA</t>
  </si>
  <si>
    <t>ZD SEŽANA</t>
  </si>
  <si>
    <t>ZD SLOVENJ GRADEC</t>
  </si>
  <si>
    <t>ZD SLOVENSKA BISTRICA</t>
  </si>
  <si>
    <t>ZD SLOVENSKE KONJICE</t>
  </si>
  <si>
    <t>ZD ŠENTJUR</t>
  </si>
  <si>
    <t>ZD ŠMARJE PRI JELŠAH</t>
  </si>
  <si>
    <t>ZD TOLMIN</t>
  </si>
  <si>
    <t>ZD TRBOVLJE Trbovlje, Rudarska cesta 12</t>
  </si>
  <si>
    <t>ZD TREBNJE</t>
  </si>
  <si>
    <t>ZD VELENJE</t>
  </si>
  <si>
    <t>ZD VRHNIKA</t>
  </si>
  <si>
    <t>ZD za študente Univerze v Ljubljani</t>
  </si>
  <si>
    <t>ZD ZAGORJE OB SAVI Cesta zmage 1</t>
  </si>
  <si>
    <t>ZD ZOBOZDRAVSTVENO VARSTVO NOVA GORICA</t>
  </si>
  <si>
    <t>ZGORNJESAVINJSKI ZD NAZARJE</t>
  </si>
  <si>
    <t>E017001</t>
  </si>
  <si>
    <t>ZDRAVNIK BREZ SPECIALIZACIJE/ZDRAVNIK PO OPRAVLJENEM SEKUNDARIATU</t>
  </si>
  <si>
    <t>E017002</t>
  </si>
  <si>
    <t>ZDRAVNIK BREZ SPECIALIZACIJE/ZDRAVNIK PO OPRAVLJENEM SEKUNDARIATU PPD 1</t>
  </si>
  <si>
    <t>E017003</t>
  </si>
  <si>
    <t>ZDRAVNIK BREZ SPECIALIZACIJE/ZDRAVNIK PO OPRAVLJENEM SEKUNDARIATU PPD 2</t>
  </si>
  <si>
    <t>E017004</t>
  </si>
  <si>
    <t>E017005</t>
  </si>
  <si>
    <t>ZDRAVNIK SEKUNDARIJ</t>
  </si>
  <si>
    <t>ZDRAVNIK SPECIALIZANT III</t>
  </si>
  <si>
    <t>E017018</t>
  </si>
  <si>
    <t>ZDRAVNIK/ZOBOZDRAVNIK BREZ SPECIALIZACIJE Z LICENCO</t>
  </si>
  <si>
    <t>E017019</t>
  </si>
  <si>
    <t>ZDRAVNIK/ZOBOZDRAVNIK BREZ SPECIALIZACIJE Z LICENCO PPD1</t>
  </si>
  <si>
    <t>E017020</t>
  </si>
  <si>
    <t>ZDRAVNIK/ZOBOZDRAVNIK BREZ SPECIALIZACIJE Z LICENCO PPD2</t>
  </si>
  <si>
    <t>E017021</t>
  </si>
  <si>
    <t>ZDRAVNIK/ZOBOZDRAVNIK BREZ SPECIALIZACIJE Z LICENCO PPD3</t>
  </si>
  <si>
    <t>E017022</t>
  </si>
  <si>
    <t>ZOBOZDRAVNIK</t>
  </si>
  <si>
    <t>E017026</t>
  </si>
  <si>
    <t>E017027</t>
  </si>
  <si>
    <t>ZDRAVNIK SPECIALIZANT III PPD1</t>
  </si>
  <si>
    <t>E017028</t>
  </si>
  <si>
    <t>ZDRAVNIK SPECIALIZANT III PPD2</t>
  </si>
  <si>
    <t>E017029</t>
  </si>
  <si>
    <t>ZDRAVNIK SPECIALIZANT III PPD3</t>
  </si>
  <si>
    <t>E017030</t>
  </si>
  <si>
    <t>ZDRAVNIK SPECIALIZANT II</t>
  </si>
  <si>
    <t>E017031</t>
  </si>
  <si>
    <t>ZDRAVNIK SPECIALIZANT II PPD1</t>
  </si>
  <si>
    <t>E017032</t>
  </si>
  <si>
    <t>ZDRAVNIK SPECIALIZANT II PPD2</t>
  </si>
  <si>
    <t>E017033</t>
  </si>
  <si>
    <t>ZDRAVNIK SPECIALIZANT II PPD3</t>
  </si>
  <si>
    <t>E017034</t>
  </si>
  <si>
    <t>ZDRAVNIK SPECIALIZANT I</t>
  </si>
  <si>
    <t>E017035</t>
  </si>
  <si>
    <t>ZDRAVNIK SPECIALIZANT I PPD1</t>
  </si>
  <si>
    <t>E017036</t>
  </si>
  <si>
    <t>ZDRAVNIK SPECIALIZANT I PPD2</t>
  </si>
  <si>
    <t>E017037</t>
  </si>
  <si>
    <t>ZDRAVNIK SPECIALIZANT I PPD3</t>
  </si>
  <si>
    <t>E017038</t>
  </si>
  <si>
    <t>VIŠJI ZDRAVNIK / ZOBOZDRAVNIK BREZ SPECIALIZACIJE Z LICENCO</t>
  </si>
  <si>
    <t>E017039</t>
  </si>
  <si>
    <t>VIŠJI ZDRAVNIK / ZOBOZDRAVNIK BREZ SPECIALIZACIJE Z LICENCO PPD1</t>
  </si>
  <si>
    <t>E017040</t>
  </si>
  <si>
    <t>VIŠJI ZDRAVNIK / ZOBOZDRAVNIK BREZ SPECIALIZACIJE Z LICENCO PPD2</t>
  </si>
  <si>
    <t>E017041</t>
  </si>
  <si>
    <t>VIŠJI ZDRAVNIK / ZOBOZDRAVNIK BREZ SPECIALIZACIJE Z LICENCO PPD3</t>
  </si>
  <si>
    <t>E018002</t>
  </si>
  <si>
    <t>ZDRAVNIK SPECIALIST II PPD 1</t>
  </si>
  <si>
    <t>E018017</t>
  </si>
  <si>
    <t>ZDRAVNIK SVETOVALEC</t>
  </si>
  <si>
    <t>E018018</t>
  </si>
  <si>
    <t>E018019</t>
  </si>
  <si>
    <t>ZDRAVNIK SPECIALIST PPD1</t>
  </si>
  <si>
    <t>E018020</t>
  </si>
  <si>
    <t>ZDRAVNIK SPECIALIST PPD2</t>
  </si>
  <si>
    <t>E018021</t>
  </si>
  <si>
    <t>ZDRAVNIK SPECIALIST PPD3</t>
  </si>
  <si>
    <t>E018022</t>
  </si>
  <si>
    <t>VIŠJI ZDRAVNIK SPECIALIST</t>
  </si>
  <si>
    <t>E018023</t>
  </si>
  <si>
    <t>VIŠJI ZDRAVNIK SPECIALIST PPD1</t>
  </si>
  <si>
    <t>E018024</t>
  </si>
  <si>
    <t>VIŠJI ZDRAVNIK SPECIALIST PPD2</t>
  </si>
  <si>
    <t>E018025</t>
  </si>
  <si>
    <t>VIŠJI ZDRAVNIK SPECIALIST PPD3</t>
  </si>
  <si>
    <t>E035001</t>
  </si>
  <si>
    <t>SREDNJA MEDICINSKA SESTRA - BABICA</t>
  </si>
  <si>
    <t>E035002</t>
  </si>
  <si>
    <t>MEDICINSKA SESTRA - NACIONALNA POKLICNA KVALIFIKACIJA (VI. R.Z.D.)</t>
  </si>
  <si>
    <t>E035003</t>
  </si>
  <si>
    <t>SREDNJA MEDICINSKA SESTRA - DELO S CITOSTATIKI</t>
  </si>
  <si>
    <t>E035005</t>
  </si>
  <si>
    <t>SREDNJA MEDICINSKA SESTRA - ZDRAVSTVENA NEGA NA DOMU</t>
  </si>
  <si>
    <t>E035006</t>
  </si>
  <si>
    <t>E035007</t>
  </si>
  <si>
    <t>SREDNJA MEDICINSKA SESTRA NA TRIAŽI</t>
  </si>
  <si>
    <t>E035008</t>
  </si>
  <si>
    <t>SREDNJA MEDICINSKA SESTRA S SPECIALNIMI ZNANJI</t>
  </si>
  <si>
    <t>E035009</t>
  </si>
  <si>
    <t>SREDNJA MEDICINSKA SESTRA V AMBULANTI</t>
  </si>
  <si>
    <t>E035010</t>
  </si>
  <si>
    <t>SREDNJA MEDICINSKA SESTRA V DIALIZI I</t>
  </si>
  <si>
    <t>E035011</t>
  </si>
  <si>
    <t>SREDNJA MEDICINSKA SESTRA V DIALIZI II</t>
  </si>
  <si>
    <t>E035012</t>
  </si>
  <si>
    <t>SREDNJA MEDICINSKA SESTRA V INTENZIVNI NEGI</t>
  </si>
  <si>
    <t>E035013</t>
  </si>
  <si>
    <t>SREDNJA MEDICINSKA SESTRA V INTENZIVNI TERAPIJI I, II</t>
  </si>
  <si>
    <t>E035014</t>
  </si>
  <si>
    <t>SREDNJA MEDICINSKA SESTRA V INTENZIVNI TERAPIJI III</t>
  </si>
  <si>
    <t>E035015</t>
  </si>
  <si>
    <t>SREDNJA MEDICINSKA SESTRA V KONTROLIRANEM OBMOČJU IONIZIRAJOČEGA SEVANJA</t>
  </si>
  <si>
    <t>E035016</t>
  </si>
  <si>
    <t>SREDNJA MEDICINSKA SESTRA V MAVČARNI</t>
  </si>
  <si>
    <t>E035017</t>
  </si>
  <si>
    <t>SREDNJA MEDICINSKA SESTRA V NEGOVALNI ENOTI</t>
  </si>
  <si>
    <t>E035018</t>
  </si>
  <si>
    <t>SREDNJA MEDICINSKA SESTRA V OPERACIJSKI SOBI</t>
  </si>
  <si>
    <t>E035019</t>
  </si>
  <si>
    <t>SREDNJA MEDICINSKA SESTRA V PSIHIATRIJI</t>
  </si>
  <si>
    <t>E035020</t>
  </si>
  <si>
    <t>SREDNJA MEDICINSKA SESTRA V RAZVOJNIH IN METADONSKIH AMBULANTAH</t>
  </si>
  <si>
    <t>E035021</t>
  </si>
  <si>
    <t>SREDNJA MEDICINSKA SESTRA V REŠEVALNEM VOZILU</t>
  </si>
  <si>
    <t>E035022</t>
  </si>
  <si>
    <t>SREDNJA MEDICINSKA SESTRA V SPECIALISTIČNI AMBULANTI</t>
  </si>
  <si>
    <t>E035023</t>
  </si>
  <si>
    <t>SREDNJA MEDICINSKA SESTRA V STERILIZACIJI</t>
  </si>
  <si>
    <t>E035024</t>
  </si>
  <si>
    <t>SREDNJA MEDICINSKA SESTRA V TRANSFUZIJSKI MEDICINI</t>
  </si>
  <si>
    <t>E035026</t>
  </si>
  <si>
    <t>SREDNJA MEDICINSKA SESTRA V URGENTNI DEJAVNOSTI</t>
  </si>
  <si>
    <t>E035027</t>
  </si>
  <si>
    <t>ZOBOZDRAVSTVENI ASISTENT</t>
  </si>
  <si>
    <t>E035028</t>
  </si>
  <si>
    <t>ZDRAVSTVENI REŠEVALEC (NPK) (VI. R.Z.D.)</t>
  </si>
  <si>
    <t>E035029</t>
  </si>
  <si>
    <t>ORTOPEDSKI TEHNOLOG (NPK) (VI. R.Z.D.)</t>
  </si>
  <si>
    <t>E035030</t>
  </si>
  <si>
    <t>E035031</t>
  </si>
  <si>
    <t>E037001</t>
  </si>
  <si>
    <t>DIPL. BABICA DISPANZERSKA DEJAVNOST</t>
  </si>
  <si>
    <t>E037002</t>
  </si>
  <si>
    <t>DIPL. BABICA V INTENZIVNI POPORODNI NEGI</t>
  </si>
  <si>
    <t>E037003</t>
  </si>
  <si>
    <t>DIPL. BABICA V NEGOVALNI POPORODNI NEGI</t>
  </si>
  <si>
    <t>E037004</t>
  </si>
  <si>
    <t>DIPL. BABICA V NEONATALNEM ODDELKU</t>
  </si>
  <si>
    <t>E037005</t>
  </si>
  <si>
    <t>DIPL. BABICA V PERINATALNI AMBULANTI</t>
  </si>
  <si>
    <t>E037006</t>
  </si>
  <si>
    <t>DIPL. BABICA V PORODNEM BLOKU ALI IT III</t>
  </si>
  <si>
    <t>E037007</t>
  </si>
  <si>
    <t>DIPL. BABICA V ŠOLI ZA STARŠE</t>
  </si>
  <si>
    <t>E037008</t>
  </si>
  <si>
    <t>DIPL. MEDICINSKA SESTRA - DELO S CITOSTATIKI</t>
  </si>
  <si>
    <t>E037009</t>
  </si>
  <si>
    <t>DIPL. MEDICINSKA SESTRA - DISPEČER V REŠEVALNI POSTAJI</t>
  </si>
  <si>
    <t>E037010</t>
  </si>
  <si>
    <t>DIPL. MEDICINSKA SESTRA - OPERACIJSKA MEDICINSKA SESTRA</t>
  </si>
  <si>
    <t>E037011</t>
  </si>
  <si>
    <t>DIPL. MEDICINSKA SESTRA DISPANZERSKA DEJAVNOST</t>
  </si>
  <si>
    <t>E037012</t>
  </si>
  <si>
    <t>DIPL. MEDICINSKA SESTRA PERFUZIONIST</t>
  </si>
  <si>
    <t>E037013</t>
  </si>
  <si>
    <t>DIPL. MEDICINSKA SESTRA S SPECIALNIMI ZNANJI</t>
  </si>
  <si>
    <t>E037014</t>
  </si>
  <si>
    <t>DIPL. MEDICINSKA SESTRA SPECIALIST</t>
  </si>
  <si>
    <t>E037015</t>
  </si>
  <si>
    <t>DIPL. MEDICINSKA SESTRA V ANESTEZIJI</t>
  </si>
  <si>
    <t>E037016</t>
  </si>
  <si>
    <t>DIPL. MEDICINSKA SESTRA V DIALIZI I</t>
  </si>
  <si>
    <t>E037017</t>
  </si>
  <si>
    <t>DIPL. MEDICINSKA SESTRA V DIALIZI II</t>
  </si>
  <si>
    <t>E037018</t>
  </si>
  <si>
    <t>DIPL. MEDICINSKA SESTRA V INTENZIVNI NEGI</t>
  </si>
  <si>
    <t>E037019</t>
  </si>
  <si>
    <t>DIPL. MEDICINSKA SESTRA V INTENZIVNI TERAPIJI I, II</t>
  </si>
  <si>
    <t>E037020</t>
  </si>
  <si>
    <t>DIPL. MEDICINSKA SESTRA V INTENZIVNI TERAPIJI III</t>
  </si>
  <si>
    <t>E037021</t>
  </si>
  <si>
    <t>DIPL. MEDICINSKA SESTRA V NEGOVALNI ENOTI</t>
  </si>
  <si>
    <t>E037022</t>
  </si>
  <si>
    <t>DIPL. MEDICINSKA SESTRA V PATRONAŽNI ZDRAVSTVENI NEGI</t>
  </si>
  <si>
    <t>E037023</t>
  </si>
  <si>
    <t>DIPL. MEDICINSKA SESTRA V PROMOCIJI ZDRAVJA IN ZDRAVSTVENI VZGOJI</t>
  </si>
  <si>
    <t>E037024</t>
  </si>
  <si>
    <t>DIPL. MEDICINSKA SESTRA V PSIHIATRIJI</t>
  </si>
  <si>
    <t>E037025</t>
  </si>
  <si>
    <t>DIPL. MEDICINSKA SESTRA V RAZVOJNIH IN METADONSKIH AMBULANTAH</t>
  </si>
  <si>
    <t>E037026</t>
  </si>
  <si>
    <t>DIPL. MEDICINSKA SESTRA V SPECIALISTIČNI AMBULANTI</t>
  </si>
  <si>
    <t>E037027</t>
  </si>
  <si>
    <t>DIPL. MEDICINSKA SESTRA V STERILIZACIJI</t>
  </si>
  <si>
    <t>E037028</t>
  </si>
  <si>
    <t>DIPL. MEDICINSKA SESTRA V TRANSFUZIJSKI MEDICINI</t>
  </si>
  <si>
    <t>E037029</t>
  </si>
  <si>
    <t>DIPL. MEDICINSKA SESTRA V URGENTNI DEJAVNOSTI</t>
  </si>
  <si>
    <t>E037030</t>
  </si>
  <si>
    <t>DIPL.BABICA S SPECIALNIMI ZNANJI</t>
  </si>
  <si>
    <t>E037031</t>
  </si>
  <si>
    <t>DIPL.MEDICINSKA SESTRA - DELO V KONTROLIRANEM OBMOČJU SEVANJA</t>
  </si>
  <si>
    <t>E037032</t>
  </si>
  <si>
    <t>DIPL.MEDICINSKA SESTRA V REŠEVALNEM VOZILU</t>
  </si>
  <si>
    <t>E037033</t>
  </si>
  <si>
    <t>KOORDINATOR PROMOCIJE ZDRAVJA IN ZDRAVSTVENE VZGOJE</t>
  </si>
  <si>
    <t>E037034</t>
  </si>
  <si>
    <t>KOORDINATOR V ZDRAVSTVENI NEGI</t>
  </si>
  <si>
    <t>Obdobje poročanja</t>
  </si>
  <si>
    <t>ZDRAVNIK BREZ SPECIALIZACIJE/ZDRAVNIK PO OPRAVLJENEM SEKUNDARIATUPPD 3</t>
  </si>
  <si>
    <t>E017023</t>
  </si>
  <si>
    <t>ZOBOZDRAVNIK PPD 1</t>
  </si>
  <si>
    <t>E017024</t>
  </si>
  <si>
    <t>ZOBOZDRAVNIK PPD 2</t>
  </si>
  <si>
    <t>E017025</t>
  </si>
  <si>
    <t>ZOBOZDRAVNIK PPD 3</t>
  </si>
  <si>
    <t>E018001</t>
  </si>
  <si>
    <t>ZDRAVNIK SPECIALIST II</t>
  </si>
  <si>
    <t>E018003</t>
  </si>
  <si>
    <t>ZDRAVNIK SPECIALIST II PPD 2</t>
  </si>
  <si>
    <t>E018004</t>
  </si>
  <si>
    <t>ZDRAVNIK SPECIALIST II PPD 3</t>
  </si>
  <si>
    <t xml:space="preserve">ZDRAVNIK SPECIALIST </t>
  </si>
  <si>
    <t>E034001</t>
  </si>
  <si>
    <t>BOLNIČAR - DELO V KONTROLIRANEM OBMOČJU IOS</t>
  </si>
  <si>
    <t>E034002</t>
  </si>
  <si>
    <t>BOLNIČAR NEGOVALEC, SPREMLJEVALEC</t>
  </si>
  <si>
    <t>E034003</t>
  </si>
  <si>
    <t>BOLNIČAR NEGOVALEC, SPREMLJEVALEC - PSIHIATRIJA</t>
  </si>
  <si>
    <t>E034004</t>
  </si>
  <si>
    <t>BOLNIČAR V URGENTNI IN OPERATIVNI DEJAVNOSTI TER INTENZIVNI TERAPIJI</t>
  </si>
  <si>
    <t>SREDNJA MEDICINSKA SESTRA – NOTRANJI DISPEČER</t>
  </si>
  <si>
    <t xml:space="preserve">SREDNJA MEDICINSKA SESTRA V INTENZIVNIH ODDELKIH PSIHIATRIJE </t>
  </si>
  <si>
    <t xml:space="preserve">SREDNJA MEDICINSKA SESTRA - ZDRAVSTVENI DISPEČER V DISPEČERSKEM CENTRU </t>
  </si>
  <si>
    <t>E037035</t>
  </si>
  <si>
    <t>MEDICINSKA SESTRA ZA PODROČJE IZOBRAŽEVANJA</t>
  </si>
  <si>
    <t>E037036</t>
  </si>
  <si>
    <t>MEDICINSKA SESTRA ZA PODROČJE OBVLADOVANJA OKUŽB</t>
  </si>
  <si>
    <t>E037037</t>
  </si>
  <si>
    <t>MEDICINSKA SESTRA ZA PODROČJE RAZVOJA IN KAKOVOSTI</t>
  </si>
  <si>
    <t>E037038</t>
  </si>
  <si>
    <t>PROFESOR ZDRAVSTVENE VZGOJE</t>
  </si>
  <si>
    <t>E037039</t>
  </si>
  <si>
    <t>SAMOSTOJNI STROKOVNI SODELAVEC V ZDRAVSTVENI NEGI</t>
  </si>
  <si>
    <t>E037040</t>
  </si>
  <si>
    <t>SVETOVALEC V ZDRAVSTVENI NEGI</t>
  </si>
  <si>
    <t>E037901</t>
  </si>
  <si>
    <t>STROKOVNI VODJA I</t>
  </si>
  <si>
    <t>E037902</t>
  </si>
  <si>
    <t>STROKOVNI VODJA II</t>
  </si>
  <si>
    <t>E037903</t>
  </si>
  <si>
    <t>STROKOVNI VODJA III</t>
  </si>
  <si>
    <t>E037904</t>
  </si>
  <si>
    <t>STROKOVNI VODJA IV</t>
  </si>
  <si>
    <t>E037905</t>
  </si>
  <si>
    <t>STROKOVNI VODJA V</t>
  </si>
  <si>
    <t>E037906</t>
  </si>
  <si>
    <t>STROKOVNI VODJA VI</t>
  </si>
  <si>
    <t>E037908</t>
  </si>
  <si>
    <t>VODJA CENTRA/SLUŽBE/DELOVNE ENOTE I</t>
  </si>
  <si>
    <t>E037909</t>
  </si>
  <si>
    <t>VODJA CENTRA/SLUŽBE/DELOVNE ENOTE II</t>
  </si>
  <si>
    <t>E037910</t>
  </si>
  <si>
    <t>VODJA CENTRA/SLUŽBE/DELOVNE ENOTE III</t>
  </si>
  <si>
    <t>Enota:</t>
  </si>
  <si>
    <t>Zdravstveni dom:</t>
  </si>
  <si>
    <t>Skupaj:</t>
  </si>
  <si>
    <t>Medicinska sestra 1:</t>
  </si>
  <si>
    <t>Medicinska sestra 2:</t>
  </si>
  <si>
    <t>Število GK/TIM  na zadnji dan v mesecu</t>
  </si>
  <si>
    <t>E034005</t>
  </si>
  <si>
    <t xml:space="preserve">BOLNIČAR NEGOVALEC, SPREMLJEVALEC V BOLNIŠNIČNI DEJAVNOSTI </t>
  </si>
  <si>
    <t>E035032</t>
  </si>
  <si>
    <t xml:space="preserve">SREDNJA MEDICINSKA SESTRA - BABICA V BOLNIŠNIČNI DEJAVNOSTI </t>
  </si>
  <si>
    <t>E035033</t>
  </si>
  <si>
    <t xml:space="preserve">MEDICINSKA SESTRA - NACIONALNA POKLICNA KVALIFIKACIJA (VI. R.Z.D.) V BOLNIŠNIČNI DEJAVNOSTI </t>
  </si>
  <si>
    <t>E035034</t>
  </si>
  <si>
    <t xml:space="preserve">SREDNJA MEDICINSKA SESTRA NA TRIAŽI V BOLNIŠNIČNI DEJAVNOSTI </t>
  </si>
  <si>
    <t>E035035</t>
  </si>
  <si>
    <t>SREDNJA MEDICINSKA SESTRA S SPECIALNIMI ZNANJI V BOLNIŠNIČNI DEJAVNOSTI</t>
  </si>
  <si>
    <t>E035036</t>
  </si>
  <si>
    <t>SREDNJA MEDICINSKA SESTRA V PRIMARNI DEJAVNOSTI</t>
  </si>
  <si>
    <t>E035037</t>
  </si>
  <si>
    <t xml:space="preserve">SREDNJA MEDICINSKA SESTRA V NEGOVALNI ENOTI V BOLNIŠNIČNI DEJAVNOSTI </t>
  </si>
  <si>
    <t>E035038</t>
  </si>
  <si>
    <t xml:space="preserve">SREDNJA MEDICINSKA SESTRA V PSIHIATRIJIV V BOLNIŠNIČNI DEJAVNOSTI </t>
  </si>
  <si>
    <t>E035039</t>
  </si>
  <si>
    <t>SREDNJA MEDICINSKA SESTRA V STERILIZACIJI V BOLNIŠNIČNI DEJAVNOSTI</t>
  </si>
  <si>
    <t>E035040</t>
  </si>
  <si>
    <t>SREDNJA MEDICINSKA SESTRA V URGENTNI DEJAVNOSTI V BOLNIŠNIČNI DEJAVNOSTI</t>
  </si>
  <si>
    <t>E037041</t>
  </si>
  <si>
    <t>DIPL. BABICA V AMBULANTI</t>
  </si>
  <si>
    <t>E037042</t>
  </si>
  <si>
    <t xml:space="preserve">DIPL.MEDICINSKA SESTRA V AMBULANTI </t>
  </si>
  <si>
    <t>E037043</t>
  </si>
  <si>
    <t>DMS PERFUZIONIST I</t>
  </si>
  <si>
    <t>E037044</t>
  </si>
  <si>
    <t>DIPL. MEDICINSKA SESTRA S SPECIALNIMI ZNANJI V BOLNIŠNIČNI DEJAVNOSTI</t>
  </si>
  <si>
    <t>E037045</t>
  </si>
  <si>
    <t>DIPL. MEDICINSKA SESTRA SPECIALIST V BOLNIŠNIČNI DEJAVNOSTI</t>
  </si>
  <si>
    <t>E037046</t>
  </si>
  <si>
    <t>DIPL. MEDICINSKA SESTRA V PSIHIATRIJI V BOLNIŠNIČNI DEJAVNOSTI</t>
  </si>
  <si>
    <t>E037047</t>
  </si>
  <si>
    <t>DIPL. MEDICINSKA SESTRA V INTENZIVNIH ODDELKIH PSIHIATRIJE</t>
  </si>
  <si>
    <t>E037048</t>
  </si>
  <si>
    <t>DIPL. MEDICINSKA SESTRA V STERILIZACIJI V BOLNIŠNIČNI DEJAVNOSTI</t>
  </si>
  <si>
    <t>E037049</t>
  </si>
  <si>
    <t>DIPL. MEDICINSKA SESTRA V URGENTNI DEJAVNOSTI (UC)</t>
  </si>
  <si>
    <t>E037050</t>
  </si>
  <si>
    <t>DIPL. MEDICINSKA SESTRA V URGENTNI DEJAVNOSTI (SUC)</t>
  </si>
  <si>
    <t>E037051</t>
  </si>
  <si>
    <t xml:space="preserve">DIPL.MEDICINSKA SESTRA V REŠEVALNEM VOZILU Z OPRAVLJENIM PREVERJANJEM IZ NMP </t>
  </si>
  <si>
    <t>E037052</t>
  </si>
  <si>
    <t>DIPL.MED.SESTRA V TRIAŽI URGENTNE DEJ.</t>
  </si>
  <si>
    <t>Medicinska sestra 1 (DMS):</t>
  </si>
  <si>
    <t>Medicinska sestra 2 (DMS):</t>
  </si>
  <si>
    <t>Medicinska sestra 3:</t>
  </si>
  <si>
    <t>Medicinska sestra 4:</t>
  </si>
  <si>
    <t>Odstotek  udeležbe v tem timu</t>
  </si>
  <si>
    <t>Preseganja GK/tim</t>
  </si>
  <si>
    <t>Končna vrednost dodatka skupaj s prispevki</t>
  </si>
  <si>
    <t>Dodatek za POD_PO (bruto)</t>
  </si>
  <si>
    <t>Zdravnik :</t>
  </si>
  <si>
    <t>Nadomestni zdravnik:</t>
  </si>
  <si>
    <t>Vrednost količnika POD_PO</t>
  </si>
  <si>
    <t>E045020</t>
  </si>
  <si>
    <t>ZDR. ADMINISTRATIVNI SODELAVEC V (I)</t>
  </si>
  <si>
    <t>ZDR. ADMINISTRATIVNI SODELAVEC  - delo v urgentni ambulanti</t>
  </si>
  <si>
    <t>ZDR. ADMINISTRATIVNI SODELAVEC V (II)</t>
  </si>
  <si>
    <t>ZDR. ADMINISTRATIVNI SODELAVEC V (III)</t>
  </si>
  <si>
    <t>E045022</t>
  </si>
  <si>
    <t>E045023</t>
  </si>
  <si>
    <t>E045024</t>
  </si>
  <si>
    <t>Zdr. admin. sodelavec:</t>
  </si>
  <si>
    <t>Obseg tima (število timov; podatek iz tabele ZZZS) * delež priznanega kadra</t>
  </si>
  <si>
    <t>Medicinska sestra 3 (SMS):</t>
  </si>
  <si>
    <t>Medicinska sestra 4 (SMS):</t>
  </si>
  <si>
    <t>Poročilo o dodatku za povečan obseg dela za posebne obremenitve v ambulantah družinske medicine</t>
  </si>
  <si>
    <t>Poročilo o dodatku za povečan obseg dela za posebne obremenitve v dispanzerjih za otroke in šolarje</t>
  </si>
  <si>
    <t>zdr. administrativni</t>
  </si>
  <si>
    <t>Zdravstveni delavec</t>
  </si>
  <si>
    <t>Osnovno zdravstvo Gorenjske</t>
  </si>
  <si>
    <t>V obdobju pred izplačilom dosežen sorazmerni del načrtovane letne realizacije ?</t>
  </si>
  <si>
    <t>DA</t>
  </si>
  <si>
    <t>NE</t>
  </si>
  <si>
    <t xml:space="preserve">Obseg tima za kurativo (število timov; podatek iz tabele ZZZS) * delež priznanega kadra za kurativo </t>
  </si>
  <si>
    <t>januar 2024</t>
  </si>
  <si>
    <t>februar 2024</t>
  </si>
  <si>
    <t>marec 2024</t>
  </si>
  <si>
    <t>april 2024</t>
  </si>
  <si>
    <t>maj 2024</t>
  </si>
  <si>
    <t>junij 2024</t>
  </si>
  <si>
    <t>julij 2024</t>
  </si>
  <si>
    <t>avgust 2024</t>
  </si>
  <si>
    <t>september 2024</t>
  </si>
  <si>
    <t>oktober 2024</t>
  </si>
  <si>
    <t>november 2024</t>
  </si>
  <si>
    <t>december 2024</t>
  </si>
  <si>
    <t>E017042</t>
  </si>
  <si>
    <t>ZDRAVNIK BREZ SPECIALIZACIJE Z OSNOVNO LICENCO PPD1</t>
  </si>
  <si>
    <t>E017043</t>
  </si>
  <si>
    <t>E017044</t>
  </si>
  <si>
    <t>E017045</t>
  </si>
  <si>
    <t>E017046</t>
  </si>
  <si>
    <t>E017047</t>
  </si>
  <si>
    <t>E017048</t>
  </si>
  <si>
    <t>ZDRAVNIK SEKUNDARIJ I</t>
  </si>
  <si>
    <t>ZOBOZDRAVNIK PRIPRAVNIK</t>
  </si>
  <si>
    <t>ZDRAVNIK BREZ SPECIALIZACIJE Z OSNOVNO LICENCO</t>
  </si>
  <si>
    <t>ZDRAVNIK BREZ SPECIALIZACIJE Z OSNOVNO LICENCO PPD2</t>
  </si>
  <si>
    <t>ZDRAVNIK BREZ SPECIALIZACIJE Z OSNOVNO LICENCO PPD3</t>
  </si>
  <si>
    <t>ZDRAVNIK SEKUNDARIJ II</t>
  </si>
  <si>
    <t xml:space="preserve">ZDRAVNIK SVETOVALEC </t>
  </si>
  <si>
    <t>TIM 2</t>
  </si>
  <si>
    <t>TIM 3</t>
  </si>
  <si>
    <t>TIM 4</t>
  </si>
  <si>
    <t>TIM 5</t>
  </si>
  <si>
    <t>TIM 6</t>
  </si>
  <si>
    <t>TIM 7</t>
  </si>
  <si>
    <t>TIM 8</t>
  </si>
  <si>
    <t>TIM 9</t>
  </si>
  <si>
    <t>TIM 10</t>
  </si>
  <si>
    <t>TIM 11</t>
  </si>
  <si>
    <t>TIM 12</t>
  </si>
  <si>
    <t>TIM 13</t>
  </si>
  <si>
    <t>TIM 14</t>
  </si>
  <si>
    <t>TIM 15</t>
  </si>
  <si>
    <t>TIM 16</t>
  </si>
  <si>
    <t>TIM 17</t>
  </si>
  <si>
    <t>TIM 18</t>
  </si>
  <si>
    <t>TIM 19</t>
  </si>
  <si>
    <t>TIM 20</t>
  </si>
  <si>
    <t>TIM 21</t>
  </si>
  <si>
    <t>TIM 22</t>
  </si>
  <si>
    <t>TIM 23</t>
  </si>
  <si>
    <t>TIM 24</t>
  </si>
  <si>
    <t>TIM 25</t>
  </si>
  <si>
    <t>TIM 26</t>
  </si>
  <si>
    <t>TIM 27</t>
  </si>
  <si>
    <t>TIM 28</t>
  </si>
  <si>
    <t>TIM 29</t>
  </si>
  <si>
    <t>TIM 30</t>
  </si>
  <si>
    <t>TIM 31</t>
  </si>
  <si>
    <t>TIM 32</t>
  </si>
  <si>
    <t>TIM 33</t>
  </si>
  <si>
    <t>TIM 34</t>
  </si>
  <si>
    <t>TIM 35</t>
  </si>
  <si>
    <t>UČINKI ZA IZVAJALCA SKUPAJ</t>
  </si>
  <si>
    <t>TIM</t>
  </si>
  <si>
    <t>TIM1</t>
  </si>
  <si>
    <t>TIM2</t>
  </si>
  <si>
    <t>TIM3</t>
  </si>
  <si>
    <t>TIM4</t>
  </si>
  <si>
    <t>TIM5</t>
  </si>
  <si>
    <t>TIM6</t>
  </si>
  <si>
    <t>TIM7</t>
  </si>
  <si>
    <t>TIM8</t>
  </si>
  <si>
    <t>TIM9</t>
  </si>
  <si>
    <t>TIM10</t>
  </si>
  <si>
    <t>TIM11</t>
  </si>
  <si>
    <t>TIM12</t>
  </si>
  <si>
    <t>TIM13</t>
  </si>
  <si>
    <t>TIM14</t>
  </si>
  <si>
    <t>TIM15</t>
  </si>
  <si>
    <t>TIM16</t>
  </si>
  <si>
    <t>TIM17</t>
  </si>
  <si>
    <t>TIM18</t>
  </si>
  <si>
    <t>TIM19</t>
  </si>
  <si>
    <t>TIM20</t>
  </si>
  <si>
    <t>TIM21</t>
  </si>
  <si>
    <t>TIM22</t>
  </si>
  <si>
    <t>TIM23</t>
  </si>
  <si>
    <t>TIM24</t>
  </si>
  <si>
    <t>TIM25</t>
  </si>
  <si>
    <t>TIM26</t>
  </si>
  <si>
    <t>TIM27</t>
  </si>
  <si>
    <t>TIM28</t>
  </si>
  <si>
    <t>TIM29</t>
  </si>
  <si>
    <t>TIM30</t>
  </si>
  <si>
    <t>TIM31</t>
  </si>
  <si>
    <t>TIM32</t>
  </si>
  <si>
    <t>TIM33</t>
  </si>
  <si>
    <t>TIM34</t>
  </si>
  <si>
    <t>TIM35</t>
  </si>
  <si>
    <t>SKUPAJ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</si>
</sst>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yyyy"/>
  </numFmts>
  <fonts count="11" x14ac:knownFonts="1">
    <font>
      <sz val="10"/>
      <color theme="1"/>
      <name val="Arial CE"/>
      <family val="2"/>
      <charset val="238"/>
    </font>
    <font>
      <b/>
      <sz val="10"/>
      <color theme="1"/>
      <name val="Arial CE"/>
      <charset val="238"/>
    </font>
    <font>
      <sz val="10"/>
      <color theme="1"/>
      <name val="Arial"/>
      <family val="2"/>
      <charset val="238"/>
    </font>
    <font>
      <sz val="10"/>
      <color theme="1"/>
      <name val="Arial CE"/>
      <charset val="238"/>
    </font>
    <font>
      <sz val="10"/>
      <name val="Arial CE"/>
      <charset val="238"/>
    </font>
    <font>
      <b/>
      <sz val="10"/>
      <name val="Arial CE"/>
      <charset val="238"/>
    </font>
    <font>
      <b/>
      <sz val="11"/>
      <name val="Arial CE"/>
      <charset val="238"/>
    </font>
    <font>
      <sz val="8"/>
      <name val="Arial CE"/>
      <family val="2"/>
      <charset val="238"/>
    </font>
    <font>
      <b/>
      <sz val="20"/>
      <color theme="1"/>
      <name val="Arial CE"/>
      <charset val="238"/>
    </font>
    <font>
      <sz val="9"/>
      <name val="Arial"/>
      <family val="2"/>
      <charset val="238"/>
    </font>
    <font>
      <sz val="9"/>
      <color theme="1"/>
      <name val="Arial"/>
      <family val="2"/>
      <charset val="238"/>
    </font>
  </fonts>
  <fills count="6">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64">
    <xf numFmtId="0" fontId="0" fillId="0" borderId="0" xfId="0"/>
    <xf numFmtId="0" fontId="0" fillId="0" borderId="0" xfId="0" applyProtection="1"/>
    <xf numFmtId="0" fontId="3" fillId="0" borderId="0" xfId="0" applyFont="1" applyProtection="1">
      <protection hidden="1"/>
    </xf>
    <xf numFmtId="0" fontId="1" fillId="0" borderId="0" xfId="0" applyFont="1" applyProtection="1"/>
    <xf numFmtId="0" fontId="2" fillId="0" borderId="0" xfId="0" applyFont="1" applyAlignment="1" applyProtection="1">
      <alignment horizontal="justify" vertical="center"/>
    </xf>
    <xf numFmtId="9" fontId="0" fillId="0" borderId="0" xfId="0" applyNumberFormat="1" applyProtection="1"/>
    <xf numFmtId="0" fontId="3" fillId="0" borderId="0" xfId="0" applyFont="1" applyAlignment="1" applyProtection="1">
      <alignment horizontal="center" vertical="center"/>
      <protection hidden="1"/>
    </xf>
    <xf numFmtId="0" fontId="5" fillId="3" borderId="1" xfId="0" applyFont="1" applyFill="1" applyBorder="1" applyAlignment="1" applyProtection="1">
      <alignment vertical="center"/>
      <protection hidden="1"/>
    </xf>
    <xf numFmtId="0" fontId="5" fillId="3" borderId="1" xfId="0" applyFont="1" applyFill="1" applyBorder="1" applyAlignment="1" applyProtection="1">
      <alignment horizontal="left" vertical="center" wrapText="1"/>
      <protection hidden="1"/>
    </xf>
    <xf numFmtId="0" fontId="5" fillId="3" borderId="1" xfId="0" applyFont="1" applyFill="1" applyBorder="1" applyAlignment="1" applyProtection="1">
      <alignment horizontal="center" vertical="center" wrapText="1"/>
      <protection hidden="1"/>
    </xf>
    <xf numFmtId="0" fontId="4" fillId="2" borderId="1" xfId="0" applyFont="1" applyFill="1" applyBorder="1" applyAlignment="1" applyProtection="1">
      <alignment vertical="center"/>
      <protection locked="0"/>
    </xf>
    <xf numFmtId="0" fontId="3" fillId="2" borderId="3" xfId="0" applyNumberFormat="1" applyFont="1" applyFill="1" applyBorder="1" applyAlignment="1" applyProtection="1">
      <alignment horizontal="left" vertical="center"/>
      <protection locked="0"/>
    </xf>
    <xf numFmtId="10" fontId="0" fillId="0" borderId="0" xfId="0" applyNumberFormat="1" applyProtection="1"/>
    <xf numFmtId="1" fontId="5" fillId="3" borderId="1" xfId="0" applyNumberFormat="1" applyFont="1" applyFill="1" applyBorder="1" applyAlignment="1" applyProtection="1">
      <alignment horizontal="left" vertical="center" wrapText="1"/>
      <protection hidden="1"/>
    </xf>
    <xf numFmtId="0" fontId="5" fillId="3" borderId="3" xfId="0" applyFont="1" applyFill="1" applyBorder="1" applyAlignment="1" applyProtection="1">
      <alignment horizontal="center" vertical="center" wrapText="1"/>
      <protection hidden="1"/>
    </xf>
    <xf numFmtId="0" fontId="5" fillId="3" borderId="4" xfId="0" applyFont="1" applyFill="1" applyBorder="1" applyAlignment="1" applyProtection="1">
      <alignment horizontal="left" vertical="center" wrapText="1"/>
      <protection hidden="1"/>
    </xf>
    <xf numFmtId="0" fontId="0" fillId="0" borderId="0" xfId="0" applyAlignment="1" applyProtection="1">
      <alignment wrapText="1"/>
    </xf>
    <xf numFmtId="0" fontId="0" fillId="4" borderId="2" xfId="0" applyFill="1" applyBorder="1"/>
    <xf numFmtId="0" fontId="6" fillId="5" borderId="1" xfId="0" applyFont="1" applyFill="1" applyBorder="1" applyAlignment="1" applyProtection="1">
      <alignment horizontal="left" vertical="center" wrapText="1"/>
      <protection hidden="1"/>
    </xf>
    <xf numFmtId="0" fontId="0" fillId="0" borderId="0" xfId="0" applyProtection="1">
      <protection hidden="1"/>
    </xf>
    <xf numFmtId="0" fontId="9" fillId="0" borderId="0" xfId="0" applyFont="1" applyAlignment="1">
      <alignment horizontal="center"/>
    </xf>
    <xf numFmtId="0" fontId="9" fillId="0" borderId="0" xfId="0" applyFont="1"/>
    <xf numFmtId="0" fontId="4" fillId="2" borderId="1" xfId="0" applyFont="1" applyFill="1" applyBorder="1" applyAlignment="1" applyProtection="1">
      <alignment vertical="center" wrapText="1"/>
      <protection locked="0"/>
    </xf>
    <xf numFmtId="0" fontId="5" fillId="3" borderId="1" xfId="0" applyFont="1" applyFill="1" applyBorder="1" applyAlignment="1" applyProtection="1">
      <alignment vertical="center" wrapText="1"/>
      <protection hidden="1"/>
    </xf>
    <xf numFmtId="4" fontId="5" fillId="3" borderId="1" xfId="0" applyNumberFormat="1" applyFont="1" applyFill="1" applyBorder="1" applyAlignment="1" applyProtection="1">
      <alignment horizontal="right" vertical="center" wrapText="1"/>
      <protection hidden="1"/>
    </xf>
    <xf numFmtId="9" fontId="3" fillId="2" borderId="3" xfId="0" applyNumberFormat="1" applyFont="1" applyFill="1" applyBorder="1" applyAlignment="1" applyProtection="1">
      <alignment horizontal="center" vertical="center"/>
      <protection locked="0"/>
    </xf>
    <xf numFmtId="164" fontId="5" fillId="3" borderId="1" xfId="0" applyNumberFormat="1" applyFont="1" applyFill="1" applyBorder="1" applyAlignment="1" applyProtection="1">
      <alignment horizontal="center" vertical="center"/>
      <protection hidden="1"/>
    </xf>
    <xf numFmtId="49" fontId="0" fillId="0" borderId="0" xfId="0" applyNumberFormat="1" applyProtection="1"/>
    <xf numFmtId="0" fontId="0" fillId="0" borderId="0" xfId="0" applyProtection="1">
      <protection locked="0"/>
    </xf>
    <xf numFmtId="49" fontId="9" fillId="0" borderId="0" xfId="0" applyNumberFormat="1" applyFont="1" applyAlignment="1">
      <alignment horizontal="center"/>
    </xf>
    <xf numFmtId="49" fontId="9" fillId="0" borderId="0" xfId="0" applyNumberFormat="1" applyFont="1"/>
    <xf numFmtId="49" fontId="9" fillId="0" borderId="0" xfId="0" applyNumberFormat="1" applyFont="1" applyFill="1" applyAlignment="1">
      <alignment horizontal="center"/>
    </xf>
    <xf numFmtId="49" fontId="9" fillId="0" borderId="0" xfId="0" applyNumberFormat="1" applyFont="1" applyFill="1"/>
    <xf numFmtId="49" fontId="10" fillId="0" borderId="0" xfId="0" applyNumberFormat="1" applyFont="1" applyProtection="1"/>
    <xf numFmtId="4" fontId="5" fillId="3" borderId="3" xfId="0" applyNumberFormat="1" applyFont="1" applyFill="1" applyBorder="1" applyAlignment="1" applyProtection="1">
      <alignment horizontal="right" vertical="center" wrapText="1"/>
      <protection hidden="1"/>
    </xf>
    <xf numFmtId="2" fontId="5" fillId="3" borderId="3" xfId="0" applyNumberFormat="1" applyFont="1" applyFill="1" applyBorder="1" applyAlignment="1" applyProtection="1">
      <alignment horizontal="right" vertical="center" wrapText="1"/>
      <protection hidden="1"/>
    </xf>
    <xf numFmtId="2" fontId="3" fillId="2" borderId="3" xfId="0" applyNumberFormat="1" applyFont="1" applyFill="1" applyBorder="1" applyAlignment="1" applyProtection="1">
      <alignment horizontal="right" vertical="center"/>
      <protection locked="0"/>
    </xf>
    <xf numFmtId="0" fontId="8" fillId="0" borderId="0" xfId="0" applyFont="1" applyAlignment="1" applyProtection="1">
      <alignment horizontal="center"/>
      <protection hidden="1"/>
    </xf>
    <xf numFmtId="0" fontId="6" fillId="5" borderId="0" xfId="0" applyFont="1" applyFill="1" applyAlignment="1" applyProtection="1">
      <alignment horizontal="left" vertical="center" wrapText="1"/>
      <protection hidden="1"/>
    </xf>
    <xf numFmtId="0" fontId="3" fillId="2" borderId="3" xfId="0" applyFont="1" applyFill="1" applyBorder="1" applyAlignment="1" applyProtection="1">
      <alignment horizontal="left" vertical="center"/>
      <protection locked="0"/>
    </xf>
    <xf numFmtId="2" fontId="5" fillId="3" borderId="1" xfId="0" applyNumberFormat="1" applyFont="1" applyFill="1" applyBorder="1" applyAlignment="1" applyProtection="1">
      <alignment horizontal="right" vertical="center" wrapText="1"/>
      <protection hidden="1"/>
    </xf>
    <xf numFmtId="49" fontId="9" fillId="0" borderId="0" xfId="0" applyNumberFormat="1" applyFont="1" applyAlignment="1" applyProtection="1">
      <alignment horizontal="center"/>
    </xf>
    <xf numFmtId="0" fontId="8" fillId="0" borderId="0" xfId="0" applyFont="1" applyAlignment="1" applyProtection="1">
      <alignment horizontal="center"/>
      <protection hidden="1"/>
    </xf>
    <xf numFmtId="9" fontId="3" fillId="0" borderId="0" xfId="0" applyNumberFormat="1" applyFont="1" applyProtection="1">
      <protection hidden="1"/>
    </xf>
    <xf numFmtId="4" fontId="0" fillId="0" borderId="0" xfId="0" applyNumberFormat="1" applyProtection="1">
      <protection hidden="1"/>
    </xf>
    <xf numFmtId="0" fontId="5" fillId="3" borderId="5" xfId="0" applyFont="1" applyFill="1" applyBorder="1" applyAlignment="1" applyProtection="1">
      <alignment vertical="center"/>
      <protection hidden="1"/>
    </xf>
    <xf numFmtId="0" fontId="5" fillId="3" borderId="6" xfId="0" applyFont="1" applyFill="1" applyBorder="1" applyAlignment="1" applyProtection="1">
      <alignment vertical="center"/>
      <protection hidden="1"/>
    </xf>
    <xf numFmtId="0" fontId="5" fillId="3" borderId="3" xfId="0" applyFont="1" applyFill="1" applyBorder="1" applyAlignment="1" applyProtection="1">
      <alignment vertical="center"/>
      <protection hidden="1"/>
    </xf>
    <xf numFmtId="0" fontId="3" fillId="2" borderId="3" xfId="0" applyNumberFormat="1" applyFont="1" applyFill="1" applyBorder="1" applyAlignment="1" applyProtection="1">
      <alignment horizontal="right" vertical="center"/>
      <protection locked="0"/>
    </xf>
    <xf numFmtId="0" fontId="8" fillId="0" borderId="0" xfId="0" applyFont="1" applyAlignment="1" applyProtection="1">
      <alignment horizontal="center"/>
      <protection hidden="1"/>
    </xf>
    <xf numFmtId="4" fontId="4" fillId="3" borderId="1" xfId="0" applyNumberFormat="1" applyFont="1" applyFill="1" applyBorder="1" applyAlignment="1" applyProtection="1">
      <alignment horizontal="right"/>
      <protection hidden="1"/>
    </xf>
    <xf numFmtId="4" fontId="5" fillId="3" borderId="1" xfId="0" applyNumberFormat="1" applyFont="1" applyFill="1" applyBorder="1" applyAlignment="1" applyProtection="1">
      <alignment horizontal="right"/>
      <protection hidden="1"/>
    </xf>
    <xf numFmtId="164" fontId="4" fillId="3" borderId="5" xfId="0" applyNumberFormat="1" applyFont="1" applyFill="1" applyBorder="1" applyAlignment="1" applyProtection="1">
      <alignment horizontal="center" vertical="center"/>
      <protection hidden="1"/>
    </xf>
    <xf numFmtId="164" fontId="4" fillId="3" borderId="6" xfId="0" applyNumberFormat="1" applyFont="1" applyFill="1" applyBorder="1" applyAlignment="1" applyProtection="1">
      <alignment horizontal="center" vertical="center"/>
      <protection hidden="1"/>
    </xf>
    <xf numFmtId="4" fontId="3" fillId="2" borderId="5" xfId="0" applyNumberFormat="1" applyFont="1" applyFill="1" applyBorder="1" applyAlignment="1" applyProtection="1">
      <alignment horizontal="center" vertical="center"/>
      <protection locked="0"/>
    </xf>
    <xf numFmtId="4" fontId="3" fillId="2" borderId="6" xfId="0" applyNumberFormat="1" applyFont="1" applyFill="1" applyBorder="1" applyAlignment="1" applyProtection="1">
      <alignment horizontal="center" vertical="center"/>
      <protection locked="0"/>
    </xf>
    <xf numFmtId="4" fontId="3" fillId="3" borderId="5" xfId="0" applyNumberFormat="1" applyFont="1" applyFill="1" applyBorder="1" applyAlignment="1" applyProtection="1">
      <alignment horizontal="center" vertical="center"/>
      <protection hidden="1"/>
    </xf>
    <xf numFmtId="4" fontId="3" fillId="3" borderId="6" xfId="0" applyNumberFormat="1" applyFont="1" applyFill="1" applyBorder="1" applyAlignment="1" applyProtection="1">
      <alignment horizontal="center" vertical="center"/>
      <protection hidden="1"/>
    </xf>
    <xf numFmtId="0" fontId="1" fillId="0" borderId="7" xfId="0" applyFont="1" applyBorder="1" applyAlignment="1" applyProtection="1">
      <alignment horizontal="center"/>
      <protection hidden="1"/>
    </xf>
    <xf numFmtId="0" fontId="1" fillId="0" borderId="8" xfId="0" applyFont="1" applyBorder="1" applyAlignment="1" applyProtection="1">
      <alignment horizontal="center"/>
      <protection hidden="1"/>
    </xf>
    <xf numFmtId="0" fontId="1" fillId="0" borderId="4" xfId="0" applyFont="1" applyBorder="1" applyAlignment="1" applyProtection="1">
      <alignment horizontal="center"/>
      <protection hidden="1"/>
    </xf>
    <xf numFmtId="0" fontId="8" fillId="0" borderId="0" xfId="0" applyFont="1" applyAlignment="1" applyProtection="1">
      <alignment horizontal="center"/>
      <protection hidden="1"/>
    </xf>
    <xf numFmtId="164" fontId="4" fillId="3" borderId="5" xfId="0" applyNumberFormat="1" applyFont="1" applyFill="1" applyBorder="1" applyAlignment="1" applyProtection="1">
      <alignment horizontal="center" vertical="center" wrapText="1"/>
      <protection hidden="1"/>
    </xf>
    <xf numFmtId="164" fontId="4" fillId="3" borderId="6" xfId="0" applyNumberFormat="1" applyFont="1" applyFill="1" applyBorder="1" applyAlignment="1" applyProtection="1">
      <alignment horizontal="center" vertical="center" wrapText="1"/>
      <protection hidden="1"/>
    </xf>
  </cellXfs>
  <cellStyles count="1">
    <cellStyle name="Navadno" xfId="0" builtinId="0"/>
  </cellStyles>
  <dxfs count="0"/>
  <tableStyles count="0" defaultTableStyle="TableStyleMedium2" defaultPivotStyle="PivotStyleLight16"/>
  <colors>
    <mruColors>
      <color rgb="FFFFF9E7"/>
      <color rgb="FF333F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0C01A-C914-44B2-91FC-EC7C3E96C34D}">
  <sheetPr>
    <pageSetUpPr fitToPage="1"/>
  </sheetPr>
  <dimension ref="A1:P1081"/>
  <sheetViews>
    <sheetView tabSelected="1" zoomScale="80" zoomScaleNormal="80" workbookViewId="0">
      <selection activeCell="B3" sqref="B3"/>
    </sheetView>
  </sheetViews>
  <sheetFormatPr defaultColWidth="8.88671875" defaultRowHeight="13.2" x14ac:dyDescent="0.25"/>
  <cols>
    <col min="1" max="1" width="16.109375" style="2" customWidth="1"/>
    <col min="2" max="2" width="24.33203125" style="2" customWidth="1"/>
    <col min="3" max="3" width="20.109375" style="2" customWidth="1"/>
    <col min="4" max="4" width="24.33203125" style="2" customWidth="1"/>
    <col min="5" max="5" width="23.33203125" style="2" customWidth="1"/>
    <col min="6" max="6" width="12" style="2" customWidth="1"/>
    <col min="7" max="7" width="43.88671875" style="2" customWidth="1"/>
    <col min="8" max="8" width="19.44140625" style="2" customWidth="1"/>
    <col min="9" max="9" width="13.6640625" style="2" customWidth="1"/>
    <col min="10" max="10" width="12" style="2" customWidth="1"/>
    <col min="11" max="11" width="16.33203125" style="2" customWidth="1"/>
    <col min="12" max="12" width="19.33203125" style="2" customWidth="1"/>
    <col min="13" max="13" width="19.88671875" style="2" customWidth="1"/>
    <col min="14" max="14" width="23.33203125" style="6" customWidth="1"/>
    <col min="15" max="15" width="15.44140625" style="2" customWidth="1"/>
    <col min="16" max="16" width="21.33203125" style="6" customWidth="1"/>
    <col min="17" max="17" width="13.44140625" style="2" customWidth="1"/>
    <col min="18" max="18" width="17.5546875" style="2" customWidth="1"/>
    <col min="19" max="19" width="12.88671875" style="2" customWidth="1"/>
    <col min="20" max="20" width="24.88671875" style="2" customWidth="1"/>
    <col min="21" max="24" width="14" style="2" customWidth="1"/>
    <col min="25" max="25" width="21.33203125" style="2" customWidth="1"/>
    <col min="26" max="26" width="12" style="2" customWidth="1"/>
    <col min="27" max="16384" width="8.88671875" style="2"/>
  </cols>
  <sheetData>
    <row r="1" spans="1:16" ht="28.2" customHeight="1" x14ac:dyDescent="0.4">
      <c r="A1" s="61" t="s">
        <v>389</v>
      </c>
      <c r="B1" s="61"/>
      <c r="C1" s="61"/>
      <c r="D1" s="61"/>
      <c r="E1" s="61"/>
      <c r="F1" s="61"/>
      <c r="G1" s="61"/>
      <c r="H1" s="61"/>
      <c r="I1" s="61"/>
      <c r="J1" s="61"/>
      <c r="K1" s="61"/>
      <c r="L1" s="37"/>
      <c r="M1" s="37"/>
      <c r="N1" s="2"/>
      <c r="P1" s="2"/>
    </row>
    <row r="2" spans="1:16" ht="26.25" customHeight="1" x14ac:dyDescent="0.4">
      <c r="A2" s="37"/>
      <c r="B2" s="37"/>
      <c r="C2" s="37"/>
      <c r="D2" s="37"/>
      <c r="E2" s="37"/>
      <c r="F2" s="37"/>
      <c r="G2" s="37"/>
      <c r="H2" s="37"/>
      <c r="I2" s="37"/>
      <c r="J2" s="37"/>
      <c r="K2" s="37"/>
      <c r="L2" s="37"/>
      <c r="M2" s="37"/>
      <c r="N2" s="2"/>
      <c r="P2" s="2"/>
    </row>
    <row r="3" spans="1:16" ht="52.5" customHeight="1" x14ac:dyDescent="0.25">
      <c r="A3" s="23" t="s">
        <v>317</v>
      </c>
      <c r="B3" s="22"/>
      <c r="C3" s="7" t="s">
        <v>316</v>
      </c>
      <c r="D3" s="10"/>
      <c r="E3"/>
      <c r="F3"/>
      <c r="G3"/>
      <c r="H3"/>
      <c r="I3"/>
      <c r="J3"/>
      <c r="K3"/>
      <c r="L3"/>
      <c r="M3"/>
      <c r="N3"/>
      <c r="O3"/>
      <c r="P3"/>
    </row>
    <row r="4" spans="1:16" ht="34.200000000000003" customHeight="1" x14ac:dyDescent="0.25">
      <c r="A4" s="23" t="s">
        <v>0</v>
      </c>
      <c r="B4" s="10" t="s">
        <v>398</v>
      </c>
      <c r="C4" s="19"/>
      <c r="D4" s="19"/>
      <c r="E4" s="28"/>
      <c r="F4" s="19"/>
      <c r="G4" s="19"/>
      <c r="H4" s="19"/>
      <c r="I4" s="19"/>
      <c r="J4" s="43"/>
      <c r="N4" s="19"/>
      <c r="O4" s="19"/>
    </row>
    <row r="5" spans="1:16" ht="23.4" customHeight="1" x14ac:dyDescent="0.25">
      <c r="A5"/>
      <c r="B5"/>
      <c r="C5"/>
      <c r="D5"/>
      <c r="E5"/>
      <c r="F5"/>
      <c r="G5"/>
      <c r="H5"/>
      <c r="I5"/>
      <c r="J5"/>
      <c r="K5"/>
      <c r="L5"/>
    </row>
    <row r="6" spans="1:16" ht="21" customHeight="1" x14ac:dyDescent="0.25">
      <c r="A6" s="18" t="s">
        <v>5</v>
      </c>
      <c r="B6" s="38"/>
      <c r="C6"/>
      <c r="D6"/>
      <c r="E6"/>
      <c r="F6"/>
      <c r="G6"/>
      <c r="H6"/>
      <c r="I6"/>
      <c r="J6"/>
      <c r="K6"/>
      <c r="L6"/>
    </row>
    <row r="7" spans="1:16" ht="119.4" customHeight="1" x14ac:dyDescent="0.25">
      <c r="A7" s="8" t="s">
        <v>9</v>
      </c>
      <c r="B7" s="8" t="s">
        <v>321</v>
      </c>
      <c r="C7" s="13" t="s">
        <v>371</v>
      </c>
      <c r="D7" s="8" t="s">
        <v>392</v>
      </c>
      <c r="E7" s="8" t="s">
        <v>6</v>
      </c>
      <c r="F7" s="8" t="s">
        <v>7</v>
      </c>
      <c r="G7" s="8" t="s">
        <v>8</v>
      </c>
      <c r="H7" s="8" t="s">
        <v>386</v>
      </c>
      <c r="I7" s="8" t="s">
        <v>370</v>
      </c>
      <c r="J7" s="8" t="s">
        <v>376</v>
      </c>
      <c r="K7" s="13" t="s">
        <v>373</v>
      </c>
      <c r="L7" s="13" t="s">
        <v>372</v>
      </c>
      <c r="M7" s="13" t="s">
        <v>394</v>
      </c>
    </row>
    <row r="8" spans="1:16" ht="21" customHeight="1" x14ac:dyDescent="0.25">
      <c r="A8" s="9">
        <v>1</v>
      </c>
      <c r="B8" s="9">
        <v>2</v>
      </c>
      <c r="C8" s="9">
        <v>3</v>
      </c>
      <c r="D8" s="14">
        <v>4</v>
      </c>
      <c r="E8" s="9">
        <v>5</v>
      </c>
      <c r="F8" s="14">
        <v>6</v>
      </c>
      <c r="G8" s="9">
        <v>7</v>
      </c>
      <c r="H8" s="9">
        <v>8</v>
      </c>
      <c r="I8" s="9">
        <v>9</v>
      </c>
      <c r="J8" s="9">
        <v>10</v>
      </c>
      <c r="K8" s="9">
        <v>11</v>
      </c>
      <c r="L8" s="9">
        <v>12</v>
      </c>
      <c r="M8" s="9">
        <v>13</v>
      </c>
    </row>
    <row r="9" spans="1:16" ht="22.95" customHeight="1" x14ac:dyDescent="0.25">
      <c r="A9" s="52" t="str">
        <f>$B$4</f>
        <v>januar 2024</v>
      </c>
      <c r="B9" s="54"/>
      <c r="C9" s="56">
        <f>IF(B9&gt;1895,B9-1895,0)</f>
        <v>0</v>
      </c>
      <c r="D9" s="15" t="s">
        <v>374</v>
      </c>
      <c r="E9" s="39"/>
      <c r="F9" s="11"/>
      <c r="G9" s="8">
        <f>IFERROR(VLOOKUP(F9,Šifranti!$F$5:$G$48,2,FALSE),0)</f>
        <v>0</v>
      </c>
      <c r="H9" s="36"/>
      <c r="I9" s="25"/>
      <c r="J9" s="40">
        <v>0.87</v>
      </c>
      <c r="K9" s="24">
        <f>IF(C9*H9*I9*J9 &lt;= 1500,C9*H9*I9*J9,1500)</f>
        <v>0</v>
      </c>
      <c r="L9" s="24">
        <f t="shared" ref="L9:L15" si="0">K9*1.161</f>
        <v>0</v>
      </c>
      <c r="M9" s="45"/>
    </row>
    <row r="10" spans="1:16" ht="22.95" customHeight="1" x14ac:dyDescent="0.25">
      <c r="A10" s="53"/>
      <c r="B10" s="55"/>
      <c r="C10" s="57"/>
      <c r="D10" s="15" t="s">
        <v>375</v>
      </c>
      <c r="E10" s="39"/>
      <c r="F10" s="11"/>
      <c r="G10" s="8">
        <f>IFERROR(VLOOKUP(F10,Šifranti!$F$5:$G$48,2,FALSE),0)</f>
        <v>0</v>
      </c>
      <c r="H10" s="35">
        <f>H9</f>
        <v>0</v>
      </c>
      <c r="I10" s="25"/>
      <c r="J10" s="40">
        <v>0.87</v>
      </c>
      <c r="K10" s="24">
        <f>IF(C9*H10*I10*J10 &lt;= 1500,C9*H10*I10*J10,1500)</f>
        <v>0</v>
      </c>
      <c r="L10" s="24">
        <f t="shared" si="0"/>
        <v>0</v>
      </c>
      <c r="M10" s="46"/>
    </row>
    <row r="11" spans="1:16" ht="22.95" customHeight="1" x14ac:dyDescent="0.25">
      <c r="A11" s="53"/>
      <c r="B11" s="55"/>
      <c r="C11" s="57"/>
      <c r="D11" s="8" t="s">
        <v>319</v>
      </c>
      <c r="E11" s="39"/>
      <c r="F11" s="11"/>
      <c r="G11" s="8">
        <f>IFERROR(VLOOKUP(F11,Šifranti!$F$49:$G$152,2,FALSE),0)</f>
        <v>0</v>
      </c>
      <c r="H11" s="35">
        <f>H9*1.1</f>
        <v>0</v>
      </c>
      <c r="I11" s="25"/>
      <c r="J11" s="40">
        <v>0.3</v>
      </c>
      <c r="K11" s="24">
        <f>IF(C9*H11*I11*J11 &lt;= 600,C9*H11*I11*J11,600)</f>
        <v>0</v>
      </c>
      <c r="L11" s="24">
        <f t="shared" si="0"/>
        <v>0</v>
      </c>
      <c r="M11" s="46"/>
    </row>
    <row r="12" spans="1:16" ht="22.95" customHeight="1" x14ac:dyDescent="0.25">
      <c r="A12" s="53"/>
      <c r="B12" s="55"/>
      <c r="C12" s="57"/>
      <c r="D12" s="8" t="s">
        <v>320</v>
      </c>
      <c r="E12" s="39"/>
      <c r="F12" s="11"/>
      <c r="G12" s="8">
        <f>IFERROR(VLOOKUP(F12,Šifranti!$F$49:$G$152,2,FALSE),0)</f>
        <v>0</v>
      </c>
      <c r="H12" s="35">
        <f>H9*1.1</f>
        <v>0</v>
      </c>
      <c r="I12" s="25"/>
      <c r="J12" s="40">
        <v>0.3</v>
      </c>
      <c r="K12" s="24">
        <f>IF(C9*H12*I12*J12 &lt;= 600,C9*H12*I12*J12,600)</f>
        <v>0</v>
      </c>
      <c r="L12" s="24">
        <f t="shared" si="0"/>
        <v>0</v>
      </c>
      <c r="M12" s="46"/>
    </row>
    <row r="13" spans="1:16" ht="22.95" customHeight="1" x14ac:dyDescent="0.25">
      <c r="A13" s="53"/>
      <c r="B13" s="55"/>
      <c r="C13" s="57"/>
      <c r="D13" s="8" t="s">
        <v>368</v>
      </c>
      <c r="E13" s="39"/>
      <c r="F13" s="11"/>
      <c r="G13" s="8">
        <f>IFERROR(VLOOKUP(F13,Šifranti!$F$49:$G$152,2,FALSE),0)</f>
        <v>0</v>
      </c>
      <c r="H13" s="35">
        <f>H9*1.1</f>
        <v>0</v>
      </c>
      <c r="I13" s="25"/>
      <c r="J13" s="40">
        <v>0.3</v>
      </c>
      <c r="K13" s="24">
        <f>IF(C9*H13*I13*J13 &lt;= 600,C9*H13*I13*J13,600)</f>
        <v>0</v>
      </c>
      <c r="L13" s="24">
        <f t="shared" si="0"/>
        <v>0</v>
      </c>
      <c r="M13" s="46"/>
    </row>
    <row r="14" spans="1:16" ht="22.95" customHeight="1" x14ac:dyDescent="0.25">
      <c r="A14" s="53"/>
      <c r="B14" s="55"/>
      <c r="C14" s="57"/>
      <c r="D14" s="8" t="s">
        <v>369</v>
      </c>
      <c r="E14" s="39"/>
      <c r="F14" s="11"/>
      <c r="G14" s="8">
        <f>IFERROR(VLOOKUP(F14,Šifranti!$F$49:$G$152,2,FALSE),0)</f>
        <v>0</v>
      </c>
      <c r="H14" s="35">
        <f>H9*1.1</f>
        <v>0</v>
      </c>
      <c r="I14" s="25"/>
      <c r="J14" s="40">
        <v>0.3</v>
      </c>
      <c r="K14" s="24">
        <f>IF(C9*H14*I14*J14 &lt;= 600,C9*H14*I14*J14,600)</f>
        <v>0</v>
      </c>
      <c r="L14" s="24">
        <f t="shared" si="0"/>
        <v>0</v>
      </c>
      <c r="M14" s="46"/>
    </row>
    <row r="15" spans="1:16" ht="22.95" customHeight="1" x14ac:dyDescent="0.25">
      <c r="A15" s="53"/>
      <c r="B15" s="55"/>
      <c r="C15" s="57"/>
      <c r="D15" s="8" t="s">
        <v>385</v>
      </c>
      <c r="E15" s="39"/>
      <c r="F15" s="11"/>
      <c r="G15" s="8">
        <f>IFERROR(VLOOKUP(F15,Šifranti!$F$153:$G$156,2,FALSE),0)</f>
        <v>0</v>
      </c>
      <c r="H15" s="34">
        <f>H9*0.3</f>
        <v>0</v>
      </c>
      <c r="I15" s="25"/>
      <c r="J15" s="40">
        <v>0.28999999999999998</v>
      </c>
      <c r="K15" s="24">
        <f>IF(C9*H15*I15*J15 &lt;= 400,C9*H15*I15*J15, 400)</f>
        <v>0</v>
      </c>
      <c r="L15" s="24">
        <f t="shared" si="0"/>
        <v>0</v>
      </c>
      <c r="M15" s="47"/>
    </row>
    <row r="16" spans="1:16" ht="22.95" customHeight="1" x14ac:dyDescent="0.25">
      <c r="A16" s="26" t="s">
        <v>318</v>
      </c>
      <c r="B16" s="26"/>
      <c r="C16" s="7"/>
      <c r="D16" s="7"/>
      <c r="E16" s="7"/>
      <c r="F16" s="7"/>
      <c r="G16" s="7"/>
      <c r="H16" s="7"/>
      <c r="I16" s="7"/>
      <c r="J16" s="7"/>
      <c r="K16" s="24">
        <f>SUM(K9:K15)</f>
        <v>0</v>
      </c>
      <c r="L16" s="24">
        <f>SUM(L9:L15)</f>
        <v>0</v>
      </c>
      <c r="M16" s="48" t="s">
        <v>395</v>
      </c>
    </row>
    <row r="17" spans="1:13" ht="25.35" customHeight="1" x14ac:dyDescent="0.25">
      <c r="A17"/>
      <c r="B17"/>
      <c r="C17"/>
      <c r="D17"/>
      <c r="E17"/>
      <c r="F17"/>
      <c r="G17"/>
      <c r="H17"/>
      <c r="I17"/>
      <c r="J17"/>
      <c r="K17"/>
      <c r="L17"/>
    </row>
    <row r="18" spans="1:13" customFormat="1" ht="22.95" customHeight="1" x14ac:dyDescent="0.25">
      <c r="A18" s="18" t="s">
        <v>425</v>
      </c>
      <c r="B18" s="38"/>
      <c r="M18" s="2"/>
    </row>
    <row r="19" spans="1:13" customFormat="1" ht="70.2" customHeight="1" x14ac:dyDescent="0.25">
      <c r="A19" s="8" t="s">
        <v>9</v>
      </c>
      <c r="B19" s="8" t="s">
        <v>321</v>
      </c>
      <c r="C19" s="13" t="s">
        <v>371</v>
      </c>
      <c r="D19" s="8" t="s">
        <v>392</v>
      </c>
      <c r="E19" s="8" t="s">
        <v>6</v>
      </c>
      <c r="F19" s="8" t="s">
        <v>7</v>
      </c>
      <c r="G19" s="8" t="s">
        <v>8</v>
      </c>
      <c r="H19" s="8" t="s">
        <v>386</v>
      </c>
      <c r="I19" s="8" t="s">
        <v>370</v>
      </c>
      <c r="J19" s="8" t="s">
        <v>376</v>
      </c>
      <c r="K19" s="13" t="s">
        <v>373</v>
      </c>
      <c r="L19" s="13" t="s">
        <v>372</v>
      </c>
      <c r="M19" s="13" t="s">
        <v>394</v>
      </c>
    </row>
    <row r="20" spans="1:13" customFormat="1" ht="22.95" customHeight="1" x14ac:dyDescent="0.25">
      <c r="A20" s="9">
        <v>1</v>
      </c>
      <c r="B20" s="9">
        <v>2</v>
      </c>
      <c r="C20" s="9">
        <v>3</v>
      </c>
      <c r="D20" s="14">
        <v>4</v>
      </c>
      <c r="E20" s="9">
        <v>5</v>
      </c>
      <c r="F20" s="14">
        <v>6</v>
      </c>
      <c r="G20" s="9">
        <v>7</v>
      </c>
      <c r="H20" s="9">
        <v>8</v>
      </c>
      <c r="I20" s="9">
        <v>9</v>
      </c>
      <c r="J20" s="9">
        <v>10</v>
      </c>
      <c r="K20" s="9">
        <v>11</v>
      </c>
      <c r="L20" s="9">
        <v>12</v>
      </c>
      <c r="M20" s="9">
        <v>13</v>
      </c>
    </row>
    <row r="21" spans="1:13" customFormat="1" ht="22.95" customHeight="1" x14ac:dyDescent="0.25">
      <c r="A21" s="52" t="str">
        <f>$B$4</f>
        <v>januar 2024</v>
      </c>
      <c r="B21" s="54"/>
      <c r="C21" s="56">
        <f>IF(B21&gt;1895,B21-1895,0)</f>
        <v>0</v>
      </c>
      <c r="D21" s="15" t="s">
        <v>374</v>
      </c>
      <c r="E21" s="39"/>
      <c r="F21" s="11"/>
      <c r="G21" s="8">
        <f>IFERROR(VLOOKUP(F21,Šifranti!$F$5:$G$48,2,FALSE),0)</f>
        <v>0</v>
      </c>
      <c r="H21" s="36"/>
      <c r="I21" s="25"/>
      <c r="J21" s="40">
        <v>0.87</v>
      </c>
      <c r="K21" s="24">
        <f>IF(C21*H21*I21*J21 &lt;= 1500,C21*H21*I21*J21,1500)</f>
        <v>0</v>
      </c>
      <c r="L21" s="24">
        <f t="shared" ref="L21:L27" si="1">K21*1.161</f>
        <v>0</v>
      </c>
      <c r="M21" s="45"/>
    </row>
    <row r="22" spans="1:13" customFormat="1" ht="22.95" customHeight="1" x14ac:dyDescent="0.25">
      <c r="A22" s="53"/>
      <c r="B22" s="55"/>
      <c r="C22" s="57"/>
      <c r="D22" s="15" t="s">
        <v>375</v>
      </c>
      <c r="E22" s="39"/>
      <c r="F22" s="11"/>
      <c r="G22" s="8">
        <f>IFERROR(VLOOKUP(F22,Šifranti!$F$5:$G$48,2,FALSE),0)</f>
        <v>0</v>
      </c>
      <c r="H22" s="35">
        <f>H21</f>
        <v>0</v>
      </c>
      <c r="I22" s="25"/>
      <c r="J22" s="40">
        <v>0.87</v>
      </c>
      <c r="K22" s="24">
        <f>IF(C21*H22*I22*J22 &lt;= 1500,C21*H22*I22*J22,1500)</f>
        <v>0</v>
      </c>
      <c r="L22" s="24">
        <f t="shared" si="1"/>
        <v>0</v>
      </c>
      <c r="M22" s="46"/>
    </row>
    <row r="23" spans="1:13" customFormat="1" ht="22.95" customHeight="1" x14ac:dyDescent="0.25">
      <c r="A23" s="53"/>
      <c r="B23" s="55"/>
      <c r="C23" s="57"/>
      <c r="D23" s="8" t="s">
        <v>319</v>
      </c>
      <c r="E23" s="39"/>
      <c r="F23" s="11"/>
      <c r="G23" s="8">
        <f>IFERROR(VLOOKUP(F23,Šifranti!$F$49:$G$152,2,FALSE),0)</f>
        <v>0</v>
      </c>
      <c r="H23" s="35">
        <f>H21*1.1</f>
        <v>0</v>
      </c>
      <c r="I23" s="25"/>
      <c r="J23" s="40">
        <v>0.3</v>
      </c>
      <c r="K23" s="24">
        <f>IF(C21*H23*I23*J23 &lt;= 600,C21*H23*I23*J23,600)</f>
        <v>0</v>
      </c>
      <c r="L23" s="24">
        <f t="shared" si="1"/>
        <v>0</v>
      </c>
      <c r="M23" s="46"/>
    </row>
    <row r="24" spans="1:13" customFormat="1" ht="22.95" customHeight="1" x14ac:dyDescent="0.25">
      <c r="A24" s="53"/>
      <c r="B24" s="55"/>
      <c r="C24" s="57"/>
      <c r="D24" s="8" t="s">
        <v>320</v>
      </c>
      <c r="E24" s="39"/>
      <c r="F24" s="11"/>
      <c r="G24" s="8">
        <f>IFERROR(VLOOKUP(F24,Šifranti!$F$49:$G$152,2,FALSE),0)</f>
        <v>0</v>
      </c>
      <c r="H24" s="35">
        <f>H21*1.1</f>
        <v>0</v>
      </c>
      <c r="I24" s="25"/>
      <c r="J24" s="40">
        <v>0.3</v>
      </c>
      <c r="K24" s="24">
        <f>IF(C21*H24*I24*J24 &lt;= 600,C21*H24*I24*J24,600)</f>
        <v>0</v>
      </c>
      <c r="L24" s="24">
        <f t="shared" si="1"/>
        <v>0</v>
      </c>
      <c r="M24" s="46"/>
    </row>
    <row r="25" spans="1:13" customFormat="1" ht="22.95" customHeight="1" x14ac:dyDescent="0.25">
      <c r="A25" s="53"/>
      <c r="B25" s="55"/>
      <c r="C25" s="57"/>
      <c r="D25" s="8" t="s">
        <v>368</v>
      </c>
      <c r="E25" s="39"/>
      <c r="F25" s="11"/>
      <c r="G25" s="8">
        <f>IFERROR(VLOOKUP(F25,Šifranti!$F$49:$G$152,2,FALSE),0)</f>
        <v>0</v>
      </c>
      <c r="H25" s="35">
        <f>H21*1.1</f>
        <v>0</v>
      </c>
      <c r="I25" s="25"/>
      <c r="J25" s="40">
        <v>0.3</v>
      </c>
      <c r="K25" s="24">
        <f>IF(C21*H25*I25*J25 &lt;= 600,C21*H25*I25*J25,600)</f>
        <v>0</v>
      </c>
      <c r="L25" s="24">
        <f t="shared" si="1"/>
        <v>0</v>
      </c>
      <c r="M25" s="46"/>
    </row>
    <row r="26" spans="1:13" customFormat="1" ht="22.95" customHeight="1" x14ac:dyDescent="0.25">
      <c r="A26" s="53"/>
      <c r="B26" s="55"/>
      <c r="C26" s="57"/>
      <c r="D26" s="8" t="s">
        <v>369</v>
      </c>
      <c r="E26" s="39"/>
      <c r="F26" s="11"/>
      <c r="G26" s="8">
        <f>IFERROR(VLOOKUP(F26,Šifranti!$F$49:$G$152,2,FALSE),0)</f>
        <v>0</v>
      </c>
      <c r="H26" s="35">
        <f>H21*1.1</f>
        <v>0</v>
      </c>
      <c r="I26" s="25"/>
      <c r="J26" s="40">
        <v>0.3</v>
      </c>
      <c r="K26" s="24">
        <f>IF(C21*H26*I26*J26 &lt;= 600,C21*H26*I26*J26,600)</f>
        <v>0</v>
      </c>
      <c r="L26" s="24">
        <f t="shared" si="1"/>
        <v>0</v>
      </c>
      <c r="M26" s="46"/>
    </row>
    <row r="27" spans="1:13" customFormat="1" ht="22.95" customHeight="1" x14ac:dyDescent="0.25">
      <c r="A27" s="53"/>
      <c r="B27" s="55"/>
      <c r="C27" s="57"/>
      <c r="D27" s="8" t="s">
        <v>385</v>
      </c>
      <c r="E27" s="39"/>
      <c r="F27" s="11"/>
      <c r="G27" s="8">
        <f>IFERROR(VLOOKUP(F27,Šifranti!$F$153:$G$156,2,FALSE),0)</f>
        <v>0</v>
      </c>
      <c r="H27" s="34">
        <f>H21*0.3</f>
        <v>0</v>
      </c>
      <c r="I27" s="25"/>
      <c r="J27" s="40">
        <v>0.28999999999999998</v>
      </c>
      <c r="K27" s="24">
        <f>IF(C21*H27*I27*J27 &lt;= 400,C21*H27*I27*J27, 400)</f>
        <v>0</v>
      </c>
      <c r="L27" s="24">
        <f t="shared" si="1"/>
        <v>0</v>
      </c>
      <c r="M27" s="47"/>
    </row>
    <row r="28" spans="1:13" customFormat="1" ht="22.95" customHeight="1" x14ac:dyDescent="0.25">
      <c r="A28" s="26" t="s">
        <v>318</v>
      </c>
      <c r="B28" s="26"/>
      <c r="C28" s="7"/>
      <c r="D28" s="7"/>
      <c r="E28" s="7"/>
      <c r="F28" s="7"/>
      <c r="G28" s="7"/>
      <c r="H28" s="7"/>
      <c r="I28" s="7"/>
      <c r="J28" s="7"/>
      <c r="K28" s="24">
        <f>SUM(K21:K27)</f>
        <v>0</v>
      </c>
      <c r="L28" s="24">
        <f>SUM(L21:L27)</f>
        <v>0</v>
      </c>
      <c r="M28" s="48" t="s">
        <v>395</v>
      </c>
    </row>
    <row r="29" spans="1:13" customFormat="1" ht="22.95" customHeight="1" x14ac:dyDescent="0.25"/>
    <row r="30" spans="1:13" customFormat="1" ht="22.95" customHeight="1" x14ac:dyDescent="0.25">
      <c r="A30" s="18" t="s">
        <v>426</v>
      </c>
      <c r="B30" s="38"/>
      <c r="M30" s="2"/>
    </row>
    <row r="31" spans="1:13" customFormat="1" ht="70.2" customHeight="1" x14ac:dyDescent="0.25">
      <c r="A31" s="8" t="s">
        <v>9</v>
      </c>
      <c r="B31" s="8" t="s">
        <v>321</v>
      </c>
      <c r="C31" s="13" t="s">
        <v>371</v>
      </c>
      <c r="D31" s="8" t="s">
        <v>392</v>
      </c>
      <c r="E31" s="8" t="s">
        <v>6</v>
      </c>
      <c r="F31" s="8" t="s">
        <v>7</v>
      </c>
      <c r="G31" s="8" t="s">
        <v>8</v>
      </c>
      <c r="H31" s="8" t="s">
        <v>386</v>
      </c>
      <c r="I31" s="8" t="s">
        <v>370</v>
      </c>
      <c r="J31" s="8" t="s">
        <v>376</v>
      </c>
      <c r="K31" s="13" t="s">
        <v>373</v>
      </c>
      <c r="L31" s="13" t="s">
        <v>372</v>
      </c>
      <c r="M31" s="13" t="s">
        <v>394</v>
      </c>
    </row>
    <row r="32" spans="1:13" customFormat="1" ht="22.95" customHeight="1" x14ac:dyDescent="0.25">
      <c r="A32" s="9">
        <v>1</v>
      </c>
      <c r="B32" s="9">
        <v>2</v>
      </c>
      <c r="C32" s="9">
        <v>3</v>
      </c>
      <c r="D32" s="14">
        <v>4</v>
      </c>
      <c r="E32" s="9">
        <v>5</v>
      </c>
      <c r="F32" s="14">
        <v>6</v>
      </c>
      <c r="G32" s="9">
        <v>7</v>
      </c>
      <c r="H32" s="9">
        <v>8</v>
      </c>
      <c r="I32" s="9">
        <v>9</v>
      </c>
      <c r="J32" s="9">
        <v>10</v>
      </c>
      <c r="K32" s="9">
        <v>11</v>
      </c>
      <c r="L32" s="9">
        <v>12</v>
      </c>
      <c r="M32" s="9">
        <v>13</v>
      </c>
    </row>
    <row r="33" spans="1:13" customFormat="1" ht="22.95" customHeight="1" x14ac:dyDescent="0.25">
      <c r="A33" s="52" t="str">
        <f>$B$4</f>
        <v>januar 2024</v>
      </c>
      <c r="B33" s="54"/>
      <c r="C33" s="56">
        <f>IF(B33&gt;1895,B33-1895,0)</f>
        <v>0</v>
      </c>
      <c r="D33" s="15" t="s">
        <v>374</v>
      </c>
      <c r="E33" s="39"/>
      <c r="F33" s="11"/>
      <c r="G33" s="8">
        <f>IFERROR(VLOOKUP(F33,Šifranti!$F$5:$G$48,2,FALSE),0)</f>
        <v>0</v>
      </c>
      <c r="H33" s="36"/>
      <c r="I33" s="25"/>
      <c r="J33" s="40">
        <v>0.87</v>
      </c>
      <c r="K33" s="24">
        <f>IF(C33*H33*I33*J33 &lt;= 1500,C33*H33*I33*J33,1500)</f>
        <v>0</v>
      </c>
      <c r="L33" s="24">
        <f t="shared" ref="L33:L39" si="2">K33*1.161</f>
        <v>0</v>
      </c>
      <c r="M33" s="45"/>
    </row>
    <row r="34" spans="1:13" customFormat="1" ht="22.95" customHeight="1" x14ac:dyDescent="0.25">
      <c r="A34" s="53"/>
      <c r="B34" s="55"/>
      <c r="C34" s="57"/>
      <c r="D34" s="15" t="s">
        <v>375</v>
      </c>
      <c r="E34" s="39"/>
      <c r="F34" s="11"/>
      <c r="G34" s="8">
        <f>IFERROR(VLOOKUP(F34,Šifranti!$F$5:$G$48,2,FALSE),0)</f>
        <v>0</v>
      </c>
      <c r="H34" s="35">
        <f>H33</f>
        <v>0</v>
      </c>
      <c r="I34" s="25"/>
      <c r="J34" s="40">
        <v>0.87</v>
      </c>
      <c r="K34" s="24">
        <f>IF(C33*H34*I34*J34 &lt;= 1500,C33*H34*I34*J34,1500)</f>
        <v>0</v>
      </c>
      <c r="L34" s="24">
        <f t="shared" si="2"/>
        <v>0</v>
      </c>
      <c r="M34" s="46"/>
    </row>
    <row r="35" spans="1:13" customFormat="1" ht="22.95" customHeight="1" x14ac:dyDescent="0.25">
      <c r="A35" s="53"/>
      <c r="B35" s="55"/>
      <c r="C35" s="57"/>
      <c r="D35" s="8" t="s">
        <v>319</v>
      </c>
      <c r="E35" s="39"/>
      <c r="F35" s="11"/>
      <c r="G35" s="8">
        <f>IFERROR(VLOOKUP(F35,Šifranti!$F$49:$G$152,2,FALSE),0)</f>
        <v>0</v>
      </c>
      <c r="H35" s="35">
        <f>H33*1.1</f>
        <v>0</v>
      </c>
      <c r="I35" s="25"/>
      <c r="J35" s="40">
        <v>0.3</v>
      </c>
      <c r="K35" s="24">
        <f>IF(C33*H35*I35*J35 &lt;= 600,C33*H35*I35*J35,600)</f>
        <v>0</v>
      </c>
      <c r="L35" s="24">
        <f t="shared" si="2"/>
        <v>0</v>
      </c>
      <c r="M35" s="46"/>
    </row>
    <row r="36" spans="1:13" customFormat="1" ht="22.95" customHeight="1" x14ac:dyDescent="0.25">
      <c r="A36" s="53"/>
      <c r="B36" s="55"/>
      <c r="C36" s="57"/>
      <c r="D36" s="8" t="s">
        <v>320</v>
      </c>
      <c r="E36" s="39"/>
      <c r="F36" s="11"/>
      <c r="G36" s="8">
        <f>IFERROR(VLOOKUP(F36,Šifranti!$F$49:$G$152,2,FALSE),0)</f>
        <v>0</v>
      </c>
      <c r="H36" s="35">
        <f>H33*1.1</f>
        <v>0</v>
      </c>
      <c r="I36" s="25"/>
      <c r="J36" s="40">
        <v>0.3</v>
      </c>
      <c r="K36" s="24">
        <f>IF(C33*H36*I36*J36 &lt;= 600,C33*H36*I36*J36,600)</f>
        <v>0</v>
      </c>
      <c r="L36" s="24">
        <f t="shared" si="2"/>
        <v>0</v>
      </c>
      <c r="M36" s="46"/>
    </row>
    <row r="37" spans="1:13" customFormat="1" ht="22.95" customHeight="1" x14ac:dyDescent="0.25">
      <c r="A37" s="53"/>
      <c r="B37" s="55"/>
      <c r="C37" s="57"/>
      <c r="D37" s="8" t="s">
        <v>368</v>
      </c>
      <c r="E37" s="39"/>
      <c r="F37" s="11"/>
      <c r="G37" s="8">
        <f>IFERROR(VLOOKUP(F37,Šifranti!$F$49:$G$152,2,FALSE),0)</f>
        <v>0</v>
      </c>
      <c r="H37" s="35">
        <f>H33*1.1</f>
        <v>0</v>
      </c>
      <c r="I37" s="25"/>
      <c r="J37" s="40">
        <v>0.3</v>
      </c>
      <c r="K37" s="24">
        <f>IF(C33*H37*I37*J37 &lt;= 600,C33*H37*I37*J37,600)</f>
        <v>0</v>
      </c>
      <c r="L37" s="24">
        <f t="shared" si="2"/>
        <v>0</v>
      </c>
      <c r="M37" s="46"/>
    </row>
    <row r="38" spans="1:13" customFormat="1" ht="22.95" customHeight="1" x14ac:dyDescent="0.25">
      <c r="A38" s="53"/>
      <c r="B38" s="55"/>
      <c r="C38" s="57"/>
      <c r="D38" s="8" t="s">
        <v>369</v>
      </c>
      <c r="E38" s="39"/>
      <c r="F38" s="11"/>
      <c r="G38" s="8">
        <f>IFERROR(VLOOKUP(F38,Šifranti!$F$49:$G$152,2,FALSE),0)</f>
        <v>0</v>
      </c>
      <c r="H38" s="35">
        <f>H33*1.1</f>
        <v>0</v>
      </c>
      <c r="I38" s="25"/>
      <c r="J38" s="40">
        <v>0.3</v>
      </c>
      <c r="K38" s="24">
        <f>IF(C33*H38*I38*J38 &lt;= 600,C33*H38*I38*J38,600)</f>
        <v>0</v>
      </c>
      <c r="L38" s="24">
        <f t="shared" si="2"/>
        <v>0</v>
      </c>
      <c r="M38" s="46"/>
    </row>
    <row r="39" spans="1:13" customFormat="1" ht="22.95" customHeight="1" x14ac:dyDescent="0.25">
      <c r="A39" s="53"/>
      <c r="B39" s="55"/>
      <c r="C39" s="57"/>
      <c r="D39" s="8" t="s">
        <v>385</v>
      </c>
      <c r="E39" s="39"/>
      <c r="F39" s="11"/>
      <c r="G39" s="8">
        <f>IFERROR(VLOOKUP(F39,Šifranti!$F$153:$G$156,2,FALSE),0)</f>
        <v>0</v>
      </c>
      <c r="H39" s="34">
        <f>H33*0.3</f>
        <v>0</v>
      </c>
      <c r="I39" s="25"/>
      <c r="J39" s="40">
        <v>0.28999999999999998</v>
      </c>
      <c r="K39" s="24">
        <f>IF(C33*H39*I39*J39 &lt;= 400,C33*H39*I39*J39, 400)</f>
        <v>0</v>
      </c>
      <c r="L39" s="24">
        <f t="shared" si="2"/>
        <v>0</v>
      </c>
      <c r="M39" s="47"/>
    </row>
    <row r="40" spans="1:13" customFormat="1" ht="22.95" customHeight="1" x14ac:dyDescent="0.25">
      <c r="A40" s="26" t="s">
        <v>318</v>
      </c>
      <c r="B40" s="26"/>
      <c r="C40" s="7"/>
      <c r="D40" s="7"/>
      <c r="E40" s="7"/>
      <c r="F40" s="7"/>
      <c r="G40" s="7"/>
      <c r="H40" s="7"/>
      <c r="I40" s="7"/>
      <c r="J40" s="7"/>
      <c r="K40" s="24">
        <f>SUM(K33:K39)</f>
        <v>0</v>
      </c>
      <c r="L40" s="24">
        <f>SUM(L33:L39)</f>
        <v>0</v>
      </c>
      <c r="M40" s="48" t="s">
        <v>395</v>
      </c>
    </row>
    <row r="41" spans="1:13" customFormat="1" ht="22.95" customHeight="1" x14ac:dyDescent="0.25"/>
    <row r="42" spans="1:13" customFormat="1" ht="22.95" customHeight="1" x14ac:dyDescent="0.25">
      <c r="A42" s="18" t="s">
        <v>427</v>
      </c>
      <c r="B42" s="38"/>
      <c r="M42" s="2"/>
    </row>
    <row r="43" spans="1:13" customFormat="1" ht="70.2" customHeight="1" x14ac:dyDescent="0.25">
      <c r="A43" s="8" t="s">
        <v>9</v>
      </c>
      <c r="B43" s="8" t="s">
        <v>321</v>
      </c>
      <c r="C43" s="13" t="s">
        <v>371</v>
      </c>
      <c r="D43" s="8" t="s">
        <v>392</v>
      </c>
      <c r="E43" s="8" t="s">
        <v>6</v>
      </c>
      <c r="F43" s="8" t="s">
        <v>7</v>
      </c>
      <c r="G43" s="8" t="s">
        <v>8</v>
      </c>
      <c r="H43" s="8" t="s">
        <v>386</v>
      </c>
      <c r="I43" s="8" t="s">
        <v>370</v>
      </c>
      <c r="J43" s="8" t="s">
        <v>376</v>
      </c>
      <c r="K43" s="13" t="s">
        <v>373</v>
      </c>
      <c r="L43" s="13" t="s">
        <v>372</v>
      </c>
      <c r="M43" s="13" t="s">
        <v>394</v>
      </c>
    </row>
    <row r="44" spans="1:13" customFormat="1" ht="22.95" customHeight="1" x14ac:dyDescent="0.25">
      <c r="A44" s="9">
        <v>1</v>
      </c>
      <c r="B44" s="9">
        <v>2</v>
      </c>
      <c r="C44" s="9">
        <v>3</v>
      </c>
      <c r="D44" s="14">
        <v>4</v>
      </c>
      <c r="E44" s="9">
        <v>5</v>
      </c>
      <c r="F44" s="14">
        <v>6</v>
      </c>
      <c r="G44" s="9">
        <v>7</v>
      </c>
      <c r="H44" s="9">
        <v>8</v>
      </c>
      <c r="I44" s="9">
        <v>9</v>
      </c>
      <c r="J44" s="9">
        <v>10</v>
      </c>
      <c r="K44" s="9">
        <v>11</v>
      </c>
      <c r="L44" s="9">
        <v>12</v>
      </c>
      <c r="M44" s="9">
        <v>13</v>
      </c>
    </row>
    <row r="45" spans="1:13" customFormat="1" ht="22.95" customHeight="1" x14ac:dyDescent="0.25">
      <c r="A45" s="52" t="str">
        <f>$B$4</f>
        <v>januar 2024</v>
      </c>
      <c r="B45" s="54"/>
      <c r="C45" s="56">
        <f>IF(B45&gt;1895,B45-1895,0)</f>
        <v>0</v>
      </c>
      <c r="D45" s="15" t="s">
        <v>374</v>
      </c>
      <c r="E45" s="39"/>
      <c r="F45" s="11"/>
      <c r="G45" s="8">
        <f>IFERROR(VLOOKUP(F45,Šifranti!$F$5:$G$48,2,FALSE),0)</f>
        <v>0</v>
      </c>
      <c r="H45" s="36"/>
      <c r="I45" s="25"/>
      <c r="J45" s="40">
        <v>0.87</v>
      </c>
      <c r="K45" s="24">
        <f>IF(C45*H45*I45*J45 &lt;= 1500,C45*H45*I45*J45,1500)</f>
        <v>0</v>
      </c>
      <c r="L45" s="24">
        <f t="shared" ref="L45:L51" si="3">K45*1.161</f>
        <v>0</v>
      </c>
      <c r="M45" s="45"/>
    </row>
    <row r="46" spans="1:13" customFormat="1" ht="22.95" customHeight="1" x14ac:dyDescent="0.25">
      <c r="A46" s="53"/>
      <c r="B46" s="55"/>
      <c r="C46" s="57"/>
      <c r="D46" s="15" t="s">
        <v>375</v>
      </c>
      <c r="E46" s="39"/>
      <c r="F46" s="11"/>
      <c r="G46" s="8">
        <f>IFERROR(VLOOKUP(F46,Šifranti!$F$5:$G$48,2,FALSE),0)</f>
        <v>0</v>
      </c>
      <c r="H46" s="35">
        <f>H45</f>
        <v>0</v>
      </c>
      <c r="I46" s="25"/>
      <c r="J46" s="40">
        <v>0.87</v>
      </c>
      <c r="K46" s="24">
        <f>IF(C45*H46*I46*J46 &lt;= 1500,C45*H46*I46*J46,1500)</f>
        <v>0</v>
      </c>
      <c r="L46" s="24">
        <f t="shared" si="3"/>
        <v>0</v>
      </c>
      <c r="M46" s="46"/>
    </row>
    <row r="47" spans="1:13" customFormat="1" ht="22.95" customHeight="1" x14ac:dyDescent="0.25">
      <c r="A47" s="53"/>
      <c r="B47" s="55"/>
      <c r="C47" s="57"/>
      <c r="D47" s="8" t="s">
        <v>319</v>
      </c>
      <c r="E47" s="39"/>
      <c r="F47" s="11"/>
      <c r="G47" s="8">
        <f>IFERROR(VLOOKUP(F47,Šifranti!$F$49:$G$152,2,FALSE),0)</f>
        <v>0</v>
      </c>
      <c r="H47" s="35">
        <f>H45*1.1</f>
        <v>0</v>
      </c>
      <c r="I47" s="25"/>
      <c r="J47" s="40">
        <v>0.3</v>
      </c>
      <c r="K47" s="24">
        <f>IF(C45*H47*I47*J47 &lt;= 600,C45*H47*I47*J47,600)</f>
        <v>0</v>
      </c>
      <c r="L47" s="24">
        <f t="shared" si="3"/>
        <v>0</v>
      </c>
      <c r="M47" s="46"/>
    </row>
    <row r="48" spans="1:13" customFormat="1" ht="22.95" customHeight="1" x14ac:dyDescent="0.25">
      <c r="A48" s="53"/>
      <c r="B48" s="55"/>
      <c r="C48" s="57"/>
      <c r="D48" s="8" t="s">
        <v>320</v>
      </c>
      <c r="E48" s="39"/>
      <c r="F48" s="11"/>
      <c r="G48" s="8">
        <f>IFERROR(VLOOKUP(F48,Šifranti!$F$49:$G$152,2,FALSE),0)</f>
        <v>0</v>
      </c>
      <c r="H48" s="35">
        <f>H45*1.1</f>
        <v>0</v>
      </c>
      <c r="I48" s="25"/>
      <c r="J48" s="40">
        <v>0.3</v>
      </c>
      <c r="K48" s="24">
        <f>IF(C45*H48*I48*J48 &lt;= 600,C45*H48*I48*J48,600)</f>
        <v>0</v>
      </c>
      <c r="L48" s="24">
        <f t="shared" si="3"/>
        <v>0</v>
      </c>
      <c r="M48" s="46"/>
    </row>
    <row r="49" spans="1:13" customFormat="1" ht="22.95" customHeight="1" x14ac:dyDescent="0.25">
      <c r="A49" s="53"/>
      <c r="B49" s="55"/>
      <c r="C49" s="57"/>
      <c r="D49" s="8" t="s">
        <v>368</v>
      </c>
      <c r="E49" s="39"/>
      <c r="F49" s="11"/>
      <c r="G49" s="8">
        <f>IFERROR(VLOOKUP(F49,Šifranti!$F$49:$G$152,2,FALSE),0)</f>
        <v>0</v>
      </c>
      <c r="H49" s="35">
        <f>H45*1.1</f>
        <v>0</v>
      </c>
      <c r="I49" s="25"/>
      <c r="J49" s="40">
        <v>0.3</v>
      </c>
      <c r="K49" s="24">
        <f>IF(C45*H49*I49*J49 &lt;= 600,C45*H49*I49*J49,600)</f>
        <v>0</v>
      </c>
      <c r="L49" s="24">
        <f t="shared" si="3"/>
        <v>0</v>
      </c>
      <c r="M49" s="46"/>
    </row>
    <row r="50" spans="1:13" customFormat="1" ht="22.95" customHeight="1" x14ac:dyDescent="0.25">
      <c r="A50" s="53"/>
      <c r="B50" s="55"/>
      <c r="C50" s="57"/>
      <c r="D50" s="8" t="s">
        <v>369</v>
      </c>
      <c r="E50" s="39"/>
      <c r="F50" s="11"/>
      <c r="G50" s="8">
        <f>IFERROR(VLOOKUP(F50,Šifranti!$F$49:$G$152,2,FALSE),0)</f>
        <v>0</v>
      </c>
      <c r="H50" s="35">
        <f>H45*1.1</f>
        <v>0</v>
      </c>
      <c r="I50" s="25"/>
      <c r="J50" s="40">
        <v>0.3</v>
      </c>
      <c r="K50" s="24">
        <f>IF(C45*H50*I50*J50 &lt;= 600,C45*H50*I50*J50,600)</f>
        <v>0</v>
      </c>
      <c r="L50" s="24">
        <f t="shared" si="3"/>
        <v>0</v>
      </c>
      <c r="M50" s="46"/>
    </row>
    <row r="51" spans="1:13" customFormat="1" ht="22.95" customHeight="1" x14ac:dyDescent="0.25">
      <c r="A51" s="53"/>
      <c r="B51" s="55"/>
      <c r="C51" s="57"/>
      <c r="D51" s="8" t="s">
        <v>385</v>
      </c>
      <c r="E51" s="39"/>
      <c r="F51" s="11"/>
      <c r="G51" s="8">
        <f>IFERROR(VLOOKUP(F51,Šifranti!$F$153:$G$156,2,FALSE),0)</f>
        <v>0</v>
      </c>
      <c r="H51" s="34">
        <f>H45*0.3</f>
        <v>0</v>
      </c>
      <c r="I51" s="25"/>
      <c r="J51" s="40">
        <v>0.28999999999999998</v>
      </c>
      <c r="K51" s="24">
        <f>IF(C45*H51*I51*J51 &lt;= 400,C45*H51*I51*J51, 400)</f>
        <v>0</v>
      </c>
      <c r="L51" s="24">
        <f t="shared" si="3"/>
        <v>0</v>
      </c>
      <c r="M51" s="47"/>
    </row>
    <row r="52" spans="1:13" customFormat="1" ht="22.95" customHeight="1" x14ac:dyDescent="0.25">
      <c r="A52" s="26" t="s">
        <v>318</v>
      </c>
      <c r="B52" s="26"/>
      <c r="C52" s="7"/>
      <c r="D52" s="7"/>
      <c r="E52" s="7"/>
      <c r="F52" s="7"/>
      <c r="G52" s="7"/>
      <c r="H52" s="7"/>
      <c r="I52" s="7"/>
      <c r="J52" s="7"/>
      <c r="K52" s="24">
        <f>SUM(K45:K51)</f>
        <v>0</v>
      </c>
      <c r="L52" s="24">
        <f>SUM(L45:L51)</f>
        <v>0</v>
      </c>
      <c r="M52" s="48" t="s">
        <v>395</v>
      </c>
    </row>
    <row r="53" spans="1:13" customFormat="1" ht="22.95" customHeight="1" x14ac:dyDescent="0.25"/>
    <row r="54" spans="1:13" customFormat="1" ht="22.95" customHeight="1" x14ac:dyDescent="0.25">
      <c r="A54" s="18" t="s">
        <v>428</v>
      </c>
      <c r="B54" s="38"/>
      <c r="M54" s="2"/>
    </row>
    <row r="55" spans="1:13" customFormat="1" ht="70.2" customHeight="1" x14ac:dyDescent="0.25">
      <c r="A55" s="8" t="s">
        <v>9</v>
      </c>
      <c r="B55" s="8" t="s">
        <v>321</v>
      </c>
      <c r="C55" s="13" t="s">
        <v>371</v>
      </c>
      <c r="D55" s="8" t="s">
        <v>392</v>
      </c>
      <c r="E55" s="8" t="s">
        <v>6</v>
      </c>
      <c r="F55" s="8" t="s">
        <v>7</v>
      </c>
      <c r="G55" s="8" t="s">
        <v>8</v>
      </c>
      <c r="H55" s="8" t="s">
        <v>386</v>
      </c>
      <c r="I55" s="8" t="s">
        <v>370</v>
      </c>
      <c r="J55" s="8" t="s">
        <v>376</v>
      </c>
      <c r="K55" s="13" t="s">
        <v>373</v>
      </c>
      <c r="L55" s="13" t="s">
        <v>372</v>
      </c>
      <c r="M55" s="13" t="s">
        <v>394</v>
      </c>
    </row>
    <row r="56" spans="1:13" customFormat="1" ht="22.95" customHeight="1" x14ac:dyDescent="0.25">
      <c r="A56" s="9">
        <v>1</v>
      </c>
      <c r="B56" s="9">
        <v>2</v>
      </c>
      <c r="C56" s="9">
        <v>3</v>
      </c>
      <c r="D56" s="14">
        <v>4</v>
      </c>
      <c r="E56" s="9">
        <v>5</v>
      </c>
      <c r="F56" s="14">
        <v>6</v>
      </c>
      <c r="G56" s="9">
        <v>7</v>
      </c>
      <c r="H56" s="9">
        <v>8</v>
      </c>
      <c r="I56" s="9">
        <v>9</v>
      </c>
      <c r="J56" s="9">
        <v>10</v>
      </c>
      <c r="K56" s="9">
        <v>11</v>
      </c>
      <c r="L56" s="9">
        <v>12</v>
      </c>
      <c r="M56" s="9">
        <v>13</v>
      </c>
    </row>
    <row r="57" spans="1:13" customFormat="1" ht="22.95" customHeight="1" x14ac:dyDescent="0.25">
      <c r="A57" s="52" t="str">
        <f>$B$4</f>
        <v>januar 2024</v>
      </c>
      <c r="B57" s="54"/>
      <c r="C57" s="56">
        <f>IF(B57&gt;1895,B57-1895,0)</f>
        <v>0</v>
      </c>
      <c r="D57" s="15" t="s">
        <v>374</v>
      </c>
      <c r="E57" s="39"/>
      <c r="F57" s="11"/>
      <c r="G57" s="8">
        <f>IFERROR(VLOOKUP(F57,Šifranti!$F$5:$G$48,2,FALSE),0)</f>
        <v>0</v>
      </c>
      <c r="H57" s="36"/>
      <c r="I57" s="25"/>
      <c r="J57" s="40">
        <v>0.87</v>
      </c>
      <c r="K57" s="24">
        <f>IF(C57*H57*I57*J57 &lt;= 1500,C57*H57*I57*J57,1500)</f>
        <v>0</v>
      </c>
      <c r="L57" s="24">
        <f t="shared" ref="L57:L63" si="4">K57*1.161</f>
        <v>0</v>
      </c>
      <c r="M57" s="45"/>
    </row>
    <row r="58" spans="1:13" customFormat="1" ht="22.95" customHeight="1" x14ac:dyDescent="0.25">
      <c r="A58" s="53"/>
      <c r="B58" s="55"/>
      <c r="C58" s="57"/>
      <c r="D58" s="15" t="s">
        <v>375</v>
      </c>
      <c r="E58" s="39"/>
      <c r="F58" s="11"/>
      <c r="G58" s="8">
        <f>IFERROR(VLOOKUP(F58,Šifranti!$F$5:$G$48,2,FALSE),0)</f>
        <v>0</v>
      </c>
      <c r="H58" s="35">
        <f>H57</f>
        <v>0</v>
      </c>
      <c r="I58" s="25"/>
      <c r="J58" s="40">
        <v>0.87</v>
      </c>
      <c r="K58" s="24">
        <f>IF(C57*H58*I58*J58 &lt;= 1500,C57*H58*I58*J58,1500)</f>
        <v>0</v>
      </c>
      <c r="L58" s="24">
        <f t="shared" si="4"/>
        <v>0</v>
      </c>
      <c r="M58" s="46"/>
    </row>
    <row r="59" spans="1:13" customFormat="1" ht="22.95" customHeight="1" x14ac:dyDescent="0.25">
      <c r="A59" s="53"/>
      <c r="B59" s="55"/>
      <c r="C59" s="57"/>
      <c r="D59" s="8" t="s">
        <v>319</v>
      </c>
      <c r="E59" s="39"/>
      <c r="F59" s="11"/>
      <c r="G59" s="8">
        <f>IFERROR(VLOOKUP(F59,Šifranti!$F$49:$G$152,2,FALSE),0)</f>
        <v>0</v>
      </c>
      <c r="H59" s="35">
        <f>H57*1.1</f>
        <v>0</v>
      </c>
      <c r="I59" s="25"/>
      <c r="J59" s="40">
        <v>0.3</v>
      </c>
      <c r="K59" s="24">
        <f>IF(C57*H59*I59*J59 &lt;= 600,C57*H59*I59*J59,600)</f>
        <v>0</v>
      </c>
      <c r="L59" s="24">
        <f t="shared" si="4"/>
        <v>0</v>
      </c>
      <c r="M59" s="46"/>
    </row>
    <row r="60" spans="1:13" customFormat="1" ht="22.95" customHeight="1" x14ac:dyDescent="0.25">
      <c r="A60" s="53"/>
      <c r="B60" s="55"/>
      <c r="C60" s="57"/>
      <c r="D60" s="8" t="s">
        <v>320</v>
      </c>
      <c r="E60" s="39"/>
      <c r="F60" s="11"/>
      <c r="G60" s="8">
        <f>IFERROR(VLOOKUP(F60,Šifranti!$F$49:$G$152,2,FALSE),0)</f>
        <v>0</v>
      </c>
      <c r="H60" s="35">
        <f>H57*1.1</f>
        <v>0</v>
      </c>
      <c r="I60" s="25"/>
      <c r="J60" s="40">
        <v>0.3</v>
      </c>
      <c r="K60" s="24">
        <f>IF(C57*H60*I60*J60 &lt;= 600,C57*H60*I60*J60,600)</f>
        <v>0</v>
      </c>
      <c r="L60" s="24">
        <f t="shared" si="4"/>
        <v>0</v>
      </c>
      <c r="M60" s="46"/>
    </row>
    <row r="61" spans="1:13" customFormat="1" ht="22.95" customHeight="1" x14ac:dyDescent="0.25">
      <c r="A61" s="53"/>
      <c r="B61" s="55"/>
      <c r="C61" s="57"/>
      <c r="D61" s="8" t="s">
        <v>368</v>
      </c>
      <c r="E61" s="39"/>
      <c r="F61" s="11"/>
      <c r="G61" s="8">
        <f>IFERROR(VLOOKUP(F61,Šifranti!$F$49:$G$152,2,FALSE),0)</f>
        <v>0</v>
      </c>
      <c r="H61" s="35">
        <f>H57*1.1</f>
        <v>0</v>
      </c>
      <c r="I61" s="25"/>
      <c r="J61" s="40">
        <v>0.3</v>
      </c>
      <c r="K61" s="24">
        <f>IF(C57*H61*I61*J61 &lt;= 600,C57*H61*I61*J61,600)</f>
        <v>0</v>
      </c>
      <c r="L61" s="24">
        <f t="shared" si="4"/>
        <v>0</v>
      </c>
      <c r="M61" s="46"/>
    </row>
    <row r="62" spans="1:13" customFormat="1" ht="22.95" customHeight="1" x14ac:dyDescent="0.25">
      <c r="A62" s="53"/>
      <c r="B62" s="55"/>
      <c r="C62" s="57"/>
      <c r="D62" s="8" t="s">
        <v>369</v>
      </c>
      <c r="E62" s="39"/>
      <c r="F62" s="11"/>
      <c r="G62" s="8">
        <f>IFERROR(VLOOKUP(F62,Šifranti!$F$49:$G$152,2,FALSE),0)</f>
        <v>0</v>
      </c>
      <c r="H62" s="35">
        <f>H57*1.1</f>
        <v>0</v>
      </c>
      <c r="I62" s="25"/>
      <c r="J62" s="40">
        <v>0.3</v>
      </c>
      <c r="K62" s="24">
        <f>IF(C57*H62*I62*J62 &lt;= 600,C57*H62*I62*J62,600)</f>
        <v>0</v>
      </c>
      <c r="L62" s="24">
        <f t="shared" si="4"/>
        <v>0</v>
      </c>
      <c r="M62" s="46"/>
    </row>
    <row r="63" spans="1:13" customFormat="1" ht="22.95" customHeight="1" x14ac:dyDescent="0.25">
      <c r="A63" s="53"/>
      <c r="B63" s="55"/>
      <c r="C63" s="57"/>
      <c r="D63" s="8" t="s">
        <v>385</v>
      </c>
      <c r="E63" s="39"/>
      <c r="F63" s="11"/>
      <c r="G63" s="8">
        <f>IFERROR(VLOOKUP(F63,Šifranti!$F$153:$G$156,2,FALSE),0)</f>
        <v>0</v>
      </c>
      <c r="H63" s="34">
        <f>H57*0.3</f>
        <v>0</v>
      </c>
      <c r="I63" s="25"/>
      <c r="J63" s="40">
        <v>0.28999999999999998</v>
      </c>
      <c r="K63" s="24">
        <f>IF(C57*H63*I63*J63 &lt;= 400,C57*H63*I63*J63, 400)</f>
        <v>0</v>
      </c>
      <c r="L63" s="24">
        <f t="shared" si="4"/>
        <v>0</v>
      </c>
      <c r="M63" s="47"/>
    </row>
    <row r="64" spans="1:13" customFormat="1" ht="22.95" customHeight="1" x14ac:dyDescent="0.25">
      <c r="A64" s="26" t="s">
        <v>318</v>
      </c>
      <c r="B64" s="26"/>
      <c r="C64" s="7"/>
      <c r="D64" s="7"/>
      <c r="E64" s="7"/>
      <c r="F64" s="7"/>
      <c r="G64" s="7"/>
      <c r="H64" s="7"/>
      <c r="I64" s="7"/>
      <c r="J64" s="7"/>
      <c r="K64" s="24">
        <f>SUM(K57:K63)</f>
        <v>0</v>
      </c>
      <c r="L64" s="24">
        <f>SUM(L57:L63)</f>
        <v>0</v>
      </c>
      <c r="M64" s="48" t="s">
        <v>395</v>
      </c>
    </row>
    <row r="65" spans="1:13" customFormat="1" ht="22.95" customHeight="1" x14ac:dyDescent="0.25"/>
    <row r="66" spans="1:13" customFormat="1" ht="22.95" customHeight="1" x14ac:dyDescent="0.25">
      <c r="A66" s="18" t="s">
        <v>429</v>
      </c>
      <c r="B66" s="38"/>
      <c r="M66" s="2"/>
    </row>
    <row r="67" spans="1:13" customFormat="1" ht="70.2" customHeight="1" x14ac:dyDescent="0.25">
      <c r="A67" s="8" t="s">
        <v>9</v>
      </c>
      <c r="B67" s="8" t="s">
        <v>321</v>
      </c>
      <c r="C67" s="13" t="s">
        <v>371</v>
      </c>
      <c r="D67" s="8" t="s">
        <v>392</v>
      </c>
      <c r="E67" s="8" t="s">
        <v>6</v>
      </c>
      <c r="F67" s="8" t="s">
        <v>7</v>
      </c>
      <c r="G67" s="8" t="s">
        <v>8</v>
      </c>
      <c r="H67" s="8" t="s">
        <v>386</v>
      </c>
      <c r="I67" s="8" t="s">
        <v>370</v>
      </c>
      <c r="J67" s="8" t="s">
        <v>376</v>
      </c>
      <c r="K67" s="13" t="s">
        <v>373</v>
      </c>
      <c r="L67" s="13" t="s">
        <v>372</v>
      </c>
      <c r="M67" s="13" t="s">
        <v>394</v>
      </c>
    </row>
    <row r="68" spans="1:13" customFormat="1" ht="22.95" customHeight="1" x14ac:dyDescent="0.25">
      <c r="A68" s="9">
        <v>1</v>
      </c>
      <c r="B68" s="9">
        <v>2</v>
      </c>
      <c r="C68" s="9">
        <v>3</v>
      </c>
      <c r="D68" s="14">
        <v>4</v>
      </c>
      <c r="E68" s="9">
        <v>5</v>
      </c>
      <c r="F68" s="14">
        <v>6</v>
      </c>
      <c r="G68" s="9">
        <v>7</v>
      </c>
      <c r="H68" s="9">
        <v>8</v>
      </c>
      <c r="I68" s="9">
        <v>9</v>
      </c>
      <c r="J68" s="9">
        <v>10</v>
      </c>
      <c r="K68" s="9">
        <v>11</v>
      </c>
      <c r="L68" s="9">
        <v>12</v>
      </c>
      <c r="M68" s="9">
        <v>13</v>
      </c>
    </row>
    <row r="69" spans="1:13" customFormat="1" ht="22.95" customHeight="1" x14ac:dyDescent="0.25">
      <c r="A69" s="52" t="str">
        <f>$B$4</f>
        <v>januar 2024</v>
      </c>
      <c r="B69" s="54"/>
      <c r="C69" s="56">
        <f>IF(B69&gt;1895,B69-1895,0)</f>
        <v>0</v>
      </c>
      <c r="D69" s="15" t="s">
        <v>374</v>
      </c>
      <c r="E69" s="39"/>
      <c r="F69" s="11"/>
      <c r="G69" s="8">
        <f>IFERROR(VLOOKUP(F69,Šifranti!$F$5:$G$48,2,FALSE),0)</f>
        <v>0</v>
      </c>
      <c r="H69" s="36"/>
      <c r="I69" s="25"/>
      <c r="J69" s="40">
        <v>0.87</v>
      </c>
      <c r="K69" s="24">
        <f>IF(C69*H69*I69*J69 &lt;= 1500,C69*H69*I69*J69,1500)</f>
        <v>0</v>
      </c>
      <c r="L69" s="24">
        <f t="shared" ref="L69:L75" si="5">K69*1.161</f>
        <v>0</v>
      </c>
      <c r="M69" s="45"/>
    </row>
    <row r="70" spans="1:13" customFormat="1" ht="22.95" customHeight="1" x14ac:dyDescent="0.25">
      <c r="A70" s="53"/>
      <c r="B70" s="55"/>
      <c r="C70" s="57"/>
      <c r="D70" s="15" t="s">
        <v>375</v>
      </c>
      <c r="E70" s="39"/>
      <c r="F70" s="11"/>
      <c r="G70" s="8">
        <f>IFERROR(VLOOKUP(F70,Šifranti!$F$5:$G$48,2,FALSE),0)</f>
        <v>0</v>
      </c>
      <c r="H70" s="35">
        <f>H69</f>
        <v>0</v>
      </c>
      <c r="I70" s="25"/>
      <c r="J70" s="40">
        <v>0.87</v>
      </c>
      <c r="K70" s="24">
        <f>IF(C69*H70*I70*J70 &lt;= 1500,C69*H70*I70*J70,1500)</f>
        <v>0</v>
      </c>
      <c r="L70" s="24">
        <f t="shared" si="5"/>
        <v>0</v>
      </c>
      <c r="M70" s="46"/>
    </row>
    <row r="71" spans="1:13" customFormat="1" ht="22.95" customHeight="1" x14ac:dyDescent="0.25">
      <c r="A71" s="53"/>
      <c r="B71" s="55"/>
      <c r="C71" s="57"/>
      <c r="D71" s="8" t="s">
        <v>319</v>
      </c>
      <c r="E71" s="39"/>
      <c r="F71" s="11"/>
      <c r="G71" s="8">
        <f>IFERROR(VLOOKUP(F71,Šifranti!$F$49:$G$152,2,FALSE),0)</f>
        <v>0</v>
      </c>
      <c r="H71" s="35">
        <f>H69*1.1</f>
        <v>0</v>
      </c>
      <c r="I71" s="25"/>
      <c r="J71" s="40">
        <v>0.3</v>
      </c>
      <c r="K71" s="24">
        <f>IF(C69*H71*I71*J71 &lt;= 600,C69*H71*I71*J71,600)</f>
        <v>0</v>
      </c>
      <c r="L71" s="24">
        <f t="shared" si="5"/>
        <v>0</v>
      </c>
      <c r="M71" s="46"/>
    </row>
    <row r="72" spans="1:13" customFormat="1" ht="22.95" customHeight="1" x14ac:dyDescent="0.25">
      <c r="A72" s="53"/>
      <c r="B72" s="55"/>
      <c r="C72" s="57"/>
      <c r="D72" s="8" t="s">
        <v>320</v>
      </c>
      <c r="E72" s="39"/>
      <c r="F72" s="11"/>
      <c r="G72" s="8">
        <f>IFERROR(VLOOKUP(F72,Šifranti!$F$49:$G$152,2,FALSE),0)</f>
        <v>0</v>
      </c>
      <c r="H72" s="35">
        <f>H69*1.1</f>
        <v>0</v>
      </c>
      <c r="I72" s="25"/>
      <c r="J72" s="40">
        <v>0.3</v>
      </c>
      <c r="K72" s="24">
        <f>IF(C69*H72*I72*J72 &lt;= 600,C69*H72*I72*J72,600)</f>
        <v>0</v>
      </c>
      <c r="L72" s="24">
        <f t="shared" si="5"/>
        <v>0</v>
      </c>
      <c r="M72" s="46"/>
    </row>
    <row r="73" spans="1:13" customFormat="1" ht="22.95" customHeight="1" x14ac:dyDescent="0.25">
      <c r="A73" s="53"/>
      <c r="B73" s="55"/>
      <c r="C73" s="57"/>
      <c r="D73" s="8" t="s">
        <v>368</v>
      </c>
      <c r="E73" s="39"/>
      <c r="F73" s="11"/>
      <c r="G73" s="8">
        <f>IFERROR(VLOOKUP(F73,Šifranti!$F$49:$G$152,2,FALSE),0)</f>
        <v>0</v>
      </c>
      <c r="H73" s="35">
        <f>H69*1.1</f>
        <v>0</v>
      </c>
      <c r="I73" s="25"/>
      <c r="J73" s="40">
        <v>0.3</v>
      </c>
      <c r="K73" s="24">
        <f>IF(C69*H73*I73*J73 &lt;= 600,C69*H73*I73*J73,600)</f>
        <v>0</v>
      </c>
      <c r="L73" s="24">
        <f t="shared" si="5"/>
        <v>0</v>
      </c>
      <c r="M73" s="46"/>
    </row>
    <row r="74" spans="1:13" customFormat="1" ht="22.95" customHeight="1" x14ac:dyDescent="0.25">
      <c r="A74" s="53"/>
      <c r="B74" s="55"/>
      <c r="C74" s="57"/>
      <c r="D74" s="8" t="s">
        <v>369</v>
      </c>
      <c r="E74" s="39"/>
      <c r="F74" s="11"/>
      <c r="G74" s="8">
        <f>IFERROR(VLOOKUP(F74,Šifranti!$F$49:$G$152,2,FALSE),0)</f>
        <v>0</v>
      </c>
      <c r="H74" s="35">
        <f>H69*1.1</f>
        <v>0</v>
      </c>
      <c r="I74" s="25"/>
      <c r="J74" s="40">
        <v>0.3</v>
      </c>
      <c r="K74" s="24">
        <f>IF(C69*H74*I74*J74 &lt;= 600,C69*H74*I74*J74,600)</f>
        <v>0</v>
      </c>
      <c r="L74" s="24">
        <f t="shared" si="5"/>
        <v>0</v>
      </c>
      <c r="M74" s="46"/>
    </row>
    <row r="75" spans="1:13" customFormat="1" ht="22.95" customHeight="1" x14ac:dyDescent="0.25">
      <c r="A75" s="53"/>
      <c r="B75" s="55"/>
      <c r="C75" s="57"/>
      <c r="D75" s="8" t="s">
        <v>385</v>
      </c>
      <c r="E75" s="39"/>
      <c r="F75" s="11"/>
      <c r="G75" s="8">
        <f>IFERROR(VLOOKUP(F75,Šifranti!$F$153:$G$156,2,FALSE),0)</f>
        <v>0</v>
      </c>
      <c r="H75" s="34">
        <f>H69*0.3</f>
        <v>0</v>
      </c>
      <c r="I75" s="25"/>
      <c r="J75" s="40">
        <v>0.28999999999999998</v>
      </c>
      <c r="K75" s="24">
        <f>IF(C69*H75*I75*J75 &lt;= 400,C69*H75*I75*J75, 400)</f>
        <v>0</v>
      </c>
      <c r="L75" s="24">
        <f t="shared" si="5"/>
        <v>0</v>
      </c>
      <c r="M75" s="47"/>
    </row>
    <row r="76" spans="1:13" customFormat="1" ht="22.95" customHeight="1" x14ac:dyDescent="0.25">
      <c r="A76" s="26" t="s">
        <v>318</v>
      </c>
      <c r="B76" s="26"/>
      <c r="C76" s="7"/>
      <c r="D76" s="7"/>
      <c r="E76" s="7"/>
      <c r="F76" s="7"/>
      <c r="G76" s="7"/>
      <c r="H76" s="7"/>
      <c r="I76" s="7"/>
      <c r="J76" s="7"/>
      <c r="K76" s="24">
        <f>SUM(K69:K75)</f>
        <v>0</v>
      </c>
      <c r="L76" s="24">
        <f>SUM(L69:L75)</f>
        <v>0</v>
      </c>
      <c r="M76" s="48" t="s">
        <v>395</v>
      </c>
    </row>
    <row r="77" spans="1:13" customFormat="1" ht="22.95" customHeight="1" x14ac:dyDescent="0.25"/>
    <row r="78" spans="1:13" customFormat="1" ht="22.95" customHeight="1" x14ac:dyDescent="0.25">
      <c r="A78" s="18" t="s">
        <v>430</v>
      </c>
      <c r="B78" s="38"/>
      <c r="M78" s="2"/>
    </row>
    <row r="79" spans="1:13" customFormat="1" ht="70.2" customHeight="1" x14ac:dyDescent="0.25">
      <c r="A79" s="8" t="s">
        <v>9</v>
      </c>
      <c r="B79" s="8" t="s">
        <v>321</v>
      </c>
      <c r="C79" s="13" t="s">
        <v>371</v>
      </c>
      <c r="D79" s="8" t="s">
        <v>392</v>
      </c>
      <c r="E79" s="8" t="s">
        <v>6</v>
      </c>
      <c r="F79" s="8" t="s">
        <v>7</v>
      </c>
      <c r="G79" s="8" t="s">
        <v>8</v>
      </c>
      <c r="H79" s="8" t="s">
        <v>386</v>
      </c>
      <c r="I79" s="8" t="s">
        <v>370</v>
      </c>
      <c r="J79" s="8" t="s">
        <v>376</v>
      </c>
      <c r="K79" s="13" t="s">
        <v>373</v>
      </c>
      <c r="L79" s="13" t="s">
        <v>372</v>
      </c>
      <c r="M79" s="13" t="s">
        <v>394</v>
      </c>
    </row>
    <row r="80" spans="1:13" customFormat="1" ht="22.95" customHeight="1" x14ac:dyDescent="0.25">
      <c r="A80" s="9">
        <v>1</v>
      </c>
      <c r="B80" s="9">
        <v>2</v>
      </c>
      <c r="C80" s="9">
        <v>3</v>
      </c>
      <c r="D80" s="14">
        <v>4</v>
      </c>
      <c r="E80" s="9">
        <v>5</v>
      </c>
      <c r="F80" s="14">
        <v>6</v>
      </c>
      <c r="G80" s="9">
        <v>7</v>
      </c>
      <c r="H80" s="9">
        <v>8</v>
      </c>
      <c r="I80" s="9">
        <v>9</v>
      </c>
      <c r="J80" s="9">
        <v>10</v>
      </c>
      <c r="K80" s="9">
        <v>11</v>
      </c>
      <c r="L80" s="9">
        <v>12</v>
      </c>
      <c r="M80" s="9">
        <v>13</v>
      </c>
    </row>
    <row r="81" spans="1:13" customFormat="1" ht="22.95" customHeight="1" x14ac:dyDescent="0.25">
      <c r="A81" s="52" t="str">
        <f>$B$4</f>
        <v>januar 2024</v>
      </c>
      <c r="B81" s="54"/>
      <c r="C81" s="56">
        <f>IF(B81&gt;1895,B81-1895,0)</f>
        <v>0</v>
      </c>
      <c r="D81" s="15" t="s">
        <v>374</v>
      </c>
      <c r="E81" s="39"/>
      <c r="F81" s="11"/>
      <c r="G81" s="8">
        <f>IFERROR(VLOOKUP(F81,Šifranti!$F$5:$G$48,2,FALSE),0)</f>
        <v>0</v>
      </c>
      <c r="H81" s="36"/>
      <c r="I81" s="25"/>
      <c r="J81" s="40">
        <v>0.87</v>
      </c>
      <c r="K81" s="24">
        <f>IF(C81*H81*I81*J81 &lt;= 1500,C81*H81*I81*J81,1500)</f>
        <v>0</v>
      </c>
      <c r="L81" s="24">
        <f t="shared" ref="L81:L87" si="6">K81*1.161</f>
        <v>0</v>
      </c>
      <c r="M81" s="45"/>
    </row>
    <row r="82" spans="1:13" customFormat="1" ht="22.95" customHeight="1" x14ac:dyDescent="0.25">
      <c r="A82" s="53"/>
      <c r="B82" s="55"/>
      <c r="C82" s="57"/>
      <c r="D82" s="15" t="s">
        <v>375</v>
      </c>
      <c r="E82" s="39"/>
      <c r="F82" s="11"/>
      <c r="G82" s="8">
        <f>IFERROR(VLOOKUP(F82,Šifranti!$F$5:$G$48,2,FALSE),0)</f>
        <v>0</v>
      </c>
      <c r="H82" s="35">
        <f>H81</f>
        <v>0</v>
      </c>
      <c r="I82" s="25"/>
      <c r="J82" s="40">
        <v>0.87</v>
      </c>
      <c r="K82" s="24">
        <f>IF(C81*H82*I82*J82 &lt;= 1500,C81*H82*I82*J82,1500)</f>
        <v>0</v>
      </c>
      <c r="L82" s="24">
        <f t="shared" si="6"/>
        <v>0</v>
      </c>
      <c r="M82" s="46"/>
    </row>
    <row r="83" spans="1:13" customFormat="1" ht="22.95" customHeight="1" x14ac:dyDescent="0.25">
      <c r="A83" s="53"/>
      <c r="B83" s="55"/>
      <c r="C83" s="57"/>
      <c r="D83" s="8" t="s">
        <v>319</v>
      </c>
      <c r="E83" s="39"/>
      <c r="F83" s="11"/>
      <c r="G83" s="8">
        <f>IFERROR(VLOOKUP(F83,Šifranti!$F$49:$G$152,2,FALSE),0)</f>
        <v>0</v>
      </c>
      <c r="H83" s="35">
        <f>H81*1.1</f>
        <v>0</v>
      </c>
      <c r="I83" s="25"/>
      <c r="J83" s="40">
        <v>0.3</v>
      </c>
      <c r="K83" s="24">
        <f>IF(C81*H83*I83*J83 &lt;= 600,C81*H83*I83*J83,600)</f>
        <v>0</v>
      </c>
      <c r="L83" s="24">
        <f t="shared" si="6"/>
        <v>0</v>
      </c>
      <c r="M83" s="46"/>
    </row>
    <row r="84" spans="1:13" customFormat="1" ht="22.95" customHeight="1" x14ac:dyDescent="0.25">
      <c r="A84" s="53"/>
      <c r="B84" s="55"/>
      <c r="C84" s="57"/>
      <c r="D84" s="8" t="s">
        <v>320</v>
      </c>
      <c r="E84" s="39"/>
      <c r="F84" s="11"/>
      <c r="G84" s="8">
        <f>IFERROR(VLOOKUP(F84,Šifranti!$F$49:$G$152,2,FALSE),0)</f>
        <v>0</v>
      </c>
      <c r="H84" s="35">
        <f>H81*1.1</f>
        <v>0</v>
      </c>
      <c r="I84" s="25"/>
      <c r="J84" s="40">
        <v>0.3</v>
      </c>
      <c r="K84" s="24">
        <f>IF(C81*H84*I84*J84 &lt;= 600,C81*H84*I84*J84,600)</f>
        <v>0</v>
      </c>
      <c r="L84" s="24">
        <f t="shared" si="6"/>
        <v>0</v>
      </c>
      <c r="M84" s="46"/>
    </row>
    <row r="85" spans="1:13" customFormat="1" ht="22.95" customHeight="1" x14ac:dyDescent="0.25">
      <c r="A85" s="53"/>
      <c r="B85" s="55"/>
      <c r="C85" s="57"/>
      <c r="D85" s="8" t="s">
        <v>368</v>
      </c>
      <c r="E85" s="39"/>
      <c r="F85" s="11"/>
      <c r="G85" s="8">
        <f>IFERROR(VLOOKUP(F85,Šifranti!$F$49:$G$152,2,FALSE),0)</f>
        <v>0</v>
      </c>
      <c r="H85" s="35">
        <f>H81*1.1</f>
        <v>0</v>
      </c>
      <c r="I85" s="25"/>
      <c r="J85" s="40">
        <v>0.3</v>
      </c>
      <c r="K85" s="24">
        <f>IF(C81*H85*I85*J85 &lt;= 600,C81*H85*I85*J85,600)</f>
        <v>0</v>
      </c>
      <c r="L85" s="24">
        <f t="shared" si="6"/>
        <v>0</v>
      </c>
      <c r="M85" s="46"/>
    </row>
    <row r="86" spans="1:13" customFormat="1" ht="22.95" customHeight="1" x14ac:dyDescent="0.25">
      <c r="A86" s="53"/>
      <c r="B86" s="55"/>
      <c r="C86" s="57"/>
      <c r="D86" s="8" t="s">
        <v>369</v>
      </c>
      <c r="E86" s="39"/>
      <c r="F86" s="11"/>
      <c r="G86" s="8">
        <f>IFERROR(VLOOKUP(F86,Šifranti!$F$49:$G$152,2,FALSE),0)</f>
        <v>0</v>
      </c>
      <c r="H86" s="35">
        <f>H81*1.1</f>
        <v>0</v>
      </c>
      <c r="I86" s="25"/>
      <c r="J86" s="40">
        <v>0.3</v>
      </c>
      <c r="K86" s="24">
        <f>IF(C81*H86*I86*J86 &lt;= 600,C81*H86*I86*J86,600)</f>
        <v>0</v>
      </c>
      <c r="L86" s="24">
        <f t="shared" si="6"/>
        <v>0</v>
      </c>
      <c r="M86" s="46"/>
    </row>
    <row r="87" spans="1:13" customFormat="1" ht="22.95" customHeight="1" x14ac:dyDescent="0.25">
      <c r="A87" s="53"/>
      <c r="B87" s="55"/>
      <c r="C87" s="57"/>
      <c r="D87" s="8" t="s">
        <v>385</v>
      </c>
      <c r="E87" s="39"/>
      <c r="F87" s="11"/>
      <c r="G87" s="8">
        <f>IFERROR(VLOOKUP(F87,Šifranti!$F$153:$G$156,2,FALSE),0)</f>
        <v>0</v>
      </c>
      <c r="H87" s="34">
        <f>H81*0.3</f>
        <v>0</v>
      </c>
      <c r="I87" s="25"/>
      <c r="J87" s="40">
        <v>0.28999999999999998</v>
      </c>
      <c r="K87" s="24">
        <f>IF(C81*H87*I87*J87 &lt;= 400,C81*H87*I87*J87, 400)</f>
        <v>0</v>
      </c>
      <c r="L87" s="24">
        <f t="shared" si="6"/>
        <v>0</v>
      </c>
      <c r="M87" s="47"/>
    </row>
    <row r="88" spans="1:13" customFormat="1" ht="22.95" customHeight="1" x14ac:dyDescent="0.25">
      <c r="A88" s="26" t="s">
        <v>318</v>
      </c>
      <c r="B88" s="26"/>
      <c r="C88" s="7"/>
      <c r="D88" s="7"/>
      <c r="E88" s="7"/>
      <c r="F88" s="7"/>
      <c r="G88" s="7"/>
      <c r="H88" s="7"/>
      <c r="I88" s="7"/>
      <c r="J88" s="7"/>
      <c r="K88" s="24">
        <f>SUM(K81:K87)</f>
        <v>0</v>
      </c>
      <c r="L88" s="24">
        <f>SUM(L81:L87)</f>
        <v>0</v>
      </c>
      <c r="M88" s="48" t="s">
        <v>395</v>
      </c>
    </row>
    <row r="89" spans="1:13" customFormat="1" ht="22.95" customHeight="1" x14ac:dyDescent="0.25"/>
    <row r="90" spans="1:13" customFormat="1" ht="22.95" customHeight="1" x14ac:dyDescent="0.25">
      <c r="A90" s="18" t="s">
        <v>431</v>
      </c>
      <c r="B90" s="38"/>
      <c r="M90" s="2"/>
    </row>
    <row r="91" spans="1:13" customFormat="1" ht="70.2" customHeight="1" x14ac:dyDescent="0.25">
      <c r="A91" s="8" t="s">
        <v>9</v>
      </c>
      <c r="B91" s="8" t="s">
        <v>321</v>
      </c>
      <c r="C91" s="13" t="s">
        <v>371</v>
      </c>
      <c r="D91" s="8" t="s">
        <v>392</v>
      </c>
      <c r="E91" s="8" t="s">
        <v>6</v>
      </c>
      <c r="F91" s="8" t="s">
        <v>7</v>
      </c>
      <c r="G91" s="8" t="s">
        <v>8</v>
      </c>
      <c r="H91" s="8" t="s">
        <v>386</v>
      </c>
      <c r="I91" s="8" t="s">
        <v>370</v>
      </c>
      <c r="J91" s="8" t="s">
        <v>376</v>
      </c>
      <c r="K91" s="13" t="s">
        <v>373</v>
      </c>
      <c r="L91" s="13" t="s">
        <v>372</v>
      </c>
      <c r="M91" s="13" t="s">
        <v>394</v>
      </c>
    </row>
    <row r="92" spans="1:13" customFormat="1" ht="22.95" customHeight="1" x14ac:dyDescent="0.25">
      <c r="A92" s="9">
        <v>1</v>
      </c>
      <c r="B92" s="9">
        <v>2</v>
      </c>
      <c r="C92" s="9">
        <v>3</v>
      </c>
      <c r="D92" s="14">
        <v>4</v>
      </c>
      <c r="E92" s="9">
        <v>5</v>
      </c>
      <c r="F92" s="14">
        <v>6</v>
      </c>
      <c r="G92" s="9">
        <v>7</v>
      </c>
      <c r="H92" s="9">
        <v>8</v>
      </c>
      <c r="I92" s="9">
        <v>9</v>
      </c>
      <c r="J92" s="9">
        <v>10</v>
      </c>
      <c r="K92" s="9">
        <v>11</v>
      </c>
      <c r="L92" s="9">
        <v>12</v>
      </c>
      <c r="M92" s="9">
        <v>13</v>
      </c>
    </row>
    <row r="93" spans="1:13" customFormat="1" ht="22.95" customHeight="1" x14ac:dyDescent="0.25">
      <c r="A93" s="52" t="str">
        <f>$B$4</f>
        <v>januar 2024</v>
      </c>
      <c r="B93" s="54"/>
      <c r="C93" s="56">
        <f>IF(B93&gt;1895,B93-1895,0)</f>
        <v>0</v>
      </c>
      <c r="D93" s="15" t="s">
        <v>374</v>
      </c>
      <c r="E93" s="39"/>
      <c r="F93" s="11"/>
      <c r="G93" s="8">
        <f>IFERROR(VLOOKUP(F93,Šifranti!$F$5:$G$48,2,FALSE),0)</f>
        <v>0</v>
      </c>
      <c r="H93" s="36"/>
      <c r="I93" s="25"/>
      <c r="J93" s="40">
        <v>0.87</v>
      </c>
      <c r="K93" s="24">
        <f>IF(C93*H93*I93*J93 &lt;= 1500,C93*H93*I93*J93,1500)</f>
        <v>0</v>
      </c>
      <c r="L93" s="24">
        <f t="shared" ref="L93:L99" si="7">K93*1.161</f>
        <v>0</v>
      </c>
      <c r="M93" s="45"/>
    </row>
    <row r="94" spans="1:13" customFormat="1" ht="22.95" customHeight="1" x14ac:dyDescent="0.25">
      <c r="A94" s="53"/>
      <c r="B94" s="55"/>
      <c r="C94" s="57"/>
      <c r="D94" s="15" t="s">
        <v>375</v>
      </c>
      <c r="E94" s="39"/>
      <c r="F94" s="11"/>
      <c r="G94" s="8">
        <f>IFERROR(VLOOKUP(F94,Šifranti!$F$5:$G$48,2,FALSE),0)</f>
        <v>0</v>
      </c>
      <c r="H94" s="35">
        <f>H93</f>
        <v>0</v>
      </c>
      <c r="I94" s="25"/>
      <c r="J94" s="40">
        <v>0.87</v>
      </c>
      <c r="K94" s="24">
        <f>IF(C93*H94*I94*J94 &lt;= 1500,C93*H94*I94*J94,1500)</f>
        <v>0</v>
      </c>
      <c r="L94" s="24">
        <f t="shared" si="7"/>
        <v>0</v>
      </c>
      <c r="M94" s="46"/>
    </row>
    <row r="95" spans="1:13" customFormat="1" ht="22.95" customHeight="1" x14ac:dyDescent="0.25">
      <c r="A95" s="53"/>
      <c r="B95" s="55"/>
      <c r="C95" s="57"/>
      <c r="D95" s="8" t="s">
        <v>319</v>
      </c>
      <c r="E95" s="39"/>
      <c r="F95" s="11"/>
      <c r="G95" s="8">
        <f>IFERROR(VLOOKUP(F95,Šifranti!$F$49:$G$152,2,FALSE),0)</f>
        <v>0</v>
      </c>
      <c r="H95" s="35">
        <f>H93*1.1</f>
        <v>0</v>
      </c>
      <c r="I95" s="25"/>
      <c r="J95" s="40">
        <v>0.3</v>
      </c>
      <c r="K95" s="24">
        <f>IF(C93*H95*I95*J95 &lt;= 600,C93*H95*I95*J95,600)</f>
        <v>0</v>
      </c>
      <c r="L95" s="24">
        <f t="shared" si="7"/>
        <v>0</v>
      </c>
      <c r="M95" s="46"/>
    </row>
    <row r="96" spans="1:13" customFormat="1" ht="22.95" customHeight="1" x14ac:dyDescent="0.25">
      <c r="A96" s="53"/>
      <c r="B96" s="55"/>
      <c r="C96" s="57"/>
      <c r="D96" s="8" t="s">
        <v>320</v>
      </c>
      <c r="E96" s="39"/>
      <c r="F96" s="11"/>
      <c r="G96" s="8">
        <f>IFERROR(VLOOKUP(F96,Šifranti!$F$49:$G$152,2,FALSE),0)</f>
        <v>0</v>
      </c>
      <c r="H96" s="35">
        <f>H93*1.1</f>
        <v>0</v>
      </c>
      <c r="I96" s="25"/>
      <c r="J96" s="40">
        <v>0.3</v>
      </c>
      <c r="K96" s="24">
        <f>IF(C93*H96*I96*J96 &lt;= 600,C93*H96*I96*J96,600)</f>
        <v>0</v>
      </c>
      <c r="L96" s="24">
        <f t="shared" si="7"/>
        <v>0</v>
      </c>
      <c r="M96" s="46"/>
    </row>
    <row r="97" spans="1:13" customFormat="1" ht="22.95" customHeight="1" x14ac:dyDescent="0.25">
      <c r="A97" s="53"/>
      <c r="B97" s="55"/>
      <c r="C97" s="57"/>
      <c r="D97" s="8" t="s">
        <v>368</v>
      </c>
      <c r="E97" s="39"/>
      <c r="F97" s="11"/>
      <c r="G97" s="8">
        <f>IFERROR(VLOOKUP(F97,Šifranti!$F$49:$G$152,2,FALSE),0)</f>
        <v>0</v>
      </c>
      <c r="H97" s="35">
        <f>H93*1.1</f>
        <v>0</v>
      </c>
      <c r="I97" s="25"/>
      <c r="J97" s="40">
        <v>0.3</v>
      </c>
      <c r="K97" s="24">
        <f>IF(C93*H97*I97*J97 &lt;= 600,C93*H97*I97*J97,600)</f>
        <v>0</v>
      </c>
      <c r="L97" s="24">
        <f t="shared" si="7"/>
        <v>0</v>
      </c>
      <c r="M97" s="46"/>
    </row>
    <row r="98" spans="1:13" customFormat="1" ht="22.95" customHeight="1" x14ac:dyDescent="0.25">
      <c r="A98" s="53"/>
      <c r="B98" s="55"/>
      <c r="C98" s="57"/>
      <c r="D98" s="8" t="s">
        <v>369</v>
      </c>
      <c r="E98" s="39"/>
      <c r="F98" s="11"/>
      <c r="G98" s="8">
        <f>IFERROR(VLOOKUP(F98,Šifranti!$F$49:$G$152,2,FALSE),0)</f>
        <v>0</v>
      </c>
      <c r="H98" s="35">
        <f>H93*1.1</f>
        <v>0</v>
      </c>
      <c r="I98" s="25"/>
      <c r="J98" s="40">
        <v>0.3</v>
      </c>
      <c r="K98" s="24">
        <f>IF(C93*H98*I98*J98 &lt;= 600,C93*H98*I98*J98,600)</f>
        <v>0</v>
      </c>
      <c r="L98" s="24">
        <f t="shared" si="7"/>
        <v>0</v>
      </c>
      <c r="M98" s="46"/>
    </row>
    <row r="99" spans="1:13" customFormat="1" ht="22.95" customHeight="1" x14ac:dyDescent="0.25">
      <c r="A99" s="53"/>
      <c r="B99" s="55"/>
      <c r="C99" s="57"/>
      <c r="D99" s="8" t="s">
        <v>385</v>
      </c>
      <c r="E99" s="39"/>
      <c r="F99" s="11"/>
      <c r="G99" s="8">
        <f>IFERROR(VLOOKUP(F99,Šifranti!$F$153:$G$156,2,FALSE),0)</f>
        <v>0</v>
      </c>
      <c r="H99" s="34">
        <f>H93*0.3</f>
        <v>0</v>
      </c>
      <c r="I99" s="25"/>
      <c r="J99" s="40">
        <v>0.28999999999999998</v>
      </c>
      <c r="K99" s="24">
        <f>IF(C93*H99*I99*J99 &lt;= 400,C93*H99*I99*J99, 400)</f>
        <v>0</v>
      </c>
      <c r="L99" s="24">
        <f t="shared" si="7"/>
        <v>0</v>
      </c>
      <c r="M99" s="47"/>
    </row>
    <row r="100" spans="1:13" customFormat="1" ht="22.95" customHeight="1" x14ac:dyDescent="0.25">
      <c r="A100" s="26" t="s">
        <v>318</v>
      </c>
      <c r="B100" s="26"/>
      <c r="C100" s="7"/>
      <c r="D100" s="7"/>
      <c r="E100" s="7"/>
      <c r="F100" s="7"/>
      <c r="G100" s="7"/>
      <c r="H100" s="7"/>
      <c r="I100" s="7"/>
      <c r="J100" s="7"/>
      <c r="K100" s="24">
        <f>SUM(K93:K99)</f>
        <v>0</v>
      </c>
      <c r="L100" s="24">
        <f>SUM(L93:L99)</f>
        <v>0</v>
      </c>
      <c r="M100" s="48" t="s">
        <v>395</v>
      </c>
    </row>
    <row r="101" spans="1:13" customFormat="1" ht="22.95" customHeight="1" x14ac:dyDescent="0.25"/>
    <row r="102" spans="1:13" customFormat="1" ht="22.95" customHeight="1" x14ac:dyDescent="0.25">
      <c r="A102" s="18" t="s">
        <v>432</v>
      </c>
      <c r="B102" s="38"/>
      <c r="M102" s="2"/>
    </row>
    <row r="103" spans="1:13" customFormat="1" ht="70.2" customHeight="1" x14ac:dyDescent="0.25">
      <c r="A103" s="8" t="s">
        <v>9</v>
      </c>
      <c r="B103" s="8" t="s">
        <v>321</v>
      </c>
      <c r="C103" s="13" t="s">
        <v>371</v>
      </c>
      <c r="D103" s="8" t="s">
        <v>392</v>
      </c>
      <c r="E103" s="8" t="s">
        <v>6</v>
      </c>
      <c r="F103" s="8" t="s">
        <v>7</v>
      </c>
      <c r="G103" s="8" t="s">
        <v>8</v>
      </c>
      <c r="H103" s="8" t="s">
        <v>386</v>
      </c>
      <c r="I103" s="8" t="s">
        <v>370</v>
      </c>
      <c r="J103" s="8" t="s">
        <v>376</v>
      </c>
      <c r="K103" s="13" t="s">
        <v>373</v>
      </c>
      <c r="L103" s="13" t="s">
        <v>372</v>
      </c>
      <c r="M103" s="13" t="s">
        <v>394</v>
      </c>
    </row>
    <row r="104" spans="1:13" customFormat="1" ht="22.95" customHeight="1" x14ac:dyDescent="0.25">
      <c r="A104" s="9">
        <v>1</v>
      </c>
      <c r="B104" s="9">
        <v>2</v>
      </c>
      <c r="C104" s="9">
        <v>3</v>
      </c>
      <c r="D104" s="14">
        <v>4</v>
      </c>
      <c r="E104" s="9">
        <v>5</v>
      </c>
      <c r="F104" s="14">
        <v>6</v>
      </c>
      <c r="G104" s="9">
        <v>7</v>
      </c>
      <c r="H104" s="9">
        <v>8</v>
      </c>
      <c r="I104" s="9">
        <v>9</v>
      </c>
      <c r="J104" s="9">
        <v>10</v>
      </c>
      <c r="K104" s="9">
        <v>11</v>
      </c>
      <c r="L104" s="9">
        <v>12</v>
      </c>
      <c r="M104" s="9">
        <v>13</v>
      </c>
    </row>
    <row r="105" spans="1:13" customFormat="1" ht="22.95" customHeight="1" x14ac:dyDescent="0.25">
      <c r="A105" s="52" t="str">
        <f>$B$4</f>
        <v>januar 2024</v>
      </c>
      <c r="B105" s="54"/>
      <c r="C105" s="56">
        <f>IF(B105&gt;1895,B105-1895,0)</f>
        <v>0</v>
      </c>
      <c r="D105" s="15" t="s">
        <v>374</v>
      </c>
      <c r="E105" s="39"/>
      <c r="F105" s="11"/>
      <c r="G105" s="8">
        <f>IFERROR(VLOOKUP(F105,Šifranti!$F$5:$G$48,2,FALSE),0)</f>
        <v>0</v>
      </c>
      <c r="H105" s="36"/>
      <c r="I105" s="25"/>
      <c r="J105" s="40">
        <v>0.87</v>
      </c>
      <c r="K105" s="24">
        <f>IF(C105*H105*I105*J105 &lt;= 1500,C105*H105*I105*J105,1500)</f>
        <v>0</v>
      </c>
      <c r="L105" s="24">
        <f t="shared" ref="L105:L111" si="8">K105*1.161</f>
        <v>0</v>
      </c>
      <c r="M105" s="45"/>
    </row>
    <row r="106" spans="1:13" customFormat="1" ht="22.95" customHeight="1" x14ac:dyDescent="0.25">
      <c r="A106" s="53"/>
      <c r="B106" s="55"/>
      <c r="C106" s="57"/>
      <c r="D106" s="15" t="s">
        <v>375</v>
      </c>
      <c r="E106" s="39"/>
      <c r="F106" s="11"/>
      <c r="G106" s="8">
        <f>IFERROR(VLOOKUP(F106,Šifranti!$F$5:$G$48,2,FALSE),0)</f>
        <v>0</v>
      </c>
      <c r="H106" s="35">
        <f>H105</f>
        <v>0</v>
      </c>
      <c r="I106" s="25"/>
      <c r="J106" s="40">
        <v>0.87</v>
      </c>
      <c r="K106" s="24">
        <f>IF(C105*H106*I106*J106 &lt;= 1500,C105*H106*I106*J106,1500)</f>
        <v>0</v>
      </c>
      <c r="L106" s="24">
        <f t="shared" si="8"/>
        <v>0</v>
      </c>
      <c r="M106" s="46"/>
    </row>
    <row r="107" spans="1:13" customFormat="1" ht="22.95" customHeight="1" x14ac:dyDescent="0.25">
      <c r="A107" s="53"/>
      <c r="B107" s="55"/>
      <c r="C107" s="57"/>
      <c r="D107" s="8" t="s">
        <v>319</v>
      </c>
      <c r="E107" s="39"/>
      <c r="F107" s="11"/>
      <c r="G107" s="8">
        <f>IFERROR(VLOOKUP(F107,Šifranti!$F$49:$G$152,2,FALSE),0)</f>
        <v>0</v>
      </c>
      <c r="H107" s="35">
        <f>H105*1.1</f>
        <v>0</v>
      </c>
      <c r="I107" s="25"/>
      <c r="J107" s="40">
        <v>0.3</v>
      </c>
      <c r="K107" s="24">
        <f>IF(C105*H107*I107*J107 &lt;= 600,C105*H107*I107*J107,600)</f>
        <v>0</v>
      </c>
      <c r="L107" s="24">
        <f t="shared" si="8"/>
        <v>0</v>
      </c>
      <c r="M107" s="46"/>
    </row>
    <row r="108" spans="1:13" customFormat="1" ht="22.95" customHeight="1" x14ac:dyDescent="0.25">
      <c r="A108" s="53"/>
      <c r="B108" s="55"/>
      <c r="C108" s="57"/>
      <c r="D108" s="8" t="s">
        <v>320</v>
      </c>
      <c r="E108" s="39"/>
      <c r="F108" s="11"/>
      <c r="G108" s="8">
        <f>IFERROR(VLOOKUP(F108,Šifranti!$F$49:$G$152,2,FALSE),0)</f>
        <v>0</v>
      </c>
      <c r="H108" s="35">
        <f>H105*1.1</f>
        <v>0</v>
      </c>
      <c r="I108" s="25"/>
      <c r="J108" s="40">
        <v>0.3</v>
      </c>
      <c r="K108" s="24">
        <f>IF(C105*H108*I108*J108 &lt;= 600,C105*H108*I108*J108,600)</f>
        <v>0</v>
      </c>
      <c r="L108" s="24">
        <f t="shared" si="8"/>
        <v>0</v>
      </c>
      <c r="M108" s="46"/>
    </row>
    <row r="109" spans="1:13" customFormat="1" ht="22.95" customHeight="1" x14ac:dyDescent="0.25">
      <c r="A109" s="53"/>
      <c r="B109" s="55"/>
      <c r="C109" s="57"/>
      <c r="D109" s="8" t="s">
        <v>368</v>
      </c>
      <c r="E109" s="39"/>
      <c r="F109" s="11"/>
      <c r="G109" s="8">
        <f>IFERROR(VLOOKUP(F109,Šifranti!$F$49:$G$152,2,FALSE),0)</f>
        <v>0</v>
      </c>
      <c r="H109" s="35">
        <f>H105*1.1</f>
        <v>0</v>
      </c>
      <c r="I109" s="25"/>
      <c r="J109" s="40">
        <v>0.3</v>
      </c>
      <c r="K109" s="24">
        <f>IF(C105*H109*I109*J109 &lt;= 600,C105*H109*I109*J109,600)</f>
        <v>0</v>
      </c>
      <c r="L109" s="24">
        <f t="shared" si="8"/>
        <v>0</v>
      </c>
      <c r="M109" s="46"/>
    </row>
    <row r="110" spans="1:13" customFormat="1" ht="22.95" customHeight="1" x14ac:dyDescent="0.25">
      <c r="A110" s="53"/>
      <c r="B110" s="55"/>
      <c r="C110" s="57"/>
      <c r="D110" s="8" t="s">
        <v>369</v>
      </c>
      <c r="E110" s="39"/>
      <c r="F110" s="11"/>
      <c r="G110" s="8">
        <f>IFERROR(VLOOKUP(F110,Šifranti!$F$49:$G$152,2,FALSE),0)</f>
        <v>0</v>
      </c>
      <c r="H110" s="35">
        <f>H105*1.1</f>
        <v>0</v>
      </c>
      <c r="I110" s="25"/>
      <c r="J110" s="40">
        <v>0.3</v>
      </c>
      <c r="K110" s="24">
        <f>IF(C105*H110*I110*J110 &lt;= 600,C105*H110*I110*J110,600)</f>
        <v>0</v>
      </c>
      <c r="L110" s="24">
        <f t="shared" si="8"/>
        <v>0</v>
      </c>
      <c r="M110" s="46"/>
    </row>
    <row r="111" spans="1:13" customFormat="1" ht="22.95" customHeight="1" x14ac:dyDescent="0.25">
      <c r="A111" s="53"/>
      <c r="B111" s="55"/>
      <c r="C111" s="57"/>
      <c r="D111" s="8" t="s">
        <v>385</v>
      </c>
      <c r="E111" s="39"/>
      <c r="F111" s="11"/>
      <c r="G111" s="8">
        <f>IFERROR(VLOOKUP(F111,Šifranti!$F$153:$G$156,2,FALSE),0)</f>
        <v>0</v>
      </c>
      <c r="H111" s="34">
        <f>H105*0.3</f>
        <v>0</v>
      </c>
      <c r="I111" s="25"/>
      <c r="J111" s="40">
        <v>0.28999999999999998</v>
      </c>
      <c r="K111" s="24">
        <f>IF(C105*H111*I111*J111 &lt;= 400,C105*H111*I111*J111, 400)</f>
        <v>0</v>
      </c>
      <c r="L111" s="24">
        <f t="shared" si="8"/>
        <v>0</v>
      </c>
      <c r="M111" s="47"/>
    </row>
    <row r="112" spans="1:13" customFormat="1" ht="22.95" customHeight="1" x14ac:dyDescent="0.25">
      <c r="A112" s="26" t="s">
        <v>318</v>
      </c>
      <c r="B112" s="26"/>
      <c r="C112" s="7"/>
      <c r="D112" s="7"/>
      <c r="E112" s="7"/>
      <c r="F112" s="7"/>
      <c r="G112" s="7"/>
      <c r="H112" s="7"/>
      <c r="I112" s="7"/>
      <c r="J112" s="7"/>
      <c r="K112" s="24">
        <f>SUM(K105:K111)</f>
        <v>0</v>
      </c>
      <c r="L112" s="24">
        <f>SUM(L105:L111)</f>
        <v>0</v>
      </c>
      <c r="M112" s="48" t="s">
        <v>395</v>
      </c>
    </row>
    <row r="113" spans="1:13" customFormat="1" ht="22.95" customHeight="1" x14ac:dyDescent="0.25"/>
    <row r="114" spans="1:13" customFormat="1" ht="22.95" customHeight="1" x14ac:dyDescent="0.25">
      <c r="A114" s="18" t="s">
        <v>433</v>
      </c>
      <c r="B114" s="38"/>
      <c r="M114" s="2"/>
    </row>
    <row r="115" spans="1:13" customFormat="1" ht="70.2" customHeight="1" x14ac:dyDescent="0.25">
      <c r="A115" s="8" t="s">
        <v>9</v>
      </c>
      <c r="B115" s="8" t="s">
        <v>321</v>
      </c>
      <c r="C115" s="13" t="s">
        <v>371</v>
      </c>
      <c r="D115" s="8" t="s">
        <v>392</v>
      </c>
      <c r="E115" s="8" t="s">
        <v>6</v>
      </c>
      <c r="F115" s="8" t="s">
        <v>7</v>
      </c>
      <c r="G115" s="8" t="s">
        <v>8</v>
      </c>
      <c r="H115" s="8" t="s">
        <v>386</v>
      </c>
      <c r="I115" s="8" t="s">
        <v>370</v>
      </c>
      <c r="J115" s="8" t="s">
        <v>376</v>
      </c>
      <c r="K115" s="13" t="s">
        <v>373</v>
      </c>
      <c r="L115" s="13" t="s">
        <v>372</v>
      </c>
      <c r="M115" s="13" t="s">
        <v>394</v>
      </c>
    </row>
    <row r="116" spans="1:13" customFormat="1" ht="22.95" customHeight="1" x14ac:dyDescent="0.25">
      <c r="A116" s="9">
        <v>1</v>
      </c>
      <c r="B116" s="9">
        <v>2</v>
      </c>
      <c r="C116" s="9">
        <v>3</v>
      </c>
      <c r="D116" s="14">
        <v>4</v>
      </c>
      <c r="E116" s="9">
        <v>5</v>
      </c>
      <c r="F116" s="14">
        <v>6</v>
      </c>
      <c r="G116" s="9">
        <v>7</v>
      </c>
      <c r="H116" s="9">
        <v>8</v>
      </c>
      <c r="I116" s="9">
        <v>9</v>
      </c>
      <c r="J116" s="9">
        <v>10</v>
      </c>
      <c r="K116" s="9">
        <v>11</v>
      </c>
      <c r="L116" s="9">
        <v>12</v>
      </c>
      <c r="M116" s="9">
        <v>13</v>
      </c>
    </row>
    <row r="117" spans="1:13" customFormat="1" ht="22.95" customHeight="1" x14ac:dyDescent="0.25">
      <c r="A117" s="52" t="str">
        <f>$B$4</f>
        <v>januar 2024</v>
      </c>
      <c r="B117" s="54"/>
      <c r="C117" s="56">
        <f>IF(B117&gt;1895,B117-1895,0)</f>
        <v>0</v>
      </c>
      <c r="D117" s="15" t="s">
        <v>374</v>
      </c>
      <c r="E117" s="39"/>
      <c r="F117" s="11"/>
      <c r="G117" s="8">
        <f>IFERROR(VLOOKUP(F117,Šifranti!$F$5:$G$48,2,FALSE),0)</f>
        <v>0</v>
      </c>
      <c r="H117" s="36"/>
      <c r="I117" s="25"/>
      <c r="J117" s="40">
        <v>0.87</v>
      </c>
      <c r="K117" s="24">
        <f>IF(C117*H117*I117*J117 &lt;= 1500,C117*H117*I117*J117,1500)</f>
        <v>0</v>
      </c>
      <c r="L117" s="24">
        <f t="shared" ref="L117:L123" si="9">K117*1.161</f>
        <v>0</v>
      </c>
      <c r="M117" s="45"/>
    </row>
    <row r="118" spans="1:13" customFormat="1" ht="22.95" customHeight="1" x14ac:dyDescent="0.25">
      <c r="A118" s="53"/>
      <c r="B118" s="55"/>
      <c r="C118" s="57"/>
      <c r="D118" s="15" t="s">
        <v>375</v>
      </c>
      <c r="E118" s="39"/>
      <c r="F118" s="11"/>
      <c r="G118" s="8">
        <f>IFERROR(VLOOKUP(F118,Šifranti!$F$5:$G$48,2,FALSE),0)</f>
        <v>0</v>
      </c>
      <c r="H118" s="35">
        <f>H117</f>
        <v>0</v>
      </c>
      <c r="I118" s="25"/>
      <c r="J118" s="40">
        <v>0.87</v>
      </c>
      <c r="K118" s="24">
        <f>IF(C117*H118*I118*J118 &lt;= 1500,C117*H118*I118*J118,1500)</f>
        <v>0</v>
      </c>
      <c r="L118" s="24">
        <f t="shared" si="9"/>
        <v>0</v>
      </c>
      <c r="M118" s="46"/>
    </row>
    <row r="119" spans="1:13" customFormat="1" ht="22.95" customHeight="1" x14ac:dyDescent="0.25">
      <c r="A119" s="53"/>
      <c r="B119" s="55"/>
      <c r="C119" s="57"/>
      <c r="D119" s="8" t="s">
        <v>319</v>
      </c>
      <c r="E119" s="39"/>
      <c r="F119" s="11"/>
      <c r="G119" s="8">
        <f>IFERROR(VLOOKUP(F119,Šifranti!$F$49:$G$152,2,FALSE),0)</f>
        <v>0</v>
      </c>
      <c r="H119" s="35">
        <f>H117*1.1</f>
        <v>0</v>
      </c>
      <c r="I119" s="25"/>
      <c r="J119" s="40">
        <v>0.3</v>
      </c>
      <c r="K119" s="24">
        <f>IF(C117*H119*I119*J119 &lt;= 600,C117*H119*I119*J119,600)</f>
        <v>0</v>
      </c>
      <c r="L119" s="24">
        <f t="shared" si="9"/>
        <v>0</v>
      </c>
      <c r="M119" s="46"/>
    </row>
    <row r="120" spans="1:13" customFormat="1" ht="22.95" customHeight="1" x14ac:dyDescent="0.25">
      <c r="A120" s="53"/>
      <c r="B120" s="55"/>
      <c r="C120" s="57"/>
      <c r="D120" s="8" t="s">
        <v>320</v>
      </c>
      <c r="E120" s="39"/>
      <c r="F120" s="11"/>
      <c r="G120" s="8">
        <f>IFERROR(VLOOKUP(F120,Šifranti!$F$49:$G$152,2,FALSE),0)</f>
        <v>0</v>
      </c>
      <c r="H120" s="35">
        <f>H117*1.1</f>
        <v>0</v>
      </c>
      <c r="I120" s="25"/>
      <c r="J120" s="40">
        <v>0.3</v>
      </c>
      <c r="K120" s="24">
        <f>IF(C117*H120*I120*J120 &lt;= 600,C117*H120*I120*J120,600)</f>
        <v>0</v>
      </c>
      <c r="L120" s="24">
        <f t="shared" si="9"/>
        <v>0</v>
      </c>
      <c r="M120" s="46"/>
    </row>
    <row r="121" spans="1:13" customFormat="1" ht="22.95" customHeight="1" x14ac:dyDescent="0.25">
      <c r="A121" s="53"/>
      <c r="B121" s="55"/>
      <c r="C121" s="57"/>
      <c r="D121" s="8" t="s">
        <v>368</v>
      </c>
      <c r="E121" s="39"/>
      <c r="F121" s="11"/>
      <c r="G121" s="8">
        <f>IFERROR(VLOOKUP(F121,Šifranti!$F$49:$G$152,2,FALSE),0)</f>
        <v>0</v>
      </c>
      <c r="H121" s="35">
        <f>H117*1.1</f>
        <v>0</v>
      </c>
      <c r="I121" s="25"/>
      <c r="J121" s="40">
        <v>0.3</v>
      </c>
      <c r="K121" s="24">
        <f>IF(C117*H121*I121*J121 &lt;= 600,C117*H121*I121*J121,600)</f>
        <v>0</v>
      </c>
      <c r="L121" s="24">
        <f t="shared" si="9"/>
        <v>0</v>
      </c>
      <c r="M121" s="46"/>
    </row>
    <row r="122" spans="1:13" customFormat="1" ht="22.95" customHeight="1" x14ac:dyDescent="0.25">
      <c r="A122" s="53"/>
      <c r="B122" s="55"/>
      <c r="C122" s="57"/>
      <c r="D122" s="8" t="s">
        <v>369</v>
      </c>
      <c r="E122" s="39"/>
      <c r="F122" s="11"/>
      <c r="G122" s="8">
        <f>IFERROR(VLOOKUP(F122,Šifranti!$F$49:$G$152,2,FALSE),0)</f>
        <v>0</v>
      </c>
      <c r="H122" s="35">
        <f>H117*1.1</f>
        <v>0</v>
      </c>
      <c r="I122" s="25"/>
      <c r="J122" s="40">
        <v>0.3</v>
      </c>
      <c r="K122" s="24">
        <f>IF(C117*H122*I122*J122 &lt;= 600,C117*H122*I122*J122,600)</f>
        <v>0</v>
      </c>
      <c r="L122" s="24">
        <f t="shared" si="9"/>
        <v>0</v>
      </c>
      <c r="M122" s="46"/>
    </row>
    <row r="123" spans="1:13" customFormat="1" ht="22.95" customHeight="1" x14ac:dyDescent="0.25">
      <c r="A123" s="53"/>
      <c r="B123" s="55"/>
      <c r="C123" s="57"/>
      <c r="D123" s="8" t="s">
        <v>385</v>
      </c>
      <c r="E123" s="39"/>
      <c r="F123" s="11"/>
      <c r="G123" s="8">
        <f>IFERROR(VLOOKUP(F123,Šifranti!$F$153:$G$156,2,FALSE),0)</f>
        <v>0</v>
      </c>
      <c r="H123" s="34">
        <f>H117*0.3</f>
        <v>0</v>
      </c>
      <c r="I123" s="25"/>
      <c r="J123" s="40">
        <v>0.28999999999999998</v>
      </c>
      <c r="K123" s="24">
        <f>IF(C117*H123*I123*J123 &lt;= 400,C117*H123*I123*J123, 400)</f>
        <v>0</v>
      </c>
      <c r="L123" s="24">
        <f t="shared" si="9"/>
        <v>0</v>
      </c>
      <c r="M123" s="47"/>
    </row>
    <row r="124" spans="1:13" customFormat="1" ht="22.95" customHeight="1" x14ac:dyDescent="0.25">
      <c r="A124" s="26" t="s">
        <v>318</v>
      </c>
      <c r="B124" s="26"/>
      <c r="C124" s="7"/>
      <c r="D124" s="7"/>
      <c r="E124" s="7"/>
      <c r="F124" s="7"/>
      <c r="G124" s="7"/>
      <c r="H124" s="7"/>
      <c r="I124" s="7"/>
      <c r="J124" s="7"/>
      <c r="K124" s="24">
        <f>SUM(K117:K123)</f>
        <v>0</v>
      </c>
      <c r="L124" s="24">
        <f>SUM(L117:L123)</f>
        <v>0</v>
      </c>
      <c r="M124" s="48" t="s">
        <v>395</v>
      </c>
    </row>
    <row r="125" spans="1:13" customFormat="1" ht="22.95" customHeight="1" x14ac:dyDescent="0.25"/>
    <row r="126" spans="1:13" customFormat="1" ht="22.95" customHeight="1" x14ac:dyDescent="0.25">
      <c r="A126" s="18" t="s">
        <v>434</v>
      </c>
      <c r="B126" s="38"/>
      <c r="M126" s="2"/>
    </row>
    <row r="127" spans="1:13" customFormat="1" ht="70.2" customHeight="1" x14ac:dyDescent="0.25">
      <c r="A127" s="8" t="s">
        <v>9</v>
      </c>
      <c r="B127" s="8" t="s">
        <v>321</v>
      </c>
      <c r="C127" s="13" t="s">
        <v>371</v>
      </c>
      <c r="D127" s="8" t="s">
        <v>392</v>
      </c>
      <c r="E127" s="8" t="s">
        <v>6</v>
      </c>
      <c r="F127" s="8" t="s">
        <v>7</v>
      </c>
      <c r="G127" s="8" t="s">
        <v>8</v>
      </c>
      <c r="H127" s="8" t="s">
        <v>386</v>
      </c>
      <c r="I127" s="8" t="s">
        <v>370</v>
      </c>
      <c r="J127" s="8" t="s">
        <v>376</v>
      </c>
      <c r="K127" s="13" t="s">
        <v>373</v>
      </c>
      <c r="L127" s="13" t="s">
        <v>372</v>
      </c>
      <c r="M127" s="13" t="s">
        <v>394</v>
      </c>
    </row>
    <row r="128" spans="1:13" customFormat="1" ht="22.95" customHeight="1" x14ac:dyDescent="0.25">
      <c r="A128" s="9">
        <v>1</v>
      </c>
      <c r="B128" s="9">
        <v>2</v>
      </c>
      <c r="C128" s="9">
        <v>3</v>
      </c>
      <c r="D128" s="14">
        <v>4</v>
      </c>
      <c r="E128" s="9">
        <v>5</v>
      </c>
      <c r="F128" s="14">
        <v>6</v>
      </c>
      <c r="G128" s="9">
        <v>7</v>
      </c>
      <c r="H128" s="9">
        <v>8</v>
      </c>
      <c r="I128" s="9">
        <v>9</v>
      </c>
      <c r="J128" s="9">
        <v>10</v>
      </c>
      <c r="K128" s="9">
        <v>11</v>
      </c>
      <c r="L128" s="9">
        <v>12</v>
      </c>
      <c r="M128" s="9">
        <v>13</v>
      </c>
    </row>
    <row r="129" spans="1:13" customFormat="1" ht="22.95" customHeight="1" x14ac:dyDescent="0.25">
      <c r="A129" s="52" t="str">
        <f>$B$4</f>
        <v>januar 2024</v>
      </c>
      <c r="B129" s="54"/>
      <c r="C129" s="56">
        <f>IF(B129&gt;1895,B129-1895,0)</f>
        <v>0</v>
      </c>
      <c r="D129" s="15" t="s">
        <v>374</v>
      </c>
      <c r="E129" s="39"/>
      <c r="F129" s="11"/>
      <c r="G129" s="8">
        <f>IFERROR(VLOOKUP(F129,Šifranti!$F$5:$G$48,2,FALSE),0)</f>
        <v>0</v>
      </c>
      <c r="H129" s="36"/>
      <c r="I129" s="25"/>
      <c r="J129" s="40">
        <v>0.87</v>
      </c>
      <c r="K129" s="24">
        <f>IF(C129*H129*I129*J129 &lt;= 1500,C129*H129*I129*J129,1500)</f>
        <v>0</v>
      </c>
      <c r="L129" s="24">
        <f t="shared" ref="L129:L135" si="10">K129*1.161</f>
        <v>0</v>
      </c>
      <c r="M129" s="45"/>
    </row>
    <row r="130" spans="1:13" customFormat="1" ht="22.95" customHeight="1" x14ac:dyDescent="0.25">
      <c r="A130" s="53"/>
      <c r="B130" s="55"/>
      <c r="C130" s="57"/>
      <c r="D130" s="15" t="s">
        <v>375</v>
      </c>
      <c r="E130" s="39"/>
      <c r="F130" s="11"/>
      <c r="G130" s="8">
        <f>IFERROR(VLOOKUP(F130,Šifranti!$F$5:$G$48,2,FALSE),0)</f>
        <v>0</v>
      </c>
      <c r="H130" s="35">
        <f>H129</f>
        <v>0</v>
      </c>
      <c r="I130" s="25"/>
      <c r="J130" s="40">
        <v>0.87</v>
      </c>
      <c r="K130" s="24">
        <f>IF(C129*H130*I130*J130 &lt;= 1500,C129*H130*I130*J130,1500)</f>
        <v>0</v>
      </c>
      <c r="L130" s="24">
        <f t="shared" si="10"/>
        <v>0</v>
      </c>
      <c r="M130" s="46"/>
    </row>
    <row r="131" spans="1:13" customFormat="1" ht="22.95" customHeight="1" x14ac:dyDescent="0.25">
      <c r="A131" s="53"/>
      <c r="B131" s="55"/>
      <c r="C131" s="57"/>
      <c r="D131" s="8" t="s">
        <v>319</v>
      </c>
      <c r="E131" s="39"/>
      <c r="F131" s="11"/>
      <c r="G131" s="8">
        <f>IFERROR(VLOOKUP(F131,Šifranti!$F$49:$G$152,2,FALSE),0)</f>
        <v>0</v>
      </c>
      <c r="H131" s="35">
        <f>H129*1.1</f>
        <v>0</v>
      </c>
      <c r="I131" s="25"/>
      <c r="J131" s="40">
        <v>0.3</v>
      </c>
      <c r="K131" s="24">
        <f>IF(C129*H131*I131*J131 &lt;= 600,C129*H131*I131*J131,600)</f>
        <v>0</v>
      </c>
      <c r="L131" s="24">
        <f t="shared" si="10"/>
        <v>0</v>
      </c>
      <c r="M131" s="46"/>
    </row>
    <row r="132" spans="1:13" customFormat="1" ht="22.95" customHeight="1" x14ac:dyDescent="0.25">
      <c r="A132" s="53"/>
      <c r="B132" s="55"/>
      <c r="C132" s="57"/>
      <c r="D132" s="8" t="s">
        <v>320</v>
      </c>
      <c r="E132" s="39"/>
      <c r="F132" s="11"/>
      <c r="G132" s="8">
        <f>IFERROR(VLOOKUP(F132,Šifranti!$F$49:$G$152,2,FALSE),0)</f>
        <v>0</v>
      </c>
      <c r="H132" s="35">
        <f>H129*1.1</f>
        <v>0</v>
      </c>
      <c r="I132" s="25"/>
      <c r="J132" s="40">
        <v>0.3</v>
      </c>
      <c r="K132" s="24">
        <f>IF(C129*H132*I132*J132 &lt;= 600,C129*H132*I132*J132,600)</f>
        <v>0</v>
      </c>
      <c r="L132" s="24">
        <f t="shared" si="10"/>
        <v>0</v>
      </c>
      <c r="M132" s="46"/>
    </row>
    <row r="133" spans="1:13" customFormat="1" ht="22.95" customHeight="1" x14ac:dyDescent="0.25">
      <c r="A133" s="53"/>
      <c r="B133" s="55"/>
      <c r="C133" s="57"/>
      <c r="D133" s="8" t="s">
        <v>368</v>
      </c>
      <c r="E133" s="39"/>
      <c r="F133" s="11"/>
      <c r="G133" s="8">
        <f>IFERROR(VLOOKUP(F133,Šifranti!$F$49:$G$152,2,FALSE),0)</f>
        <v>0</v>
      </c>
      <c r="H133" s="35">
        <f>H129*1.1</f>
        <v>0</v>
      </c>
      <c r="I133" s="25"/>
      <c r="J133" s="40">
        <v>0.3</v>
      </c>
      <c r="K133" s="24">
        <f>IF(C129*H133*I133*J133 &lt;= 600,C129*H133*I133*J133,600)</f>
        <v>0</v>
      </c>
      <c r="L133" s="24">
        <f t="shared" si="10"/>
        <v>0</v>
      </c>
      <c r="M133" s="46"/>
    </row>
    <row r="134" spans="1:13" customFormat="1" ht="22.95" customHeight="1" x14ac:dyDescent="0.25">
      <c r="A134" s="53"/>
      <c r="B134" s="55"/>
      <c r="C134" s="57"/>
      <c r="D134" s="8" t="s">
        <v>369</v>
      </c>
      <c r="E134" s="39"/>
      <c r="F134" s="11"/>
      <c r="G134" s="8">
        <f>IFERROR(VLOOKUP(F134,Šifranti!$F$49:$G$152,2,FALSE),0)</f>
        <v>0</v>
      </c>
      <c r="H134" s="35">
        <f>H129*1.1</f>
        <v>0</v>
      </c>
      <c r="I134" s="25"/>
      <c r="J134" s="40">
        <v>0.3</v>
      </c>
      <c r="K134" s="24">
        <f>IF(C129*H134*I134*J134 &lt;= 600,C129*H134*I134*J134,600)</f>
        <v>0</v>
      </c>
      <c r="L134" s="24">
        <f t="shared" si="10"/>
        <v>0</v>
      </c>
      <c r="M134" s="46"/>
    </row>
    <row r="135" spans="1:13" customFormat="1" ht="22.95" customHeight="1" x14ac:dyDescent="0.25">
      <c r="A135" s="53"/>
      <c r="B135" s="55"/>
      <c r="C135" s="57"/>
      <c r="D135" s="8" t="s">
        <v>385</v>
      </c>
      <c r="E135" s="39"/>
      <c r="F135" s="11"/>
      <c r="G135" s="8">
        <f>IFERROR(VLOOKUP(F135,Šifranti!$F$153:$G$156,2,FALSE),0)</f>
        <v>0</v>
      </c>
      <c r="H135" s="34">
        <f>H129*0.3</f>
        <v>0</v>
      </c>
      <c r="I135" s="25"/>
      <c r="J135" s="40">
        <v>0.28999999999999998</v>
      </c>
      <c r="K135" s="24">
        <f>IF(C129*H135*I135*J135 &lt;= 400,C129*H135*I135*J135, 400)</f>
        <v>0</v>
      </c>
      <c r="L135" s="24">
        <f t="shared" si="10"/>
        <v>0</v>
      </c>
      <c r="M135" s="47"/>
    </row>
    <row r="136" spans="1:13" customFormat="1" ht="22.95" customHeight="1" x14ac:dyDescent="0.25">
      <c r="A136" s="26" t="s">
        <v>318</v>
      </c>
      <c r="B136" s="26"/>
      <c r="C136" s="7"/>
      <c r="D136" s="7"/>
      <c r="E136" s="7"/>
      <c r="F136" s="7"/>
      <c r="G136" s="7"/>
      <c r="H136" s="7"/>
      <c r="I136" s="7"/>
      <c r="J136" s="7"/>
      <c r="K136" s="24">
        <f>SUM(K129:K135)</f>
        <v>0</v>
      </c>
      <c r="L136" s="24">
        <f>SUM(L129:L135)</f>
        <v>0</v>
      </c>
      <c r="M136" s="48" t="s">
        <v>395</v>
      </c>
    </row>
    <row r="137" spans="1:13" customFormat="1" ht="22.95" customHeight="1" x14ac:dyDescent="0.25"/>
    <row r="138" spans="1:13" customFormat="1" ht="22.95" customHeight="1" x14ac:dyDescent="0.25">
      <c r="A138" s="18" t="s">
        <v>435</v>
      </c>
      <c r="B138" s="38"/>
      <c r="M138" s="2"/>
    </row>
    <row r="139" spans="1:13" customFormat="1" ht="70.2" customHeight="1" x14ac:dyDescent="0.25">
      <c r="A139" s="8" t="s">
        <v>9</v>
      </c>
      <c r="B139" s="8" t="s">
        <v>321</v>
      </c>
      <c r="C139" s="13" t="s">
        <v>371</v>
      </c>
      <c r="D139" s="8" t="s">
        <v>392</v>
      </c>
      <c r="E139" s="8" t="s">
        <v>6</v>
      </c>
      <c r="F139" s="8" t="s">
        <v>7</v>
      </c>
      <c r="G139" s="8" t="s">
        <v>8</v>
      </c>
      <c r="H139" s="8" t="s">
        <v>386</v>
      </c>
      <c r="I139" s="8" t="s">
        <v>370</v>
      </c>
      <c r="J139" s="8" t="s">
        <v>376</v>
      </c>
      <c r="K139" s="13" t="s">
        <v>373</v>
      </c>
      <c r="L139" s="13" t="s">
        <v>372</v>
      </c>
      <c r="M139" s="13" t="s">
        <v>394</v>
      </c>
    </row>
    <row r="140" spans="1:13" customFormat="1" ht="22.95" customHeight="1" x14ac:dyDescent="0.25">
      <c r="A140" s="9">
        <v>1</v>
      </c>
      <c r="B140" s="9">
        <v>2</v>
      </c>
      <c r="C140" s="9">
        <v>3</v>
      </c>
      <c r="D140" s="14">
        <v>4</v>
      </c>
      <c r="E140" s="9">
        <v>5</v>
      </c>
      <c r="F140" s="14">
        <v>6</v>
      </c>
      <c r="G140" s="9">
        <v>7</v>
      </c>
      <c r="H140" s="9">
        <v>8</v>
      </c>
      <c r="I140" s="9">
        <v>9</v>
      </c>
      <c r="J140" s="9">
        <v>10</v>
      </c>
      <c r="K140" s="9">
        <v>11</v>
      </c>
      <c r="L140" s="9">
        <v>12</v>
      </c>
      <c r="M140" s="9">
        <v>13</v>
      </c>
    </row>
    <row r="141" spans="1:13" customFormat="1" ht="22.95" customHeight="1" x14ac:dyDescent="0.25">
      <c r="A141" s="52" t="str">
        <f>$B$4</f>
        <v>januar 2024</v>
      </c>
      <c r="B141" s="54"/>
      <c r="C141" s="56">
        <f>IF(B141&gt;1895,B141-1895,0)</f>
        <v>0</v>
      </c>
      <c r="D141" s="15" t="s">
        <v>374</v>
      </c>
      <c r="E141" s="39"/>
      <c r="F141" s="11"/>
      <c r="G141" s="8">
        <f>IFERROR(VLOOKUP(F141,Šifranti!$F$5:$G$48,2,FALSE),0)</f>
        <v>0</v>
      </c>
      <c r="H141" s="36"/>
      <c r="I141" s="25"/>
      <c r="J141" s="40">
        <v>0.87</v>
      </c>
      <c r="K141" s="24">
        <f>IF(C141*H141*I141*J141 &lt;= 1500,C141*H141*I141*J141,1500)</f>
        <v>0</v>
      </c>
      <c r="L141" s="24">
        <f t="shared" ref="L141:L147" si="11">K141*1.161</f>
        <v>0</v>
      </c>
      <c r="M141" s="45"/>
    </row>
    <row r="142" spans="1:13" customFormat="1" ht="22.95" customHeight="1" x14ac:dyDescent="0.25">
      <c r="A142" s="53"/>
      <c r="B142" s="55"/>
      <c r="C142" s="57"/>
      <c r="D142" s="15" t="s">
        <v>375</v>
      </c>
      <c r="E142" s="39"/>
      <c r="F142" s="11"/>
      <c r="G142" s="8">
        <f>IFERROR(VLOOKUP(F142,Šifranti!$F$5:$G$48,2,FALSE),0)</f>
        <v>0</v>
      </c>
      <c r="H142" s="35">
        <f>H141</f>
        <v>0</v>
      </c>
      <c r="I142" s="25"/>
      <c r="J142" s="40">
        <v>0.87</v>
      </c>
      <c r="K142" s="24">
        <f>IF(C141*H142*I142*J142 &lt;= 1500,C141*H142*I142*J142,1500)</f>
        <v>0</v>
      </c>
      <c r="L142" s="24">
        <f t="shared" si="11"/>
        <v>0</v>
      </c>
      <c r="M142" s="46"/>
    </row>
    <row r="143" spans="1:13" customFormat="1" ht="22.95" customHeight="1" x14ac:dyDescent="0.25">
      <c r="A143" s="53"/>
      <c r="B143" s="55"/>
      <c r="C143" s="57"/>
      <c r="D143" s="8" t="s">
        <v>319</v>
      </c>
      <c r="E143" s="39"/>
      <c r="F143" s="11"/>
      <c r="G143" s="8">
        <f>IFERROR(VLOOKUP(F143,Šifranti!$F$49:$G$152,2,FALSE),0)</f>
        <v>0</v>
      </c>
      <c r="H143" s="35">
        <f>H141*1.1</f>
        <v>0</v>
      </c>
      <c r="I143" s="25"/>
      <c r="J143" s="40">
        <v>0.3</v>
      </c>
      <c r="K143" s="24">
        <f>IF(C141*H143*I143*J143 &lt;= 600,C141*H143*I143*J143,600)</f>
        <v>0</v>
      </c>
      <c r="L143" s="24">
        <f t="shared" si="11"/>
        <v>0</v>
      </c>
      <c r="M143" s="46"/>
    </row>
    <row r="144" spans="1:13" customFormat="1" ht="22.95" customHeight="1" x14ac:dyDescent="0.25">
      <c r="A144" s="53"/>
      <c r="B144" s="55"/>
      <c r="C144" s="57"/>
      <c r="D144" s="8" t="s">
        <v>320</v>
      </c>
      <c r="E144" s="39"/>
      <c r="F144" s="11"/>
      <c r="G144" s="8">
        <f>IFERROR(VLOOKUP(F144,Šifranti!$F$49:$G$152,2,FALSE),0)</f>
        <v>0</v>
      </c>
      <c r="H144" s="35">
        <f>H141*1.1</f>
        <v>0</v>
      </c>
      <c r="I144" s="25"/>
      <c r="J144" s="40">
        <v>0.3</v>
      </c>
      <c r="K144" s="24">
        <f>IF(C141*H144*I144*J144 &lt;= 600,C141*H144*I144*J144,600)</f>
        <v>0</v>
      </c>
      <c r="L144" s="24">
        <f t="shared" si="11"/>
        <v>0</v>
      </c>
      <c r="M144" s="46"/>
    </row>
    <row r="145" spans="1:13" customFormat="1" ht="22.95" customHeight="1" x14ac:dyDescent="0.25">
      <c r="A145" s="53"/>
      <c r="B145" s="55"/>
      <c r="C145" s="57"/>
      <c r="D145" s="8" t="s">
        <v>368</v>
      </c>
      <c r="E145" s="39"/>
      <c r="F145" s="11"/>
      <c r="G145" s="8">
        <f>IFERROR(VLOOKUP(F145,Šifranti!$F$49:$G$152,2,FALSE),0)</f>
        <v>0</v>
      </c>
      <c r="H145" s="35">
        <f>H141*1.1</f>
        <v>0</v>
      </c>
      <c r="I145" s="25"/>
      <c r="J145" s="40">
        <v>0.3</v>
      </c>
      <c r="K145" s="24">
        <f>IF(C141*H145*I145*J145 &lt;= 600,C141*H145*I145*J145,600)</f>
        <v>0</v>
      </c>
      <c r="L145" s="24">
        <f t="shared" si="11"/>
        <v>0</v>
      </c>
      <c r="M145" s="46"/>
    </row>
    <row r="146" spans="1:13" customFormat="1" ht="23.4" customHeight="1" x14ac:dyDescent="0.25">
      <c r="A146" s="53"/>
      <c r="B146" s="55"/>
      <c r="C146" s="57"/>
      <c r="D146" s="8" t="s">
        <v>369</v>
      </c>
      <c r="E146" s="39"/>
      <c r="F146" s="11"/>
      <c r="G146" s="8">
        <f>IFERROR(VLOOKUP(F146,Šifranti!$F$49:$G$152,2,FALSE),0)</f>
        <v>0</v>
      </c>
      <c r="H146" s="35">
        <f>H141*1.1</f>
        <v>0</v>
      </c>
      <c r="I146" s="25"/>
      <c r="J146" s="40">
        <v>0.3</v>
      </c>
      <c r="K146" s="24">
        <f>IF(C141*H146*I146*J146 &lt;= 600,C141*H146*I146*J146,600)</f>
        <v>0</v>
      </c>
      <c r="L146" s="24">
        <f t="shared" si="11"/>
        <v>0</v>
      </c>
      <c r="M146" s="46"/>
    </row>
    <row r="147" spans="1:13" customFormat="1" ht="22.95" customHeight="1" x14ac:dyDescent="0.25">
      <c r="A147" s="53"/>
      <c r="B147" s="55"/>
      <c r="C147" s="57"/>
      <c r="D147" s="8" t="s">
        <v>385</v>
      </c>
      <c r="E147" s="39"/>
      <c r="F147" s="11"/>
      <c r="G147" s="8">
        <f>IFERROR(VLOOKUP(F147,Šifranti!$F$153:$G$156,2,FALSE),0)</f>
        <v>0</v>
      </c>
      <c r="H147" s="34">
        <f>H141*0.3</f>
        <v>0</v>
      </c>
      <c r="I147" s="25"/>
      <c r="J147" s="40">
        <v>0.28999999999999998</v>
      </c>
      <c r="K147" s="24">
        <f>IF(C141*H147*I147*J147 &lt;= 400,C141*H147*I147*J147, 400)</f>
        <v>0</v>
      </c>
      <c r="L147" s="24">
        <f t="shared" si="11"/>
        <v>0</v>
      </c>
      <c r="M147" s="47"/>
    </row>
    <row r="148" spans="1:13" customFormat="1" ht="22.95" customHeight="1" x14ac:dyDescent="0.25">
      <c r="A148" s="26" t="s">
        <v>318</v>
      </c>
      <c r="B148" s="26"/>
      <c r="C148" s="7"/>
      <c r="D148" s="7"/>
      <c r="E148" s="7"/>
      <c r="F148" s="7"/>
      <c r="G148" s="7"/>
      <c r="H148" s="7"/>
      <c r="I148" s="7"/>
      <c r="J148" s="7"/>
      <c r="K148" s="24">
        <f>SUM(K141:K147)</f>
        <v>0</v>
      </c>
      <c r="L148" s="24">
        <f>SUM(L141:L147)</f>
        <v>0</v>
      </c>
      <c r="M148" s="48" t="s">
        <v>395</v>
      </c>
    </row>
    <row r="149" spans="1:13" customFormat="1" ht="22.95" customHeight="1" x14ac:dyDescent="0.25"/>
    <row r="150" spans="1:13" customFormat="1" ht="22.95" customHeight="1" x14ac:dyDescent="0.25">
      <c r="A150" s="18" t="s">
        <v>436</v>
      </c>
      <c r="B150" s="38"/>
      <c r="M150" s="2"/>
    </row>
    <row r="151" spans="1:13" customFormat="1" ht="70.2" customHeight="1" x14ac:dyDescent="0.25">
      <c r="A151" s="8" t="s">
        <v>9</v>
      </c>
      <c r="B151" s="8" t="s">
        <v>321</v>
      </c>
      <c r="C151" s="13" t="s">
        <v>371</v>
      </c>
      <c r="D151" s="8" t="s">
        <v>392</v>
      </c>
      <c r="E151" s="8" t="s">
        <v>6</v>
      </c>
      <c r="F151" s="8" t="s">
        <v>7</v>
      </c>
      <c r="G151" s="8" t="s">
        <v>8</v>
      </c>
      <c r="H151" s="8" t="s">
        <v>386</v>
      </c>
      <c r="I151" s="8" t="s">
        <v>370</v>
      </c>
      <c r="J151" s="8" t="s">
        <v>376</v>
      </c>
      <c r="K151" s="13" t="s">
        <v>373</v>
      </c>
      <c r="L151" s="13" t="s">
        <v>372</v>
      </c>
      <c r="M151" s="13" t="s">
        <v>394</v>
      </c>
    </row>
    <row r="152" spans="1:13" customFormat="1" ht="22.95" customHeight="1" x14ac:dyDescent="0.25">
      <c r="A152" s="9">
        <v>1</v>
      </c>
      <c r="B152" s="9">
        <v>2</v>
      </c>
      <c r="C152" s="9">
        <v>3</v>
      </c>
      <c r="D152" s="14">
        <v>4</v>
      </c>
      <c r="E152" s="9">
        <v>5</v>
      </c>
      <c r="F152" s="14">
        <v>6</v>
      </c>
      <c r="G152" s="9">
        <v>7</v>
      </c>
      <c r="H152" s="9">
        <v>8</v>
      </c>
      <c r="I152" s="9">
        <v>9</v>
      </c>
      <c r="J152" s="9">
        <v>10</v>
      </c>
      <c r="K152" s="9">
        <v>11</v>
      </c>
      <c r="L152" s="9">
        <v>12</v>
      </c>
      <c r="M152" s="9">
        <v>13</v>
      </c>
    </row>
    <row r="153" spans="1:13" customFormat="1" ht="22.95" customHeight="1" x14ac:dyDescent="0.25">
      <c r="A153" s="52" t="str">
        <f>$B$4</f>
        <v>januar 2024</v>
      </c>
      <c r="B153" s="54"/>
      <c r="C153" s="56">
        <f>IF(B153&gt;1895,B153-1895,0)</f>
        <v>0</v>
      </c>
      <c r="D153" s="15" t="s">
        <v>374</v>
      </c>
      <c r="E153" s="39"/>
      <c r="F153" s="11"/>
      <c r="G153" s="8">
        <f>IFERROR(VLOOKUP(F153,Šifranti!$F$5:$G$48,2,FALSE),0)</f>
        <v>0</v>
      </c>
      <c r="H153" s="36"/>
      <c r="I153" s="25"/>
      <c r="J153" s="40">
        <v>0.87</v>
      </c>
      <c r="K153" s="24">
        <f>IF(C153*H153*I153*J153 &lt;= 1500,C153*H153*I153*J153,1500)</f>
        <v>0</v>
      </c>
      <c r="L153" s="24">
        <f t="shared" ref="L153:L159" si="12">K153*1.161</f>
        <v>0</v>
      </c>
      <c r="M153" s="45"/>
    </row>
    <row r="154" spans="1:13" customFormat="1" ht="22.95" customHeight="1" x14ac:dyDescent="0.25">
      <c r="A154" s="53"/>
      <c r="B154" s="55"/>
      <c r="C154" s="57"/>
      <c r="D154" s="15" t="s">
        <v>375</v>
      </c>
      <c r="E154" s="39"/>
      <c r="F154" s="11"/>
      <c r="G154" s="8">
        <f>IFERROR(VLOOKUP(F154,Šifranti!$F$5:$G$48,2,FALSE),0)</f>
        <v>0</v>
      </c>
      <c r="H154" s="35">
        <f>H153</f>
        <v>0</v>
      </c>
      <c r="I154" s="25"/>
      <c r="J154" s="40">
        <v>0.87</v>
      </c>
      <c r="K154" s="24">
        <f>IF(C153*H154*I154*J154 &lt;= 1500,C153*H154*I154*J154,1500)</f>
        <v>0</v>
      </c>
      <c r="L154" s="24">
        <f t="shared" si="12"/>
        <v>0</v>
      </c>
      <c r="M154" s="46"/>
    </row>
    <row r="155" spans="1:13" customFormat="1" ht="22.95" customHeight="1" x14ac:dyDescent="0.25">
      <c r="A155" s="53"/>
      <c r="B155" s="55"/>
      <c r="C155" s="57"/>
      <c r="D155" s="8" t="s">
        <v>319</v>
      </c>
      <c r="E155" s="39"/>
      <c r="F155" s="11"/>
      <c r="G155" s="8">
        <f>IFERROR(VLOOKUP(F155,Šifranti!$F$49:$G$152,2,FALSE),0)</f>
        <v>0</v>
      </c>
      <c r="H155" s="35">
        <f>H153*1.1</f>
        <v>0</v>
      </c>
      <c r="I155" s="25"/>
      <c r="J155" s="40">
        <v>0.3</v>
      </c>
      <c r="K155" s="24">
        <f>IF(C153*H155*I155*J155 &lt;= 600,C153*H155*I155*J155,600)</f>
        <v>0</v>
      </c>
      <c r="L155" s="24">
        <f t="shared" si="12"/>
        <v>0</v>
      </c>
      <c r="M155" s="46"/>
    </row>
    <row r="156" spans="1:13" customFormat="1" ht="22.95" customHeight="1" x14ac:dyDescent="0.25">
      <c r="A156" s="53"/>
      <c r="B156" s="55"/>
      <c r="C156" s="57"/>
      <c r="D156" s="8" t="s">
        <v>320</v>
      </c>
      <c r="E156" s="39"/>
      <c r="F156" s="11"/>
      <c r="G156" s="8">
        <f>IFERROR(VLOOKUP(F156,Šifranti!$F$49:$G$152,2,FALSE),0)</f>
        <v>0</v>
      </c>
      <c r="H156" s="35">
        <f>H153*1.1</f>
        <v>0</v>
      </c>
      <c r="I156" s="25"/>
      <c r="J156" s="40">
        <v>0.3</v>
      </c>
      <c r="K156" s="24">
        <f>IF(C153*H156*I156*J156 &lt;= 600,C153*H156*I156*J156,600)</f>
        <v>0</v>
      </c>
      <c r="L156" s="24">
        <f t="shared" si="12"/>
        <v>0</v>
      </c>
      <c r="M156" s="46"/>
    </row>
    <row r="157" spans="1:13" customFormat="1" ht="22.95" customHeight="1" x14ac:dyDescent="0.25">
      <c r="A157" s="53"/>
      <c r="B157" s="55"/>
      <c r="C157" s="57"/>
      <c r="D157" s="8" t="s">
        <v>368</v>
      </c>
      <c r="E157" s="39"/>
      <c r="F157" s="11"/>
      <c r="G157" s="8">
        <f>IFERROR(VLOOKUP(F157,Šifranti!$F$49:$G$152,2,FALSE),0)</f>
        <v>0</v>
      </c>
      <c r="H157" s="35">
        <f>H153*1.1</f>
        <v>0</v>
      </c>
      <c r="I157" s="25"/>
      <c r="J157" s="40">
        <v>0.3</v>
      </c>
      <c r="K157" s="24">
        <f>IF(C153*H157*I157*J157 &lt;= 600,C153*H157*I157*J157,600)</f>
        <v>0</v>
      </c>
      <c r="L157" s="24">
        <f t="shared" si="12"/>
        <v>0</v>
      </c>
      <c r="M157" s="46"/>
    </row>
    <row r="158" spans="1:13" customFormat="1" ht="22.95" customHeight="1" x14ac:dyDescent="0.25">
      <c r="A158" s="53"/>
      <c r="B158" s="55"/>
      <c r="C158" s="57"/>
      <c r="D158" s="8" t="s">
        <v>369</v>
      </c>
      <c r="E158" s="39"/>
      <c r="F158" s="11"/>
      <c r="G158" s="8">
        <f>IFERROR(VLOOKUP(F158,Šifranti!$F$49:$G$152,2,FALSE),0)</f>
        <v>0</v>
      </c>
      <c r="H158" s="35">
        <f>H153*1.1</f>
        <v>0</v>
      </c>
      <c r="I158" s="25"/>
      <c r="J158" s="40">
        <v>0.3</v>
      </c>
      <c r="K158" s="24">
        <f>IF(C153*H158*I158*J158 &lt;= 600,C153*H158*I158*J158,600)</f>
        <v>0</v>
      </c>
      <c r="L158" s="24">
        <f t="shared" si="12"/>
        <v>0</v>
      </c>
      <c r="M158" s="46"/>
    </row>
    <row r="159" spans="1:13" customFormat="1" ht="22.95" customHeight="1" x14ac:dyDescent="0.25">
      <c r="A159" s="53"/>
      <c r="B159" s="55"/>
      <c r="C159" s="57"/>
      <c r="D159" s="8" t="s">
        <v>385</v>
      </c>
      <c r="E159" s="39"/>
      <c r="F159" s="11"/>
      <c r="G159" s="8">
        <f>IFERROR(VLOOKUP(F159,Šifranti!$F$153:$G$156,2,FALSE),0)</f>
        <v>0</v>
      </c>
      <c r="H159" s="34">
        <f>H153*0.3</f>
        <v>0</v>
      </c>
      <c r="I159" s="25"/>
      <c r="J159" s="40">
        <v>0.28999999999999998</v>
      </c>
      <c r="K159" s="24">
        <f>IF(C153*H159*I159*J159 &lt;= 400,C153*H159*I159*J159, 400)</f>
        <v>0</v>
      </c>
      <c r="L159" s="24">
        <f t="shared" si="12"/>
        <v>0</v>
      </c>
      <c r="M159" s="47"/>
    </row>
    <row r="160" spans="1:13" customFormat="1" ht="22.95" customHeight="1" x14ac:dyDescent="0.25">
      <c r="A160" s="26" t="s">
        <v>318</v>
      </c>
      <c r="B160" s="26"/>
      <c r="C160" s="7"/>
      <c r="D160" s="7"/>
      <c r="E160" s="7"/>
      <c r="F160" s="7"/>
      <c r="G160" s="7"/>
      <c r="H160" s="7"/>
      <c r="I160" s="7"/>
      <c r="J160" s="7"/>
      <c r="K160" s="24">
        <f>SUM(K153:K159)</f>
        <v>0</v>
      </c>
      <c r="L160" s="24">
        <f>SUM(L153:L159)</f>
        <v>0</v>
      </c>
      <c r="M160" s="48" t="s">
        <v>395</v>
      </c>
    </row>
    <row r="161" spans="1:13" customFormat="1" ht="22.95" customHeight="1" x14ac:dyDescent="0.25"/>
    <row r="162" spans="1:13" customFormat="1" ht="22.95" customHeight="1" x14ac:dyDescent="0.25">
      <c r="A162" s="18" t="s">
        <v>437</v>
      </c>
      <c r="B162" s="38"/>
      <c r="M162" s="2"/>
    </row>
    <row r="163" spans="1:13" customFormat="1" ht="70.2" customHeight="1" x14ac:dyDescent="0.25">
      <c r="A163" s="8" t="s">
        <v>9</v>
      </c>
      <c r="B163" s="8" t="s">
        <v>321</v>
      </c>
      <c r="C163" s="13" t="s">
        <v>371</v>
      </c>
      <c r="D163" s="8" t="s">
        <v>392</v>
      </c>
      <c r="E163" s="8" t="s">
        <v>6</v>
      </c>
      <c r="F163" s="8" t="s">
        <v>7</v>
      </c>
      <c r="G163" s="8" t="s">
        <v>8</v>
      </c>
      <c r="H163" s="8" t="s">
        <v>386</v>
      </c>
      <c r="I163" s="8" t="s">
        <v>370</v>
      </c>
      <c r="J163" s="8" t="s">
        <v>376</v>
      </c>
      <c r="K163" s="13" t="s">
        <v>373</v>
      </c>
      <c r="L163" s="13" t="s">
        <v>372</v>
      </c>
      <c r="M163" s="13" t="s">
        <v>394</v>
      </c>
    </row>
    <row r="164" spans="1:13" customFormat="1" ht="22.95" customHeight="1" x14ac:dyDescent="0.25">
      <c r="A164" s="9">
        <v>1</v>
      </c>
      <c r="B164" s="9">
        <v>2</v>
      </c>
      <c r="C164" s="9">
        <v>3</v>
      </c>
      <c r="D164" s="14">
        <v>4</v>
      </c>
      <c r="E164" s="9">
        <v>5</v>
      </c>
      <c r="F164" s="14">
        <v>6</v>
      </c>
      <c r="G164" s="9">
        <v>7</v>
      </c>
      <c r="H164" s="9">
        <v>8</v>
      </c>
      <c r="I164" s="9">
        <v>9</v>
      </c>
      <c r="J164" s="9">
        <v>10</v>
      </c>
      <c r="K164" s="9">
        <v>11</v>
      </c>
      <c r="L164" s="9">
        <v>12</v>
      </c>
      <c r="M164" s="9">
        <v>13</v>
      </c>
    </row>
    <row r="165" spans="1:13" customFormat="1" ht="22.95" customHeight="1" x14ac:dyDescent="0.25">
      <c r="A165" s="52" t="str">
        <f>$B$4</f>
        <v>januar 2024</v>
      </c>
      <c r="B165" s="54"/>
      <c r="C165" s="56">
        <f>IF(B165&gt;1895,B165-1895,0)</f>
        <v>0</v>
      </c>
      <c r="D165" s="15" t="s">
        <v>374</v>
      </c>
      <c r="E165" s="39"/>
      <c r="F165" s="11"/>
      <c r="G165" s="8">
        <f>IFERROR(VLOOKUP(F165,Šifranti!$F$5:$G$48,2,FALSE),0)</f>
        <v>0</v>
      </c>
      <c r="H165" s="36"/>
      <c r="I165" s="25"/>
      <c r="J165" s="40">
        <v>0.87</v>
      </c>
      <c r="K165" s="24">
        <f>IF(C165*H165*I165*J165 &lt;= 1500,C165*H165*I165*J165,1500)</f>
        <v>0</v>
      </c>
      <c r="L165" s="24">
        <f t="shared" ref="L165:L171" si="13">K165*1.161</f>
        <v>0</v>
      </c>
      <c r="M165" s="45"/>
    </row>
    <row r="166" spans="1:13" customFormat="1" ht="22.95" customHeight="1" x14ac:dyDescent="0.25">
      <c r="A166" s="53"/>
      <c r="B166" s="55"/>
      <c r="C166" s="57"/>
      <c r="D166" s="15" t="s">
        <v>375</v>
      </c>
      <c r="E166" s="39"/>
      <c r="F166" s="11"/>
      <c r="G166" s="8">
        <f>IFERROR(VLOOKUP(F166,Šifranti!$F$5:$G$48,2,FALSE),0)</f>
        <v>0</v>
      </c>
      <c r="H166" s="35">
        <f>H165</f>
        <v>0</v>
      </c>
      <c r="I166" s="25"/>
      <c r="J166" s="40">
        <v>0.87</v>
      </c>
      <c r="K166" s="24">
        <f>IF(C165*H166*I166*J166 &lt;= 1500,C165*H166*I166*J166,1500)</f>
        <v>0</v>
      </c>
      <c r="L166" s="24">
        <f t="shared" si="13"/>
        <v>0</v>
      </c>
      <c r="M166" s="46"/>
    </row>
    <row r="167" spans="1:13" customFormat="1" ht="22.95" customHeight="1" x14ac:dyDescent="0.25">
      <c r="A167" s="53"/>
      <c r="B167" s="55"/>
      <c r="C167" s="57"/>
      <c r="D167" s="8" t="s">
        <v>319</v>
      </c>
      <c r="E167" s="39"/>
      <c r="F167" s="11"/>
      <c r="G167" s="8">
        <f>IFERROR(VLOOKUP(F167,Šifranti!$F$49:$G$152,2,FALSE),0)</f>
        <v>0</v>
      </c>
      <c r="H167" s="35">
        <f>H165*1.1</f>
        <v>0</v>
      </c>
      <c r="I167" s="25"/>
      <c r="J167" s="40">
        <v>0.3</v>
      </c>
      <c r="K167" s="24">
        <f>IF(C165*H167*I167*J167 &lt;= 600,C165*H167*I167*J167,600)</f>
        <v>0</v>
      </c>
      <c r="L167" s="24">
        <f t="shared" si="13"/>
        <v>0</v>
      </c>
      <c r="M167" s="46"/>
    </row>
    <row r="168" spans="1:13" customFormat="1" ht="22.95" customHeight="1" x14ac:dyDescent="0.25">
      <c r="A168" s="53"/>
      <c r="B168" s="55"/>
      <c r="C168" s="57"/>
      <c r="D168" s="8" t="s">
        <v>320</v>
      </c>
      <c r="E168" s="39"/>
      <c r="F168" s="11"/>
      <c r="G168" s="8">
        <f>IFERROR(VLOOKUP(F168,Šifranti!$F$49:$G$152,2,FALSE),0)</f>
        <v>0</v>
      </c>
      <c r="H168" s="35">
        <f>H165*1.1</f>
        <v>0</v>
      </c>
      <c r="I168" s="25"/>
      <c r="J168" s="40">
        <v>0.3</v>
      </c>
      <c r="K168" s="24">
        <f>IF(C165*H168*I168*J168 &lt;= 600,C165*H168*I168*J168,600)</f>
        <v>0</v>
      </c>
      <c r="L168" s="24">
        <f t="shared" si="13"/>
        <v>0</v>
      </c>
      <c r="M168" s="46"/>
    </row>
    <row r="169" spans="1:13" customFormat="1" ht="22.95" customHeight="1" x14ac:dyDescent="0.25">
      <c r="A169" s="53"/>
      <c r="B169" s="55"/>
      <c r="C169" s="57"/>
      <c r="D169" s="8" t="s">
        <v>368</v>
      </c>
      <c r="E169" s="39"/>
      <c r="F169" s="11"/>
      <c r="G169" s="8">
        <f>IFERROR(VLOOKUP(F169,Šifranti!$F$49:$G$152,2,FALSE),0)</f>
        <v>0</v>
      </c>
      <c r="H169" s="35">
        <f>H165*1.1</f>
        <v>0</v>
      </c>
      <c r="I169" s="25"/>
      <c r="J169" s="40">
        <v>0.3</v>
      </c>
      <c r="K169" s="24">
        <f>IF(C165*H169*I169*J169 &lt;= 600,C165*H169*I169*J169,600)</f>
        <v>0</v>
      </c>
      <c r="L169" s="24">
        <f t="shared" si="13"/>
        <v>0</v>
      </c>
      <c r="M169" s="46"/>
    </row>
    <row r="170" spans="1:13" customFormat="1" ht="22.95" customHeight="1" x14ac:dyDescent="0.25">
      <c r="A170" s="53"/>
      <c r="B170" s="55"/>
      <c r="C170" s="57"/>
      <c r="D170" s="8" t="s">
        <v>369</v>
      </c>
      <c r="E170" s="39"/>
      <c r="F170" s="11"/>
      <c r="G170" s="8">
        <f>IFERROR(VLOOKUP(F170,Šifranti!$F$49:$G$152,2,FALSE),0)</f>
        <v>0</v>
      </c>
      <c r="H170" s="35">
        <f>H165*1.1</f>
        <v>0</v>
      </c>
      <c r="I170" s="25"/>
      <c r="J170" s="40">
        <v>0.3</v>
      </c>
      <c r="K170" s="24">
        <f>IF(C165*H170*I170*J170 &lt;= 600,C165*H170*I170*J170,600)</f>
        <v>0</v>
      </c>
      <c r="L170" s="24">
        <f t="shared" si="13"/>
        <v>0</v>
      </c>
      <c r="M170" s="46"/>
    </row>
    <row r="171" spans="1:13" customFormat="1" ht="22.95" customHeight="1" x14ac:dyDescent="0.25">
      <c r="A171" s="53"/>
      <c r="B171" s="55"/>
      <c r="C171" s="57"/>
      <c r="D171" s="8" t="s">
        <v>385</v>
      </c>
      <c r="E171" s="39"/>
      <c r="F171" s="11"/>
      <c r="G171" s="8">
        <f>IFERROR(VLOOKUP(F171,Šifranti!$F$153:$G$156,2,FALSE),0)</f>
        <v>0</v>
      </c>
      <c r="H171" s="34">
        <f>H165*0.3</f>
        <v>0</v>
      </c>
      <c r="I171" s="25"/>
      <c r="J171" s="40">
        <v>0.28999999999999998</v>
      </c>
      <c r="K171" s="24">
        <f>IF(C165*H171*I171*J171 &lt;= 400,C165*H171*I171*J171, 400)</f>
        <v>0</v>
      </c>
      <c r="L171" s="24">
        <f t="shared" si="13"/>
        <v>0</v>
      </c>
      <c r="M171" s="47"/>
    </row>
    <row r="172" spans="1:13" customFormat="1" ht="22.95" customHeight="1" x14ac:dyDescent="0.25">
      <c r="A172" s="26" t="s">
        <v>318</v>
      </c>
      <c r="B172" s="26"/>
      <c r="C172" s="7"/>
      <c r="D172" s="7"/>
      <c r="E172" s="7"/>
      <c r="F172" s="7"/>
      <c r="G172" s="7"/>
      <c r="H172" s="7"/>
      <c r="I172" s="7"/>
      <c r="J172" s="7"/>
      <c r="K172" s="24">
        <f>SUM(K165:K171)</f>
        <v>0</v>
      </c>
      <c r="L172" s="24">
        <f>SUM(L165:L171)</f>
        <v>0</v>
      </c>
      <c r="M172" s="48" t="s">
        <v>395</v>
      </c>
    </row>
    <row r="173" spans="1:13" customFormat="1" ht="22.95" customHeight="1" x14ac:dyDescent="0.25"/>
    <row r="174" spans="1:13" customFormat="1" ht="22.95" customHeight="1" x14ac:dyDescent="0.25">
      <c r="A174" s="18" t="s">
        <v>438</v>
      </c>
      <c r="B174" s="38"/>
      <c r="M174" s="2"/>
    </row>
    <row r="175" spans="1:13" customFormat="1" ht="70.2" customHeight="1" x14ac:dyDescent="0.25">
      <c r="A175" s="8" t="s">
        <v>9</v>
      </c>
      <c r="B175" s="8" t="s">
        <v>321</v>
      </c>
      <c r="C175" s="13" t="s">
        <v>371</v>
      </c>
      <c r="D175" s="8" t="s">
        <v>392</v>
      </c>
      <c r="E175" s="8" t="s">
        <v>6</v>
      </c>
      <c r="F175" s="8" t="s">
        <v>7</v>
      </c>
      <c r="G175" s="8" t="s">
        <v>8</v>
      </c>
      <c r="H175" s="8" t="s">
        <v>386</v>
      </c>
      <c r="I175" s="8" t="s">
        <v>370</v>
      </c>
      <c r="J175" s="8" t="s">
        <v>376</v>
      </c>
      <c r="K175" s="13" t="s">
        <v>373</v>
      </c>
      <c r="L175" s="13" t="s">
        <v>372</v>
      </c>
      <c r="M175" s="13" t="s">
        <v>394</v>
      </c>
    </row>
    <row r="176" spans="1:13" customFormat="1" ht="22.95" customHeight="1" x14ac:dyDescent="0.25">
      <c r="A176" s="9">
        <v>1</v>
      </c>
      <c r="B176" s="9">
        <v>2</v>
      </c>
      <c r="C176" s="9">
        <v>3</v>
      </c>
      <c r="D176" s="14">
        <v>4</v>
      </c>
      <c r="E176" s="9">
        <v>5</v>
      </c>
      <c r="F176" s="14">
        <v>6</v>
      </c>
      <c r="G176" s="9">
        <v>7</v>
      </c>
      <c r="H176" s="9">
        <v>8</v>
      </c>
      <c r="I176" s="9">
        <v>9</v>
      </c>
      <c r="J176" s="9">
        <v>10</v>
      </c>
      <c r="K176" s="9">
        <v>11</v>
      </c>
      <c r="L176" s="9">
        <v>12</v>
      </c>
      <c r="M176" s="9">
        <v>13</v>
      </c>
    </row>
    <row r="177" spans="1:13" customFormat="1" ht="22.95" customHeight="1" x14ac:dyDescent="0.25">
      <c r="A177" s="52" t="str">
        <f>$B$4</f>
        <v>januar 2024</v>
      </c>
      <c r="B177" s="54"/>
      <c r="C177" s="56">
        <f>IF(B177&gt;1895,B177-1895,0)</f>
        <v>0</v>
      </c>
      <c r="D177" s="15" t="s">
        <v>374</v>
      </c>
      <c r="E177" s="39"/>
      <c r="F177" s="11"/>
      <c r="G177" s="8">
        <f>IFERROR(VLOOKUP(F177,Šifranti!$F$5:$G$48,2,FALSE),0)</f>
        <v>0</v>
      </c>
      <c r="H177" s="36"/>
      <c r="I177" s="25"/>
      <c r="J177" s="40">
        <v>0.87</v>
      </c>
      <c r="K177" s="24">
        <f>IF(C177*H177*I177*J177 &lt;= 1500,C177*H177*I177*J177,1500)</f>
        <v>0</v>
      </c>
      <c r="L177" s="24">
        <f t="shared" ref="L177:L183" si="14">K177*1.161</f>
        <v>0</v>
      </c>
      <c r="M177" s="45"/>
    </row>
    <row r="178" spans="1:13" customFormat="1" ht="22.95" customHeight="1" x14ac:dyDescent="0.25">
      <c r="A178" s="53"/>
      <c r="B178" s="55"/>
      <c r="C178" s="57"/>
      <c r="D178" s="15" t="s">
        <v>375</v>
      </c>
      <c r="E178" s="39"/>
      <c r="F178" s="11"/>
      <c r="G178" s="8">
        <f>IFERROR(VLOOKUP(F178,Šifranti!$F$5:$G$48,2,FALSE),0)</f>
        <v>0</v>
      </c>
      <c r="H178" s="35">
        <f>H177</f>
        <v>0</v>
      </c>
      <c r="I178" s="25"/>
      <c r="J178" s="40">
        <v>0.87</v>
      </c>
      <c r="K178" s="24">
        <f>IF(C177*H178*I178*J178 &lt;= 1500,C177*H178*I178*J178,1500)</f>
        <v>0</v>
      </c>
      <c r="L178" s="24">
        <f t="shared" si="14"/>
        <v>0</v>
      </c>
      <c r="M178" s="46"/>
    </row>
    <row r="179" spans="1:13" customFormat="1" ht="22.95" customHeight="1" x14ac:dyDescent="0.25">
      <c r="A179" s="53"/>
      <c r="B179" s="55"/>
      <c r="C179" s="57"/>
      <c r="D179" s="8" t="s">
        <v>319</v>
      </c>
      <c r="E179" s="39"/>
      <c r="F179" s="11"/>
      <c r="G179" s="8">
        <f>IFERROR(VLOOKUP(F179,Šifranti!$F$49:$G$152,2,FALSE),0)</f>
        <v>0</v>
      </c>
      <c r="H179" s="35">
        <f>H177*1.1</f>
        <v>0</v>
      </c>
      <c r="I179" s="25"/>
      <c r="J179" s="40">
        <v>0.3</v>
      </c>
      <c r="K179" s="24">
        <f>IF(C177*H179*I179*J179 &lt;= 600,C177*H179*I179*J179,600)</f>
        <v>0</v>
      </c>
      <c r="L179" s="24">
        <f t="shared" si="14"/>
        <v>0</v>
      </c>
      <c r="M179" s="46"/>
    </row>
    <row r="180" spans="1:13" customFormat="1" ht="22.95" customHeight="1" x14ac:dyDescent="0.25">
      <c r="A180" s="53"/>
      <c r="B180" s="55"/>
      <c r="C180" s="57"/>
      <c r="D180" s="8" t="s">
        <v>320</v>
      </c>
      <c r="E180" s="39"/>
      <c r="F180" s="11"/>
      <c r="G180" s="8">
        <f>IFERROR(VLOOKUP(F180,Šifranti!$F$49:$G$152,2,FALSE),0)</f>
        <v>0</v>
      </c>
      <c r="H180" s="35">
        <f>H177*1.1</f>
        <v>0</v>
      </c>
      <c r="I180" s="25"/>
      <c r="J180" s="40">
        <v>0.3</v>
      </c>
      <c r="K180" s="24">
        <f>IF(C177*H180*I180*J180 &lt;= 600,C177*H180*I180*J180,600)</f>
        <v>0</v>
      </c>
      <c r="L180" s="24">
        <f t="shared" si="14"/>
        <v>0</v>
      </c>
      <c r="M180" s="46"/>
    </row>
    <row r="181" spans="1:13" customFormat="1" ht="22.95" customHeight="1" x14ac:dyDescent="0.25">
      <c r="A181" s="53"/>
      <c r="B181" s="55"/>
      <c r="C181" s="57"/>
      <c r="D181" s="8" t="s">
        <v>368</v>
      </c>
      <c r="E181" s="39"/>
      <c r="F181" s="11"/>
      <c r="G181" s="8">
        <f>IFERROR(VLOOKUP(F181,Šifranti!$F$49:$G$152,2,FALSE),0)</f>
        <v>0</v>
      </c>
      <c r="H181" s="35">
        <f>H177*1.1</f>
        <v>0</v>
      </c>
      <c r="I181" s="25"/>
      <c r="J181" s="40">
        <v>0.3</v>
      </c>
      <c r="K181" s="24">
        <f>IF(C177*H181*I181*J181 &lt;= 600,C177*H181*I181*J181,600)</f>
        <v>0</v>
      </c>
      <c r="L181" s="24">
        <f t="shared" si="14"/>
        <v>0</v>
      </c>
      <c r="M181" s="46"/>
    </row>
    <row r="182" spans="1:13" customFormat="1" ht="22.95" customHeight="1" x14ac:dyDescent="0.25">
      <c r="A182" s="53"/>
      <c r="B182" s="55"/>
      <c r="C182" s="57"/>
      <c r="D182" s="8" t="s">
        <v>369</v>
      </c>
      <c r="E182" s="39"/>
      <c r="F182" s="11"/>
      <c r="G182" s="8">
        <f>IFERROR(VLOOKUP(F182,Šifranti!$F$49:$G$152,2,FALSE),0)</f>
        <v>0</v>
      </c>
      <c r="H182" s="35">
        <f>H177*1.1</f>
        <v>0</v>
      </c>
      <c r="I182" s="25"/>
      <c r="J182" s="40">
        <v>0.3</v>
      </c>
      <c r="K182" s="24">
        <f>IF(C177*H182*I182*J182 &lt;= 600,C177*H182*I182*J182,600)</f>
        <v>0</v>
      </c>
      <c r="L182" s="24">
        <f t="shared" si="14"/>
        <v>0</v>
      </c>
      <c r="M182" s="46"/>
    </row>
    <row r="183" spans="1:13" customFormat="1" ht="22.95" customHeight="1" x14ac:dyDescent="0.25">
      <c r="A183" s="53"/>
      <c r="B183" s="55"/>
      <c r="C183" s="57"/>
      <c r="D183" s="8" t="s">
        <v>385</v>
      </c>
      <c r="E183" s="39"/>
      <c r="F183" s="11"/>
      <c r="G183" s="8">
        <f>IFERROR(VLOOKUP(F183,Šifranti!$F$153:$G$156,2,FALSE),0)</f>
        <v>0</v>
      </c>
      <c r="H183" s="34">
        <f>H177*0.3</f>
        <v>0</v>
      </c>
      <c r="I183" s="25"/>
      <c r="J183" s="40">
        <v>0.28999999999999998</v>
      </c>
      <c r="K183" s="24">
        <f>IF(C177*H183*I183*J183 &lt;= 400,C177*H183*I183*J183, 400)</f>
        <v>0</v>
      </c>
      <c r="L183" s="24">
        <f t="shared" si="14"/>
        <v>0</v>
      </c>
      <c r="M183" s="47"/>
    </row>
    <row r="184" spans="1:13" customFormat="1" ht="22.95" customHeight="1" x14ac:dyDescent="0.25">
      <c r="A184" s="26" t="s">
        <v>318</v>
      </c>
      <c r="B184" s="26"/>
      <c r="C184" s="7"/>
      <c r="D184" s="7"/>
      <c r="E184" s="7"/>
      <c r="F184" s="7"/>
      <c r="G184" s="7"/>
      <c r="H184" s="7"/>
      <c r="I184" s="7"/>
      <c r="J184" s="7"/>
      <c r="K184" s="24">
        <f>SUM(K177:K183)</f>
        <v>0</v>
      </c>
      <c r="L184" s="24">
        <f>SUM(L177:L183)</f>
        <v>0</v>
      </c>
      <c r="M184" s="48" t="s">
        <v>395</v>
      </c>
    </row>
    <row r="185" spans="1:13" customFormat="1" ht="22.95" customHeight="1" x14ac:dyDescent="0.25"/>
    <row r="186" spans="1:13" customFormat="1" ht="22.95" customHeight="1" x14ac:dyDescent="0.25">
      <c r="A186" s="18" t="s">
        <v>439</v>
      </c>
      <c r="B186" s="38"/>
      <c r="M186" s="2"/>
    </row>
    <row r="187" spans="1:13" customFormat="1" ht="70.2" customHeight="1" x14ac:dyDescent="0.25">
      <c r="A187" s="8" t="s">
        <v>9</v>
      </c>
      <c r="B187" s="8" t="s">
        <v>321</v>
      </c>
      <c r="C187" s="13" t="s">
        <v>371</v>
      </c>
      <c r="D187" s="8" t="s">
        <v>392</v>
      </c>
      <c r="E187" s="8" t="s">
        <v>6</v>
      </c>
      <c r="F187" s="8" t="s">
        <v>7</v>
      </c>
      <c r="G187" s="8" t="s">
        <v>8</v>
      </c>
      <c r="H187" s="8" t="s">
        <v>386</v>
      </c>
      <c r="I187" s="8" t="s">
        <v>370</v>
      </c>
      <c r="J187" s="8" t="s">
        <v>376</v>
      </c>
      <c r="K187" s="13" t="s">
        <v>373</v>
      </c>
      <c r="L187" s="13" t="s">
        <v>372</v>
      </c>
      <c r="M187" s="13" t="s">
        <v>394</v>
      </c>
    </row>
    <row r="188" spans="1:13" customFormat="1" ht="22.95" customHeight="1" x14ac:dyDescent="0.25">
      <c r="A188" s="9">
        <v>1</v>
      </c>
      <c r="B188" s="9">
        <v>2</v>
      </c>
      <c r="C188" s="9">
        <v>3</v>
      </c>
      <c r="D188" s="14">
        <v>4</v>
      </c>
      <c r="E188" s="9">
        <v>5</v>
      </c>
      <c r="F188" s="14">
        <v>6</v>
      </c>
      <c r="G188" s="9">
        <v>7</v>
      </c>
      <c r="H188" s="9">
        <v>8</v>
      </c>
      <c r="I188" s="9">
        <v>9</v>
      </c>
      <c r="J188" s="9">
        <v>10</v>
      </c>
      <c r="K188" s="9">
        <v>11</v>
      </c>
      <c r="L188" s="9">
        <v>12</v>
      </c>
      <c r="M188" s="9">
        <v>13</v>
      </c>
    </row>
    <row r="189" spans="1:13" customFormat="1" ht="22.95" customHeight="1" x14ac:dyDescent="0.25">
      <c r="A189" s="52" t="str">
        <f>$B$4</f>
        <v>januar 2024</v>
      </c>
      <c r="B189" s="54"/>
      <c r="C189" s="56">
        <f>IF(B189&gt;1895,B189-1895,0)</f>
        <v>0</v>
      </c>
      <c r="D189" s="15" t="s">
        <v>374</v>
      </c>
      <c r="E189" s="39"/>
      <c r="F189" s="11"/>
      <c r="G189" s="8">
        <f>IFERROR(VLOOKUP(F189,Šifranti!$F$5:$G$48,2,FALSE),0)</f>
        <v>0</v>
      </c>
      <c r="H189" s="36"/>
      <c r="I189" s="25"/>
      <c r="J189" s="40">
        <v>0.87</v>
      </c>
      <c r="K189" s="24">
        <f>IF(C189*H189*I189*J189 &lt;= 1500,C189*H189*I189*J189,1500)</f>
        <v>0</v>
      </c>
      <c r="L189" s="24">
        <f t="shared" ref="L189:L195" si="15">K189*1.161</f>
        <v>0</v>
      </c>
      <c r="M189" s="45"/>
    </row>
    <row r="190" spans="1:13" customFormat="1" ht="22.95" customHeight="1" x14ac:dyDescent="0.25">
      <c r="A190" s="53"/>
      <c r="B190" s="55"/>
      <c r="C190" s="57"/>
      <c r="D190" s="15" t="s">
        <v>375</v>
      </c>
      <c r="E190" s="39"/>
      <c r="F190" s="11"/>
      <c r="G190" s="8">
        <f>IFERROR(VLOOKUP(F190,Šifranti!$F$5:$G$48,2,FALSE),0)</f>
        <v>0</v>
      </c>
      <c r="H190" s="35">
        <f>H189</f>
        <v>0</v>
      </c>
      <c r="I190" s="25"/>
      <c r="J190" s="40">
        <v>0.87</v>
      </c>
      <c r="K190" s="24">
        <f>IF(C189*H190*I190*J190 &lt;= 1500,C189*H190*I190*J190,1500)</f>
        <v>0</v>
      </c>
      <c r="L190" s="24">
        <f t="shared" si="15"/>
        <v>0</v>
      </c>
      <c r="M190" s="46"/>
    </row>
    <row r="191" spans="1:13" customFormat="1" ht="22.95" customHeight="1" x14ac:dyDescent="0.25">
      <c r="A191" s="53"/>
      <c r="B191" s="55"/>
      <c r="C191" s="57"/>
      <c r="D191" s="8" t="s">
        <v>319</v>
      </c>
      <c r="E191" s="39"/>
      <c r="F191" s="11"/>
      <c r="G191" s="8">
        <f>IFERROR(VLOOKUP(F191,Šifranti!$F$49:$G$152,2,FALSE),0)</f>
        <v>0</v>
      </c>
      <c r="H191" s="35">
        <f>H189*1.1</f>
        <v>0</v>
      </c>
      <c r="I191" s="25"/>
      <c r="J191" s="40">
        <v>0.3</v>
      </c>
      <c r="K191" s="24">
        <f>IF(C189*H191*I191*J191 &lt;= 600,C189*H191*I191*J191,600)</f>
        <v>0</v>
      </c>
      <c r="L191" s="24">
        <f t="shared" si="15"/>
        <v>0</v>
      </c>
      <c r="M191" s="46"/>
    </row>
    <row r="192" spans="1:13" customFormat="1" ht="22.95" customHeight="1" x14ac:dyDescent="0.25">
      <c r="A192" s="53"/>
      <c r="B192" s="55"/>
      <c r="C192" s="57"/>
      <c r="D192" s="8" t="s">
        <v>320</v>
      </c>
      <c r="E192" s="39"/>
      <c r="F192" s="11"/>
      <c r="G192" s="8">
        <f>IFERROR(VLOOKUP(F192,Šifranti!$F$49:$G$152,2,FALSE),0)</f>
        <v>0</v>
      </c>
      <c r="H192" s="35">
        <f>H189*1.1</f>
        <v>0</v>
      </c>
      <c r="I192" s="25"/>
      <c r="J192" s="40">
        <v>0.3</v>
      </c>
      <c r="K192" s="24">
        <f>IF(C189*H192*I192*J192 &lt;= 600,C189*H192*I192*J192,600)</f>
        <v>0</v>
      </c>
      <c r="L192" s="24">
        <f t="shared" si="15"/>
        <v>0</v>
      </c>
      <c r="M192" s="46"/>
    </row>
    <row r="193" spans="1:13" customFormat="1" ht="22.95" customHeight="1" x14ac:dyDescent="0.25">
      <c r="A193" s="53"/>
      <c r="B193" s="55"/>
      <c r="C193" s="57"/>
      <c r="D193" s="8" t="s">
        <v>368</v>
      </c>
      <c r="E193" s="39"/>
      <c r="F193" s="11"/>
      <c r="G193" s="8">
        <f>IFERROR(VLOOKUP(F193,Šifranti!$F$49:$G$152,2,FALSE),0)</f>
        <v>0</v>
      </c>
      <c r="H193" s="35">
        <f>H189*1.1</f>
        <v>0</v>
      </c>
      <c r="I193" s="25"/>
      <c r="J193" s="40">
        <v>0.3</v>
      </c>
      <c r="K193" s="24">
        <f>IF(C189*H193*I193*J193 &lt;= 600,C189*H193*I193*J193,600)</f>
        <v>0</v>
      </c>
      <c r="L193" s="24">
        <f t="shared" si="15"/>
        <v>0</v>
      </c>
      <c r="M193" s="46"/>
    </row>
    <row r="194" spans="1:13" customFormat="1" ht="22.95" customHeight="1" x14ac:dyDescent="0.25">
      <c r="A194" s="53"/>
      <c r="B194" s="55"/>
      <c r="C194" s="57"/>
      <c r="D194" s="8" t="s">
        <v>369</v>
      </c>
      <c r="E194" s="39"/>
      <c r="F194" s="11"/>
      <c r="G194" s="8">
        <f>IFERROR(VLOOKUP(F194,Šifranti!$F$49:$G$152,2,FALSE),0)</f>
        <v>0</v>
      </c>
      <c r="H194" s="35">
        <f>H189*1.1</f>
        <v>0</v>
      </c>
      <c r="I194" s="25"/>
      <c r="J194" s="40">
        <v>0.3</v>
      </c>
      <c r="K194" s="24">
        <f>IF(C189*H194*I194*J194 &lt;= 600,C189*H194*I194*J194,600)</f>
        <v>0</v>
      </c>
      <c r="L194" s="24">
        <f t="shared" si="15"/>
        <v>0</v>
      </c>
      <c r="M194" s="46"/>
    </row>
    <row r="195" spans="1:13" customFormat="1" ht="22.95" customHeight="1" x14ac:dyDescent="0.25">
      <c r="A195" s="53"/>
      <c r="B195" s="55"/>
      <c r="C195" s="57"/>
      <c r="D195" s="8" t="s">
        <v>385</v>
      </c>
      <c r="E195" s="39"/>
      <c r="F195" s="11"/>
      <c r="G195" s="8">
        <f>IFERROR(VLOOKUP(F195,Šifranti!$F$153:$G$156,2,FALSE),0)</f>
        <v>0</v>
      </c>
      <c r="H195" s="34">
        <f>H189*0.3</f>
        <v>0</v>
      </c>
      <c r="I195" s="25"/>
      <c r="J195" s="40">
        <v>0.28999999999999998</v>
      </c>
      <c r="K195" s="24">
        <f>IF(C189*H195*I195*J195 &lt;= 400,C189*H195*I195*J195, 400)</f>
        <v>0</v>
      </c>
      <c r="L195" s="24">
        <f t="shared" si="15"/>
        <v>0</v>
      </c>
      <c r="M195" s="47"/>
    </row>
    <row r="196" spans="1:13" customFormat="1" ht="22.95" customHeight="1" x14ac:dyDescent="0.25">
      <c r="A196" s="26" t="s">
        <v>318</v>
      </c>
      <c r="B196" s="26"/>
      <c r="C196" s="7"/>
      <c r="D196" s="7"/>
      <c r="E196" s="7"/>
      <c r="F196" s="7"/>
      <c r="G196" s="7"/>
      <c r="H196" s="7"/>
      <c r="I196" s="7"/>
      <c r="J196" s="7"/>
      <c r="K196" s="24">
        <f>SUM(K189:K195)</f>
        <v>0</v>
      </c>
      <c r="L196" s="24">
        <f>SUM(L189:L195)</f>
        <v>0</v>
      </c>
      <c r="M196" s="48" t="s">
        <v>395</v>
      </c>
    </row>
    <row r="197" spans="1:13" customFormat="1" ht="22.95" customHeight="1" x14ac:dyDescent="0.25"/>
    <row r="198" spans="1:13" customFormat="1" ht="22.95" customHeight="1" x14ac:dyDescent="0.25">
      <c r="A198" s="18" t="s">
        <v>440</v>
      </c>
      <c r="B198" s="38"/>
      <c r="M198" s="2"/>
    </row>
    <row r="199" spans="1:13" customFormat="1" ht="60.6" customHeight="1" x14ac:dyDescent="0.25">
      <c r="A199" s="8" t="s">
        <v>9</v>
      </c>
      <c r="B199" s="8" t="s">
        <v>321</v>
      </c>
      <c r="C199" s="13" t="s">
        <v>371</v>
      </c>
      <c r="D199" s="8" t="s">
        <v>392</v>
      </c>
      <c r="E199" s="8" t="s">
        <v>6</v>
      </c>
      <c r="F199" s="8" t="s">
        <v>7</v>
      </c>
      <c r="G199" s="8" t="s">
        <v>8</v>
      </c>
      <c r="H199" s="8" t="s">
        <v>386</v>
      </c>
      <c r="I199" s="8" t="s">
        <v>370</v>
      </c>
      <c r="J199" s="8" t="s">
        <v>376</v>
      </c>
      <c r="K199" s="13" t="s">
        <v>373</v>
      </c>
      <c r="L199" s="13" t="s">
        <v>372</v>
      </c>
      <c r="M199" s="13" t="s">
        <v>394</v>
      </c>
    </row>
    <row r="200" spans="1:13" customFormat="1" ht="22.95" customHeight="1" x14ac:dyDescent="0.25">
      <c r="A200" s="9">
        <v>1</v>
      </c>
      <c r="B200" s="9">
        <v>2</v>
      </c>
      <c r="C200" s="9">
        <v>3</v>
      </c>
      <c r="D200" s="14">
        <v>4</v>
      </c>
      <c r="E200" s="9">
        <v>5</v>
      </c>
      <c r="F200" s="14">
        <v>6</v>
      </c>
      <c r="G200" s="9">
        <v>7</v>
      </c>
      <c r="H200" s="9">
        <v>8</v>
      </c>
      <c r="I200" s="9">
        <v>9</v>
      </c>
      <c r="J200" s="9">
        <v>10</v>
      </c>
      <c r="K200" s="9">
        <v>11</v>
      </c>
      <c r="L200" s="9">
        <v>12</v>
      </c>
      <c r="M200" s="9">
        <v>13</v>
      </c>
    </row>
    <row r="201" spans="1:13" customFormat="1" ht="22.95" customHeight="1" x14ac:dyDescent="0.25">
      <c r="A201" s="52" t="str">
        <f>$B$4</f>
        <v>januar 2024</v>
      </c>
      <c r="B201" s="54"/>
      <c r="C201" s="56">
        <f>IF(B201&gt;1895,B201-1895,0)</f>
        <v>0</v>
      </c>
      <c r="D201" s="15" t="s">
        <v>374</v>
      </c>
      <c r="E201" s="39"/>
      <c r="F201" s="11"/>
      <c r="G201" s="8">
        <f>IFERROR(VLOOKUP(F201,Šifranti!$F$5:$G$48,2,FALSE),0)</f>
        <v>0</v>
      </c>
      <c r="H201" s="36"/>
      <c r="I201" s="25"/>
      <c r="J201" s="40">
        <v>0.87</v>
      </c>
      <c r="K201" s="24">
        <f>IF(C201*H201*I201*J201 &lt;= 1500,C201*H201*I201*J201,1500)</f>
        <v>0</v>
      </c>
      <c r="L201" s="24">
        <f t="shared" ref="L201:L207" si="16">K201*1.161</f>
        <v>0</v>
      </c>
      <c r="M201" s="45"/>
    </row>
    <row r="202" spans="1:13" customFormat="1" ht="22.95" customHeight="1" x14ac:dyDescent="0.25">
      <c r="A202" s="53"/>
      <c r="B202" s="55"/>
      <c r="C202" s="57"/>
      <c r="D202" s="15" t="s">
        <v>375</v>
      </c>
      <c r="E202" s="39"/>
      <c r="F202" s="11"/>
      <c r="G202" s="8">
        <f>IFERROR(VLOOKUP(F202,Šifranti!$F$5:$G$48,2,FALSE),0)</f>
        <v>0</v>
      </c>
      <c r="H202" s="35">
        <f>H201</f>
        <v>0</v>
      </c>
      <c r="I202" s="25"/>
      <c r="J202" s="40">
        <v>0.87</v>
      </c>
      <c r="K202" s="24">
        <f>IF(C201*H202*I202*J202 &lt;= 1500,C201*H202*I202*J202,1500)</f>
        <v>0</v>
      </c>
      <c r="L202" s="24">
        <f t="shared" si="16"/>
        <v>0</v>
      </c>
      <c r="M202" s="46"/>
    </row>
    <row r="203" spans="1:13" customFormat="1" ht="22.95" customHeight="1" x14ac:dyDescent="0.25">
      <c r="A203" s="53"/>
      <c r="B203" s="55"/>
      <c r="C203" s="57"/>
      <c r="D203" s="8" t="s">
        <v>319</v>
      </c>
      <c r="E203" s="39"/>
      <c r="F203" s="11"/>
      <c r="G203" s="8">
        <f>IFERROR(VLOOKUP(F203,Šifranti!$F$49:$G$152,2,FALSE),0)</f>
        <v>0</v>
      </c>
      <c r="H203" s="35">
        <f>H201*1.1</f>
        <v>0</v>
      </c>
      <c r="I203" s="25"/>
      <c r="J203" s="40">
        <v>0.3</v>
      </c>
      <c r="K203" s="24">
        <f>IF(C201*H203*I203*J203 &lt;= 600,C201*H203*I203*J203,600)</f>
        <v>0</v>
      </c>
      <c r="L203" s="24">
        <f t="shared" si="16"/>
        <v>0</v>
      </c>
      <c r="M203" s="46"/>
    </row>
    <row r="204" spans="1:13" customFormat="1" ht="22.95" customHeight="1" x14ac:dyDescent="0.25">
      <c r="A204" s="53"/>
      <c r="B204" s="55"/>
      <c r="C204" s="57"/>
      <c r="D204" s="8" t="s">
        <v>320</v>
      </c>
      <c r="E204" s="39"/>
      <c r="F204" s="11"/>
      <c r="G204" s="8">
        <f>IFERROR(VLOOKUP(F204,Šifranti!$F$49:$G$152,2,FALSE),0)</f>
        <v>0</v>
      </c>
      <c r="H204" s="35">
        <f>H201*1.1</f>
        <v>0</v>
      </c>
      <c r="I204" s="25"/>
      <c r="J204" s="40">
        <v>0.3</v>
      </c>
      <c r="K204" s="24">
        <f>IF(C201*H204*I204*J204 &lt;= 600,C201*H204*I204*J204,600)</f>
        <v>0</v>
      </c>
      <c r="L204" s="24">
        <f t="shared" si="16"/>
        <v>0</v>
      </c>
      <c r="M204" s="46"/>
    </row>
    <row r="205" spans="1:13" customFormat="1" ht="22.95" customHeight="1" x14ac:dyDescent="0.25">
      <c r="A205" s="53"/>
      <c r="B205" s="55"/>
      <c r="C205" s="57"/>
      <c r="D205" s="8" t="s">
        <v>368</v>
      </c>
      <c r="E205" s="39"/>
      <c r="F205" s="11"/>
      <c r="G205" s="8">
        <f>IFERROR(VLOOKUP(F205,Šifranti!$F$49:$G$152,2,FALSE),0)</f>
        <v>0</v>
      </c>
      <c r="H205" s="35">
        <f>H201*1.1</f>
        <v>0</v>
      </c>
      <c r="I205" s="25"/>
      <c r="J205" s="40">
        <v>0.3</v>
      </c>
      <c r="K205" s="24">
        <f>IF(C201*H205*I205*J205 &lt;= 600,C201*H205*I205*J205,600)</f>
        <v>0</v>
      </c>
      <c r="L205" s="24">
        <f t="shared" si="16"/>
        <v>0</v>
      </c>
      <c r="M205" s="46"/>
    </row>
    <row r="206" spans="1:13" customFormat="1" ht="22.95" customHeight="1" x14ac:dyDescent="0.25">
      <c r="A206" s="53"/>
      <c r="B206" s="55"/>
      <c r="C206" s="57"/>
      <c r="D206" s="8" t="s">
        <v>369</v>
      </c>
      <c r="E206" s="39"/>
      <c r="F206" s="11"/>
      <c r="G206" s="8">
        <f>IFERROR(VLOOKUP(F206,Šifranti!$F$49:$G$152,2,FALSE),0)</f>
        <v>0</v>
      </c>
      <c r="H206" s="35">
        <f>H201*1.1</f>
        <v>0</v>
      </c>
      <c r="I206" s="25"/>
      <c r="J206" s="40">
        <v>0.3</v>
      </c>
      <c r="K206" s="24">
        <f>IF(C201*H206*I206*J206 &lt;= 600,C201*H206*I206*J206,600)</f>
        <v>0</v>
      </c>
      <c r="L206" s="24">
        <f t="shared" si="16"/>
        <v>0</v>
      </c>
      <c r="M206" s="46"/>
    </row>
    <row r="207" spans="1:13" customFormat="1" ht="22.95" customHeight="1" x14ac:dyDescent="0.25">
      <c r="A207" s="53"/>
      <c r="B207" s="55"/>
      <c r="C207" s="57"/>
      <c r="D207" s="8" t="s">
        <v>385</v>
      </c>
      <c r="E207" s="39"/>
      <c r="F207" s="11"/>
      <c r="G207" s="8">
        <f>IFERROR(VLOOKUP(F207,Šifranti!$F$153:$G$156,2,FALSE),0)</f>
        <v>0</v>
      </c>
      <c r="H207" s="34">
        <f>H201*0.3</f>
        <v>0</v>
      </c>
      <c r="I207" s="25"/>
      <c r="J207" s="40">
        <v>0.28999999999999998</v>
      </c>
      <c r="K207" s="24">
        <f>IF(C201*H207*I207*J207 &lt;= 400,C201*H207*I207*J207, 400)</f>
        <v>0</v>
      </c>
      <c r="L207" s="24">
        <f t="shared" si="16"/>
        <v>0</v>
      </c>
      <c r="M207" s="47"/>
    </row>
    <row r="208" spans="1:13" customFormat="1" ht="22.95" customHeight="1" x14ac:dyDescent="0.25">
      <c r="A208" s="26" t="s">
        <v>318</v>
      </c>
      <c r="B208" s="26"/>
      <c r="C208" s="7"/>
      <c r="D208" s="7"/>
      <c r="E208" s="7"/>
      <c r="F208" s="7"/>
      <c r="G208" s="7"/>
      <c r="H208" s="7"/>
      <c r="I208" s="7"/>
      <c r="J208" s="7"/>
      <c r="K208" s="24">
        <f>SUM(K201:K207)</f>
        <v>0</v>
      </c>
      <c r="L208" s="24">
        <f>SUM(L201:L207)</f>
        <v>0</v>
      </c>
      <c r="M208" s="48" t="s">
        <v>395</v>
      </c>
    </row>
    <row r="209" spans="1:13" customFormat="1" ht="22.95" customHeight="1" x14ac:dyDescent="0.25"/>
    <row r="210" spans="1:13" customFormat="1" ht="22.95" customHeight="1" x14ac:dyDescent="0.25">
      <c r="A210" s="18" t="s">
        <v>441</v>
      </c>
      <c r="B210" s="38"/>
      <c r="M210" s="2"/>
    </row>
    <row r="211" spans="1:13" customFormat="1" ht="100.2" customHeight="1" x14ac:dyDescent="0.25">
      <c r="A211" s="8" t="s">
        <v>9</v>
      </c>
      <c r="B211" s="8" t="s">
        <v>321</v>
      </c>
      <c r="C211" s="13" t="s">
        <v>371</v>
      </c>
      <c r="D211" s="8" t="s">
        <v>392</v>
      </c>
      <c r="E211" s="8" t="s">
        <v>6</v>
      </c>
      <c r="F211" s="8" t="s">
        <v>7</v>
      </c>
      <c r="G211" s="8" t="s">
        <v>8</v>
      </c>
      <c r="H211" s="8" t="s">
        <v>386</v>
      </c>
      <c r="I211" s="8" t="s">
        <v>370</v>
      </c>
      <c r="J211" s="8" t="s">
        <v>376</v>
      </c>
      <c r="K211" s="13" t="s">
        <v>373</v>
      </c>
      <c r="L211" s="13" t="s">
        <v>372</v>
      </c>
      <c r="M211" s="13" t="s">
        <v>394</v>
      </c>
    </row>
    <row r="212" spans="1:13" customFormat="1" ht="22.95" customHeight="1" x14ac:dyDescent="0.25">
      <c r="A212" s="9">
        <v>1</v>
      </c>
      <c r="B212" s="9">
        <v>2</v>
      </c>
      <c r="C212" s="9">
        <v>3</v>
      </c>
      <c r="D212" s="14">
        <v>4</v>
      </c>
      <c r="E212" s="9">
        <v>5</v>
      </c>
      <c r="F212" s="14">
        <v>6</v>
      </c>
      <c r="G212" s="9">
        <v>7</v>
      </c>
      <c r="H212" s="9">
        <v>8</v>
      </c>
      <c r="I212" s="9">
        <v>9</v>
      </c>
      <c r="J212" s="9">
        <v>10</v>
      </c>
      <c r="K212" s="9">
        <v>11</v>
      </c>
      <c r="L212" s="9">
        <v>12</v>
      </c>
      <c r="M212" s="9">
        <v>13</v>
      </c>
    </row>
    <row r="213" spans="1:13" customFormat="1" ht="22.95" customHeight="1" x14ac:dyDescent="0.25">
      <c r="A213" s="52" t="str">
        <f>$B$4</f>
        <v>januar 2024</v>
      </c>
      <c r="B213" s="54"/>
      <c r="C213" s="56">
        <f>IF(B213&gt;1895,B213-1895,0)</f>
        <v>0</v>
      </c>
      <c r="D213" s="15" t="s">
        <v>374</v>
      </c>
      <c r="E213" s="39"/>
      <c r="F213" s="11"/>
      <c r="G213" s="8">
        <f>IFERROR(VLOOKUP(F213,Šifranti!$F$5:$G$48,2,FALSE),0)</f>
        <v>0</v>
      </c>
      <c r="H213" s="36"/>
      <c r="I213" s="25"/>
      <c r="J213" s="40">
        <v>0.87</v>
      </c>
      <c r="K213" s="24">
        <f>IF(C213*H213*I213*J213 &lt;= 1500,C213*H213*I213*J213,1500)</f>
        <v>0</v>
      </c>
      <c r="L213" s="24">
        <f t="shared" ref="L213:L219" si="17">K213*1.161</f>
        <v>0</v>
      </c>
      <c r="M213" s="45"/>
    </row>
    <row r="214" spans="1:13" customFormat="1" ht="22.95" customHeight="1" x14ac:dyDescent="0.25">
      <c r="A214" s="53"/>
      <c r="B214" s="55"/>
      <c r="C214" s="57"/>
      <c r="D214" s="15" t="s">
        <v>375</v>
      </c>
      <c r="E214" s="39"/>
      <c r="F214" s="11"/>
      <c r="G214" s="8">
        <f>IFERROR(VLOOKUP(F214,Šifranti!$F$5:$G$48,2,FALSE),0)</f>
        <v>0</v>
      </c>
      <c r="H214" s="35">
        <f>H213</f>
        <v>0</v>
      </c>
      <c r="I214" s="25"/>
      <c r="J214" s="40">
        <v>0.87</v>
      </c>
      <c r="K214" s="24">
        <f>IF(C213*H214*I214*J214 &lt;= 1500,C213*H214*I214*J214,1500)</f>
        <v>0</v>
      </c>
      <c r="L214" s="24">
        <f t="shared" si="17"/>
        <v>0</v>
      </c>
      <c r="M214" s="46"/>
    </row>
    <row r="215" spans="1:13" customFormat="1" ht="22.95" customHeight="1" x14ac:dyDescent="0.25">
      <c r="A215" s="53"/>
      <c r="B215" s="55"/>
      <c r="C215" s="57"/>
      <c r="D215" s="8" t="s">
        <v>319</v>
      </c>
      <c r="E215" s="39"/>
      <c r="F215" s="11"/>
      <c r="G215" s="8">
        <f>IFERROR(VLOOKUP(F215,Šifranti!$F$49:$G$152,2,FALSE),0)</f>
        <v>0</v>
      </c>
      <c r="H215" s="35">
        <f>H213*1.1</f>
        <v>0</v>
      </c>
      <c r="I215" s="25"/>
      <c r="J215" s="40">
        <v>0.3</v>
      </c>
      <c r="K215" s="24">
        <f>IF(C213*H215*I215*J215 &lt;= 600,C213*H215*I215*J215,600)</f>
        <v>0</v>
      </c>
      <c r="L215" s="24">
        <f t="shared" si="17"/>
        <v>0</v>
      </c>
      <c r="M215" s="46"/>
    </row>
    <row r="216" spans="1:13" customFormat="1" ht="22.95" customHeight="1" x14ac:dyDescent="0.25">
      <c r="A216" s="53"/>
      <c r="B216" s="55"/>
      <c r="C216" s="57"/>
      <c r="D216" s="8" t="s">
        <v>320</v>
      </c>
      <c r="E216" s="39"/>
      <c r="F216" s="11"/>
      <c r="G216" s="8">
        <f>IFERROR(VLOOKUP(F216,Šifranti!$F$49:$G$152,2,FALSE),0)</f>
        <v>0</v>
      </c>
      <c r="H216" s="35">
        <f>H213*1.1</f>
        <v>0</v>
      </c>
      <c r="I216" s="25"/>
      <c r="J216" s="40">
        <v>0.3</v>
      </c>
      <c r="K216" s="24">
        <f>IF(C213*H216*I216*J216 &lt;= 600,C213*H216*I216*J216,600)</f>
        <v>0</v>
      </c>
      <c r="L216" s="24">
        <f t="shared" si="17"/>
        <v>0</v>
      </c>
      <c r="M216" s="46"/>
    </row>
    <row r="217" spans="1:13" customFormat="1" ht="22.95" customHeight="1" x14ac:dyDescent="0.25">
      <c r="A217" s="53"/>
      <c r="B217" s="55"/>
      <c r="C217" s="57"/>
      <c r="D217" s="8" t="s">
        <v>368</v>
      </c>
      <c r="E217" s="39"/>
      <c r="F217" s="11"/>
      <c r="G217" s="8">
        <f>IFERROR(VLOOKUP(F217,Šifranti!$F$49:$G$152,2,FALSE),0)</f>
        <v>0</v>
      </c>
      <c r="H217" s="35">
        <f>H213*1.1</f>
        <v>0</v>
      </c>
      <c r="I217" s="25"/>
      <c r="J217" s="40">
        <v>0.3</v>
      </c>
      <c r="K217" s="24">
        <f>IF(C213*H217*I217*J217 &lt;= 600,C213*H217*I217*J217,600)</f>
        <v>0</v>
      </c>
      <c r="L217" s="24">
        <f t="shared" si="17"/>
        <v>0</v>
      </c>
      <c r="M217" s="46"/>
    </row>
    <row r="218" spans="1:13" customFormat="1" ht="22.95" customHeight="1" x14ac:dyDescent="0.25">
      <c r="A218" s="53"/>
      <c r="B218" s="55"/>
      <c r="C218" s="57"/>
      <c r="D218" s="8" t="s">
        <v>369</v>
      </c>
      <c r="E218" s="39"/>
      <c r="F218" s="11"/>
      <c r="G218" s="8">
        <f>IFERROR(VLOOKUP(F218,Šifranti!$F$49:$G$152,2,FALSE),0)</f>
        <v>0</v>
      </c>
      <c r="H218" s="35">
        <f>H213*1.1</f>
        <v>0</v>
      </c>
      <c r="I218" s="25"/>
      <c r="J218" s="40">
        <v>0.3</v>
      </c>
      <c r="K218" s="24">
        <f>IF(C213*H218*I218*J218 &lt;= 600,C213*H218*I218*J218,600)</f>
        <v>0</v>
      </c>
      <c r="L218" s="24">
        <f t="shared" si="17"/>
        <v>0</v>
      </c>
      <c r="M218" s="46"/>
    </row>
    <row r="219" spans="1:13" customFormat="1" ht="22.95" customHeight="1" x14ac:dyDescent="0.25">
      <c r="A219" s="53"/>
      <c r="B219" s="55"/>
      <c r="C219" s="57"/>
      <c r="D219" s="8" t="s">
        <v>385</v>
      </c>
      <c r="E219" s="39"/>
      <c r="F219" s="11"/>
      <c r="G219" s="8">
        <f>IFERROR(VLOOKUP(F219,Šifranti!$F$153:$G$156,2,FALSE),0)</f>
        <v>0</v>
      </c>
      <c r="H219" s="34">
        <f>H213*0.3</f>
        <v>0</v>
      </c>
      <c r="I219" s="25"/>
      <c r="J219" s="40">
        <v>0.28999999999999998</v>
      </c>
      <c r="K219" s="24">
        <f>IF(C213*H219*I219*J219 &lt;= 400,C213*H219*I219*J219, 400)</f>
        <v>0</v>
      </c>
      <c r="L219" s="24">
        <f t="shared" si="17"/>
        <v>0</v>
      </c>
      <c r="M219" s="47"/>
    </row>
    <row r="220" spans="1:13" customFormat="1" ht="22.95" customHeight="1" x14ac:dyDescent="0.25">
      <c r="A220" s="26" t="s">
        <v>318</v>
      </c>
      <c r="B220" s="26"/>
      <c r="C220" s="7"/>
      <c r="D220" s="7"/>
      <c r="E220" s="7"/>
      <c r="F220" s="7"/>
      <c r="G220" s="7"/>
      <c r="H220" s="7"/>
      <c r="I220" s="7"/>
      <c r="J220" s="7"/>
      <c r="K220" s="24">
        <f>SUM(K213:K219)</f>
        <v>0</v>
      </c>
      <c r="L220" s="24">
        <f>SUM(L213:L219)</f>
        <v>0</v>
      </c>
      <c r="M220" s="48" t="s">
        <v>395</v>
      </c>
    </row>
    <row r="221" spans="1:13" customFormat="1" ht="22.95" customHeight="1" x14ac:dyDescent="0.25"/>
    <row r="222" spans="1:13" customFormat="1" ht="22.95" customHeight="1" x14ac:dyDescent="0.25">
      <c r="A222" s="18" t="s">
        <v>442</v>
      </c>
      <c r="B222" s="38"/>
      <c r="M222" s="2"/>
    </row>
    <row r="223" spans="1:13" customFormat="1" ht="70.2" customHeight="1" x14ac:dyDescent="0.25">
      <c r="A223" s="8" t="s">
        <v>9</v>
      </c>
      <c r="B223" s="8" t="s">
        <v>321</v>
      </c>
      <c r="C223" s="13" t="s">
        <v>371</v>
      </c>
      <c r="D223" s="8" t="s">
        <v>392</v>
      </c>
      <c r="E223" s="8" t="s">
        <v>6</v>
      </c>
      <c r="F223" s="8" t="s">
        <v>7</v>
      </c>
      <c r="G223" s="8" t="s">
        <v>8</v>
      </c>
      <c r="H223" s="8" t="s">
        <v>386</v>
      </c>
      <c r="I223" s="8" t="s">
        <v>370</v>
      </c>
      <c r="J223" s="8" t="s">
        <v>376</v>
      </c>
      <c r="K223" s="13" t="s">
        <v>373</v>
      </c>
      <c r="L223" s="13" t="s">
        <v>372</v>
      </c>
      <c r="M223" s="13" t="s">
        <v>394</v>
      </c>
    </row>
    <row r="224" spans="1:13" customFormat="1" ht="22.95" customHeight="1" x14ac:dyDescent="0.25">
      <c r="A224" s="9">
        <v>1</v>
      </c>
      <c r="B224" s="9">
        <v>2</v>
      </c>
      <c r="C224" s="9">
        <v>3</v>
      </c>
      <c r="D224" s="14">
        <v>4</v>
      </c>
      <c r="E224" s="9">
        <v>5</v>
      </c>
      <c r="F224" s="14">
        <v>6</v>
      </c>
      <c r="G224" s="9">
        <v>7</v>
      </c>
      <c r="H224" s="9">
        <v>8</v>
      </c>
      <c r="I224" s="9">
        <v>9</v>
      </c>
      <c r="J224" s="9">
        <v>10</v>
      </c>
      <c r="K224" s="9">
        <v>11</v>
      </c>
      <c r="L224" s="9">
        <v>12</v>
      </c>
      <c r="M224" s="9">
        <v>13</v>
      </c>
    </row>
    <row r="225" spans="1:13" customFormat="1" ht="22.95" customHeight="1" x14ac:dyDescent="0.25">
      <c r="A225" s="52" t="str">
        <f>$B$4</f>
        <v>januar 2024</v>
      </c>
      <c r="B225" s="54"/>
      <c r="C225" s="56">
        <f>IF(B225&gt;1895,B225-1895,0)</f>
        <v>0</v>
      </c>
      <c r="D225" s="15" t="s">
        <v>374</v>
      </c>
      <c r="E225" s="39"/>
      <c r="F225" s="11"/>
      <c r="G225" s="8">
        <f>IFERROR(VLOOKUP(F225,Šifranti!$F$5:$G$48,2,FALSE),0)</f>
        <v>0</v>
      </c>
      <c r="H225" s="36"/>
      <c r="I225" s="25"/>
      <c r="J225" s="40">
        <v>0.87</v>
      </c>
      <c r="K225" s="24">
        <f>IF(C225*H225*I225*J225 &lt;= 1500,C225*H225*I225*J225,1500)</f>
        <v>0</v>
      </c>
      <c r="L225" s="24">
        <f t="shared" ref="L225:L231" si="18">K225*1.161</f>
        <v>0</v>
      </c>
      <c r="M225" s="45"/>
    </row>
    <row r="226" spans="1:13" customFormat="1" ht="22.95" customHeight="1" x14ac:dyDescent="0.25">
      <c r="A226" s="53"/>
      <c r="B226" s="55"/>
      <c r="C226" s="57"/>
      <c r="D226" s="15" t="s">
        <v>375</v>
      </c>
      <c r="E226" s="39"/>
      <c r="F226" s="11"/>
      <c r="G226" s="8">
        <f>IFERROR(VLOOKUP(F226,Šifranti!$F$5:$G$48,2,FALSE),0)</f>
        <v>0</v>
      </c>
      <c r="H226" s="35">
        <f>H225</f>
        <v>0</v>
      </c>
      <c r="I226" s="25"/>
      <c r="J226" s="40">
        <v>0.87</v>
      </c>
      <c r="K226" s="24">
        <f>IF(C225*H226*I226*J226 &lt;= 1500,C225*H226*I226*J226,1500)</f>
        <v>0</v>
      </c>
      <c r="L226" s="24">
        <f t="shared" si="18"/>
        <v>0</v>
      </c>
      <c r="M226" s="46"/>
    </row>
    <row r="227" spans="1:13" customFormat="1" ht="22.95" customHeight="1" x14ac:dyDescent="0.25">
      <c r="A227" s="53"/>
      <c r="B227" s="55"/>
      <c r="C227" s="57"/>
      <c r="D227" s="8" t="s">
        <v>319</v>
      </c>
      <c r="E227" s="39"/>
      <c r="F227" s="11"/>
      <c r="G227" s="8">
        <f>IFERROR(VLOOKUP(F227,Šifranti!$F$49:$G$152,2,FALSE),0)</f>
        <v>0</v>
      </c>
      <c r="H227" s="35">
        <f>H225*1.1</f>
        <v>0</v>
      </c>
      <c r="I227" s="25"/>
      <c r="J227" s="40">
        <v>0.3</v>
      </c>
      <c r="K227" s="24">
        <f>IF(C225*H227*I227*J227 &lt;= 600,C225*H227*I227*J227,600)</f>
        <v>0</v>
      </c>
      <c r="L227" s="24">
        <f t="shared" si="18"/>
        <v>0</v>
      </c>
      <c r="M227" s="46"/>
    </row>
    <row r="228" spans="1:13" customFormat="1" ht="22.95" customHeight="1" x14ac:dyDescent="0.25">
      <c r="A228" s="53"/>
      <c r="B228" s="55"/>
      <c r="C228" s="57"/>
      <c r="D228" s="8" t="s">
        <v>320</v>
      </c>
      <c r="E228" s="39"/>
      <c r="F228" s="11"/>
      <c r="G228" s="8">
        <f>IFERROR(VLOOKUP(F228,Šifranti!$F$49:$G$152,2,FALSE),0)</f>
        <v>0</v>
      </c>
      <c r="H228" s="35">
        <f>H225*1.1</f>
        <v>0</v>
      </c>
      <c r="I228" s="25"/>
      <c r="J228" s="40">
        <v>0.3</v>
      </c>
      <c r="K228" s="24">
        <f>IF(C225*H228*I228*J228 &lt;= 600,C225*H228*I228*J228,600)</f>
        <v>0</v>
      </c>
      <c r="L228" s="24">
        <f t="shared" si="18"/>
        <v>0</v>
      </c>
      <c r="M228" s="46"/>
    </row>
    <row r="229" spans="1:13" customFormat="1" ht="22.95" customHeight="1" x14ac:dyDescent="0.25">
      <c r="A229" s="53"/>
      <c r="B229" s="55"/>
      <c r="C229" s="57"/>
      <c r="D229" s="8" t="s">
        <v>368</v>
      </c>
      <c r="E229" s="39"/>
      <c r="F229" s="11"/>
      <c r="G229" s="8">
        <f>IFERROR(VLOOKUP(F229,Šifranti!$F$49:$G$152,2,FALSE),0)</f>
        <v>0</v>
      </c>
      <c r="H229" s="35">
        <f>H225*1.1</f>
        <v>0</v>
      </c>
      <c r="I229" s="25"/>
      <c r="J229" s="40">
        <v>0.3</v>
      </c>
      <c r="K229" s="24">
        <f>IF(C225*H229*I229*J229 &lt;= 600,C225*H229*I229*J229,600)</f>
        <v>0</v>
      </c>
      <c r="L229" s="24">
        <f t="shared" si="18"/>
        <v>0</v>
      </c>
      <c r="M229" s="46"/>
    </row>
    <row r="230" spans="1:13" customFormat="1" ht="22.95" customHeight="1" x14ac:dyDescent="0.25">
      <c r="A230" s="53"/>
      <c r="B230" s="55"/>
      <c r="C230" s="57"/>
      <c r="D230" s="8" t="s">
        <v>369</v>
      </c>
      <c r="E230" s="39"/>
      <c r="F230" s="11"/>
      <c r="G230" s="8">
        <f>IFERROR(VLOOKUP(F230,Šifranti!$F$49:$G$152,2,FALSE),0)</f>
        <v>0</v>
      </c>
      <c r="H230" s="35">
        <f>H225*1.1</f>
        <v>0</v>
      </c>
      <c r="I230" s="25"/>
      <c r="J230" s="40">
        <v>0.3</v>
      </c>
      <c r="K230" s="24">
        <f>IF(C225*H230*I230*J230 &lt;= 600,C225*H230*I230*J230,600)</f>
        <v>0</v>
      </c>
      <c r="L230" s="24">
        <f t="shared" si="18"/>
        <v>0</v>
      </c>
      <c r="M230" s="46"/>
    </row>
    <row r="231" spans="1:13" customFormat="1" ht="22.95" customHeight="1" x14ac:dyDescent="0.25">
      <c r="A231" s="53"/>
      <c r="B231" s="55"/>
      <c r="C231" s="57"/>
      <c r="D231" s="8" t="s">
        <v>385</v>
      </c>
      <c r="E231" s="39"/>
      <c r="F231" s="11"/>
      <c r="G231" s="8">
        <f>IFERROR(VLOOKUP(F231,Šifranti!$F$153:$G$156,2,FALSE),0)</f>
        <v>0</v>
      </c>
      <c r="H231" s="34">
        <f>H225*0.3</f>
        <v>0</v>
      </c>
      <c r="I231" s="25"/>
      <c r="J231" s="40">
        <v>0.28999999999999998</v>
      </c>
      <c r="K231" s="24">
        <f>IF(C225*H231*I231*J231 &lt;= 400,C225*H231*I231*J231, 400)</f>
        <v>0</v>
      </c>
      <c r="L231" s="24">
        <f t="shared" si="18"/>
        <v>0</v>
      </c>
      <c r="M231" s="47"/>
    </row>
    <row r="232" spans="1:13" customFormat="1" ht="22.95" customHeight="1" x14ac:dyDescent="0.25">
      <c r="A232" s="26" t="s">
        <v>318</v>
      </c>
      <c r="B232" s="26"/>
      <c r="C232" s="7"/>
      <c r="D232" s="7"/>
      <c r="E232" s="7"/>
      <c r="F232" s="7"/>
      <c r="G232" s="7"/>
      <c r="H232" s="7"/>
      <c r="I232" s="7"/>
      <c r="J232" s="7"/>
      <c r="K232" s="24">
        <f>SUM(K225:K231)</f>
        <v>0</v>
      </c>
      <c r="L232" s="24">
        <f>SUM(L225:L231)</f>
        <v>0</v>
      </c>
      <c r="M232" s="48" t="s">
        <v>395</v>
      </c>
    </row>
    <row r="233" spans="1:13" customFormat="1" ht="22.95" customHeight="1" x14ac:dyDescent="0.25"/>
    <row r="234" spans="1:13" customFormat="1" ht="22.95" customHeight="1" x14ac:dyDescent="0.25">
      <c r="A234" s="18" t="s">
        <v>443</v>
      </c>
      <c r="B234" s="38"/>
      <c r="M234" s="2"/>
    </row>
    <row r="235" spans="1:13" customFormat="1" ht="70.2" customHeight="1" x14ac:dyDescent="0.25">
      <c r="A235" s="8" t="s">
        <v>9</v>
      </c>
      <c r="B235" s="8" t="s">
        <v>321</v>
      </c>
      <c r="C235" s="13" t="s">
        <v>371</v>
      </c>
      <c r="D235" s="8" t="s">
        <v>392</v>
      </c>
      <c r="E235" s="8" t="s">
        <v>6</v>
      </c>
      <c r="F235" s="8" t="s">
        <v>7</v>
      </c>
      <c r="G235" s="8" t="s">
        <v>8</v>
      </c>
      <c r="H235" s="8" t="s">
        <v>386</v>
      </c>
      <c r="I235" s="8" t="s">
        <v>370</v>
      </c>
      <c r="J235" s="8" t="s">
        <v>376</v>
      </c>
      <c r="K235" s="13" t="s">
        <v>373</v>
      </c>
      <c r="L235" s="13" t="s">
        <v>372</v>
      </c>
      <c r="M235" s="13" t="s">
        <v>394</v>
      </c>
    </row>
    <row r="236" spans="1:13" customFormat="1" ht="22.95" customHeight="1" x14ac:dyDescent="0.25">
      <c r="A236" s="9">
        <v>1</v>
      </c>
      <c r="B236" s="9">
        <v>2</v>
      </c>
      <c r="C236" s="9">
        <v>3</v>
      </c>
      <c r="D236" s="14">
        <v>4</v>
      </c>
      <c r="E236" s="9">
        <v>5</v>
      </c>
      <c r="F236" s="14">
        <v>6</v>
      </c>
      <c r="G236" s="9">
        <v>7</v>
      </c>
      <c r="H236" s="9">
        <v>8</v>
      </c>
      <c r="I236" s="9">
        <v>9</v>
      </c>
      <c r="J236" s="9">
        <v>10</v>
      </c>
      <c r="K236" s="9">
        <v>11</v>
      </c>
      <c r="L236" s="9">
        <v>12</v>
      </c>
      <c r="M236" s="9">
        <v>13</v>
      </c>
    </row>
    <row r="237" spans="1:13" customFormat="1" ht="22.95" customHeight="1" x14ac:dyDescent="0.25">
      <c r="A237" s="52" t="str">
        <f>$B$4</f>
        <v>januar 2024</v>
      </c>
      <c r="B237" s="54"/>
      <c r="C237" s="56">
        <f>IF(B237&gt;1895,B237-1895,0)</f>
        <v>0</v>
      </c>
      <c r="D237" s="15" t="s">
        <v>374</v>
      </c>
      <c r="E237" s="39"/>
      <c r="F237" s="11"/>
      <c r="G237" s="8">
        <f>IFERROR(VLOOKUP(F237,Šifranti!$F$5:$G$48,2,FALSE),0)</f>
        <v>0</v>
      </c>
      <c r="H237" s="36"/>
      <c r="I237" s="25"/>
      <c r="J237" s="40">
        <v>0.87</v>
      </c>
      <c r="K237" s="24">
        <f>IF(C237*H237*I237*J237 &lt;= 1500,C237*H237*I237*J237,1500)</f>
        <v>0</v>
      </c>
      <c r="L237" s="24">
        <f t="shared" ref="L237:L243" si="19">K237*1.161</f>
        <v>0</v>
      </c>
      <c r="M237" s="45"/>
    </row>
    <row r="238" spans="1:13" customFormat="1" ht="22.95" customHeight="1" x14ac:dyDescent="0.25">
      <c r="A238" s="53"/>
      <c r="B238" s="55"/>
      <c r="C238" s="57"/>
      <c r="D238" s="15" t="s">
        <v>375</v>
      </c>
      <c r="E238" s="39"/>
      <c r="F238" s="11"/>
      <c r="G238" s="8">
        <f>IFERROR(VLOOKUP(F238,Šifranti!$F$5:$G$48,2,FALSE),0)</f>
        <v>0</v>
      </c>
      <c r="H238" s="35">
        <f>H237</f>
        <v>0</v>
      </c>
      <c r="I238" s="25"/>
      <c r="J238" s="40">
        <v>0.87</v>
      </c>
      <c r="K238" s="24">
        <f>IF(C237*H238*I238*J238 &lt;= 1500,C237*H238*I238*J238,1500)</f>
        <v>0</v>
      </c>
      <c r="L238" s="24">
        <f t="shared" si="19"/>
        <v>0</v>
      </c>
      <c r="M238" s="46"/>
    </row>
    <row r="239" spans="1:13" customFormat="1" ht="22.95" customHeight="1" x14ac:dyDescent="0.25">
      <c r="A239" s="53"/>
      <c r="B239" s="55"/>
      <c r="C239" s="57"/>
      <c r="D239" s="8" t="s">
        <v>319</v>
      </c>
      <c r="E239" s="39"/>
      <c r="F239" s="11"/>
      <c r="G239" s="8">
        <f>IFERROR(VLOOKUP(F239,Šifranti!$F$49:$G$152,2,FALSE),0)</f>
        <v>0</v>
      </c>
      <c r="H239" s="35">
        <f>H237*1.1</f>
        <v>0</v>
      </c>
      <c r="I239" s="25"/>
      <c r="J239" s="40">
        <v>0.3</v>
      </c>
      <c r="K239" s="24">
        <f>IF(C237*H239*I239*J239 &lt;= 600,C237*H239*I239*J239,600)</f>
        <v>0</v>
      </c>
      <c r="L239" s="24">
        <f t="shared" si="19"/>
        <v>0</v>
      </c>
      <c r="M239" s="46"/>
    </row>
    <row r="240" spans="1:13" customFormat="1" ht="22.95" customHeight="1" x14ac:dyDescent="0.25">
      <c r="A240" s="53"/>
      <c r="B240" s="55"/>
      <c r="C240" s="57"/>
      <c r="D240" s="8" t="s">
        <v>320</v>
      </c>
      <c r="E240" s="39"/>
      <c r="F240" s="11"/>
      <c r="G240" s="8">
        <f>IFERROR(VLOOKUP(F240,Šifranti!$F$49:$G$152,2,FALSE),0)</f>
        <v>0</v>
      </c>
      <c r="H240" s="35">
        <f>H237*1.1</f>
        <v>0</v>
      </c>
      <c r="I240" s="25"/>
      <c r="J240" s="40">
        <v>0.3</v>
      </c>
      <c r="K240" s="24">
        <f>IF(C237*H240*I240*J240 &lt;= 600,C237*H240*I240*J240,600)</f>
        <v>0</v>
      </c>
      <c r="L240" s="24">
        <f t="shared" si="19"/>
        <v>0</v>
      </c>
      <c r="M240" s="46"/>
    </row>
    <row r="241" spans="1:13" customFormat="1" ht="22.95" customHeight="1" x14ac:dyDescent="0.25">
      <c r="A241" s="53"/>
      <c r="B241" s="55"/>
      <c r="C241" s="57"/>
      <c r="D241" s="8" t="s">
        <v>368</v>
      </c>
      <c r="E241" s="39"/>
      <c r="F241" s="11"/>
      <c r="G241" s="8">
        <f>IFERROR(VLOOKUP(F241,Šifranti!$F$49:$G$152,2,FALSE),0)</f>
        <v>0</v>
      </c>
      <c r="H241" s="35">
        <f>H237*1.1</f>
        <v>0</v>
      </c>
      <c r="I241" s="25"/>
      <c r="J241" s="40">
        <v>0.3</v>
      </c>
      <c r="K241" s="24">
        <f>IF(C237*H241*I241*J241 &lt;= 600,C237*H241*I241*J241,600)</f>
        <v>0</v>
      </c>
      <c r="L241" s="24">
        <f t="shared" si="19"/>
        <v>0</v>
      </c>
      <c r="M241" s="46"/>
    </row>
    <row r="242" spans="1:13" customFormat="1" ht="22.95" customHeight="1" x14ac:dyDescent="0.25">
      <c r="A242" s="53"/>
      <c r="B242" s="55"/>
      <c r="C242" s="57"/>
      <c r="D242" s="8" t="s">
        <v>369</v>
      </c>
      <c r="E242" s="39"/>
      <c r="F242" s="11"/>
      <c r="G242" s="8">
        <f>IFERROR(VLOOKUP(F242,Šifranti!$F$49:$G$152,2,FALSE),0)</f>
        <v>0</v>
      </c>
      <c r="H242" s="35">
        <f>H237*1.1</f>
        <v>0</v>
      </c>
      <c r="I242" s="25"/>
      <c r="J242" s="40">
        <v>0.3</v>
      </c>
      <c r="K242" s="24">
        <f>IF(C237*H242*I242*J242 &lt;= 600,C237*H242*I242*J242,600)</f>
        <v>0</v>
      </c>
      <c r="L242" s="24">
        <f t="shared" si="19"/>
        <v>0</v>
      </c>
      <c r="M242" s="46"/>
    </row>
    <row r="243" spans="1:13" customFormat="1" ht="22.95" customHeight="1" x14ac:dyDescent="0.25">
      <c r="A243" s="53"/>
      <c r="B243" s="55"/>
      <c r="C243" s="57"/>
      <c r="D243" s="8" t="s">
        <v>385</v>
      </c>
      <c r="E243" s="39"/>
      <c r="F243" s="11"/>
      <c r="G243" s="8">
        <f>IFERROR(VLOOKUP(F243,Šifranti!$F$153:$G$156,2,FALSE),0)</f>
        <v>0</v>
      </c>
      <c r="H243" s="34">
        <f>H237*0.3</f>
        <v>0</v>
      </c>
      <c r="I243" s="25"/>
      <c r="J243" s="40">
        <v>0.28999999999999998</v>
      </c>
      <c r="K243" s="24">
        <f>IF(C237*H243*I243*J243 &lt;= 400,C237*H243*I243*J243, 400)</f>
        <v>0</v>
      </c>
      <c r="L243" s="24">
        <f t="shared" si="19"/>
        <v>0</v>
      </c>
      <c r="M243" s="47"/>
    </row>
    <row r="244" spans="1:13" customFormat="1" ht="22.95" customHeight="1" x14ac:dyDescent="0.25">
      <c r="A244" s="26" t="s">
        <v>318</v>
      </c>
      <c r="B244" s="26"/>
      <c r="C244" s="7"/>
      <c r="D244" s="7"/>
      <c r="E244" s="7"/>
      <c r="F244" s="7"/>
      <c r="G244" s="7"/>
      <c r="H244" s="7"/>
      <c r="I244" s="7"/>
      <c r="J244" s="7"/>
      <c r="K244" s="24">
        <f>SUM(K237:K243)</f>
        <v>0</v>
      </c>
      <c r="L244" s="24">
        <f>SUM(L237:L243)</f>
        <v>0</v>
      </c>
      <c r="M244" s="48" t="s">
        <v>395</v>
      </c>
    </row>
    <row r="245" spans="1:13" customFormat="1" ht="22.95" customHeight="1" x14ac:dyDescent="0.25"/>
    <row r="246" spans="1:13" customFormat="1" ht="22.95" customHeight="1" x14ac:dyDescent="0.25">
      <c r="A246" s="18" t="s">
        <v>444</v>
      </c>
      <c r="B246" s="38"/>
      <c r="M246" s="2"/>
    </row>
    <row r="247" spans="1:13" customFormat="1" ht="70.2" customHeight="1" x14ac:dyDescent="0.25">
      <c r="A247" s="8" t="s">
        <v>9</v>
      </c>
      <c r="B247" s="8" t="s">
        <v>321</v>
      </c>
      <c r="C247" s="13" t="s">
        <v>371</v>
      </c>
      <c r="D247" s="8" t="s">
        <v>392</v>
      </c>
      <c r="E247" s="8" t="s">
        <v>6</v>
      </c>
      <c r="F247" s="8" t="s">
        <v>7</v>
      </c>
      <c r="G247" s="8" t="s">
        <v>8</v>
      </c>
      <c r="H247" s="8" t="s">
        <v>386</v>
      </c>
      <c r="I247" s="8" t="s">
        <v>370</v>
      </c>
      <c r="J247" s="8" t="s">
        <v>376</v>
      </c>
      <c r="K247" s="13" t="s">
        <v>373</v>
      </c>
      <c r="L247" s="13" t="s">
        <v>372</v>
      </c>
      <c r="M247" s="13" t="s">
        <v>394</v>
      </c>
    </row>
    <row r="248" spans="1:13" customFormat="1" ht="22.95" customHeight="1" x14ac:dyDescent="0.25">
      <c r="A248" s="9">
        <v>1</v>
      </c>
      <c r="B248" s="9">
        <v>2</v>
      </c>
      <c r="C248" s="9">
        <v>3</v>
      </c>
      <c r="D248" s="14">
        <v>4</v>
      </c>
      <c r="E248" s="9">
        <v>5</v>
      </c>
      <c r="F248" s="14">
        <v>6</v>
      </c>
      <c r="G248" s="9">
        <v>7</v>
      </c>
      <c r="H248" s="9">
        <v>8</v>
      </c>
      <c r="I248" s="9">
        <v>9</v>
      </c>
      <c r="J248" s="9">
        <v>10</v>
      </c>
      <c r="K248" s="9">
        <v>11</v>
      </c>
      <c r="L248" s="9">
        <v>12</v>
      </c>
      <c r="M248" s="9">
        <v>13</v>
      </c>
    </row>
    <row r="249" spans="1:13" customFormat="1" ht="22.95" customHeight="1" x14ac:dyDescent="0.25">
      <c r="A249" s="52" t="str">
        <f>$B$4</f>
        <v>januar 2024</v>
      </c>
      <c r="B249" s="54"/>
      <c r="C249" s="56">
        <f>IF(B249&gt;1895,B249-1895,0)</f>
        <v>0</v>
      </c>
      <c r="D249" s="15" t="s">
        <v>374</v>
      </c>
      <c r="E249" s="39"/>
      <c r="F249" s="11"/>
      <c r="G249" s="8">
        <f>IFERROR(VLOOKUP(F249,Šifranti!$F$5:$G$48,2,FALSE),0)</f>
        <v>0</v>
      </c>
      <c r="H249" s="36"/>
      <c r="I249" s="25"/>
      <c r="J249" s="40">
        <v>0.87</v>
      </c>
      <c r="K249" s="24">
        <f>IF(C249*H249*I249*J249 &lt;= 1500,C249*H249*I249*J249,1500)</f>
        <v>0</v>
      </c>
      <c r="L249" s="24">
        <f t="shared" ref="L249:L255" si="20">K249*1.161</f>
        <v>0</v>
      </c>
      <c r="M249" s="45"/>
    </row>
    <row r="250" spans="1:13" customFormat="1" ht="22.95" customHeight="1" x14ac:dyDescent="0.25">
      <c r="A250" s="53"/>
      <c r="B250" s="55"/>
      <c r="C250" s="57"/>
      <c r="D250" s="15" t="s">
        <v>375</v>
      </c>
      <c r="E250" s="39"/>
      <c r="F250" s="11"/>
      <c r="G250" s="8">
        <f>IFERROR(VLOOKUP(F250,Šifranti!$F$5:$G$48,2,FALSE),0)</f>
        <v>0</v>
      </c>
      <c r="H250" s="35">
        <f>H249</f>
        <v>0</v>
      </c>
      <c r="I250" s="25"/>
      <c r="J250" s="40">
        <v>0.87</v>
      </c>
      <c r="K250" s="24">
        <f>IF(C249*H250*I250*J250 &lt;= 1500,C249*H250*I250*J250,1500)</f>
        <v>0</v>
      </c>
      <c r="L250" s="24">
        <f t="shared" si="20"/>
        <v>0</v>
      </c>
      <c r="M250" s="46"/>
    </row>
    <row r="251" spans="1:13" customFormat="1" ht="22.95" customHeight="1" x14ac:dyDescent="0.25">
      <c r="A251" s="53"/>
      <c r="B251" s="55"/>
      <c r="C251" s="57"/>
      <c r="D251" s="8" t="s">
        <v>319</v>
      </c>
      <c r="E251" s="39"/>
      <c r="F251" s="11"/>
      <c r="G251" s="8">
        <f>IFERROR(VLOOKUP(F251,Šifranti!$F$49:$G$152,2,FALSE),0)</f>
        <v>0</v>
      </c>
      <c r="H251" s="35">
        <f>H249*1.1</f>
        <v>0</v>
      </c>
      <c r="I251" s="25"/>
      <c r="J251" s="40">
        <v>0.3</v>
      </c>
      <c r="K251" s="24">
        <f>IF(C249*H251*I251*J251 &lt;= 600,C249*H251*I251*J251,600)</f>
        <v>0</v>
      </c>
      <c r="L251" s="24">
        <f t="shared" si="20"/>
        <v>0</v>
      </c>
      <c r="M251" s="46"/>
    </row>
    <row r="252" spans="1:13" customFormat="1" ht="22.95" customHeight="1" x14ac:dyDescent="0.25">
      <c r="A252" s="53"/>
      <c r="B252" s="55"/>
      <c r="C252" s="57"/>
      <c r="D252" s="8" t="s">
        <v>320</v>
      </c>
      <c r="E252" s="39"/>
      <c r="F252" s="11"/>
      <c r="G252" s="8">
        <f>IFERROR(VLOOKUP(F252,Šifranti!$F$49:$G$152,2,FALSE),0)</f>
        <v>0</v>
      </c>
      <c r="H252" s="35">
        <f>H249*1.1</f>
        <v>0</v>
      </c>
      <c r="I252" s="25"/>
      <c r="J252" s="40">
        <v>0.3</v>
      </c>
      <c r="K252" s="24">
        <f>IF(C249*H252*I252*J252 &lt;= 600,C249*H252*I252*J252,600)</f>
        <v>0</v>
      </c>
      <c r="L252" s="24">
        <f t="shared" si="20"/>
        <v>0</v>
      </c>
      <c r="M252" s="46"/>
    </row>
    <row r="253" spans="1:13" customFormat="1" ht="22.95" customHeight="1" x14ac:dyDescent="0.25">
      <c r="A253" s="53"/>
      <c r="B253" s="55"/>
      <c r="C253" s="57"/>
      <c r="D253" s="8" t="s">
        <v>368</v>
      </c>
      <c r="E253" s="39"/>
      <c r="F253" s="11"/>
      <c r="G253" s="8">
        <f>IFERROR(VLOOKUP(F253,Šifranti!$F$49:$G$152,2,FALSE),0)</f>
        <v>0</v>
      </c>
      <c r="H253" s="35">
        <f>H249*1.1</f>
        <v>0</v>
      </c>
      <c r="I253" s="25"/>
      <c r="J253" s="40">
        <v>0.3</v>
      </c>
      <c r="K253" s="24">
        <f>IF(C249*H253*I253*J253 &lt;= 600,C249*H253*I253*J253,600)</f>
        <v>0</v>
      </c>
      <c r="L253" s="24">
        <f t="shared" si="20"/>
        <v>0</v>
      </c>
      <c r="M253" s="46"/>
    </row>
    <row r="254" spans="1:13" customFormat="1" ht="22.95" customHeight="1" x14ac:dyDescent="0.25">
      <c r="A254" s="53"/>
      <c r="B254" s="55"/>
      <c r="C254" s="57"/>
      <c r="D254" s="8" t="s">
        <v>369</v>
      </c>
      <c r="E254" s="39"/>
      <c r="F254" s="11"/>
      <c r="G254" s="8">
        <f>IFERROR(VLOOKUP(F254,Šifranti!$F$49:$G$152,2,FALSE),0)</f>
        <v>0</v>
      </c>
      <c r="H254" s="35">
        <f>H249*1.1</f>
        <v>0</v>
      </c>
      <c r="I254" s="25"/>
      <c r="J254" s="40">
        <v>0.3</v>
      </c>
      <c r="K254" s="24">
        <f>IF(C249*H254*I254*J254 &lt;= 600,C249*H254*I254*J254,600)</f>
        <v>0</v>
      </c>
      <c r="L254" s="24">
        <f t="shared" si="20"/>
        <v>0</v>
      </c>
      <c r="M254" s="46"/>
    </row>
    <row r="255" spans="1:13" customFormat="1" ht="22.95" customHeight="1" x14ac:dyDescent="0.25">
      <c r="A255" s="53"/>
      <c r="B255" s="55"/>
      <c r="C255" s="57"/>
      <c r="D255" s="8" t="s">
        <v>385</v>
      </c>
      <c r="E255" s="39"/>
      <c r="F255" s="11"/>
      <c r="G255" s="8">
        <f>IFERROR(VLOOKUP(F255,Šifranti!$F$153:$G$156,2,FALSE),0)</f>
        <v>0</v>
      </c>
      <c r="H255" s="34">
        <f>H249*0.3</f>
        <v>0</v>
      </c>
      <c r="I255" s="25"/>
      <c r="J255" s="40">
        <v>0.28999999999999998</v>
      </c>
      <c r="K255" s="24">
        <f>IF(C249*H255*I255*J255 &lt;= 400,C249*H255*I255*J255, 400)</f>
        <v>0</v>
      </c>
      <c r="L255" s="24">
        <f t="shared" si="20"/>
        <v>0</v>
      </c>
      <c r="M255" s="47"/>
    </row>
    <row r="256" spans="1:13" customFormat="1" ht="22.95" customHeight="1" x14ac:dyDescent="0.25">
      <c r="A256" s="26" t="s">
        <v>318</v>
      </c>
      <c r="B256" s="26"/>
      <c r="C256" s="7"/>
      <c r="D256" s="7"/>
      <c r="E256" s="7"/>
      <c r="F256" s="7"/>
      <c r="G256" s="7"/>
      <c r="H256" s="7"/>
      <c r="I256" s="7"/>
      <c r="J256" s="7"/>
      <c r="K256" s="24">
        <f>SUM(K249:K255)</f>
        <v>0</v>
      </c>
      <c r="L256" s="24">
        <f>SUM(L249:L255)</f>
        <v>0</v>
      </c>
      <c r="M256" s="48" t="s">
        <v>395</v>
      </c>
    </row>
    <row r="257" spans="1:13" customFormat="1" ht="22.95" customHeight="1" x14ac:dyDescent="0.25"/>
    <row r="258" spans="1:13" customFormat="1" ht="22.95" customHeight="1" x14ac:dyDescent="0.25">
      <c r="A258" s="18" t="s">
        <v>445</v>
      </c>
      <c r="B258" s="38"/>
      <c r="M258" s="2"/>
    </row>
    <row r="259" spans="1:13" customFormat="1" ht="70.2" customHeight="1" x14ac:dyDescent="0.25">
      <c r="A259" s="8" t="s">
        <v>9</v>
      </c>
      <c r="B259" s="8" t="s">
        <v>321</v>
      </c>
      <c r="C259" s="13" t="s">
        <v>371</v>
      </c>
      <c r="D259" s="8" t="s">
        <v>392</v>
      </c>
      <c r="E259" s="8" t="s">
        <v>6</v>
      </c>
      <c r="F259" s="8" t="s">
        <v>7</v>
      </c>
      <c r="G259" s="8" t="s">
        <v>8</v>
      </c>
      <c r="H259" s="8" t="s">
        <v>386</v>
      </c>
      <c r="I259" s="8" t="s">
        <v>370</v>
      </c>
      <c r="J259" s="8" t="s">
        <v>376</v>
      </c>
      <c r="K259" s="13" t="s">
        <v>373</v>
      </c>
      <c r="L259" s="13" t="s">
        <v>372</v>
      </c>
      <c r="M259" s="13" t="s">
        <v>394</v>
      </c>
    </row>
    <row r="260" spans="1:13" customFormat="1" ht="22.95" customHeight="1" x14ac:dyDescent="0.25">
      <c r="A260" s="9">
        <v>1</v>
      </c>
      <c r="B260" s="9">
        <v>2</v>
      </c>
      <c r="C260" s="9">
        <v>3</v>
      </c>
      <c r="D260" s="14">
        <v>4</v>
      </c>
      <c r="E260" s="9">
        <v>5</v>
      </c>
      <c r="F260" s="14">
        <v>6</v>
      </c>
      <c r="G260" s="9">
        <v>7</v>
      </c>
      <c r="H260" s="9">
        <v>8</v>
      </c>
      <c r="I260" s="9">
        <v>9</v>
      </c>
      <c r="J260" s="9">
        <v>10</v>
      </c>
      <c r="K260" s="9">
        <v>11</v>
      </c>
      <c r="L260" s="9">
        <v>12</v>
      </c>
      <c r="M260" s="9">
        <v>13</v>
      </c>
    </row>
    <row r="261" spans="1:13" customFormat="1" ht="22.95" customHeight="1" x14ac:dyDescent="0.25">
      <c r="A261" s="52" t="str">
        <f>$B$4</f>
        <v>januar 2024</v>
      </c>
      <c r="B261" s="54"/>
      <c r="C261" s="56">
        <f>IF(B261&gt;1895,B261-1895,0)</f>
        <v>0</v>
      </c>
      <c r="D261" s="15" t="s">
        <v>374</v>
      </c>
      <c r="E261" s="39"/>
      <c r="F261" s="11"/>
      <c r="G261" s="8">
        <f>IFERROR(VLOOKUP(F261,Šifranti!$F$5:$G$48,2,FALSE),0)</f>
        <v>0</v>
      </c>
      <c r="H261" s="36"/>
      <c r="I261" s="25"/>
      <c r="J261" s="40">
        <v>0.87</v>
      </c>
      <c r="K261" s="24">
        <f>IF(C261*H261*I261*J261 &lt;= 1500,C261*H261*I261*J261,1500)</f>
        <v>0</v>
      </c>
      <c r="L261" s="24">
        <f t="shared" ref="L261:L267" si="21">K261*1.161</f>
        <v>0</v>
      </c>
      <c r="M261" s="45"/>
    </row>
    <row r="262" spans="1:13" customFormat="1" ht="22.95" customHeight="1" x14ac:dyDescent="0.25">
      <c r="A262" s="53"/>
      <c r="B262" s="55"/>
      <c r="C262" s="57"/>
      <c r="D262" s="15" t="s">
        <v>375</v>
      </c>
      <c r="E262" s="39"/>
      <c r="F262" s="11"/>
      <c r="G262" s="8">
        <f>IFERROR(VLOOKUP(F262,Šifranti!$F$5:$G$48,2,FALSE),0)</f>
        <v>0</v>
      </c>
      <c r="H262" s="35">
        <f>H261</f>
        <v>0</v>
      </c>
      <c r="I262" s="25"/>
      <c r="J262" s="40">
        <v>0.87</v>
      </c>
      <c r="K262" s="24">
        <f>IF(C261*H262*I262*J262 &lt;= 1500,C261*H262*I262*J262,1500)</f>
        <v>0</v>
      </c>
      <c r="L262" s="24">
        <f t="shared" si="21"/>
        <v>0</v>
      </c>
      <c r="M262" s="46"/>
    </row>
    <row r="263" spans="1:13" customFormat="1" ht="22.95" customHeight="1" x14ac:dyDescent="0.25">
      <c r="A263" s="53"/>
      <c r="B263" s="55"/>
      <c r="C263" s="57"/>
      <c r="D263" s="8" t="s">
        <v>319</v>
      </c>
      <c r="E263" s="39"/>
      <c r="F263" s="11"/>
      <c r="G263" s="8">
        <f>IFERROR(VLOOKUP(F263,Šifranti!$F$49:$G$152,2,FALSE),0)</f>
        <v>0</v>
      </c>
      <c r="H263" s="35">
        <f>H261*1.1</f>
        <v>0</v>
      </c>
      <c r="I263" s="25"/>
      <c r="J263" s="40">
        <v>0.3</v>
      </c>
      <c r="K263" s="24">
        <f>IF(C261*H263*I263*J263 &lt;= 600,C261*H263*I263*J263,600)</f>
        <v>0</v>
      </c>
      <c r="L263" s="24">
        <f t="shared" si="21"/>
        <v>0</v>
      </c>
      <c r="M263" s="46"/>
    </row>
    <row r="264" spans="1:13" customFormat="1" ht="22.95" customHeight="1" x14ac:dyDescent="0.25">
      <c r="A264" s="53"/>
      <c r="B264" s="55"/>
      <c r="C264" s="57"/>
      <c r="D264" s="8" t="s">
        <v>320</v>
      </c>
      <c r="E264" s="39"/>
      <c r="F264" s="11"/>
      <c r="G264" s="8">
        <f>IFERROR(VLOOKUP(F264,Šifranti!$F$49:$G$152,2,FALSE),0)</f>
        <v>0</v>
      </c>
      <c r="H264" s="35">
        <f>H261*1.1</f>
        <v>0</v>
      </c>
      <c r="I264" s="25"/>
      <c r="J264" s="40">
        <v>0.3</v>
      </c>
      <c r="K264" s="24">
        <f>IF(C261*H264*I264*J264 &lt;= 600,C261*H264*I264*J264,600)</f>
        <v>0</v>
      </c>
      <c r="L264" s="24">
        <f t="shared" si="21"/>
        <v>0</v>
      </c>
      <c r="M264" s="46"/>
    </row>
    <row r="265" spans="1:13" customFormat="1" ht="22.95" customHeight="1" x14ac:dyDescent="0.25">
      <c r="A265" s="53"/>
      <c r="B265" s="55"/>
      <c r="C265" s="57"/>
      <c r="D265" s="8" t="s">
        <v>368</v>
      </c>
      <c r="E265" s="39"/>
      <c r="F265" s="11"/>
      <c r="G265" s="8">
        <f>IFERROR(VLOOKUP(F265,Šifranti!$F$49:$G$152,2,FALSE),0)</f>
        <v>0</v>
      </c>
      <c r="H265" s="35">
        <f>H261*1.1</f>
        <v>0</v>
      </c>
      <c r="I265" s="25"/>
      <c r="J265" s="40">
        <v>0.3</v>
      </c>
      <c r="K265" s="24">
        <f>IF(C261*H265*I265*J265 &lt;= 600,C261*H265*I265*J265,600)</f>
        <v>0</v>
      </c>
      <c r="L265" s="24">
        <f t="shared" si="21"/>
        <v>0</v>
      </c>
      <c r="M265" s="46"/>
    </row>
    <row r="266" spans="1:13" customFormat="1" ht="22.95" customHeight="1" x14ac:dyDescent="0.25">
      <c r="A266" s="53"/>
      <c r="B266" s="55"/>
      <c r="C266" s="57"/>
      <c r="D266" s="8" t="s">
        <v>369</v>
      </c>
      <c r="E266" s="39"/>
      <c r="F266" s="11"/>
      <c r="G266" s="8">
        <f>IFERROR(VLOOKUP(F266,Šifranti!$F$49:$G$152,2,FALSE),0)</f>
        <v>0</v>
      </c>
      <c r="H266" s="35">
        <f>H261*1.1</f>
        <v>0</v>
      </c>
      <c r="I266" s="25"/>
      <c r="J266" s="40">
        <v>0.3</v>
      </c>
      <c r="K266" s="24">
        <f>IF(C261*H266*I266*J266 &lt;= 600,C261*H266*I266*J266,600)</f>
        <v>0</v>
      </c>
      <c r="L266" s="24">
        <f t="shared" si="21"/>
        <v>0</v>
      </c>
      <c r="M266" s="46"/>
    </row>
    <row r="267" spans="1:13" customFormat="1" ht="22.95" customHeight="1" x14ac:dyDescent="0.25">
      <c r="A267" s="53"/>
      <c r="B267" s="55"/>
      <c r="C267" s="57"/>
      <c r="D267" s="8" t="s">
        <v>385</v>
      </c>
      <c r="E267" s="39"/>
      <c r="F267" s="11"/>
      <c r="G267" s="8">
        <f>IFERROR(VLOOKUP(F267,Šifranti!$F$153:$G$156,2,FALSE),0)</f>
        <v>0</v>
      </c>
      <c r="H267" s="34">
        <f>H261*0.3</f>
        <v>0</v>
      </c>
      <c r="I267" s="25"/>
      <c r="J267" s="40">
        <v>0.28999999999999998</v>
      </c>
      <c r="K267" s="24">
        <f>IF(C261*H267*I267*J267 &lt;= 400,C261*H267*I267*J267, 400)</f>
        <v>0</v>
      </c>
      <c r="L267" s="24">
        <f t="shared" si="21"/>
        <v>0</v>
      </c>
      <c r="M267" s="47"/>
    </row>
    <row r="268" spans="1:13" customFormat="1" ht="22.95" customHeight="1" x14ac:dyDescent="0.25">
      <c r="A268" s="26" t="s">
        <v>318</v>
      </c>
      <c r="B268" s="26"/>
      <c r="C268" s="7"/>
      <c r="D268" s="7"/>
      <c r="E268" s="7"/>
      <c r="F268" s="7"/>
      <c r="G268" s="7"/>
      <c r="H268" s="7"/>
      <c r="I268" s="7"/>
      <c r="J268" s="7"/>
      <c r="K268" s="24">
        <f>SUM(K261:K267)</f>
        <v>0</v>
      </c>
      <c r="L268" s="24">
        <f>SUM(L261:L267)</f>
        <v>0</v>
      </c>
      <c r="M268" s="48" t="s">
        <v>395</v>
      </c>
    </row>
    <row r="269" spans="1:13" customFormat="1" ht="22.95" customHeight="1" x14ac:dyDescent="0.25"/>
    <row r="270" spans="1:13" customFormat="1" ht="22.95" customHeight="1" x14ac:dyDescent="0.25">
      <c r="A270" s="18" t="s">
        <v>446</v>
      </c>
      <c r="B270" s="38"/>
      <c r="M270" s="2"/>
    </row>
    <row r="271" spans="1:13" customFormat="1" ht="70.2" customHeight="1" x14ac:dyDescent="0.25">
      <c r="A271" s="8" t="s">
        <v>9</v>
      </c>
      <c r="B271" s="8" t="s">
        <v>321</v>
      </c>
      <c r="C271" s="13" t="s">
        <v>371</v>
      </c>
      <c r="D271" s="8" t="s">
        <v>392</v>
      </c>
      <c r="E271" s="8" t="s">
        <v>6</v>
      </c>
      <c r="F271" s="8" t="s">
        <v>7</v>
      </c>
      <c r="G271" s="8" t="s">
        <v>8</v>
      </c>
      <c r="H271" s="8" t="s">
        <v>386</v>
      </c>
      <c r="I271" s="8" t="s">
        <v>370</v>
      </c>
      <c r="J271" s="8" t="s">
        <v>376</v>
      </c>
      <c r="K271" s="13" t="s">
        <v>373</v>
      </c>
      <c r="L271" s="13" t="s">
        <v>372</v>
      </c>
      <c r="M271" s="13" t="s">
        <v>394</v>
      </c>
    </row>
    <row r="272" spans="1:13" customFormat="1" ht="22.95" customHeight="1" x14ac:dyDescent="0.25">
      <c r="A272" s="9">
        <v>1</v>
      </c>
      <c r="B272" s="9">
        <v>2</v>
      </c>
      <c r="C272" s="9">
        <v>3</v>
      </c>
      <c r="D272" s="14">
        <v>4</v>
      </c>
      <c r="E272" s="9">
        <v>5</v>
      </c>
      <c r="F272" s="14">
        <v>6</v>
      </c>
      <c r="G272" s="9">
        <v>7</v>
      </c>
      <c r="H272" s="9">
        <v>8</v>
      </c>
      <c r="I272" s="9">
        <v>9</v>
      </c>
      <c r="J272" s="9">
        <v>10</v>
      </c>
      <c r="K272" s="9">
        <v>11</v>
      </c>
      <c r="L272" s="9">
        <v>12</v>
      </c>
      <c r="M272" s="9">
        <v>13</v>
      </c>
    </row>
    <row r="273" spans="1:13" customFormat="1" ht="22.95" customHeight="1" x14ac:dyDescent="0.25">
      <c r="A273" s="52" t="str">
        <f>$B$4</f>
        <v>januar 2024</v>
      </c>
      <c r="B273" s="54"/>
      <c r="C273" s="56">
        <f>IF(B273&gt;1895,B273-1895,0)</f>
        <v>0</v>
      </c>
      <c r="D273" s="15" t="s">
        <v>374</v>
      </c>
      <c r="E273" s="39"/>
      <c r="F273" s="11"/>
      <c r="G273" s="8">
        <f>IFERROR(VLOOKUP(F273,Šifranti!$F$5:$G$48,2,FALSE),0)</f>
        <v>0</v>
      </c>
      <c r="H273" s="36"/>
      <c r="I273" s="25"/>
      <c r="J273" s="40">
        <v>0.87</v>
      </c>
      <c r="K273" s="24">
        <f>IF(C273*H273*I273*J273 &lt;= 1500,C273*H273*I273*J273,1500)</f>
        <v>0</v>
      </c>
      <c r="L273" s="24">
        <f t="shared" ref="L273:L279" si="22">K273*1.161</f>
        <v>0</v>
      </c>
      <c r="M273" s="45"/>
    </row>
    <row r="274" spans="1:13" customFormat="1" ht="22.95" customHeight="1" x14ac:dyDescent="0.25">
      <c r="A274" s="53"/>
      <c r="B274" s="55"/>
      <c r="C274" s="57"/>
      <c r="D274" s="15" t="s">
        <v>375</v>
      </c>
      <c r="E274" s="39"/>
      <c r="F274" s="11"/>
      <c r="G274" s="8">
        <f>IFERROR(VLOOKUP(F274,Šifranti!$F$5:$G$48,2,FALSE),0)</f>
        <v>0</v>
      </c>
      <c r="H274" s="35">
        <f>H273</f>
        <v>0</v>
      </c>
      <c r="I274" s="25"/>
      <c r="J274" s="40">
        <v>0.87</v>
      </c>
      <c r="K274" s="24">
        <f>IF(C273*H274*I274*J274 &lt;= 1500,C273*H274*I274*J274,1500)</f>
        <v>0</v>
      </c>
      <c r="L274" s="24">
        <f t="shared" si="22"/>
        <v>0</v>
      </c>
      <c r="M274" s="46"/>
    </row>
    <row r="275" spans="1:13" customFormat="1" ht="22.95" customHeight="1" x14ac:dyDescent="0.25">
      <c r="A275" s="53"/>
      <c r="B275" s="55"/>
      <c r="C275" s="57"/>
      <c r="D275" s="8" t="s">
        <v>319</v>
      </c>
      <c r="E275" s="39"/>
      <c r="F275" s="11"/>
      <c r="G275" s="8">
        <f>IFERROR(VLOOKUP(F275,Šifranti!$F$49:$G$152,2,FALSE),0)</f>
        <v>0</v>
      </c>
      <c r="H275" s="35">
        <f>H273*1.1</f>
        <v>0</v>
      </c>
      <c r="I275" s="25"/>
      <c r="J275" s="40">
        <v>0.3</v>
      </c>
      <c r="K275" s="24">
        <f>IF(C273*H275*I275*J275 &lt;= 600,C273*H275*I275*J275,600)</f>
        <v>0</v>
      </c>
      <c r="L275" s="24">
        <f t="shared" si="22"/>
        <v>0</v>
      </c>
      <c r="M275" s="46"/>
    </row>
    <row r="276" spans="1:13" customFormat="1" ht="100.2" customHeight="1" x14ac:dyDescent="0.25">
      <c r="A276" s="53"/>
      <c r="B276" s="55"/>
      <c r="C276" s="57"/>
      <c r="D276" s="8" t="s">
        <v>320</v>
      </c>
      <c r="E276" s="39"/>
      <c r="F276" s="11"/>
      <c r="G276" s="8">
        <f>IFERROR(VLOOKUP(F276,Šifranti!$F$49:$G$152,2,FALSE),0)</f>
        <v>0</v>
      </c>
      <c r="H276" s="35">
        <f>H273*1.1</f>
        <v>0</v>
      </c>
      <c r="I276" s="25"/>
      <c r="J276" s="40">
        <v>0.3</v>
      </c>
      <c r="K276" s="24">
        <f>IF(C273*H276*I276*J276 &lt;= 600,C273*H276*I276*J276,600)</f>
        <v>0</v>
      </c>
      <c r="L276" s="24">
        <f t="shared" si="22"/>
        <v>0</v>
      </c>
      <c r="M276" s="46"/>
    </row>
    <row r="277" spans="1:13" customFormat="1" ht="22.95" customHeight="1" x14ac:dyDescent="0.25">
      <c r="A277" s="53"/>
      <c r="B277" s="55"/>
      <c r="C277" s="57"/>
      <c r="D277" s="8" t="s">
        <v>368</v>
      </c>
      <c r="E277" s="39"/>
      <c r="F277" s="11"/>
      <c r="G277" s="8">
        <f>IFERROR(VLOOKUP(F277,Šifranti!$F$49:$G$152,2,FALSE),0)</f>
        <v>0</v>
      </c>
      <c r="H277" s="35">
        <f>H273*1.1</f>
        <v>0</v>
      </c>
      <c r="I277" s="25"/>
      <c r="J277" s="40">
        <v>0.3</v>
      </c>
      <c r="K277" s="24">
        <f>IF(C273*H277*I277*J277 &lt;= 600,C273*H277*I277*J277,600)</f>
        <v>0</v>
      </c>
      <c r="L277" s="24">
        <f t="shared" si="22"/>
        <v>0</v>
      </c>
      <c r="M277" s="46"/>
    </row>
    <row r="278" spans="1:13" customFormat="1" ht="22.95" customHeight="1" x14ac:dyDescent="0.25">
      <c r="A278" s="53"/>
      <c r="B278" s="55"/>
      <c r="C278" s="57"/>
      <c r="D278" s="8" t="s">
        <v>369</v>
      </c>
      <c r="E278" s="39"/>
      <c r="F278" s="11"/>
      <c r="G278" s="8">
        <f>IFERROR(VLOOKUP(F278,Šifranti!$F$49:$G$152,2,FALSE),0)</f>
        <v>0</v>
      </c>
      <c r="H278" s="35">
        <f>H273*1.1</f>
        <v>0</v>
      </c>
      <c r="I278" s="25"/>
      <c r="J278" s="40">
        <v>0.3</v>
      </c>
      <c r="K278" s="24">
        <f>IF(C273*H278*I278*J278 &lt;= 600,C273*H278*I278*J278,600)</f>
        <v>0</v>
      </c>
      <c r="L278" s="24">
        <f t="shared" si="22"/>
        <v>0</v>
      </c>
      <c r="M278" s="46"/>
    </row>
    <row r="279" spans="1:13" customFormat="1" ht="22.95" customHeight="1" x14ac:dyDescent="0.25">
      <c r="A279" s="53"/>
      <c r="B279" s="55"/>
      <c r="C279" s="57"/>
      <c r="D279" s="8" t="s">
        <v>385</v>
      </c>
      <c r="E279" s="39"/>
      <c r="F279" s="11"/>
      <c r="G279" s="8">
        <f>IFERROR(VLOOKUP(F279,Šifranti!$F$153:$G$156,2,FALSE),0)</f>
        <v>0</v>
      </c>
      <c r="H279" s="34">
        <f>H273*0.3</f>
        <v>0</v>
      </c>
      <c r="I279" s="25"/>
      <c r="J279" s="40">
        <v>0.28999999999999998</v>
      </c>
      <c r="K279" s="24">
        <f>IF(C273*H279*I279*J279 &lt;= 400,C273*H279*I279*J279, 400)</f>
        <v>0</v>
      </c>
      <c r="L279" s="24">
        <f t="shared" si="22"/>
        <v>0</v>
      </c>
      <c r="M279" s="47"/>
    </row>
    <row r="280" spans="1:13" customFormat="1" ht="22.95" customHeight="1" x14ac:dyDescent="0.25">
      <c r="A280" s="26" t="s">
        <v>318</v>
      </c>
      <c r="B280" s="26"/>
      <c r="C280" s="7"/>
      <c r="D280" s="7"/>
      <c r="E280" s="7"/>
      <c r="F280" s="7"/>
      <c r="G280" s="7"/>
      <c r="H280" s="7"/>
      <c r="I280" s="7"/>
      <c r="J280" s="7"/>
      <c r="K280" s="24">
        <f>SUM(K273:K279)</f>
        <v>0</v>
      </c>
      <c r="L280" s="24">
        <f>SUM(L273:L279)</f>
        <v>0</v>
      </c>
      <c r="M280" s="48" t="s">
        <v>395</v>
      </c>
    </row>
    <row r="281" spans="1:13" customFormat="1" ht="22.95" customHeight="1" x14ac:dyDescent="0.25"/>
    <row r="282" spans="1:13" customFormat="1" ht="22.95" customHeight="1" x14ac:dyDescent="0.25">
      <c r="A282" s="18" t="s">
        <v>447</v>
      </c>
      <c r="B282" s="38"/>
      <c r="M282" s="2"/>
    </row>
    <row r="283" spans="1:13" customFormat="1" ht="70.2" customHeight="1" x14ac:dyDescent="0.25">
      <c r="A283" s="8" t="s">
        <v>9</v>
      </c>
      <c r="B283" s="8" t="s">
        <v>321</v>
      </c>
      <c r="C283" s="13" t="s">
        <v>371</v>
      </c>
      <c r="D283" s="8" t="s">
        <v>392</v>
      </c>
      <c r="E283" s="8" t="s">
        <v>6</v>
      </c>
      <c r="F283" s="8" t="s">
        <v>7</v>
      </c>
      <c r="G283" s="8" t="s">
        <v>8</v>
      </c>
      <c r="H283" s="8" t="s">
        <v>386</v>
      </c>
      <c r="I283" s="8" t="s">
        <v>370</v>
      </c>
      <c r="J283" s="8" t="s">
        <v>376</v>
      </c>
      <c r="K283" s="13" t="s">
        <v>373</v>
      </c>
      <c r="L283" s="13" t="s">
        <v>372</v>
      </c>
      <c r="M283" s="13" t="s">
        <v>394</v>
      </c>
    </row>
    <row r="284" spans="1:13" customFormat="1" ht="22.95" customHeight="1" x14ac:dyDescent="0.25">
      <c r="A284" s="9">
        <v>1</v>
      </c>
      <c r="B284" s="9">
        <v>2</v>
      </c>
      <c r="C284" s="9">
        <v>3</v>
      </c>
      <c r="D284" s="14">
        <v>4</v>
      </c>
      <c r="E284" s="9">
        <v>5</v>
      </c>
      <c r="F284" s="14">
        <v>6</v>
      </c>
      <c r="G284" s="9">
        <v>7</v>
      </c>
      <c r="H284" s="9">
        <v>8</v>
      </c>
      <c r="I284" s="9">
        <v>9</v>
      </c>
      <c r="J284" s="9">
        <v>10</v>
      </c>
      <c r="K284" s="9">
        <v>11</v>
      </c>
      <c r="L284" s="9">
        <v>12</v>
      </c>
      <c r="M284" s="9">
        <v>13</v>
      </c>
    </row>
    <row r="285" spans="1:13" customFormat="1" ht="22.95" customHeight="1" x14ac:dyDescent="0.25">
      <c r="A285" s="52" t="str">
        <f>$B$4</f>
        <v>januar 2024</v>
      </c>
      <c r="B285" s="54"/>
      <c r="C285" s="56">
        <f>IF(B285&gt;1895,B285-1895,0)</f>
        <v>0</v>
      </c>
      <c r="D285" s="15" t="s">
        <v>374</v>
      </c>
      <c r="E285" s="39"/>
      <c r="F285" s="11"/>
      <c r="G285" s="8">
        <f>IFERROR(VLOOKUP(F285,Šifranti!$F$5:$G$48,2,FALSE),0)</f>
        <v>0</v>
      </c>
      <c r="H285" s="36"/>
      <c r="I285" s="25"/>
      <c r="J285" s="40">
        <v>0.87</v>
      </c>
      <c r="K285" s="24">
        <f>IF(C285*H285*I285*J285 &lt;= 1500,C285*H285*I285*J285,1500)</f>
        <v>0</v>
      </c>
      <c r="L285" s="24">
        <f t="shared" ref="L285:L291" si="23">K285*1.161</f>
        <v>0</v>
      </c>
      <c r="M285" s="45"/>
    </row>
    <row r="286" spans="1:13" customFormat="1" ht="22.95" customHeight="1" x14ac:dyDescent="0.25">
      <c r="A286" s="53"/>
      <c r="B286" s="55"/>
      <c r="C286" s="57"/>
      <c r="D286" s="15" t="s">
        <v>375</v>
      </c>
      <c r="E286" s="39"/>
      <c r="F286" s="11"/>
      <c r="G286" s="8">
        <f>IFERROR(VLOOKUP(F286,Šifranti!$F$5:$G$48,2,FALSE),0)</f>
        <v>0</v>
      </c>
      <c r="H286" s="35">
        <f>H285</f>
        <v>0</v>
      </c>
      <c r="I286" s="25"/>
      <c r="J286" s="40">
        <v>0.87</v>
      </c>
      <c r="K286" s="24">
        <f>IF(C285*H286*I286*J286 &lt;= 1500,C285*H286*I286*J286,1500)</f>
        <v>0</v>
      </c>
      <c r="L286" s="24">
        <f t="shared" si="23"/>
        <v>0</v>
      </c>
      <c r="M286" s="46"/>
    </row>
    <row r="287" spans="1:13" customFormat="1" ht="22.95" customHeight="1" x14ac:dyDescent="0.25">
      <c r="A287" s="53"/>
      <c r="B287" s="55"/>
      <c r="C287" s="57"/>
      <c r="D287" s="8" t="s">
        <v>319</v>
      </c>
      <c r="E287" s="39"/>
      <c r="F287" s="11"/>
      <c r="G287" s="8">
        <f>IFERROR(VLOOKUP(F287,Šifranti!$F$49:$G$152,2,FALSE),0)</f>
        <v>0</v>
      </c>
      <c r="H287" s="35">
        <f>H285*1.1</f>
        <v>0</v>
      </c>
      <c r="I287" s="25"/>
      <c r="J287" s="40">
        <v>0.3</v>
      </c>
      <c r="K287" s="24">
        <f>IF(C285*H287*I287*J287 &lt;= 600,C285*H287*I287*J287,600)</f>
        <v>0</v>
      </c>
      <c r="L287" s="24">
        <f t="shared" si="23"/>
        <v>0</v>
      </c>
      <c r="M287" s="46"/>
    </row>
    <row r="288" spans="1:13" customFormat="1" ht="22.95" customHeight="1" x14ac:dyDescent="0.25">
      <c r="A288" s="53"/>
      <c r="B288" s="55"/>
      <c r="C288" s="57"/>
      <c r="D288" s="8" t="s">
        <v>320</v>
      </c>
      <c r="E288" s="39"/>
      <c r="F288" s="11"/>
      <c r="G288" s="8">
        <f>IFERROR(VLOOKUP(F288,Šifranti!$F$49:$G$152,2,FALSE),0)</f>
        <v>0</v>
      </c>
      <c r="H288" s="35">
        <f>H285*1.1</f>
        <v>0</v>
      </c>
      <c r="I288" s="25"/>
      <c r="J288" s="40">
        <v>0.3</v>
      </c>
      <c r="K288" s="24">
        <f>IF(C285*H288*I288*J288 &lt;= 600,C285*H288*I288*J288,600)</f>
        <v>0</v>
      </c>
      <c r="L288" s="24">
        <f t="shared" si="23"/>
        <v>0</v>
      </c>
      <c r="M288" s="46"/>
    </row>
    <row r="289" spans="1:13" customFormat="1" ht="22.95" customHeight="1" x14ac:dyDescent="0.25">
      <c r="A289" s="53"/>
      <c r="B289" s="55"/>
      <c r="C289" s="57"/>
      <c r="D289" s="8" t="s">
        <v>368</v>
      </c>
      <c r="E289" s="39"/>
      <c r="F289" s="11"/>
      <c r="G289" s="8">
        <f>IFERROR(VLOOKUP(F289,Šifranti!$F$49:$G$152,2,FALSE),0)</f>
        <v>0</v>
      </c>
      <c r="H289" s="35">
        <f>H285*1.1</f>
        <v>0</v>
      </c>
      <c r="I289" s="25"/>
      <c r="J289" s="40">
        <v>0.3</v>
      </c>
      <c r="K289" s="24">
        <f>IF(C285*H289*I289*J289 &lt;= 600,C285*H289*I289*J289,600)</f>
        <v>0</v>
      </c>
      <c r="L289" s="24">
        <f t="shared" si="23"/>
        <v>0</v>
      </c>
      <c r="M289" s="46"/>
    </row>
    <row r="290" spans="1:13" customFormat="1" ht="22.95" customHeight="1" x14ac:dyDescent="0.25">
      <c r="A290" s="53"/>
      <c r="B290" s="55"/>
      <c r="C290" s="57"/>
      <c r="D290" s="8" t="s">
        <v>369</v>
      </c>
      <c r="E290" s="39"/>
      <c r="F290" s="11"/>
      <c r="G290" s="8">
        <f>IFERROR(VLOOKUP(F290,Šifranti!$F$49:$G$152,2,FALSE),0)</f>
        <v>0</v>
      </c>
      <c r="H290" s="35">
        <f>H285*1.1</f>
        <v>0</v>
      </c>
      <c r="I290" s="25"/>
      <c r="J290" s="40">
        <v>0.3</v>
      </c>
      <c r="K290" s="24">
        <f>IF(C285*H290*I290*J290 &lt;= 600,C285*H290*I290*J290,600)</f>
        <v>0</v>
      </c>
      <c r="L290" s="24">
        <f t="shared" si="23"/>
        <v>0</v>
      </c>
      <c r="M290" s="46"/>
    </row>
    <row r="291" spans="1:13" customFormat="1" ht="22.95" customHeight="1" x14ac:dyDescent="0.25">
      <c r="A291" s="53"/>
      <c r="B291" s="55"/>
      <c r="C291" s="57"/>
      <c r="D291" s="8" t="s">
        <v>385</v>
      </c>
      <c r="E291" s="39"/>
      <c r="F291" s="11"/>
      <c r="G291" s="8">
        <f>IFERROR(VLOOKUP(F291,Šifranti!$F$153:$G$156,2,FALSE),0)</f>
        <v>0</v>
      </c>
      <c r="H291" s="34">
        <f>H285*0.3</f>
        <v>0</v>
      </c>
      <c r="I291" s="25"/>
      <c r="J291" s="40">
        <v>0.28999999999999998</v>
      </c>
      <c r="K291" s="24">
        <f>IF(C285*H291*I291*J291 &lt;= 400,C285*H291*I291*J291, 400)</f>
        <v>0</v>
      </c>
      <c r="L291" s="24">
        <f t="shared" si="23"/>
        <v>0</v>
      </c>
      <c r="M291" s="47"/>
    </row>
    <row r="292" spans="1:13" customFormat="1" ht="22.95" customHeight="1" x14ac:dyDescent="0.25">
      <c r="A292" s="26" t="s">
        <v>318</v>
      </c>
      <c r="B292" s="26"/>
      <c r="C292" s="7"/>
      <c r="D292" s="7"/>
      <c r="E292" s="7"/>
      <c r="F292" s="7"/>
      <c r="G292" s="7"/>
      <c r="H292" s="7"/>
      <c r="I292" s="7"/>
      <c r="J292" s="7"/>
      <c r="K292" s="24">
        <f>SUM(K285:K291)</f>
        <v>0</v>
      </c>
      <c r="L292" s="24">
        <f>SUM(L285:L291)</f>
        <v>0</v>
      </c>
      <c r="M292" s="48" t="s">
        <v>395</v>
      </c>
    </row>
    <row r="293" spans="1:13" customFormat="1" ht="22.95" customHeight="1" x14ac:dyDescent="0.25"/>
    <row r="294" spans="1:13" customFormat="1" ht="22.95" customHeight="1" x14ac:dyDescent="0.25">
      <c r="A294" s="18" t="s">
        <v>448</v>
      </c>
      <c r="B294" s="38"/>
      <c r="M294" s="2"/>
    </row>
    <row r="295" spans="1:13" customFormat="1" ht="70.2" customHeight="1" x14ac:dyDescent="0.25">
      <c r="A295" s="8" t="s">
        <v>9</v>
      </c>
      <c r="B295" s="8" t="s">
        <v>321</v>
      </c>
      <c r="C295" s="13" t="s">
        <v>371</v>
      </c>
      <c r="D295" s="8" t="s">
        <v>392</v>
      </c>
      <c r="E295" s="8" t="s">
        <v>6</v>
      </c>
      <c r="F295" s="8" t="s">
        <v>7</v>
      </c>
      <c r="G295" s="8" t="s">
        <v>8</v>
      </c>
      <c r="H295" s="8" t="s">
        <v>386</v>
      </c>
      <c r="I295" s="8" t="s">
        <v>370</v>
      </c>
      <c r="J295" s="8" t="s">
        <v>376</v>
      </c>
      <c r="K295" s="13" t="s">
        <v>373</v>
      </c>
      <c r="L295" s="13" t="s">
        <v>372</v>
      </c>
      <c r="M295" s="13" t="s">
        <v>394</v>
      </c>
    </row>
    <row r="296" spans="1:13" customFormat="1" ht="22.95" customHeight="1" x14ac:dyDescent="0.25">
      <c r="A296" s="9">
        <v>1</v>
      </c>
      <c r="B296" s="9">
        <v>2</v>
      </c>
      <c r="C296" s="9">
        <v>3</v>
      </c>
      <c r="D296" s="14">
        <v>4</v>
      </c>
      <c r="E296" s="9">
        <v>5</v>
      </c>
      <c r="F296" s="14">
        <v>6</v>
      </c>
      <c r="G296" s="9">
        <v>7</v>
      </c>
      <c r="H296" s="9">
        <v>8</v>
      </c>
      <c r="I296" s="9">
        <v>9</v>
      </c>
      <c r="J296" s="9">
        <v>10</v>
      </c>
      <c r="K296" s="9">
        <v>11</v>
      </c>
      <c r="L296" s="9">
        <v>12</v>
      </c>
      <c r="M296" s="9">
        <v>13</v>
      </c>
    </row>
    <row r="297" spans="1:13" customFormat="1" ht="22.95" customHeight="1" x14ac:dyDescent="0.25">
      <c r="A297" s="52" t="str">
        <f>$B$4</f>
        <v>januar 2024</v>
      </c>
      <c r="B297" s="54"/>
      <c r="C297" s="56">
        <f>IF(B297&gt;1895,B297-1895,0)</f>
        <v>0</v>
      </c>
      <c r="D297" s="15" t="s">
        <v>374</v>
      </c>
      <c r="E297" s="39"/>
      <c r="F297" s="11"/>
      <c r="G297" s="8">
        <f>IFERROR(VLOOKUP(F297,Šifranti!$F$5:$G$48,2,FALSE),0)</f>
        <v>0</v>
      </c>
      <c r="H297" s="36"/>
      <c r="I297" s="25"/>
      <c r="J297" s="40">
        <v>0.87</v>
      </c>
      <c r="K297" s="24">
        <f>IF(C297*H297*I297*J297 &lt;= 1500,C297*H297*I297*J297,1500)</f>
        <v>0</v>
      </c>
      <c r="L297" s="24">
        <f t="shared" ref="L297:L303" si="24">K297*1.161</f>
        <v>0</v>
      </c>
      <c r="M297" s="45"/>
    </row>
    <row r="298" spans="1:13" customFormat="1" ht="22.95" customHeight="1" x14ac:dyDescent="0.25">
      <c r="A298" s="53"/>
      <c r="B298" s="55"/>
      <c r="C298" s="57"/>
      <c r="D298" s="15" t="s">
        <v>375</v>
      </c>
      <c r="E298" s="39"/>
      <c r="F298" s="11"/>
      <c r="G298" s="8">
        <f>IFERROR(VLOOKUP(F298,Šifranti!$F$5:$G$48,2,FALSE),0)</f>
        <v>0</v>
      </c>
      <c r="H298" s="35">
        <f>H297</f>
        <v>0</v>
      </c>
      <c r="I298" s="25"/>
      <c r="J298" s="40">
        <v>0.87</v>
      </c>
      <c r="K298" s="24">
        <f>IF(C297*H298*I298*J298 &lt;= 1500,C297*H298*I298*J298,1500)</f>
        <v>0</v>
      </c>
      <c r="L298" s="24">
        <f t="shared" si="24"/>
        <v>0</v>
      </c>
      <c r="M298" s="46"/>
    </row>
    <row r="299" spans="1:13" customFormat="1" ht="22.95" customHeight="1" x14ac:dyDescent="0.25">
      <c r="A299" s="53"/>
      <c r="B299" s="55"/>
      <c r="C299" s="57"/>
      <c r="D299" s="8" t="s">
        <v>319</v>
      </c>
      <c r="E299" s="39"/>
      <c r="F299" s="11"/>
      <c r="G299" s="8">
        <f>IFERROR(VLOOKUP(F299,Šifranti!$F$49:$G$152,2,FALSE),0)</f>
        <v>0</v>
      </c>
      <c r="H299" s="35">
        <f>H297*1.1</f>
        <v>0</v>
      </c>
      <c r="I299" s="25"/>
      <c r="J299" s="40">
        <v>0.3</v>
      </c>
      <c r="K299" s="24">
        <f>IF(C297*H299*I299*J299 &lt;= 600,C297*H299*I299*J299,600)</f>
        <v>0</v>
      </c>
      <c r="L299" s="24">
        <f t="shared" si="24"/>
        <v>0</v>
      </c>
      <c r="M299" s="46"/>
    </row>
    <row r="300" spans="1:13" customFormat="1" ht="22.95" customHeight="1" x14ac:dyDescent="0.25">
      <c r="A300" s="53"/>
      <c r="B300" s="55"/>
      <c r="C300" s="57"/>
      <c r="D300" s="8" t="s">
        <v>320</v>
      </c>
      <c r="E300" s="39"/>
      <c r="F300" s="11"/>
      <c r="G300" s="8">
        <f>IFERROR(VLOOKUP(F300,Šifranti!$F$49:$G$152,2,FALSE),0)</f>
        <v>0</v>
      </c>
      <c r="H300" s="35">
        <f>H297*1.1</f>
        <v>0</v>
      </c>
      <c r="I300" s="25"/>
      <c r="J300" s="40">
        <v>0.3</v>
      </c>
      <c r="K300" s="24">
        <f>IF(C297*H300*I300*J300 &lt;= 600,C297*H300*I300*J300,600)</f>
        <v>0</v>
      </c>
      <c r="L300" s="24">
        <f t="shared" si="24"/>
        <v>0</v>
      </c>
      <c r="M300" s="46"/>
    </row>
    <row r="301" spans="1:13" customFormat="1" ht="22.95" customHeight="1" x14ac:dyDescent="0.25">
      <c r="A301" s="53"/>
      <c r="B301" s="55"/>
      <c r="C301" s="57"/>
      <c r="D301" s="8" t="s">
        <v>368</v>
      </c>
      <c r="E301" s="39"/>
      <c r="F301" s="11"/>
      <c r="G301" s="8">
        <f>IFERROR(VLOOKUP(F301,Šifranti!$F$49:$G$152,2,FALSE),0)</f>
        <v>0</v>
      </c>
      <c r="H301" s="35">
        <f>H297*1.1</f>
        <v>0</v>
      </c>
      <c r="I301" s="25"/>
      <c r="J301" s="40">
        <v>0.3</v>
      </c>
      <c r="K301" s="24">
        <f>IF(C297*H301*I301*J301 &lt;= 600,C297*H301*I301*J301,600)</f>
        <v>0</v>
      </c>
      <c r="L301" s="24">
        <f t="shared" si="24"/>
        <v>0</v>
      </c>
      <c r="M301" s="46"/>
    </row>
    <row r="302" spans="1:13" customFormat="1" ht="22.95" customHeight="1" x14ac:dyDescent="0.25">
      <c r="A302" s="53"/>
      <c r="B302" s="55"/>
      <c r="C302" s="57"/>
      <c r="D302" s="8" t="s">
        <v>369</v>
      </c>
      <c r="E302" s="39"/>
      <c r="F302" s="11"/>
      <c r="G302" s="8">
        <f>IFERROR(VLOOKUP(F302,Šifranti!$F$49:$G$152,2,FALSE),0)</f>
        <v>0</v>
      </c>
      <c r="H302" s="35">
        <f>H297*1.1</f>
        <v>0</v>
      </c>
      <c r="I302" s="25"/>
      <c r="J302" s="40">
        <v>0.3</v>
      </c>
      <c r="K302" s="24">
        <f>IF(C297*H302*I302*J302 &lt;= 600,C297*H302*I302*J302,600)</f>
        <v>0</v>
      </c>
      <c r="L302" s="24">
        <f t="shared" si="24"/>
        <v>0</v>
      </c>
      <c r="M302" s="46"/>
    </row>
    <row r="303" spans="1:13" customFormat="1" ht="22.95" customHeight="1" x14ac:dyDescent="0.25">
      <c r="A303" s="53"/>
      <c r="B303" s="55"/>
      <c r="C303" s="57"/>
      <c r="D303" s="8" t="s">
        <v>385</v>
      </c>
      <c r="E303" s="39"/>
      <c r="F303" s="11"/>
      <c r="G303" s="8">
        <f>IFERROR(VLOOKUP(F303,Šifranti!$F$153:$G$156,2,FALSE),0)</f>
        <v>0</v>
      </c>
      <c r="H303" s="34">
        <f>H297*0.3</f>
        <v>0</v>
      </c>
      <c r="I303" s="25"/>
      <c r="J303" s="40">
        <v>0.28999999999999998</v>
      </c>
      <c r="K303" s="24">
        <f>IF(C297*H303*I303*J303 &lt;= 400,C297*H303*I303*J303, 400)</f>
        <v>0</v>
      </c>
      <c r="L303" s="24">
        <f t="shared" si="24"/>
        <v>0</v>
      </c>
      <c r="M303" s="47"/>
    </row>
    <row r="304" spans="1:13" customFormat="1" ht="22.95" customHeight="1" x14ac:dyDescent="0.25">
      <c r="A304" s="26" t="s">
        <v>318</v>
      </c>
      <c r="B304" s="26"/>
      <c r="C304" s="7"/>
      <c r="D304" s="7"/>
      <c r="E304" s="7"/>
      <c r="F304" s="7"/>
      <c r="G304" s="7"/>
      <c r="H304" s="7"/>
      <c r="I304" s="7"/>
      <c r="J304" s="7"/>
      <c r="K304" s="24">
        <f>SUM(K297:K303)</f>
        <v>0</v>
      </c>
      <c r="L304" s="24">
        <f>SUM(L297:L303)</f>
        <v>0</v>
      </c>
      <c r="M304" s="48" t="s">
        <v>395</v>
      </c>
    </row>
    <row r="305" spans="1:13" customFormat="1" ht="22.95" customHeight="1" x14ac:dyDescent="0.25"/>
    <row r="306" spans="1:13" customFormat="1" ht="22.95" customHeight="1" x14ac:dyDescent="0.25">
      <c r="A306" s="18" t="s">
        <v>449</v>
      </c>
      <c r="B306" s="38"/>
      <c r="M306" s="2"/>
    </row>
    <row r="307" spans="1:13" customFormat="1" ht="70.2" customHeight="1" x14ac:dyDescent="0.25">
      <c r="A307" s="8" t="s">
        <v>9</v>
      </c>
      <c r="B307" s="8" t="s">
        <v>321</v>
      </c>
      <c r="C307" s="13" t="s">
        <v>371</v>
      </c>
      <c r="D307" s="8" t="s">
        <v>392</v>
      </c>
      <c r="E307" s="8" t="s">
        <v>6</v>
      </c>
      <c r="F307" s="8" t="s">
        <v>7</v>
      </c>
      <c r="G307" s="8" t="s">
        <v>8</v>
      </c>
      <c r="H307" s="8" t="s">
        <v>386</v>
      </c>
      <c r="I307" s="8" t="s">
        <v>370</v>
      </c>
      <c r="J307" s="8" t="s">
        <v>376</v>
      </c>
      <c r="K307" s="13" t="s">
        <v>373</v>
      </c>
      <c r="L307" s="13" t="s">
        <v>372</v>
      </c>
      <c r="M307" s="13" t="s">
        <v>394</v>
      </c>
    </row>
    <row r="308" spans="1:13" customFormat="1" ht="22.95" customHeight="1" x14ac:dyDescent="0.25">
      <c r="A308" s="9">
        <v>1</v>
      </c>
      <c r="B308" s="9">
        <v>2</v>
      </c>
      <c r="C308" s="9">
        <v>3</v>
      </c>
      <c r="D308" s="14">
        <v>4</v>
      </c>
      <c r="E308" s="9">
        <v>5</v>
      </c>
      <c r="F308" s="14">
        <v>6</v>
      </c>
      <c r="G308" s="9">
        <v>7</v>
      </c>
      <c r="H308" s="9">
        <v>8</v>
      </c>
      <c r="I308" s="9">
        <v>9</v>
      </c>
      <c r="J308" s="9">
        <v>10</v>
      </c>
      <c r="K308" s="9">
        <v>11</v>
      </c>
      <c r="L308" s="9">
        <v>12</v>
      </c>
      <c r="M308" s="9">
        <v>13</v>
      </c>
    </row>
    <row r="309" spans="1:13" customFormat="1" ht="22.95" customHeight="1" x14ac:dyDescent="0.25">
      <c r="A309" s="52" t="str">
        <f>$B$4</f>
        <v>januar 2024</v>
      </c>
      <c r="B309" s="54"/>
      <c r="C309" s="56">
        <f>IF(B309&gt;1895,B309-1895,0)</f>
        <v>0</v>
      </c>
      <c r="D309" s="15" t="s">
        <v>374</v>
      </c>
      <c r="E309" s="39"/>
      <c r="F309" s="11"/>
      <c r="G309" s="8">
        <f>IFERROR(VLOOKUP(F309,Šifranti!$F$5:$G$48,2,FALSE),0)</f>
        <v>0</v>
      </c>
      <c r="H309" s="36"/>
      <c r="I309" s="25"/>
      <c r="J309" s="40">
        <v>0.87</v>
      </c>
      <c r="K309" s="24">
        <f>IF(C309*H309*I309*J309 &lt;= 1500,C309*H309*I309*J309,1500)</f>
        <v>0</v>
      </c>
      <c r="L309" s="24">
        <f t="shared" ref="L309:L315" si="25">K309*1.161</f>
        <v>0</v>
      </c>
      <c r="M309" s="45"/>
    </row>
    <row r="310" spans="1:13" customFormat="1" ht="22.95" customHeight="1" x14ac:dyDescent="0.25">
      <c r="A310" s="53"/>
      <c r="B310" s="55"/>
      <c r="C310" s="57"/>
      <c r="D310" s="15" t="s">
        <v>375</v>
      </c>
      <c r="E310" s="39"/>
      <c r="F310" s="11"/>
      <c r="G310" s="8">
        <f>IFERROR(VLOOKUP(F310,Šifranti!$F$5:$G$48,2,FALSE),0)</f>
        <v>0</v>
      </c>
      <c r="H310" s="35">
        <f>H309</f>
        <v>0</v>
      </c>
      <c r="I310" s="25"/>
      <c r="J310" s="40">
        <v>0.87</v>
      </c>
      <c r="K310" s="24">
        <f>IF(C309*H310*I310*J310 &lt;= 1500,C309*H310*I310*J310,1500)</f>
        <v>0</v>
      </c>
      <c r="L310" s="24">
        <f t="shared" si="25"/>
        <v>0</v>
      </c>
      <c r="M310" s="46"/>
    </row>
    <row r="311" spans="1:13" customFormat="1" ht="22.95" customHeight="1" x14ac:dyDescent="0.25">
      <c r="A311" s="53"/>
      <c r="B311" s="55"/>
      <c r="C311" s="57"/>
      <c r="D311" s="8" t="s">
        <v>319</v>
      </c>
      <c r="E311" s="39"/>
      <c r="F311" s="11"/>
      <c r="G311" s="8">
        <f>IFERROR(VLOOKUP(F311,Šifranti!$F$49:$G$152,2,FALSE),0)</f>
        <v>0</v>
      </c>
      <c r="H311" s="35">
        <f>H309*1.1</f>
        <v>0</v>
      </c>
      <c r="I311" s="25"/>
      <c r="J311" s="40">
        <v>0.3</v>
      </c>
      <c r="K311" s="24">
        <f>IF(C309*H311*I311*J311 &lt;= 600,C309*H311*I311*J311,600)</f>
        <v>0</v>
      </c>
      <c r="L311" s="24">
        <f t="shared" si="25"/>
        <v>0</v>
      </c>
      <c r="M311" s="46"/>
    </row>
    <row r="312" spans="1:13" customFormat="1" ht="22.95" customHeight="1" x14ac:dyDescent="0.25">
      <c r="A312" s="53"/>
      <c r="B312" s="55"/>
      <c r="C312" s="57"/>
      <c r="D312" s="8" t="s">
        <v>320</v>
      </c>
      <c r="E312" s="39"/>
      <c r="F312" s="11"/>
      <c r="G312" s="8">
        <f>IFERROR(VLOOKUP(F312,Šifranti!$F$49:$G$152,2,FALSE),0)</f>
        <v>0</v>
      </c>
      <c r="H312" s="35">
        <f>H309*1.1</f>
        <v>0</v>
      </c>
      <c r="I312" s="25"/>
      <c r="J312" s="40">
        <v>0.3</v>
      </c>
      <c r="K312" s="24">
        <f>IF(C309*H312*I312*J312 &lt;= 600,C309*H312*I312*J312,600)</f>
        <v>0</v>
      </c>
      <c r="L312" s="24">
        <f t="shared" si="25"/>
        <v>0</v>
      </c>
      <c r="M312" s="46"/>
    </row>
    <row r="313" spans="1:13" customFormat="1" ht="22.95" customHeight="1" x14ac:dyDescent="0.25">
      <c r="A313" s="53"/>
      <c r="B313" s="55"/>
      <c r="C313" s="57"/>
      <c r="D313" s="8" t="s">
        <v>368</v>
      </c>
      <c r="E313" s="39"/>
      <c r="F313" s="11"/>
      <c r="G313" s="8">
        <f>IFERROR(VLOOKUP(F313,Šifranti!$F$49:$G$152,2,FALSE),0)</f>
        <v>0</v>
      </c>
      <c r="H313" s="35">
        <f>H309*1.1</f>
        <v>0</v>
      </c>
      <c r="I313" s="25"/>
      <c r="J313" s="40">
        <v>0.3</v>
      </c>
      <c r="K313" s="24">
        <f>IF(C309*H313*I313*J313 &lt;= 600,C309*H313*I313*J313,600)</f>
        <v>0</v>
      </c>
      <c r="L313" s="24">
        <f t="shared" si="25"/>
        <v>0</v>
      </c>
      <c r="M313" s="46"/>
    </row>
    <row r="314" spans="1:13" customFormat="1" ht="22.95" customHeight="1" x14ac:dyDescent="0.25">
      <c r="A314" s="53"/>
      <c r="B314" s="55"/>
      <c r="C314" s="57"/>
      <c r="D314" s="8" t="s">
        <v>369</v>
      </c>
      <c r="E314" s="39"/>
      <c r="F314" s="11"/>
      <c r="G314" s="8">
        <f>IFERROR(VLOOKUP(F314,Šifranti!$F$49:$G$152,2,FALSE),0)</f>
        <v>0</v>
      </c>
      <c r="H314" s="35">
        <f>H309*1.1</f>
        <v>0</v>
      </c>
      <c r="I314" s="25"/>
      <c r="J314" s="40">
        <v>0.3</v>
      </c>
      <c r="K314" s="24">
        <f>IF(C309*H314*I314*J314 &lt;= 600,C309*H314*I314*J314,600)</f>
        <v>0</v>
      </c>
      <c r="L314" s="24">
        <f t="shared" si="25"/>
        <v>0</v>
      </c>
      <c r="M314" s="46"/>
    </row>
    <row r="315" spans="1:13" customFormat="1" ht="22.95" customHeight="1" x14ac:dyDescent="0.25">
      <c r="A315" s="53"/>
      <c r="B315" s="55"/>
      <c r="C315" s="57"/>
      <c r="D315" s="8" t="s">
        <v>385</v>
      </c>
      <c r="E315" s="39"/>
      <c r="F315" s="11"/>
      <c r="G315" s="8">
        <f>IFERROR(VLOOKUP(F315,Šifranti!$F$153:$G$156,2,FALSE),0)</f>
        <v>0</v>
      </c>
      <c r="H315" s="34">
        <f>H309*0.3</f>
        <v>0</v>
      </c>
      <c r="I315" s="25"/>
      <c r="J315" s="40">
        <v>0.28999999999999998</v>
      </c>
      <c r="K315" s="24">
        <f>IF(C309*H315*I315*J315 &lt;= 400,C309*H315*I315*J315, 400)</f>
        <v>0</v>
      </c>
      <c r="L315" s="24">
        <f t="shared" si="25"/>
        <v>0</v>
      </c>
      <c r="M315" s="47"/>
    </row>
    <row r="316" spans="1:13" customFormat="1" ht="22.95" customHeight="1" x14ac:dyDescent="0.25">
      <c r="A316" s="26" t="s">
        <v>318</v>
      </c>
      <c r="B316" s="26"/>
      <c r="C316" s="7"/>
      <c r="D316" s="7"/>
      <c r="E316" s="7"/>
      <c r="F316" s="7"/>
      <c r="G316" s="7"/>
      <c r="H316" s="7"/>
      <c r="I316" s="7"/>
      <c r="J316" s="7"/>
      <c r="K316" s="24">
        <f>SUM(K309:K315)</f>
        <v>0</v>
      </c>
      <c r="L316" s="24">
        <f>SUM(L309:L315)</f>
        <v>0</v>
      </c>
      <c r="M316" s="48" t="s">
        <v>395</v>
      </c>
    </row>
    <row r="317" spans="1:13" customFormat="1" ht="22.95" customHeight="1" x14ac:dyDescent="0.25"/>
    <row r="318" spans="1:13" customFormat="1" ht="22.95" customHeight="1" x14ac:dyDescent="0.25">
      <c r="A318" s="18" t="s">
        <v>450</v>
      </c>
      <c r="B318" s="38"/>
      <c r="M318" s="2"/>
    </row>
    <row r="319" spans="1:13" customFormat="1" ht="70.2" customHeight="1" x14ac:dyDescent="0.25">
      <c r="A319" s="8" t="s">
        <v>9</v>
      </c>
      <c r="B319" s="8" t="s">
        <v>321</v>
      </c>
      <c r="C319" s="13" t="s">
        <v>371</v>
      </c>
      <c r="D319" s="8" t="s">
        <v>392</v>
      </c>
      <c r="E319" s="8" t="s">
        <v>6</v>
      </c>
      <c r="F319" s="8" t="s">
        <v>7</v>
      </c>
      <c r="G319" s="8" t="s">
        <v>8</v>
      </c>
      <c r="H319" s="8" t="s">
        <v>386</v>
      </c>
      <c r="I319" s="8" t="s">
        <v>370</v>
      </c>
      <c r="J319" s="8" t="s">
        <v>376</v>
      </c>
      <c r="K319" s="13" t="s">
        <v>373</v>
      </c>
      <c r="L319" s="13" t="s">
        <v>372</v>
      </c>
      <c r="M319" s="13" t="s">
        <v>394</v>
      </c>
    </row>
    <row r="320" spans="1:13" customFormat="1" ht="22.95" customHeight="1" x14ac:dyDescent="0.25">
      <c r="A320" s="9">
        <v>1</v>
      </c>
      <c r="B320" s="9">
        <v>2</v>
      </c>
      <c r="C320" s="9">
        <v>3</v>
      </c>
      <c r="D320" s="14">
        <v>4</v>
      </c>
      <c r="E320" s="9">
        <v>5</v>
      </c>
      <c r="F320" s="14">
        <v>6</v>
      </c>
      <c r="G320" s="9">
        <v>7</v>
      </c>
      <c r="H320" s="9">
        <v>8</v>
      </c>
      <c r="I320" s="9">
        <v>9</v>
      </c>
      <c r="J320" s="9">
        <v>10</v>
      </c>
      <c r="K320" s="9">
        <v>11</v>
      </c>
      <c r="L320" s="9">
        <v>12</v>
      </c>
      <c r="M320" s="9">
        <v>13</v>
      </c>
    </row>
    <row r="321" spans="1:13" customFormat="1" ht="22.95" customHeight="1" x14ac:dyDescent="0.25">
      <c r="A321" s="52" t="str">
        <f>$B$4</f>
        <v>januar 2024</v>
      </c>
      <c r="B321" s="54"/>
      <c r="C321" s="56">
        <f>IF(B321&gt;1895,B321-1895,0)</f>
        <v>0</v>
      </c>
      <c r="D321" s="15" t="s">
        <v>374</v>
      </c>
      <c r="E321" s="39"/>
      <c r="F321" s="11"/>
      <c r="G321" s="8">
        <f>IFERROR(VLOOKUP(F321,Šifranti!$F$5:$G$48,2,FALSE),0)</f>
        <v>0</v>
      </c>
      <c r="H321" s="36"/>
      <c r="I321" s="25"/>
      <c r="J321" s="40">
        <v>0.87</v>
      </c>
      <c r="K321" s="24">
        <f>IF(C321*H321*I321*J321 &lt;= 1500,C321*H321*I321*J321,1500)</f>
        <v>0</v>
      </c>
      <c r="L321" s="24">
        <f t="shared" ref="L321:L327" si="26">K321*1.161</f>
        <v>0</v>
      </c>
      <c r="M321" s="45"/>
    </row>
    <row r="322" spans="1:13" customFormat="1" ht="22.95" customHeight="1" x14ac:dyDescent="0.25">
      <c r="A322" s="53"/>
      <c r="B322" s="55"/>
      <c r="C322" s="57"/>
      <c r="D322" s="15" t="s">
        <v>375</v>
      </c>
      <c r="E322" s="39"/>
      <c r="F322" s="11"/>
      <c r="G322" s="8">
        <f>IFERROR(VLOOKUP(F322,Šifranti!$F$5:$G$48,2,FALSE),0)</f>
        <v>0</v>
      </c>
      <c r="H322" s="35">
        <f>H321</f>
        <v>0</v>
      </c>
      <c r="I322" s="25"/>
      <c r="J322" s="40">
        <v>0.87</v>
      </c>
      <c r="K322" s="24">
        <f>IF(C321*H322*I322*J322 &lt;= 1500,C321*H322*I322*J322,1500)</f>
        <v>0</v>
      </c>
      <c r="L322" s="24">
        <f t="shared" si="26"/>
        <v>0</v>
      </c>
      <c r="M322" s="46"/>
    </row>
    <row r="323" spans="1:13" customFormat="1" ht="22.95" customHeight="1" x14ac:dyDescent="0.25">
      <c r="A323" s="53"/>
      <c r="B323" s="55"/>
      <c r="C323" s="57"/>
      <c r="D323" s="8" t="s">
        <v>319</v>
      </c>
      <c r="E323" s="39"/>
      <c r="F323" s="11"/>
      <c r="G323" s="8">
        <f>IFERROR(VLOOKUP(F323,Šifranti!$F$49:$G$152,2,FALSE),0)</f>
        <v>0</v>
      </c>
      <c r="H323" s="35">
        <f>H321*1.1</f>
        <v>0</v>
      </c>
      <c r="I323" s="25"/>
      <c r="J323" s="40">
        <v>0.3</v>
      </c>
      <c r="K323" s="24">
        <f>IF(C321*H323*I323*J323 &lt;= 600,C321*H323*I323*J323,600)</f>
        <v>0</v>
      </c>
      <c r="L323" s="24">
        <f t="shared" si="26"/>
        <v>0</v>
      </c>
      <c r="M323" s="46"/>
    </row>
    <row r="324" spans="1:13" customFormat="1" ht="22.95" customHeight="1" x14ac:dyDescent="0.25">
      <c r="A324" s="53"/>
      <c r="B324" s="55"/>
      <c r="C324" s="57"/>
      <c r="D324" s="8" t="s">
        <v>320</v>
      </c>
      <c r="E324" s="39"/>
      <c r="F324" s="11"/>
      <c r="G324" s="8">
        <f>IFERROR(VLOOKUP(F324,Šifranti!$F$49:$G$152,2,FALSE),0)</f>
        <v>0</v>
      </c>
      <c r="H324" s="35">
        <f>H321*1.1</f>
        <v>0</v>
      </c>
      <c r="I324" s="25"/>
      <c r="J324" s="40">
        <v>0.3</v>
      </c>
      <c r="K324" s="24">
        <f>IF(C321*H324*I324*J324 &lt;= 600,C321*H324*I324*J324,600)</f>
        <v>0</v>
      </c>
      <c r="L324" s="24">
        <f t="shared" si="26"/>
        <v>0</v>
      </c>
      <c r="M324" s="46"/>
    </row>
    <row r="325" spans="1:13" customFormat="1" ht="22.95" customHeight="1" x14ac:dyDescent="0.25">
      <c r="A325" s="53"/>
      <c r="B325" s="55"/>
      <c r="C325" s="57"/>
      <c r="D325" s="8" t="s">
        <v>368</v>
      </c>
      <c r="E325" s="39"/>
      <c r="F325" s="11"/>
      <c r="G325" s="8">
        <f>IFERROR(VLOOKUP(F325,Šifranti!$F$49:$G$152,2,FALSE),0)</f>
        <v>0</v>
      </c>
      <c r="H325" s="35">
        <f>H321*1.1</f>
        <v>0</v>
      </c>
      <c r="I325" s="25"/>
      <c r="J325" s="40">
        <v>0.3</v>
      </c>
      <c r="K325" s="24">
        <f>IF(C321*H325*I325*J325 &lt;= 600,C321*H325*I325*J325,600)</f>
        <v>0</v>
      </c>
      <c r="L325" s="24">
        <f t="shared" si="26"/>
        <v>0</v>
      </c>
      <c r="M325" s="46"/>
    </row>
    <row r="326" spans="1:13" customFormat="1" ht="22.95" customHeight="1" x14ac:dyDescent="0.25">
      <c r="A326" s="53"/>
      <c r="B326" s="55"/>
      <c r="C326" s="57"/>
      <c r="D326" s="8" t="s">
        <v>369</v>
      </c>
      <c r="E326" s="39"/>
      <c r="F326" s="11"/>
      <c r="G326" s="8">
        <f>IFERROR(VLOOKUP(F326,Šifranti!$F$49:$G$152,2,FALSE),0)</f>
        <v>0</v>
      </c>
      <c r="H326" s="35">
        <f>H321*1.1</f>
        <v>0</v>
      </c>
      <c r="I326" s="25"/>
      <c r="J326" s="40">
        <v>0.3</v>
      </c>
      <c r="K326" s="24">
        <f>IF(C321*H326*I326*J326 &lt;= 600,C321*H326*I326*J326,600)</f>
        <v>0</v>
      </c>
      <c r="L326" s="24">
        <f t="shared" si="26"/>
        <v>0</v>
      </c>
      <c r="M326" s="46"/>
    </row>
    <row r="327" spans="1:13" customFormat="1" ht="22.95" customHeight="1" x14ac:dyDescent="0.25">
      <c r="A327" s="53"/>
      <c r="B327" s="55"/>
      <c r="C327" s="57"/>
      <c r="D327" s="8" t="s">
        <v>385</v>
      </c>
      <c r="E327" s="39"/>
      <c r="F327" s="11"/>
      <c r="G327" s="8">
        <f>IFERROR(VLOOKUP(F327,Šifranti!$F$153:$G$156,2,FALSE),0)</f>
        <v>0</v>
      </c>
      <c r="H327" s="34">
        <f>H321*0.3</f>
        <v>0</v>
      </c>
      <c r="I327" s="25"/>
      <c r="J327" s="40">
        <v>0.28999999999999998</v>
      </c>
      <c r="K327" s="24">
        <f>IF(C321*H327*I327*J327 &lt;= 400,C321*H327*I327*J327, 400)</f>
        <v>0</v>
      </c>
      <c r="L327" s="24">
        <f t="shared" si="26"/>
        <v>0</v>
      </c>
      <c r="M327" s="47"/>
    </row>
    <row r="328" spans="1:13" customFormat="1" ht="22.95" customHeight="1" x14ac:dyDescent="0.25">
      <c r="A328" s="26" t="s">
        <v>318</v>
      </c>
      <c r="B328" s="26"/>
      <c r="C328" s="7"/>
      <c r="D328" s="7"/>
      <c r="E328" s="7"/>
      <c r="F328" s="7"/>
      <c r="G328" s="7"/>
      <c r="H328" s="7"/>
      <c r="I328" s="7"/>
      <c r="J328" s="7"/>
      <c r="K328" s="24">
        <f>SUM(K321:K327)</f>
        <v>0</v>
      </c>
      <c r="L328" s="24">
        <f>SUM(L321:L327)</f>
        <v>0</v>
      </c>
      <c r="M328" s="48" t="s">
        <v>395</v>
      </c>
    </row>
    <row r="329" spans="1:13" customFormat="1" ht="22.95" customHeight="1" x14ac:dyDescent="0.25"/>
    <row r="330" spans="1:13" customFormat="1" ht="22.95" customHeight="1" x14ac:dyDescent="0.25">
      <c r="A330" s="18" t="s">
        <v>451</v>
      </c>
      <c r="B330" s="38"/>
      <c r="M330" s="2"/>
    </row>
    <row r="331" spans="1:13" customFormat="1" ht="70.2" customHeight="1" x14ac:dyDescent="0.25">
      <c r="A331" s="8" t="s">
        <v>9</v>
      </c>
      <c r="B331" s="8" t="s">
        <v>321</v>
      </c>
      <c r="C331" s="13" t="s">
        <v>371</v>
      </c>
      <c r="D331" s="8" t="s">
        <v>392</v>
      </c>
      <c r="E331" s="8" t="s">
        <v>6</v>
      </c>
      <c r="F331" s="8" t="s">
        <v>7</v>
      </c>
      <c r="G331" s="8" t="s">
        <v>8</v>
      </c>
      <c r="H331" s="8" t="s">
        <v>386</v>
      </c>
      <c r="I331" s="8" t="s">
        <v>370</v>
      </c>
      <c r="J331" s="8" t="s">
        <v>376</v>
      </c>
      <c r="K331" s="13" t="s">
        <v>373</v>
      </c>
      <c r="L331" s="13" t="s">
        <v>372</v>
      </c>
      <c r="M331" s="13" t="s">
        <v>394</v>
      </c>
    </row>
    <row r="332" spans="1:13" customFormat="1" ht="22.95" customHeight="1" x14ac:dyDescent="0.25">
      <c r="A332" s="9">
        <v>1</v>
      </c>
      <c r="B332" s="9">
        <v>2</v>
      </c>
      <c r="C332" s="9">
        <v>3</v>
      </c>
      <c r="D332" s="14">
        <v>4</v>
      </c>
      <c r="E332" s="9">
        <v>5</v>
      </c>
      <c r="F332" s="14">
        <v>6</v>
      </c>
      <c r="G332" s="9">
        <v>7</v>
      </c>
      <c r="H332" s="9">
        <v>8</v>
      </c>
      <c r="I332" s="9">
        <v>9</v>
      </c>
      <c r="J332" s="9">
        <v>10</v>
      </c>
      <c r="K332" s="9">
        <v>11</v>
      </c>
      <c r="L332" s="9">
        <v>12</v>
      </c>
      <c r="M332" s="9">
        <v>13</v>
      </c>
    </row>
    <row r="333" spans="1:13" customFormat="1" ht="22.95" customHeight="1" x14ac:dyDescent="0.25">
      <c r="A333" s="52" t="str">
        <f>$B$4</f>
        <v>januar 2024</v>
      </c>
      <c r="B333" s="54"/>
      <c r="C333" s="56">
        <f>IF(B333&gt;1895,B333-1895,0)</f>
        <v>0</v>
      </c>
      <c r="D333" s="15" t="s">
        <v>374</v>
      </c>
      <c r="E333" s="39"/>
      <c r="F333" s="11"/>
      <c r="G333" s="8">
        <f>IFERROR(VLOOKUP(F333,Šifranti!$F$5:$G$48,2,FALSE),0)</f>
        <v>0</v>
      </c>
      <c r="H333" s="36"/>
      <c r="I333" s="25"/>
      <c r="J333" s="40">
        <v>0.87</v>
      </c>
      <c r="K333" s="24">
        <f>IF(C333*H333*I333*J333 &lt;= 1500,C333*H333*I333*J333,1500)</f>
        <v>0</v>
      </c>
      <c r="L333" s="24">
        <f t="shared" ref="L333:L339" si="27">K333*1.161</f>
        <v>0</v>
      </c>
      <c r="M333" s="45"/>
    </row>
    <row r="334" spans="1:13" customFormat="1" ht="22.95" customHeight="1" x14ac:dyDescent="0.25">
      <c r="A334" s="53"/>
      <c r="B334" s="55"/>
      <c r="C334" s="57"/>
      <c r="D334" s="15" t="s">
        <v>375</v>
      </c>
      <c r="E334" s="39"/>
      <c r="F334" s="11"/>
      <c r="G334" s="8">
        <f>IFERROR(VLOOKUP(F334,Šifranti!$F$5:$G$48,2,FALSE),0)</f>
        <v>0</v>
      </c>
      <c r="H334" s="35">
        <f>H333</f>
        <v>0</v>
      </c>
      <c r="I334" s="25"/>
      <c r="J334" s="40">
        <v>0.87</v>
      </c>
      <c r="K334" s="24">
        <f>IF(C333*H334*I334*J334 &lt;= 1500,C333*H334*I334*J334,1500)</f>
        <v>0</v>
      </c>
      <c r="L334" s="24">
        <f t="shared" si="27"/>
        <v>0</v>
      </c>
      <c r="M334" s="46"/>
    </row>
    <row r="335" spans="1:13" customFormat="1" ht="22.95" customHeight="1" x14ac:dyDescent="0.25">
      <c r="A335" s="53"/>
      <c r="B335" s="55"/>
      <c r="C335" s="57"/>
      <c r="D335" s="8" t="s">
        <v>319</v>
      </c>
      <c r="E335" s="39"/>
      <c r="F335" s="11"/>
      <c r="G335" s="8">
        <f>IFERROR(VLOOKUP(F335,Šifranti!$F$49:$G$152,2,FALSE),0)</f>
        <v>0</v>
      </c>
      <c r="H335" s="35">
        <f>H333*1.1</f>
        <v>0</v>
      </c>
      <c r="I335" s="25"/>
      <c r="J335" s="40">
        <v>0.3</v>
      </c>
      <c r="K335" s="24">
        <f>IF(C333*H335*I335*J335 &lt;= 600,C333*H335*I335*J335,600)</f>
        <v>0</v>
      </c>
      <c r="L335" s="24">
        <f t="shared" si="27"/>
        <v>0</v>
      </c>
      <c r="M335" s="46"/>
    </row>
    <row r="336" spans="1:13" customFormat="1" ht="22.95" customHeight="1" x14ac:dyDescent="0.25">
      <c r="A336" s="53"/>
      <c r="B336" s="55"/>
      <c r="C336" s="57"/>
      <c r="D336" s="8" t="s">
        <v>320</v>
      </c>
      <c r="E336" s="39"/>
      <c r="F336" s="11"/>
      <c r="G336" s="8">
        <f>IFERROR(VLOOKUP(F336,Šifranti!$F$49:$G$152,2,FALSE),0)</f>
        <v>0</v>
      </c>
      <c r="H336" s="35">
        <f>H333*1.1</f>
        <v>0</v>
      </c>
      <c r="I336" s="25"/>
      <c r="J336" s="40">
        <v>0.3</v>
      </c>
      <c r="K336" s="24">
        <f>IF(C333*H336*I336*J336 &lt;= 600,C333*H336*I336*J336,600)</f>
        <v>0</v>
      </c>
      <c r="L336" s="24">
        <f t="shared" si="27"/>
        <v>0</v>
      </c>
      <c r="M336" s="46"/>
    </row>
    <row r="337" spans="1:13" customFormat="1" ht="22.95" customHeight="1" x14ac:dyDescent="0.25">
      <c r="A337" s="53"/>
      <c r="B337" s="55"/>
      <c r="C337" s="57"/>
      <c r="D337" s="8" t="s">
        <v>368</v>
      </c>
      <c r="E337" s="39"/>
      <c r="F337" s="11"/>
      <c r="G337" s="8">
        <f>IFERROR(VLOOKUP(F337,Šifranti!$F$49:$G$152,2,FALSE),0)</f>
        <v>0</v>
      </c>
      <c r="H337" s="35">
        <f>H333*1.1</f>
        <v>0</v>
      </c>
      <c r="I337" s="25"/>
      <c r="J337" s="40">
        <v>0.3</v>
      </c>
      <c r="K337" s="24">
        <f>IF(C333*H337*I337*J337 &lt;= 600,C333*H337*I337*J337,600)</f>
        <v>0</v>
      </c>
      <c r="L337" s="24">
        <f t="shared" si="27"/>
        <v>0</v>
      </c>
      <c r="M337" s="46"/>
    </row>
    <row r="338" spans="1:13" customFormat="1" ht="22.95" customHeight="1" x14ac:dyDescent="0.25">
      <c r="A338" s="53"/>
      <c r="B338" s="55"/>
      <c r="C338" s="57"/>
      <c r="D338" s="8" t="s">
        <v>369</v>
      </c>
      <c r="E338" s="39"/>
      <c r="F338" s="11"/>
      <c r="G338" s="8">
        <f>IFERROR(VLOOKUP(F338,Šifranti!$F$49:$G$152,2,FALSE),0)</f>
        <v>0</v>
      </c>
      <c r="H338" s="35">
        <f>H333*1.1</f>
        <v>0</v>
      </c>
      <c r="I338" s="25"/>
      <c r="J338" s="40">
        <v>0.3</v>
      </c>
      <c r="K338" s="24">
        <f>IF(C333*H338*I338*J338 &lt;= 600,C333*H338*I338*J338,600)</f>
        <v>0</v>
      </c>
      <c r="L338" s="24">
        <f t="shared" si="27"/>
        <v>0</v>
      </c>
      <c r="M338" s="46"/>
    </row>
    <row r="339" spans="1:13" customFormat="1" ht="22.95" customHeight="1" x14ac:dyDescent="0.25">
      <c r="A339" s="53"/>
      <c r="B339" s="55"/>
      <c r="C339" s="57"/>
      <c r="D339" s="8" t="s">
        <v>385</v>
      </c>
      <c r="E339" s="39"/>
      <c r="F339" s="11"/>
      <c r="G339" s="8">
        <f>IFERROR(VLOOKUP(F339,Šifranti!$F$153:$G$156,2,FALSE),0)</f>
        <v>0</v>
      </c>
      <c r="H339" s="34">
        <f>H333*0.3</f>
        <v>0</v>
      </c>
      <c r="I339" s="25"/>
      <c r="J339" s="40">
        <v>0.28999999999999998</v>
      </c>
      <c r="K339" s="24">
        <f>IF(C333*H339*I339*J339 &lt;= 400,C333*H339*I339*J339, 400)</f>
        <v>0</v>
      </c>
      <c r="L339" s="24">
        <f t="shared" si="27"/>
        <v>0</v>
      </c>
      <c r="M339" s="47"/>
    </row>
    <row r="340" spans="1:13" customFormat="1" ht="22.95" customHeight="1" x14ac:dyDescent="0.25">
      <c r="A340" s="26" t="s">
        <v>318</v>
      </c>
      <c r="B340" s="26"/>
      <c r="C340" s="7"/>
      <c r="D340" s="7"/>
      <c r="E340" s="7"/>
      <c r="F340" s="7"/>
      <c r="G340" s="7"/>
      <c r="H340" s="7"/>
      <c r="I340" s="7"/>
      <c r="J340" s="7"/>
      <c r="K340" s="24">
        <f>SUM(K333:K339)</f>
        <v>0</v>
      </c>
      <c r="L340" s="24">
        <f>SUM(L333:L339)</f>
        <v>0</v>
      </c>
      <c r="M340" s="48" t="s">
        <v>395</v>
      </c>
    </row>
    <row r="341" spans="1:13" customFormat="1" ht="27.6" customHeight="1" x14ac:dyDescent="0.25"/>
    <row r="342" spans="1:13" customFormat="1" ht="22.95" customHeight="1" x14ac:dyDescent="0.25">
      <c r="A342" s="18" t="s">
        <v>452</v>
      </c>
      <c r="B342" s="38"/>
      <c r="M342" s="2"/>
    </row>
    <row r="343" spans="1:13" customFormat="1" ht="70.2" customHeight="1" x14ac:dyDescent="0.25">
      <c r="A343" s="8" t="s">
        <v>9</v>
      </c>
      <c r="B343" s="8" t="s">
        <v>321</v>
      </c>
      <c r="C343" s="13" t="s">
        <v>371</v>
      </c>
      <c r="D343" s="8" t="s">
        <v>392</v>
      </c>
      <c r="E343" s="8" t="s">
        <v>6</v>
      </c>
      <c r="F343" s="8" t="s">
        <v>7</v>
      </c>
      <c r="G343" s="8" t="s">
        <v>8</v>
      </c>
      <c r="H343" s="8" t="s">
        <v>386</v>
      </c>
      <c r="I343" s="8" t="s">
        <v>370</v>
      </c>
      <c r="J343" s="8" t="s">
        <v>376</v>
      </c>
      <c r="K343" s="13" t="s">
        <v>373</v>
      </c>
      <c r="L343" s="13" t="s">
        <v>372</v>
      </c>
      <c r="M343" s="13" t="s">
        <v>394</v>
      </c>
    </row>
    <row r="344" spans="1:13" customFormat="1" ht="22.95" customHeight="1" x14ac:dyDescent="0.25">
      <c r="A344" s="9">
        <v>1</v>
      </c>
      <c r="B344" s="9">
        <v>2</v>
      </c>
      <c r="C344" s="9">
        <v>3</v>
      </c>
      <c r="D344" s="14">
        <v>4</v>
      </c>
      <c r="E344" s="9">
        <v>5</v>
      </c>
      <c r="F344" s="14">
        <v>6</v>
      </c>
      <c r="G344" s="9">
        <v>7</v>
      </c>
      <c r="H344" s="9">
        <v>8</v>
      </c>
      <c r="I344" s="9">
        <v>9</v>
      </c>
      <c r="J344" s="9">
        <v>10</v>
      </c>
      <c r="K344" s="9">
        <v>11</v>
      </c>
      <c r="L344" s="9">
        <v>12</v>
      </c>
      <c r="M344" s="9">
        <v>13</v>
      </c>
    </row>
    <row r="345" spans="1:13" customFormat="1" ht="22.95" customHeight="1" x14ac:dyDescent="0.25">
      <c r="A345" s="52" t="str">
        <f>$B$4</f>
        <v>januar 2024</v>
      </c>
      <c r="B345" s="54"/>
      <c r="C345" s="56">
        <f>IF(B345&gt;1895,B345-1895,0)</f>
        <v>0</v>
      </c>
      <c r="D345" s="15" t="s">
        <v>374</v>
      </c>
      <c r="E345" s="39"/>
      <c r="F345" s="11"/>
      <c r="G345" s="8">
        <f>IFERROR(VLOOKUP(F345,Šifranti!$F$5:$G$48,2,FALSE),0)</f>
        <v>0</v>
      </c>
      <c r="H345" s="36"/>
      <c r="I345" s="25"/>
      <c r="J345" s="40">
        <v>0.87</v>
      </c>
      <c r="K345" s="24">
        <f>IF(C345*H345*I345*J345 &lt;= 1500,C345*H345*I345*J345,1500)</f>
        <v>0</v>
      </c>
      <c r="L345" s="24">
        <f t="shared" ref="L345:L351" si="28">K345*1.161</f>
        <v>0</v>
      </c>
      <c r="M345" s="45"/>
    </row>
    <row r="346" spans="1:13" customFormat="1" ht="22.95" customHeight="1" x14ac:dyDescent="0.25">
      <c r="A346" s="53"/>
      <c r="B346" s="55"/>
      <c r="C346" s="57"/>
      <c r="D346" s="15" t="s">
        <v>375</v>
      </c>
      <c r="E346" s="39"/>
      <c r="F346" s="11"/>
      <c r="G346" s="8">
        <f>IFERROR(VLOOKUP(F346,Šifranti!$F$5:$G$48,2,FALSE),0)</f>
        <v>0</v>
      </c>
      <c r="H346" s="35">
        <f>H345</f>
        <v>0</v>
      </c>
      <c r="I346" s="25"/>
      <c r="J346" s="40">
        <v>0.87</v>
      </c>
      <c r="K346" s="24">
        <f>IF(C345*H346*I346*J346 &lt;= 1500,C345*H346*I346*J346,1500)</f>
        <v>0</v>
      </c>
      <c r="L346" s="24">
        <f t="shared" si="28"/>
        <v>0</v>
      </c>
      <c r="M346" s="46"/>
    </row>
    <row r="347" spans="1:13" customFormat="1" ht="22.95" customHeight="1" x14ac:dyDescent="0.25">
      <c r="A347" s="53"/>
      <c r="B347" s="55"/>
      <c r="C347" s="57"/>
      <c r="D347" s="8" t="s">
        <v>319</v>
      </c>
      <c r="E347" s="39"/>
      <c r="F347" s="11"/>
      <c r="G347" s="8">
        <f>IFERROR(VLOOKUP(F347,Šifranti!$F$49:$G$152,2,FALSE),0)</f>
        <v>0</v>
      </c>
      <c r="H347" s="35">
        <f>H345*1.1</f>
        <v>0</v>
      </c>
      <c r="I347" s="25"/>
      <c r="J347" s="40">
        <v>0.3</v>
      </c>
      <c r="K347" s="24">
        <f>IF(C345*H347*I347*J347 &lt;= 600,C345*H347*I347*J347,600)</f>
        <v>0</v>
      </c>
      <c r="L347" s="24">
        <f t="shared" si="28"/>
        <v>0</v>
      </c>
      <c r="M347" s="46"/>
    </row>
    <row r="348" spans="1:13" customFormat="1" ht="22.95" customHeight="1" x14ac:dyDescent="0.25">
      <c r="A348" s="53"/>
      <c r="B348" s="55"/>
      <c r="C348" s="57"/>
      <c r="D348" s="8" t="s">
        <v>320</v>
      </c>
      <c r="E348" s="39"/>
      <c r="F348" s="11"/>
      <c r="G348" s="8">
        <f>IFERROR(VLOOKUP(F348,Šifranti!$F$49:$G$152,2,FALSE),0)</f>
        <v>0</v>
      </c>
      <c r="H348" s="35">
        <f>H345*1.1</f>
        <v>0</v>
      </c>
      <c r="I348" s="25"/>
      <c r="J348" s="40">
        <v>0.3</v>
      </c>
      <c r="K348" s="24">
        <f>IF(C345*H348*I348*J348 &lt;= 600,C345*H348*I348*J348,600)</f>
        <v>0</v>
      </c>
      <c r="L348" s="24">
        <f t="shared" si="28"/>
        <v>0</v>
      </c>
      <c r="M348" s="46"/>
    </row>
    <row r="349" spans="1:13" customFormat="1" ht="22.95" customHeight="1" x14ac:dyDescent="0.25">
      <c r="A349" s="53"/>
      <c r="B349" s="55"/>
      <c r="C349" s="57"/>
      <c r="D349" s="8" t="s">
        <v>368</v>
      </c>
      <c r="E349" s="39"/>
      <c r="F349" s="11"/>
      <c r="G349" s="8">
        <f>IFERROR(VLOOKUP(F349,Šifranti!$F$49:$G$152,2,FALSE),0)</f>
        <v>0</v>
      </c>
      <c r="H349" s="35">
        <f>H345*1.1</f>
        <v>0</v>
      </c>
      <c r="I349" s="25"/>
      <c r="J349" s="40">
        <v>0.3</v>
      </c>
      <c r="K349" s="24">
        <f>IF(C345*H349*I349*J349 &lt;= 600,C345*H349*I349*J349,600)</f>
        <v>0</v>
      </c>
      <c r="L349" s="24">
        <f t="shared" si="28"/>
        <v>0</v>
      </c>
      <c r="M349" s="46"/>
    </row>
    <row r="350" spans="1:13" customFormat="1" ht="22.95" customHeight="1" x14ac:dyDescent="0.25">
      <c r="A350" s="53"/>
      <c r="B350" s="55"/>
      <c r="C350" s="57"/>
      <c r="D350" s="8" t="s">
        <v>369</v>
      </c>
      <c r="E350" s="39"/>
      <c r="F350" s="11"/>
      <c r="G350" s="8">
        <f>IFERROR(VLOOKUP(F350,Šifranti!$F$49:$G$152,2,FALSE),0)</f>
        <v>0</v>
      </c>
      <c r="H350" s="35">
        <f>H345*1.1</f>
        <v>0</v>
      </c>
      <c r="I350" s="25"/>
      <c r="J350" s="40">
        <v>0.3</v>
      </c>
      <c r="K350" s="24">
        <f>IF(C345*H350*I350*J350 &lt;= 600,C345*H350*I350*J350,600)</f>
        <v>0</v>
      </c>
      <c r="L350" s="24">
        <f t="shared" si="28"/>
        <v>0</v>
      </c>
      <c r="M350" s="46"/>
    </row>
    <row r="351" spans="1:13" customFormat="1" ht="22.95" customHeight="1" x14ac:dyDescent="0.25">
      <c r="A351" s="53"/>
      <c r="B351" s="55"/>
      <c r="C351" s="57"/>
      <c r="D351" s="8" t="s">
        <v>385</v>
      </c>
      <c r="E351" s="39"/>
      <c r="F351" s="11"/>
      <c r="G351" s="8">
        <f>IFERROR(VLOOKUP(F351,Šifranti!$F$153:$G$156,2,FALSE),0)</f>
        <v>0</v>
      </c>
      <c r="H351" s="34">
        <f>H345*0.3</f>
        <v>0</v>
      </c>
      <c r="I351" s="25"/>
      <c r="J351" s="40">
        <v>0.28999999999999998</v>
      </c>
      <c r="K351" s="24">
        <f>IF(C345*H351*I351*J351 &lt;= 400,C345*H351*I351*J351, 400)</f>
        <v>0</v>
      </c>
      <c r="L351" s="24">
        <f t="shared" si="28"/>
        <v>0</v>
      </c>
      <c r="M351" s="47"/>
    </row>
    <row r="352" spans="1:13" customFormat="1" ht="22.95" customHeight="1" x14ac:dyDescent="0.25">
      <c r="A352" s="26" t="s">
        <v>318</v>
      </c>
      <c r="B352" s="26"/>
      <c r="C352" s="7"/>
      <c r="D352" s="7"/>
      <c r="E352" s="7"/>
      <c r="F352" s="7"/>
      <c r="G352" s="7"/>
      <c r="H352" s="7"/>
      <c r="I352" s="7"/>
      <c r="J352" s="7"/>
      <c r="K352" s="24">
        <f>SUM(K345:K351)</f>
        <v>0</v>
      </c>
      <c r="L352" s="24">
        <f>SUM(L345:L351)</f>
        <v>0</v>
      </c>
      <c r="M352" s="48" t="s">
        <v>395</v>
      </c>
    </row>
    <row r="353" spans="1:13" customFormat="1" ht="22.95" customHeight="1" x14ac:dyDescent="0.25"/>
    <row r="354" spans="1:13" customFormat="1" ht="22.95" customHeight="1" x14ac:dyDescent="0.25">
      <c r="A354" s="18" t="s">
        <v>453</v>
      </c>
      <c r="B354" s="38"/>
      <c r="M354" s="2"/>
    </row>
    <row r="355" spans="1:13" customFormat="1" ht="70.2" customHeight="1" x14ac:dyDescent="0.25">
      <c r="A355" s="8" t="s">
        <v>9</v>
      </c>
      <c r="B355" s="8" t="s">
        <v>321</v>
      </c>
      <c r="C355" s="13" t="s">
        <v>371</v>
      </c>
      <c r="D355" s="8" t="s">
        <v>392</v>
      </c>
      <c r="E355" s="8" t="s">
        <v>6</v>
      </c>
      <c r="F355" s="8" t="s">
        <v>7</v>
      </c>
      <c r="G355" s="8" t="s">
        <v>8</v>
      </c>
      <c r="H355" s="8" t="s">
        <v>386</v>
      </c>
      <c r="I355" s="8" t="s">
        <v>370</v>
      </c>
      <c r="J355" s="8" t="s">
        <v>376</v>
      </c>
      <c r="K355" s="13" t="s">
        <v>373</v>
      </c>
      <c r="L355" s="13" t="s">
        <v>372</v>
      </c>
      <c r="M355" s="13" t="s">
        <v>394</v>
      </c>
    </row>
    <row r="356" spans="1:13" customFormat="1" ht="22.95" customHeight="1" x14ac:dyDescent="0.25">
      <c r="A356" s="9">
        <v>1</v>
      </c>
      <c r="B356" s="9">
        <v>2</v>
      </c>
      <c r="C356" s="9">
        <v>3</v>
      </c>
      <c r="D356" s="14">
        <v>4</v>
      </c>
      <c r="E356" s="9">
        <v>5</v>
      </c>
      <c r="F356" s="14">
        <v>6</v>
      </c>
      <c r="G356" s="9">
        <v>7</v>
      </c>
      <c r="H356" s="9">
        <v>8</v>
      </c>
      <c r="I356" s="9">
        <v>9</v>
      </c>
      <c r="J356" s="9">
        <v>10</v>
      </c>
      <c r="K356" s="9">
        <v>11</v>
      </c>
      <c r="L356" s="9">
        <v>12</v>
      </c>
      <c r="M356" s="9">
        <v>13</v>
      </c>
    </row>
    <row r="357" spans="1:13" customFormat="1" ht="22.95" customHeight="1" x14ac:dyDescent="0.25">
      <c r="A357" s="52" t="str">
        <f>$B$4</f>
        <v>januar 2024</v>
      </c>
      <c r="B357" s="54"/>
      <c r="C357" s="56">
        <f>IF(B357&gt;1895,B357-1895,0)</f>
        <v>0</v>
      </c>
      <c r="D357" s="15" t="s">
        <v>374</v>
      </c>
      <c r="E357" s="39"/>
      <c r="F357" s="11"/>
      <c r="G357" s="8">
        <f>IFERROR(VLOOKUP(F357,Šifranti!$F$5:$G$48,2,FALSE),0)</f>
        <v>0</v>
      </c>
      <c r="H357" s="36"/>
      <c r="I357" s="25"/>
      <c r="J357" s="40">
        <v>0.87</v>
      </c>
      <c r="K357" s="24">
        <f>IF(C357*H357*I357*J357 &lt;= 1500,C357*H357*I357*J357,1500)</f>
        <v>0</v>
      </c>
      <c r="L357" s="24">
        <f t="shared" ref="L357:L363" si="29">K357*1.161</f>
        <v>0</v>
      </c>
      <c r="M357" s="45"/>
    </row>
    <row r="358" spans="1:13" customFormat="1" ht="22.95" customHeight="1" x14ac:dyDescent="0.25">
      <c r="A358" s="53"/>
      <c r="B358" s="55"/>
      <c r="C358" s="57"/>
      <c r="D358" s="15" t="s">
        <v>375</v>
      </c>
      <c r="E358" s="39"/>
      <c r="F358" s="11"/>
      <c r="G358" s="8">
        <f>IFERROR(VLOOKUP(F358,Šifranti!$F$5:$G$48,2,FALSE),0)</f>
        <v>0</v>
      </c>
      <c r="H358" s="35">
        <f>H357</f>
        <v>0</v>
      </c>
      <c r="I358" s="25"/>
      <c r="J358" s="40">
        <v>0.87</v>
      </c>
      <c r="K358" s="24">
        <f>IF(C357*H358*I358*J358 &lt;= 1500,C357*H358*I358*J358,1500)</f>
        <v>0</v>
      </c>
      <c r="L358" s="24">
        <f t="shared" si="29"/>
        <v>0</v>
      </c>
      <c r="M358" s="46"/>
    </row>
    <row r="359" spans="1:13" customFormat="1" ht="22.95" customHeight="1" x14ac:dyDescent="0.25">
      <c r="A359" s="53"/>
      <c r="B359" s="55"/>
      <c r="C359" s="57"/>
      <c r="D359" s="8" t="s">
        <v>319</v>
      </c>
      <c r="E359" s="39"/>
      <c r="F359" s="11"/>
      <c r="G359" s="8">
        <f>IFERROR(VLOOKUP(F359,Šifranti!$F$49:$G$152,2,FALSE),0)</f>
        <v>0</v>
      </c>
      <c r="H359" s="35">
        <f>H357*1.1</f>
        <v>0</v>
      </c>
      <c r="I359" s="25"/>
      <c r="J359" s="40">
        <v>0.3</v>
      </c>
      <c r="K359" s="24">
        <f>IF(C357*H359*I359*J359 &lt;= 600,C357*H359*I359*J359,600)</f>
        <v>0</v>
      </c>
      <c r="L359" s="24">
        <f t="shared" si="29"/>
        <v>0</v>
      </c>
      <c r="M359" s="46"/>
    </row>
    <row r="360" spans="1:13" customFormat="1" ht="22.95" customHeight="1" x14ac:dyDescent="0.25">
      <c r="A360" s="53"/>
      <c r="B360" s="55"/>
      <c r="C360" s="57"/>
      <c r="D360" s="8" t="s">
        <v>320</v>
      </c>
      <c r="E360" s="39"/>
      <c r="F360" s="11"/>
      <c r="G360" s="8">
        <f>IFERROR(VLOOKUP(F360,Šifranti!$F$49:$G$152,2,FALSE),0)</f>
        <v>0</v>
      </c>
      <c r="H360" s="35">
        <f>H357*1.1</f>
        <v>0</v>
      </c>
      <c r="I360" s="25"/>
      <c r="J360" s="40">
        <v>0.3</v>
      </c>
      <c r="K360" s="24">
        <f>IF(C357*H360*I360*J360 &lt;= 600,C357*H360*I360*J360,600)</f>
        <v>0</v>
      </c>
      <c r="L360" s="24">
        <f t="shared" si="29"/>
        <v>0</v>
      </c>
      <c r="M360" s="46"/>
    </row>
    <row r="361" spans="1:13" customFormat="1" ht="22.95" customHeight="1" x14ac:dyDescent="0.25">
      <c r="A361" s="53"/>
      <c r="B361" s="55"/>
      <c r="C361" s="57"/>
      <c r="D361" s="8" t="s">
        <v>368</v>
      </c>
      <c r="E361" s="39"/>
      <c r="F361" s="11"/>
      <c r="G361" s="8">
        <f>IFERROR(VLOOKUP(F361,Šifranti!$F$49:$G$152,2,FALSE),0)</f>
        <v>0</v>
      </c>
      <c r="H361" s="35">
        <f>H357*1.1</f>
        <v>0</v>
      </c>
      <c r="I361" s="25"/>
      <c r="J361" s="40">
        <v>0.3</v>
      </c>
      <c r="K361" s="24">
        <f>IF(C357*H361*I361*J361 &lt;= 600,C357*H361*I361*J361,600)</f>
        <v>0</v>
      </c>
      <c r="L361" s="24">
        <f t="shared" si="29"/>
        <v>0</v>
      </c>
      <c r="M361" s="46"/>
    </row>
    <row r="362" spans="1:13" customFormat="1" ht="22.95" customHeight="1" x14ac:dyDescent="0.25">
      <c r="A362" s="53"/>
      <c r="B362" s="55"/>
      <c r="C362" s="57"/>
      <c r="D362" s="8" t="s">
        <v>369</v>
      </c>
      <c r="E362" s="39"/>
      <c r="F362" s="11"/>
      <c r="G362" s="8">
        <f>IFERROR(VLOOKUP(F362,Šifranti!$F$49:$G$152,2,FALSE),0)</f>
        <v>0</v>
      </c>
      <c r="H362" s="35">
        <f>H357*1.1</f>
        <v>0</v>
      </c>
      <c r="I362" s="25"/>
      <c r="J362" s="40">
        <v>0.3</v>
      </c>
      <c r="K362" s="24">
        <f>IF(C357*H362*I362*J362 &lt;= 600,C357*H362*I362*J362,600)</f>
        <v>0</v>
      </c>
      <c r="L362" s="24">
        <f t="shared" si="29"/>
        <v>0</v>
      </c>
      <c r="M362" s="46"/>
    </row>
    <row r="363" spans="1:13" customFormat="1" ht="22.95" customHeight="1" x14ac:dyDescent="0.25">
      <c r="A363" s="53"/>
      <c r="B363" s="55"/>
      <c r="C363" s="57"/>
      <c r="D363" s="8" t="s">
        <v>385</v>
      </c>
      <c r="E363" s="39"/>
      <c r="F363" s="11"/>
      <c r="G363" s="8">
        <f>IFERROR(VLOOKUP(F363,Šifranti!$F$153:$G$156,2,FALSE),0)</f>
        <v>0</v>
      </c>
      <c r="H363" s="34">
        <f>H357*0.3</f>
        <v>0</v>
      </c>
      <c r="I363" s="25"/>
      <c r="J363" s="40">
        <v>0.28999999999999998</v>
      </c>
      <c r="K363" s="24">
        <f>IF(C357*H363*I363*J363 &lt;= 400,C357*H363*I363*J363, 400)</f>
        <v>0</v>
      </c>
      <c r="L363" s="24">
        <f t="shared" si="29"/>
        <v>0</v>
      </c>
      <c r="M363" s="47"/>
    </row>
    <row r="364" spans="1:13" customFormat="1" ht="22.95" customHeight="1" x14ac:dyDescent="0.25">
      <c r="A364" s="26" t="s">
        <v>318</v>
      </c>
      <c r="B364" s="26"/>
      <c r="C364" s="7"/>
      <c r="D364" s="7"/>
      <c r="E364" s="7"/>
      <c r="F364" s="7"/>
      <c r="G364" s="7"/>
      <c r="H364" s="7"/>
      <c r="I364" s="7"/>
      <c r="J364" s="7"/>
      <c r="K364" s="24">
        <f>SUM(K357:K363)</f>
        <v>0</v>
      </c>
      <c r="L364" s="24">
        <f>SUM(L357:L363)</f>
        <v>0</v>
      </c>
      <c r="M364" s="48" t="s">
        <v>395</v>
      </c>
    </row>
    <row r="365" spans="1:13" customFormat="1" ht="22.95" customHeight="1" x14ac:dyDescent="0.25"/>
    <row r="366" spans="1:13" customFormat="1" ht="22.95" customHeight="1" x14ac:dyDescent="0.25">
      <c r="A366" s="18" t="s">
        <v>454</v>
      </c>
      <c r="B366" s="38"/>
      <c r="M366" s="2"/>
    </row>
    <row r="367" spans="1:13" customFormat="1" ht="70.2" customHeight="1" x14ac:dyDescent="0.25">
      <c r="A367" s="8" t="s">
        <v>9</v>
      </c>
      <c r="B367" s="8" t="s">
        <v>321</v>
      </c>
      <c r="C367" s="13" t="s">
        <v>371</v>
      </c>
      <c r="D367" s="8" t="s">
        <v>392</v>
      </c>
      <c r="E367" s="8" t="s">
        <v>6</v>
      </c>
      <c r="F367" s="8" t="s">
        <v>7</v>
      </c>
      <c r="G367" s="8" t="s">
        <v>8</v>
      </c>
      <c r="H367" s="8" t="s">
        <v>386</v>
      </c>
      <c r="I367" s="8" t="s">
        <v>370</v>
      </c>
      <c r="J367" s="8" t="s">
        <v>376</v>
      </c>
      <c r="K367" s="13" t="s">
        <v>373</v>
      </c>
      <c r="L367" s="13" t="s">
        <v>372</v>
      </c>
      <c r="M367" s="13" t="s">
        <v>394</v>
      </c>
    </row>
    <row r="368" spans="1:13" customFormat="1" ht="22.95" customHeight="1" x14ac:dyDescent="0.25">
      <c r="A368" s="9">
        <v>1</v>
      </c>
      <c r="B368" s="9">
        <v>2</v>
      </c>
      <c r="C368" s="9">
        <v>3</v>
      </c>
      <c r="D368" s="14">
        <v>4</v>
      </c>
      <c r="E368" s="9">
        <v>5</v>
      </c>
      <c r="F368" s="14">
        <v>6</v>
      </c>
      <c r="G368" s="9">
        <v>7</v>
      </c>
      <c r="H368" s="9">
        <v>8</v>
      </c>
      <c r="I368" s="9">
        <v>9</v>
      </c>
      <c r="J368" s="9">
        <v>10</v>
      </c>
      <c r="K368" s="9">
        <v>11</v>
      </c>
      <c r="L368" s="9">
        <v>12</v>
      </c>
      <c r="M368" s="9">
        <v>13</v>
      </c>
    </row>
    <row r="369" spans="1:13" customFormat="1" ht="22.95" customHeight="1" x14ac:dyDescent="0.25">
      <c r="A369" s="52" t="str">
        <f>$B$4</f>
        <v>januar 2024</v>
      </c>
      <c r="B369" s="54"/>
      <c r="C369" s="56">
        <f>IF(B369&gt;1895,B369-1895,0)</f>
        <v>0</v>
      </c>
      <c r="D369" s="15" t="s">
        <v>374</v>
      </c>
      <c r="E369" s="39"/>
      <c r="F369" s="11"/>
      <c r="G369" s="8">
        <f>IFERROR(VLOOKUP(F369,Šifranti!$F$5:$G$48,2,FALSE),0)</f>
        <v>0</v>
      </c>
      <c r="H369" s="36"/>
      <c r="I369" s="25"/>
      <c r="J369" s="40">
        <v>0.87</v>
      </c>
      <c r="K369" s="24">
        <f>IF(C369*H369*I369*J369 &lt;= 1500,C369*H369*I369*J369,1500)</f>
        <v>0</v>
      </c>
      <c r="L369" s="24">
        <f t="shared" ref="L369:L375" si="30">K369*1.161</f>
        <v>0</v>
      </c>
      <c r="M369" s="45"/>
    </row>
    <row r="370" spans="1:13" customFormat="1" ht="22.95" customHeight="1" x14ac:dyDescent="0.25">
      <c r="A370" s="53"/>
      <c r="B370" s="55"/>
      <c r="C370" s="57"/>
      <c r="D370" s="15" t="s">
        <v>375</v>
      </c>
      <c r="E370" s="39"/>
      <c r="F370" s="11"/>
      <c r="G370" s="8">
        <f>IFERROR(VLOOKUP(F370,Šifranti!$F$5:$G$48,2,FALSE),0)</f>
        <v>0</v>
      </c>
      <c r="H370" s="35">
        <f>H369</f>
        <v>0</v>
      </c>
      <c r="I370" s="25"/>
      <c r="J370" s="40">
        <v>0.87</v>
      </c>
      <c r="K370" s="24">
        <f>IF(C369*H370*I370*J370 &lt;= 1500,C369*H370*I370*J370,1500)</f>
        <v>0</v>
      </c>
      <c r="L370" s="24">
        <f t="shared" si="30"/>
        <v>0</v>
      </c>
      <c r="M370" s="46"/>
    </row>
    <row r="371" spans="1:13" customFormat="1" ht="22.95" customHeight="1" x14ac:dyDescent="0.25">
      <c r="A371" s="53"/>
      <c r="B371" s="55"/>
      <c r="C371" s="57"/>
      <c r="D371" s="8" t="s">
        <v>319</v>
      </c>
      <c r="E371" s="39"/>
      <c r="F371" s="11"/>
      <c r="G371" s="8">
        <f>IFERROR(VLOOKUP(F371,Šifranti!$F$49:$G$152,2,FALSE),0)</f>
        <v>0</v>
      </c>
      <c r="H371" s="35">
        <f>H369*1.1</f>
        <v>0</v>
      </c>
      <c r="I371" s="25"/>
      <c r="J371" s="40">
        <v>0.3</v>
      </c>
      <c r="K371" s="24">
        <f>IF(C369*H371*I371*J371 &lt;= 600,C369*H371*I371*J371,600)</f>
        <v>0</v>
      </c>
      <c r="L371" s="24">
        <f t="shared" si="30"/>
        <v>0</v>
      </c>
      <c r="M371" s="46"/>
    </row>
    <row r="372" spans="1:13" customFormat="1" ht="22.95" customHeight="1" x14ac:dyDescent="0.25">
      <c r="A372" s="53"/>
      <c r="B372" s="55"/>
      <c r="C372" s="57"/>
      <c r="D372" s="8" t="s">
        <v>320</v>
      </c>
      <c r="E372" s="39"/>
      <c r="F372" s="11"/>
      <c r="G372" s="8">
        <f>IFERROR(VLOOKUP(F372,Šifranti!$F$49:$G$152,2,FALSE),0)</f>
        <v>0</v>
      </c>
      <c r="H372" s="35">
        <f>H369*1.1</f>
        <v>0</v>
      </c>
      <c r="I372" s="25"/>
      <c r="J372" s="40">
        <v>0.3</v>
      </c>
      <c r="K372" s="24">
        <f>IF(C369*H372*I372*J372 &lt;= 600,C369*H372*I372*J372,600)</f>
        <v>0</v>
      </c>
      <c r="L372" s="24">
        <f t="shared" si="30"/>
        <v>0</v>
      </c>
      <c r="M372" s="46"/>
    </row>
    <row r="373" spans="1:13" customFormat="1" ht="22.95" customHeight="1" x14ac:dyDescent="0.25">
      <c r="A373" s="53"/>
      <c r="B373" s="55"/>
      <c r="C373" s="57"/>
      <c r="D373" s="8" t="s">
        <v>368</v>
      </c>
      <c r="E373" s="39"/>
      <c r="F373" s="11"/>
      <c r="G373" s="8">
        <f>IFERROR(VLOOKUP(F373,Šifranti!$F$49:$G$152,2,FALSE),0)</f>
        <v>0</v>
      </c>
      <c r="H373" s="35">
        <f>H369*1.1</f>
        <v>0</v>
      </c>
      <c r="I373" s="25"/>
      <c r="J373" s="40">
        <v>0.3</v>
      </c>
      <c r="K373" s="24">
        <f>IF(C369*H373*I373*J373 &lt;= 600,C369*H373*I373*J373,600)</f>
        <v>0</v>
      </c>
      <c r="L373" s="24">
        <f t="shared" si="30"/>
        <v>0</v>
      </c>
      <c r="M373" s="46"/>
    </row>
    <row r="374" spans="1:13" customFormat="1" ht="22.95" customHeight="1" x14ac:dyDescent="0.25">
      <c r="A374" s="53"/>
      <c r="B374" s="55"/>
      <c r="C374" s="57"/>
      <c r="D374" s="8" t="s">
        <v>369</v>
      </c>
      <c r="E374" s="39"/>
      <c r="F374" s="11"/>
      <c r="G374" s="8">
        <f>IFERROR(VLOOKUP(F374,Šifranti!$F$49:$G$152,2,FALSE),0)</f>
        <v>0</v>
      </c>
      <c r="H374" s="35">
        <f>H369*1.1</f>
        <v>0</v>
      </c>
      <c r="I374" s="25"/>
      <c r="J374" s="40">
        <v>0.3</v>
      </c>
      <c r="K374" s="24">
        <f>IF(C369*H374*I374*J374 &lt;= 600,C369*H374*I374*J374,600)</f>
        <v>0</v>
      </c>
      <c r="L374" s="24">
        <f t="shared" si="30"/>
        <v>0</v>
      </c>
      <c r="M374" s="46"/>
    </row>
    <row r="375" spans="1:13" customFormat="1" ht="22.95" customHeight="1" x14ac:dyDescent="0.25">
      <c r="A375" s="53"/>
      <c r="B375" s="55"/>
      <c r="C375" s="57"/>
      <c r="D375" s="8" t="s">
        <v>385</v>
      </c>
      <c r="E375" s="39"/>
      <c r="F375" s="11"/>
      <c r="G375" s="8">
        <f>IFERROR(VLOOKUP(F375,Šifranti!$F$153:$G$156,2,FALSE),0)</f>
        <v>0</v>
      </c>
      <c r="H375" s="34">
        <f>H369*0.3</f>
        <v>0</v>
      </c>
      <c r="I375" s="25"/>
      <c r="J375" s="40">
        <v>0.28999999999999998</v>
      </c>
      <c r="K375" s="24">
        <f>IF(C369*H375*I375*J375 &lt;= 400,C369*H375*I375*J375, 400)</f>
        <v>0</v>
      </c>
      <c r="L375" s="24">
        <f t="shared" si="30"/>
        <v>0</v>
      </c>
      <c r="M375" s="47"/>
    </row>
    <row r="376" spans="1:13" customFormat="1" ht="22.95" customHeight="1" x14ac:dyDescent="0.25">
      <c r="A376" s="26" t="s">
        <v>318</v>
      </c>
      <c r="B376" s="26"/>
      <c r="C376" s="7"/>
      <c r="D376" s="7"/>
      <c r="E376" s="7"/>
      <c r="F376" s="7"/>
      <c r="G376" s="7"/>
      <c r="H376" s="7"/>
      <c r="I376" s="7"/>
      <c r="J376" s="7"/>
      <c r="K376" s="24">
        <f>SUM(K369:K375)</f>
        <v>0</v>
      </c>
      <c r="L376" s="24">
        <f>SUM(L369:L375)</f>
        <v>0</v>
      </c>
      <c r="M376" s="48" t="s">
        <v>395</v>
      </c>
    </row>
    <row r="377" spans="1:13" customFormat="1" ht="22.95" customHeight="1" x14ac:dyDescent="0.25"/>
    <row r="378" spans="1:13" customFormat="1" ht="22.95" customHeight="1" x14ac:dyDescent="0.25">
      <c r="A378" s="18" t="s">
        <v>455</v>
      </c>
      <c r="B378" s="38"/>
      <c r="M378" s="2"/>
    </row>
    <row r="379" spans="1:13" customFormat="1" ht="70.2" customHeight="1" x14ac:dyDescent="0.25">
      <c r="A379" s="8" t="s">
        <v>9</v>
      </c>
      <c r="B379" s="8" t="s">
        <v>321</v>
      </c>
      <c r="C379" s="13" t="s">
        <v>371</v>
      </c>
      <c r="D379" s="8" t="s">
        <v>392</v>
      </c>
      <c r="E379" s="8" t="s">
        <v>6</v>
      </c>
      <c r="F379" s="8" t="s">
        <v>7</v>
      </c>
      <c r="G379" s="8" t="s">
        <v>8</v>
      </c>
      <c r="H379" s="8" t="s">
        <v>386</v>
      </c>
      <c r="I379" s="8" t="s">
        <v>370</v>
      </c>
      <c r="J379" s="8" t="s">
        <v>376</v>
      </c>
      <c r="K379" s="13" t="s">
        <v>373</v>
      </c>
      <c r="L379" s="13" t="s">
        <v>372</v>
      </c>
      <c r="M379" s="13" t="s">
        <v>394</v>
      </c>
    </row>
    <row r="380" spans="1:13" customFormat="1" ht="22.95" customHeight="1" x14ac:dyDescent="0.25">
      <c r="A380" s="9">
        <v>1</v>
      </c>
      <c r="B380" s="9">
        <v>2</v>
      </c>
      <c r="C380" s="9">
        <v>3</v>
      </c>
      <c r="D380" s="14">
        <v>4</v>
      </c>
      <c r="E380" s="9">
        <v>5</v>
      </c>
      <c r="F380" s="14">
        <v>6</v>
      </c>
      <c r="G380" s="9">
        <v>7</v>
      </c>
      <c r="H380" s="9">
        <v>8</v>
      </c>
      <c r="I380" s="9">
        <v>9</v>
      </c>
      <c r="J380" s="9">
        <v>10</v>
      </c>
      <c r="K380" s="9">
        <v>11</v>
      </c>
      <c r="L380" s="9">
        <v>12</v>
      </c>
      <c r="M380" s="9">
        <v>13</v>
      </c>
    </row>
    <row r="381" spans="1:13" customFormat="1" ht="22.95" customHeight="1" x14ac:dyDescent="0.25">
      <c r="A381" s="52" t="str">
        <f>$B$4</f>
        <v>januar 2024</v>
      </c>
      <c r="B381" s="54"/>
      <c r="C381" s="56">
        <f>IF(B381&gt;1895,B381-1895,0)</f>
        <v>0</v>
      </c>
      <c r="D381" s="15" t="s">
        <v>374</v>
      </c>
      <c r="E381" s="39"/>
      <c r="F381" s="11"/>
      <c r="G381" s="8">
        <f>IFERROR(VLOOKUP(F381,Šifranti!$F$5:$G$48,2,FALSE),0)</f>
        <v>0</v>
      </c>
      <c r="H381" s="36"/>
      <c r="I381" s="25"/>
      <c r="J381" s="40">
        <v>0.87</v>
      </c>
      <c r="K381" s="24">
        <f>IF(C381*H381*I381*J381 &lt;= 1500,C381*H381*I381*J381,1500)</f>
        <v>0</v>
      </c>
      <c r="L381" s="24">
        <f t="shared" ref="L381:L387" si="31">K381*1.161</f>
        <v>0</v>
      </c>
      <c r="M381" s="45"/>
    </row>
    <row r="382" spans="1:13" customFormat="1" ht="22.95" customHeight="1" x14ac:dyDescent="0.25">
      <c r="A382" s="53"/>
      <c r="B382" s="55"/>
      <c r="C382" s="57"/>
      <c r="D382" s="15" t="s">
        <v>375</v>
      </c>
      <c r="E382" s="39"/>
      <c r="F382" s="11"/>
      <c r="G382" s="8">
        <f>IFERROR(VLOOKUP(F382,Šifranti!$F$5:$G$48,2,FALSE),0)</f>
        <v>0</v>
      </c>
      <c r="H382" s="35">
        <f>H381</f>
        <v>0</v>
      </c>
      <c r="I382" s="25"/>
      <c r="J382" s="40">
        <v>0.87</v>
      </c>
      <c r="K382" s="24">
        <f>IF(C381*H382*I382*J382 &lt;= 1500,C381*H382*I382*J382,1500)</f>
        <v>0</v>
      </c>
      <c r="L382" s="24">
        <f t="shared" si="31"/>
        <v>0</v>
      </c>
      <c r="M382" s="46"/>
    </row>
    <row r="383" spans="1:13" customFormat="1" ht="22.95" customHeight="1" x14ac:dyDescent="0.25">
      <c r="A383" s="53"/>
      <c r="B383" s="55"/>
      <c r="C383" s="57"/>
      <c r="D383" s="8" t="s">
        <v>319</v>
      </c>
      <c r="E383" s="39"/>
      <c r="F383" s="11"/>
      <c r="G383" s="8">
        <f>IFERROR(VLOOKUP(F383,Šifranti!$F$49:$G$152,2,FALSE),0)</f>
        <v>0</v>
      </c>
      <c r="H383" s="35">
        <f>H381*1.1</f>
        <v>0</v>
      </c>
      <c r="I383" s="25"/>
      <c r="J383" s="40">
        <v>0.3</v>
      </c>
      <c r="K383" s="24">
        <f>IF(C381*H383*I383*J383 &lt;= 600,C381*H383*I383*J383,600)</f>
        <v>0</v>
      </c>
      <c r="L383" s="24">
        <f t="shared" si="31"/>
        <v>0</v>
      </c>
      <c r="M383" s="46"/>
    </row>
    <row r="384" spans="1:13" customFormat="1" ht="22.95" customHeight="1" x14ac:dyDescent="0.25">
      <c r="A384" s="53"/>
      <c r="B384" s="55"/>
      <c r="C384" s="57"/>
      <c r="D384" s="8" t="s">
        <v>320</v>
      </c>
      <c r="E384" s="39"/>
      <c r="F384" s="11"/>
      <c r="G384" s="8">
        <f>IFERROR(VLOOKUP(F384,Šifranti!$F$49:$G$152,2,FALSE),0)</f>
        <v>0</v>
      </c>
      <c r="H384" s="35">
        <f>H381*1.1</f>
        <v>0</v>
      </c>
      <c r="I384" s="25"/>
      <c r="J384" s="40">
        <v>0.3</v>
      </c>
      <c r="K384" s="24">
        <f>IF(C381*H384*I384*J384 &lt;= 600,C381*H384*I384*J384,600)</f>
        <v>0</v>
      </c>
      <c r="L384" s="24">
        <f t="shared" si="31"/>
        <v>0</v>
      </c>
      <c r="M384" s="46"/>
    </row>
    <row r="385" spans="1:13" customFormat="1" ht="22.95" customHeight="1" x14ac:dyDescent="0.25">
      <c r="A385" s="53"/>
      <c r="B385" s="55"/>
      <c r="C385" s="57"/>
      <c r="D385" s="8" t="s">
        <v>368</v>
      </c>
      <c r="E385" s="39"/>
      <c r="F385" s="11"/>
      <c r="G385" s="8">
        <f>IFERROR(VLOOKUP(F385,Šifranti!$F$49:$G$152,2,FALSE),0)</f>
        <v>0</v>
      </c>
      <c r="H385" s="35">
        <f>H381*1.1</f>
        <v>0</v>
      </c>
      <c r="I385" s="25"/>
      <c r="J385" s="40">
        <v>0.3</v>
      </c>
      <c r="K385" s="24">
        <f>IF(C381*H385*I385*J385 &lt;= 600,C381*H385*I385*J385,600)</f>
        <v>0</v>
      </c>
      <c r="L385" s="24">
        <f t="shared" si="31"/>
        <v>0</v>
      </c>
      <c r="M385" s="46"/>
    </row>
    <row r="386" spans="1:13" customFormat="1" ht="22.95" customHeight="1" x14ac:dyDescent="0.25">
      <c r="A386" s="53"/>
      <c r="B386" s="55"/>
      <c r="C386" s="57"/>
      <c r="D386" s="8" t="s">
        <v>369</v>
      </c>
      <c r="E386" s="39"/>
      <c r="F386" s="11"/>
      <c r="G386" s="8">
        <f>IFERROR(VLOOKUP(F386,Šifranti!$F$49:$G$152,2,FALSE),0)</f>
        <v>0</v>
      </c>
      <c r="H386" s="35">
        <f>H381*1.1</f>
        <v>0</v>
      </c>
      <c r="I386" s="25"/>
      <c r="J386" s="40">
        <v>0.3</v>
      </c>
      <c r="K386" s="24">
        <f>IF(C381*H386*I386*J386 &lt;= 600,C381*H386*I386*J386,600)</f>
        <v>0</v>
      </c>
      <c r="L386" s="24">
        <f t="shared" si="31"/>
        <v>0</v>
      </c>
      <c r="M386" s="46"/>
    </row>
    <row r="387" spans="1:13" customFormat="1" ht="22.95" customHeight="1" x14ac:dyDescent="0.25">
      <c r="A387" s="53"/>
      <c r="B387" s="55"/>
      <c r="C387" s="57"/>
      <c r="D387" s="8" t="s">
        <v>385</v>
      </c>
      <c r="E387" s="39"/>
      <c r="F387" s="11"/>
      <c r="G387" s="8">
        <f>IFERROR(VLOOKUP(F387,Šifranti!$F$153:$G$156,2,FALSE),0)</f>
        <v>0</v>
      </c>
      <c r="H387" s="34">
        <f>H381*0.3</f>
        <v>0</v>
      </c>
      <c r="I387" s="25"/>
      <c r="J387" s="40">
        <v>0.28999999999999998</v>
      </c>
      <c r="K387" s="24">
        <f>IF(C381*H387*I387*J387 &lt;= 400,C381*H387*I387*J387, 400)</f>
        <v>0</v>
      </c>
      <c r="L387" s="24">
        <f t="shared" si="31"/>
        <v>0</v>
      </c>
      <c r="M387" s="47"/>
    </row>
    <row r="388" spans="1:13" customFormat="1" ht="22.95" customHeight="1" x14ac:dyDescent="0.25">
      <c r="A388" s="26" t="s">
        <v>318</v>
      </c>
      <c r="B388" s="26"/>
      <c r="C388" s="7"/>
      <c r="D388" s="7"/>
      <c r="E388" s="7"/>
      <c r="F388" s="7"/>
      <c r="G388" s="7"/>
      <c r="H388" s="7"/>
      <c r="I388" s="7"/>
      <c r="J388" s="7"/>
      <c r="K388" s="24">
        <f>SUM(K381:K387)</f>
        <v>0</v>
      </c>
      <c r="L388" s="24">
        <f>SUM(L381:L387)</f>
        <v>0</v>
      </c>
      <c r="M388" s="48" t="s">
        <v>395</v>
      </c>
    </row>
    <row r="389" spans="1:13" customFormat="1" ht="22.95" customHeight="1" x14ac:dyDescent="0.25"/>
    <row r="390" spans="1:13" customFormat="1" ht="22.95" customHeight="1" x14ac:dyDescent="0.25">
      <c r="A390" s="18" t="s">
        <v>456</v>
      </c>
      <c r="B390" s="38"/>
      <c r="M390" s="2"/>
    </row>
    <row r="391" spans="1:13" customFormat="1" ht="70.2" customHeight="1" x14ac:dyDescent="0.25">
      <c r="A391" s="8" t="s">
        <v>9</v>
      </c>
      <c r="B391" s="8" t="s">
        <v>321</v>
      </c>
      <c r="C391" s="13" t="s">
        <v>371</v>
      </c>
      <c r="D391" s="8" t="s">
        <v>392</v>
      </c>
      <c r="E391" s="8" t="s">
        <v>6</v>
      </c>
      <c r="F391" s="8" t="s">
        <v>7</v>
      </c>
      <c r="G391" s="8" t="s">
        <v>8</v>
      </c>
      <c r="H391" s="8" t="s">
        <v>386</v>
      </c>
      <c r="I391" s="8" t="s">
        <v>370</v>
      </c>
      <c r="J391" s="8" t="s">
        <v>376</v>
      </c>
      <c r="K391" s="13" t="s">
        <v>373</v>
      </c>
      <c r="L391" s="13" t="s">
        <v>372</v>
      </c>
      <c r="M391" s="13" t="s">
        <v>394</v>
      </c>
    </row>
    <row r="392" spans="1:13" customFormat="1" ht="22.95" customHeight="1" x14ac:dyDescent="0.25">
      <c r="A392" s="9">
        <v>1</v>
      </c>
      <c r="B392" s="9">
        <v>2</v>
      </c>
      <c r="C392" s="9">
        <v>3</v>
      </c>
      <c r="D392" s="14">
        <v>4</v>
      </c>
      <c r="E392" s="9">
        <v>5</v>
      </c>
      <c r="F392" s="14">
        <v>6</v>
      </c>
      <c r="G392" s="9">
        <v>7</v>
      </c>
      <c r="H392" s="9">
        <v>8</v>
      </c>
      <c r="I392" s="9">
        <v>9</v>
      </c>
      <c r="J392" s="9">
        <v>10</v>
      </c>
      <c r="K392" s="9">
        <v>11</v>
      </c>
      <c r="L392" s="9">
        <v>12</v>
      </c>
      <c r="M392" s="9">
        <v>13</v>
      </c>
    </row>
    <row r="393" spans="1:13" customFormat="1" ht="22.95" customHeight="1" x14ac:dyDescent="0.25">
      <c r="A393" s="52" t="str">
        <f>$B$4</f>
        <v>januar 2024</v>
      </c>
      <c r="B393" s="54"/>
      <c r="C393" s="56">
        <f>IF(B393&gt;1895,B393-1895,0)</f>
        <v>0</v>
      </c>
      <c r="D393" s="15" t="s">
        <v>374</v>
      </c>
      <c r="E393" s="39"/>
      <c r="F393" s="11"/>
      <c r="G393" s="8">
        <f>IFERROR(VLOOKUP(F393,Šifranti!$F$5:$G$48,2,FALSE),0)</f>
        <v>0</v>
      </c>
      <c r="H393" s="36"/>
      <c r="I393" s="25"/>
      <c r="J393" s="40">
        <v>0.87</v>
      </c>
      <c r="K393" s="24">
        <f>IF(C393*H393*I393*J393 &lt;= 1500,C393*H393*I393*J393,1500)</f>
        <v>0</v>
      </c>
      <c r="L393" s="24">
        <f t="shared" ref="L393:L399" si="32">K393*1.161</f>
        <v>0</v>
      </c>
      <c r="M393" s="45"/>
    </row>
    <row r="394" spans="1:13" customFormat="1" ht="22.95" customHeight="1" x14ac:dyDescent="0.25">
      <c r="A394" s="53"/>
      <c r="B394" s="55"/>
      <c r="C394" s="57"/>
      <c r="D394" s="15" t="s">
        <v>375</v>
      </c>
      <c r="E394" s="39"/>
      <c r="F394" s="11"/>
      <c r="G394" s="8">
        <f>IFERROR(VLOOKUP(F394,Šifranti!$F$5:$G$48,2,FALSE),0)</f>
        <v>0</v>
      </c>
      <c r="H394" s="35">
        <f>H393</f>
        <v>0</v>
      </c>
      <c r="I394" s="25"/>
      <c r="J394" s="40">
        <v>0.87</v>
      </c>
      <c r="K394" s="24">
        <f>IF(C393*H394*I394*J394 &lt;= 1500,C393*H394*I394*J394,1500)</f>
        <v>0</v>
      </c>
      <c r="L394" s="24">
        <f t="shared" si="32"/>
        <v>0</v>
      </c>
      <c r="M394" s="46"/>
    </row>
    <row r="395" spans="1:13" customFormat="1" ht="22.95" customHeight="1" x14ac:dyDescent="0.25">
      <c r="A395" s="53"/>
      <c r="B395" s="55"/>
      <c r="C395" s="57"/>
      <c r="D395" s="8" t="s">
        <v>319</v>
      </c>
      <c r="E395" s="39"/>
      <c r="F395" s="11"/>
      <c r="G395" s="8">
        <f>IFERROR(VLOOKUP(F395,Šifranti!$F$49:$G$152,2,FALSE),0)</f>
        <v>0</v>
      </c>
      <c r="H395" s="35">
        <f>H393*1.1</f>
        <v>0</v>
      </c>
      <c r="I395" s="25"/>
      <c r="J395" s="40">
        <v>0.3</v>
      </c>
      <c r="K395" s="24">
        <f>IF(C393*H395*I395*J395 &lt;= 600,C393*H395*I395*J395,600)</f>
        <v>0</v>
      </c>
      <c r="L395" s="24">
        <f t="shared" si="32"/>
        <v>0</v>
      </c>
      <c r="M395" s="46"/>
    </row>
    <row r="396" spans="1:13" customFormat="1" ht="22.95" customHeight="1" x14ac:dyDescent="0.25">
      <c r="A396" s="53"/>
      <c r="B396" s="55"/>
      <c r="C396" s="57"/>
      <c r="D396" s="8" t="s">
        <v>320</v>
      </c>
      <c r="E396" s="39"/>
      <c r="F396" s="11"/>
      <c r="G396" s="8">
        <f>IFERROR(VLOOKUP(F396,Šifranti!$F$49:$G$152,2,FALSE),0)</f>
        <v>0</v>
      </c>
      <c r="H396" s="35">
        <f>H393*1.1</f>
        <v>0</v>
      </c>
      <c r="I396" s="25"/>
      <c r="J396" s="40">
        <v>0.3</v>
      </c>
      <c r="K396" s="24">
        <f>IF(C393*H396*I396*J396 &lt;= 600,C393*H396*I396*J396,600)</f>
        <v>0</v>
      </c>
      <c r="L396" s="24">
        <f t="shared" si="32"/>
        <v>0</v>
      </c>
      <c r="M396" s="46"/>
    </row>
    <row r="397" spans="1:13" customFormat="1" ht="22.95" customHeight="1" x14ac:dyDescent="0.25">
      <c r="A397" s="53"/>
      <c r="B397" s="55"/>
      <c r="C397" s="57"/>
      <c r="D397" s="8" t="s">
        <v>368</v>
      </c>
      <c r="E397" s="39"/>
      <c r="F397" s="11"/>
      <c r="G397" s="8">
        <f>IFERROR(VLOOKUP(F397,Šifranti!$F$49:$G$152,2,FALSE),0)</f>
        <v>0</v>
      </c>
      <c r="H397" s="35">
        <f>H393*1.1</f>
        <v>0</v>
      </c>
      <c r="I397" s="25"/>
      <c r="J397" s="40">
        <v>0.3</v>
      </c>
      <c r="K397" s="24">
        <f>IF(C393*H397*I397*J397 &lt;= 600,C393*H397*I397*J397,600)</f>
        <v>0</v>
      </c>
      <c r="L397" s="24">
        <f t="shared" si="32"/>
        <v>0</v>
      </c>
      <c r="M397" s="46"/>
    </row>
    <row r="398" spans="1:13" customFormat="1" ht="22.95" customHeight="1" x14ac:dyDescent="0.25">
      <c r="A398" s="53"/>
      <c r="B398" s="55"/>
      <c r="C398" s="57"/>
      <c r="D398" s="8" t="s">
        <v>369</v>
      </c>
      <c r="E398" s="39"/>
      <c r="F398" s="11"/>
      <c r="G398" s="8">
        <f>IFERROR(VLOOKUP(F398,Šifranti!$F$49:$G$152,2,FALSE),0)</f>
        <v>0</v>
      </c>
      <c r="H398" s="35">
        <f>H393*1.1</f>
        <v>0</v>
      </c>
      <c r="I398" s="25"/>
      <c r="J398" s="40">
        <v>0.3</v>
      </c>
      <c r="K398" s="24">
        <f>IF(C393*H398*I398*J398 &lt;= 600,C393*H398*I398*J398,600)</f>
        <v>0</v>
      </c>
      <c r="L398" s="24">
        <f t="shared" si="32"/>
        <v>0</v>
      </c>
      <c r="M398" s="46"/>
    </row>
    <row r="399" spans="1:13" customFormat="1" ht="22.95" customHeight="1" x14ac:dyDescent="0.25">
      <c r="A399" s="53"/>
      <c r="B399" s="55"/>
      <c r="C399" s="57"/>
      <c r="D399" s="8" t="s">
        <v>385</v>
      </c>
      <c r="E399" s="39"/>
      <c r="F399" s="11"/>
      <c r="G399" s="8">
        <f>IFERROR(VLOOKUP(F399,Šifranti!$F$153:$G$156,2,FALSE),0)</f>
        <v>0</v>
      </c>
      <c r="H399" s="34">
        <f>H393*0.3</f>
        <v>0</v>
      </c>
      <c r="I399" s="25"/>
      <c r="J399" s="40">
        <v>0.28999999999999998</v>
      </c>
      <c r="K399" s="24">
        <f>IF(C393*H399*I399*J399 &lt;= 400,C393*H399*I399*J399, 400)</f>
        <v>0</v>
      </c>
      <c r="L399" s="24">
        <f t="shared" si="32"/>
        <v>0</v>
      </c>
      <c r="M399" s="47"/>
    </row>
    <row r="400" spans="1:13" customFormat="1" ht="22.95" customHeight="1" x14ac:dyDescent="0.25">
      <c r="A400" s="26" t="s">
        <v>318</v>
      </c>
      <c r="B400" s="26"/>
      <c r="C400" s="7"/>
      <c r="D400" s="7"/>
      <c r="E400" s="7"/>
      <c r="F400" s="7"/>
      <c r="G400" s="7"/>
      <c r="H400" s="7"/>
      <c r="I400" s="7"/>
      <c r="J400" s="7"/>
      <c r="K400" s="24">
        <f>SUM(K393:K399)</f>
        <v>0</v>
      </c>
      <c r="L400" s="24">
        <f>SUM(L393:L399)</f>
        <v>0</v>
      </c>
      <c r="M400" s="48" t="s">
        <v>395</v>
      </c>
    </row>
    <row r="401" spans="1:13" customFormat="1" ht="22.95" customHeight="1" x14ac:dyDescent="0.25"/>
    <row r="402" spans="1:13" customFormat="1" ht="22.95" customHeight="1" x14ac:dyDescent="0.25">
      <c r="A402" s="18" t="s">
        <v>457</v>
      </c>
      <c r="B402" s="38"/>
      <c r="M402" s="2"/>
    </row>
    <row r="403" spans="1:13" customFormat="1" ht="70.2" customHeight="1" x14ac:dyDescent="0.25">
      <c r="A403" s="8" t="s">
        <v>9</v>
      </c>
      <c r="B403" s="8" t="s">
        <v>321</v>
      </c>
      <c r="C403" s="13" t="s">
        <v>371</v>
      </c>
      <c r="D403" s="8" t="s">
        <v>392</v>
      </c>
      <c r="E403" s="8" t="s">
        <v>6</v>
      </c>
      <c r="F403" s="8" t="s">
        <v>7</v>
      </c>
      <c r="G403" s="8" t="s">
        <v>8</v>
      </c>
      <c r="H403" s="8" t="s">
        <v>386</v>
      </c>
      <c r="I403" s="8" t="s">
        <v>370</v>
      </c>
      <c r="J403" s="8" t="s">
        <v>376</v>
      </c>
      <c r="K403" s="13" t="s">
        <v>373</v>
      </c>
      <c r="L403" s="13" t="s">
        <v>372</v>
      </c>
      <c r="M403" s="13" t="s">
        <v>394</v>
      </c>
    </row>
    <row r="404" spans="1:13" customFormat="1" ht="22.95" customHeight="1" x14ac:dyDescent="0.25">
      <c r="A404" s="9">
        <v>1</v>
      </c>
      <c r="B404" s="9">
        <v>2</v>
      </c>
      <c r="C404" s="9">
        <v>3</v>
      </c>
      <c r="D404" s="14">
        <v>4</v>
      </c>
      <c r="E404" s="9">
        <v>5</v>
      </c>
      <c r="F404" s="14">
        <v>6</v>
      </c>
      <c r="G404" s="9">
        <v>7</v>
      </c>
      <c r="H404" s="9">
        <v>8</v>
      </c>
      <c r="I404" s="9">
        <v>9</v>
      </c>
      <c r="J404" s="9">
        <v>10</v>
      </c>
      <c r="K404" s="9">
        <v>11</v>
      </c>
      <c r="L404" s="9">
        <v>12</v>
      </c>
      <c r="M404" s="9">
        <v>13</v>
      </c>
    </row>
    <row r="405" spans="1:13" customFormat="1" ht="22.95" customHeight="1" x14ac:dyDescent="0.25">
      <c r="A405" s="52" t="str">
        <f>$B$4</f>
        <v>januar 2024</v>
      </c>
      <c r="B405" s="54"/>
      <c r="C405" s="56">
        <f>IF(B405&gt;1895,B405-1895,0)</f>
        <v>0</v>
      </c>
      <c r="D405" s="15" t="s">
        <v>374</v>
      </c>
      <c r="E405" s="39"/>
      <c r="F405" s="11"/>
      <c r="G405" s="8">
        <f>IFERROR(VLOOKUP(F405,Šifranti!$F$5:$G$48,2,FALSE),0)</f>
        <v>0</v>
      </c>
      <c r="H405" s="36"/>
      <c r="I405" s="25"/>
      <c r="J405" s="40">
        <v>0.87</v>
      </c>
      <c r="K405" s="24">
        <f>IF(C405*H405*I405*J405 &lt;= 1500,C405*H405*I405*J405,1500)</f>
        <v>0</v>
      </c>
      <c r="L405" s="24">
        <f t="shared" ref="L405:L411" si="33">K405*1.161</f>
        <v>0</v>
      </c>
      <c r="M405" s="45"/>
    </row>
    <row r="406" spans="1:13" customFormat="1" ht="28.95" customHeight="1" x14ac:dyDescent="0.25">
      <c r="A406" s="53"/>
      <c r="B406" s="55"/>
      <c r="C406" s="57"/>
      <c r="D406" s="15" t="s">
        <v>375</v>
      </c>
      <c r="E406" s="39"/>
      <c r="F406" s="11"/>
      <c r="G406" s="8">
        <f>IFERROR(VLOOKUP(F406,Šifranti!$F$5:$G$48,2,FALSE),0)</f>
        <v>0</v>
      </c>
      <c r="H406" s="35">
        <f>H405</f>
        <v>0</v>
      </c>
      <c r="I406" s="25"/>
      <c r="J406" s="40">
        <v>0.87</v>
      </c>
      <c r="K406" s="24">
        <f>IF(C405*H406*I406*J406 &lt;= 1500,C405*H406*I406*J406,1500)</f>
        <v>0</v>
      </c>
      <c r="L406" s="24">
        <f t="shared" si="33"/>
        <v>0</v>
      </c>
      <c r="M406" s="46"/>
    </row>
    <row r="407" spans="1:13" customFormat="1" ht="22.95" customHeight="1" x14ac:dyDescent="0.25">
      <c r="A407" s="53"/>
      <c r="B407" s="55"/>
      <c r="C407" s="57"/>
      <c r="D407" s="8" t="s">
        <v>319</v>
      </c>
      <c r="E407" s="39"/>
      <c r="F407" s="11"/>
      <c r="G407" s="8">
        <f>IFERROR(VLOOKUP(F407,Šifranti!$F$49:$G$152,2,FALSE),0)</f>
        <v>0</v>
      </c>
      <c r="H407" s="35">
        <f>H405*1.1</f>
        <v>0</v>
      </c>
      <c r="I407" s="25"/>
      <c r="J407" s="40">
        <v>0.3</v>
      </c>
      <c r="K407" s="24">
        <f>IF(C405*H407*I407*J407 &lt;= 600,C405*H407*I407*J407,600)</f>
        <v>0</v>
      </c>
      <c r="L407" s="24">
        <f t="shared" si="33"/>
        <v>0</v>
      </c>
      <c r="M407" s="46"/>
    </row>
    <row r="408" spans="1:13" customFormat="1" ht="22.95" customHeight="1" x14ac:dyDescent="0.25">
      <c r="A408" s="53"/>
      <c r="B408" s="55"/>
      <c r="C408" s="57"/>
      <c r="D408" s="8" t="s">
        <v>320</v>
      </c>
      <c r="E408" s="39"/>
      <c r="F408" s="11"/>
      <c r="G408" s="8">
        <f>IFERROR(VLOOKUP(F408,Šifranti!$F$49:$G$152,2,FALSE),0)</f>
        <v>0</v>
      </c>
      <c r="H408" s="35">
        <f>H405*1.1</f>
        <v>0</v>
      </c>
      <c r="I408" s="25"/>
      <c r="J408" s="40">
        <v>0.3</v>
      </c>
      <c r="K408" s="24">
        <f>IF(C405*H408*I408*J408 &lt;= 600,C405*H408*I408*J408,600)</f>
        <v>0</v>
      </c>
      <c r="L408" s="24">
        <f t="shared" si="33"/>
        <v>0</v>
      </c>
      <c r="M408" s="46"/>
    </row>
    <row r="409" spans="1:13" customFormat="1" ht="22.95" customHeight="1" x14ac:dyDescent="0.25">
      <c r="A409" s="53"/>
      <c r="B409" s="55"/>
      <c r="C409" s="57"/>
      <c r="D409" s="8" t="s">
        <v>368</v>
      </c>
      <c r="E409" s="39"/>
      <c r="F409" s="11"/>
      <c r="G409" s="8">
        <f>IFERROR(VLOOKUP(F409,Šifranti!$F$49:$G$152,2,FALSE),0)</f>
        <v>0</v>
      </c>
      <c r="H409" s="35">
        <f>H405*1.1</f>
        <v>0</v>
      </c>
      <c r="I409" s="25"/>
      <c r="J409" s="40">
        <v>0.3</v>
      </c>
      <c r="K409" s="24">
        <f>IF(C405*H409*I409*J409 &lt;= 600,C405*H409*I409*J409,600)</f>
        <v>0</v>
      </c>
      <c r="L409" s="24">
        <f t="shared" si="33"/>
        <v>0</v>
      </c>
      <c r="M409" s="46"/>
    </row>
    <row r="410" spans="1:13" customFormat="1" ht="22.95" customHeight="1" x14ac:dyDescent="0.25">
      <c r="A410" s="53"/>
      <c r="B410" s="55"/>
      <c r="C410" s="57"/>
      <c r="D410" s="8" t="s">
        <v>369</v>
      </c>
      <c r="E410" s="39"/>
      <c r="F410" s="11"/>
      <c r="G410" s="8">
        <f>IFERROR(VLOOKUP(F410,Šifranti!$F$49:$G$152,2,FALSE),0)</f>
        <v>0</v>
      </c>
      <c r="H410" s="35">
        <f>H405*1.1</f>
        <v>0</v>
      </c>
      <c r="I410" s="25"/>
      <c r="J410" s="40">
        <v>0.3</v>
      </c>
      <c r="K410" s="24">
        <f>IF(C405*H410*I410*J410 &lt;= 600,C405*H410*I410*J410,600)</f>
        <v>0</v>
      </c>
      <c r="L410" s="24">
        <f t="shared" si="33"/>
        <v>0</v>
      </c>
      <c r="M410" s="46"/>
    </row>
    <row r="411" spans="1:13" customFormat="1" ht="22.95" customHeight="1" x14ac:dyDescent="0.25">
      <c r="A411" s="53"/>
      <c r="B411" s="55"/>
      <c r="C411" s="57"/>
      <c r="D411" s="8" t="s">
        <v>385</v>
      </c>
      <c r="E411" s="39"/>
      <c r="F411" s="11"/>
      <c r="G411" s="8">
        <f>IFERROR(VLOOKUP(F411,Šifranti!$F$153:$G$156,2,FALSE),0)</f>
        <v>0</v>
      </c>
      <c r="H411" s="34">
        <f>H405*0.3</f>
        <v>0</v>
      </c>
      <c r="I411" s="25"/>
      <c r="J411" s="40">
        <v>0.28999999999999998</v>
      </c>
      <c r="K411" s="24">
        <f>IF(C405*H411*I411*J411 &lt;= 400,C405*H411*I411*J411, 400)</f>
        <v>0</v>
      </c>
      <c r="L411" s="24">
        <f t="shared" si="33"/>
        <v>0</v>
      </c>
      <c r="M411" s="47"/>
    </row>
    <row r="412" spans="1:13" customFormat="1" ht="22.95" customHeight="1" x14ac:dyDescent="0.25">
      <c r="A412" s="26" t="s">
        <v>318</v>
      </c>
      <c r="B412" s="26"/>
      <c r="C412" s="7"/>
      <c r="D412" s="7"/>
      <c r="E412" s="7"/>
      <c r="F412" s="7"/>
      <c r="G412" s="7"/>
      <c r="H412" s="7"/>
      <c r="I412" s="7"/>
      <c r="J412" s="7"/>
      <c r="K412" s="24">
        <f>SUM(K405:K411)</f>
        <v>0</v>
      </c>
      <c r="L412" s="24">
        <f>SUM(L405:L411)</f>
        <v>0</v>
      </c>
      <c r="M412" s="48" t="s">
        <v>395</v>
      </c>
    </row>
    <row r="413" spans="1:13" customFormat="1" ht="22.95" customHeight="1" x14ac:dyDescent="0.25">
      <c r="K413">
        <f>K412*1.161</f>
        <v>0</v>
      </c>
    </row>
    <row r="414" spans="1:13" customFormat="1" ht="22.95" customHeight="1" x14ac:dyDescent="0.25">
      <c r="A414" s="18" t="s">
        <v>458</v>
      </c>
      <c r="B414" s="38"/>
      <c r="M414" s="2"/>
    </row>
    <row r="415" spans="1:13" customFormat="1" ht="70.2" customHeight="1" x14ac:dyDescent="0.25">
      <c r="A415" s="8" t="s">
        <v>9</v>
      </c>
      <c r="B415" s="8" t="s">
        <v>321</v>
      </c>
      <c r="C415" s="13" t="s">
        <v>371</v>
      </c>
      <c r="D415" s="8" t="s">
        <v>392</v>
      </c>
      <c r="E415" s="8" t="s">
        <v>6</v>
      </c>
      <c r="F415" s="8" t="s">
        <v>7</v>
      </c>
      <c r="G415" s="8" t="s">
        <v>8</v>
      </c>
      <c r="H415" s="8" t="s">
        <v>386</v>
      </c>
      <c r="I415" s="8" t="s">
        <v>370</v>
      </c>
      <c r="J415" s="8" t="s">
        <v>376</v>
      </c>
      <c r="K415" s="13" t="s">
        <v>373</v>
      </c>
      <c r="L415" s="13" t="s">
        <v>372</v>
      </c>
      <c r="M415" s="13" t="s">
        <v>394</v>
      </c>
    </row>
    <row r="416" spans="1:13" customFormat="1" ht="22.95" customHeight="1" x14ac:dyDescent="0.25">
      <c r="A416" s="9">
        <v>1</v>
      </c>
      <c r="B416" s="9">
        <v>2</v>
      </c>
      <c r="C416" s="9">
        <v>3</v>
      </c>
      <c r="D416" s="14">
        <v>4</v>
      </c>
      <c r="E416" s="9">
        <v>5</v>
      </c>
      <c r="F416" s="14">
        <v>6</v>
      </c>
      <c r="G416" s="9">
        <v>7</v>
      </c>
      <c r="H416" s="9">
        <v>8</v>
      </c>
      <c r="I416" s="9">
        <v>9</v>
      </c>
      <c r="J416" s="9">
        <v>10</v>
      </c>
      <c r="K416" s="9">
        <v>11</v>
      </c>
      <c r="L416" s="9">
        <v>12</v>
      </c>
      <c r="M416" s="9">
        <v>13</v>
      </c>
    </row>
    <row r="417" spans="1:13" customFormat="1" ht="22.95" customHeight="1" x14ac:dyDescent="0.25">
      <c r="A417" s="52" t="str">
        <f>$B$4</f>
        <v>januar 2024</v>
      </c>
      <c r="B417" s="54"/>
      <c r="C417" s="56">
        <f>IF(B417&gt;1895,B417-1895,0)</f>
        <v>0</v>
      </c>
      <c r="D417" s="15" t="s">
        <v>374</v>
      </c>
      <c r="E417" s="39"/>
      <c r="F417" s="11"/>
      <c r="G417" s="8">
        <f>IFERROR(VLOOKUP(F417,Šifranti!$F$5:$G$48,2,FALSE),0)</f>
        <v>0</v>
      </c>
      <c r="H417" s="36"/>
      <c r="I417" s="25"/>
      <c r="J417" s="40">
        <v>0.87</v>
      </c>
      <c r="K417" s="24">
        <f>IF(C417*H417*I417*J417 &lt;= 1500,C417*H417*I417*J417,1500)</f>
        <v>0</v>
      </c>
      <c r="L417" s="24">
        <f t="shared" ref="L417:L423" si="34">K417*1.161</f>
        <v>0</v>
      </c>
      <c r="M417" s="45"/>
    </row>
    <row r="418" spans="1:13" customFormat="1" ht="22.95" customHeight="1" x14ac:dyDescent="0.25">
      <c r="A418" s="53"/>
      <c r="B418" s="55"/>
      <c r="C418" s="57"/>
      <c r="D418" s="15" t="s">
        <v>375</v>
      </c>
      <c r="E418" s="39"/>
      <c r="F418" s="11"/>
      <c r="G418" s="8">
        <f>IFERROR(VLOOKUP(F418,Šifranti!$F$5:$G$48,2,FALSE),0)</f>
        <v>0</v>
      </c>
      <c r="H418" s="35">
        <f>H417</f>
        <v>0</v>
      </c>
      <c r="I418" s="25"/>
      <c r="J418" s="40">
        <v>0.87</v>
      </c>
      <c r="K418" s="24">
        <f>IF(C417*H418*I418*J418 &lt;= 1500,C417*H418*I418*J418,1500)</f>
        <v>0</v>
      </c>
      <c r="L418" s="24">
        <f t="shared" si="34"/>
        <v>0</v>
      </c>
      <c r="M418" s="46"/>
    </row>
    <row r="419" spans="1:13" customFormat="1" ht="22.95" customHeight="1" x14ac:dyDescent="0.25">
      <c r="A419" s="53"/>
      <c r="B419" s="55"/>
      <c r="C419" s="57"/>
      <c r="D419" s="8" t="s">
        <v>319</v>
      </c>
      <c r="E419" s="39"/>
      <c r="F419" s="11"/>
      <c r="G419" s="8">
        <f>IFERROR(VLOOKUP(F419,Šifranti!$F$49:$G$152,2,FALSE),0)</f>
        <v>0</v>
      </c>
      <c r="H419" s="35">
        <f>H417*1.1</f>
        <v>0</v>
      </c>
      <c r="I419" s="25"/>
      <c r="J419" s="40">
        <v>0.3</v>
      </c>
      <c r="K419" s="24">
        <f>IF(C417*H419*I419*J419 &lt;= 600,C417*H419*I419*J419,600)</f>
        <v>0</v>
      </c>
      <c r="L419" s="24">
        <f t="shared" si="34"/>
        <v>0</v>
      </c>
      <c r="M419" s="46"/>
    </row>
    <row r="420" spans="1:13" customFormat="1" ht="22.95" customHeight="1" x14ac:dyDescent="0.25">
      <c r="A420" s="53"/>
      <c r="B420" s="55"/>
      <c r="C420" s="57"/>
      <c r="D420" s="8" t="s">
        <v>320</v>
      </c>
      <c r="E420" s="39"/>
      <c r="F420" s="11"/>
      <c r="G420" s="8">
        <f>IFERROR(VLOOKUP(F420,Šifranti!$F$49:$G$152,2,FALSE),0)</f>
        <v>0</v>
      </c>
      <c r="H420" s="35">
        <f>H417*1.1</f>
        <v>0</v>
      </c>
      <c r="I420" s="25"/>
      <c r="J420" s="40">
        <v>0.3</v>
      </c>
      <c r="K420" s="24">
        <f>IF(C417*H420*I420*J420 &lt;= 600,C417*H420*I420*J420,600)</f>
        <v>0</v>
      </c>
      <c r="L420" s="24">
        <f t="shared" si="34"/>
        <v>0</v>
      </c>
      <c r="M420" s="46"/>
    </row>
    <row r="421" spans="1:13" customFormat="1" ht="22.95" customHeight="1" x14ac:dyDescent="0.25">
      <c r="A421" s="53"/>
      <c r="B421" s="55"/>
      <c r="C421" s="57"/>
      <c r="D421" s="8" t="s">
        <v>368</v>
      </c>
      <c r="E421" s="39"/>
      <c r="F421" s="11"/>
      <c r="G421" s="8">
        <f>IFERROR(VLOOKUP(F421,Šifranti!$F$49:$G$152,2,FALSE),0)</f>
        <v>0</v>
      </c>
      <c r="H421" s="35">
        <f>H417*1.1</f>
        <v>0</v>
      </c>
      <c r="I421" s="25"/>
      <c r="J421" s="40">
        <v>0.3</v>
      </c>
      <c r="K421" s="24">
        <f>IF(C417*H421*I421*J421 &lt;= 600,C417*H421*I421*J421,600)</f>
        <v>0</v>
      </c>
      <c r="L421" s="24">
        <f t="shared" si="34"/>
        <v>0</v>
      </c>
      <c r="M421" s="46"/>
    </row>
    <row r="422" spans="1:13" customFormat="1" ht="22.95" customHeight="1" x14ac:dyDescent="0.25">
      <c r="A422" s="53"/>
      <c r="B422" s="55"/>
      <c r="C422" s="57"/>
      <c r="D422" s="8" t="s">
        <v>369</v>
      </c>
      <c r="E422" s="39"/>
      <c r="F422" s="11"/>
      <c r="G422" s="8">
        <f>IFERROR(VLOOKUP(F422,Šifranti!$F$49:$G$152,2,FALSE),0)</f>
        <v>0</v>
      </c>
      <c r="H422" s="35">
        <f>H417*1.1</f>
        <v>0</v>
      </c>
      <c r="I422" s="25"/>
      <c r="J422" s="40">
        <v>0.3</v>
      </c>
      <c r="K422" s="24">
        <f>IF(C417*H422*I422*J422 &lt;= 600,C417*H422*I422*J422,600)</f>
        <v>0</v>
      </c>
      <c r="L422" s="24">
        <f t="shared" si="34"/>
        <v>0</v>
      </c>
      <c r="M422" s="46"/>
    </row>
    <row r="423" spans="1:13" customFormat="1" ht="22.95" customHeight="1" x14ac:dyDescent="0.25">
      <c r="A423" s="53"/>
      <c r="B423" s="55"/>
      <c r="C423" s="57"/>
      <c r="D423" s="8" t="s">
        <v>385</v>
      </c>
      <c r="E423" s="39"/>
      <c r="F423" s="11"/>
      <c r="G423" s="8">
        <f>IFERROR(VLOOKUP(F423,Šifranti!$F$153:$G$156,2,FALSE),0)</f>
        <v>0</v>
      </c>
      <c r="H423" s="34">
        <f>H417*0.3</f>
        <v>0</v>
      </c>
      <c r="I423" s="25"/>
      <c r="J423" s="40">
        <v>0.28999999999999998</v>
      </c>
      <c r="K423" s="24">
        <f>IF(C417*H423*I423*J423 &lt;= 400,C417*H423*I423*J423, 400)</f>
        <v>0</v>
      </c>
      <c r="L423" s="24">
        <f t="shared" si="34"/>
        <v>0</v>
      </c>
      <c r="M423" s="47"/>
    </row>
    <row r="424" spans="1:13" customFormat="1" ht="22.95" customHeight="1" x14ac:dyDescent="0.25">
      <c r="A424" s="26" t="s">
        <v>318</v>
      </c>
      <c r="B424" s="26"/>
      <c r="C424" s="7"/>
      <c r="D424" s="7"/>
      <c r="E424" s="7"/>
      <c r="F424" s="7"/>
      <c r="G424" s="7"/>
      <c r="H424" s="7"/>
      <c r="I424" s="7"/>
      <c r="J424" s="7"/>
      <c r="K424" s="24">
        <f>SUM(K417:K423)</f>
        <v>0</v>
      </c>
      <c r="L424" s="24">
        <f>SUM(L417:L423)</f>
        <v>0</v>
      </c>
      <c r="M424" s="48" t="s">
        <v>395</v>
      </c>
    </row>
    <row r="425" spans="1:13" customFormat="1" ht="22.95" customHeight="1" x14ac:dyDescent="0.25"/>
    <row r="426" spans="1:13" customFormat="1" ht="42" customHeight="1" x14ac:dyDescent="0.25">
      <c r="A426" s="58" t="s">
        <v>459</v>
      </c>
      <c r="B426" s="59"/>
      <c r="C426" s="60"/>
    </row>
    <row r="427" spans="1:13" customFormat="1" ht="52.95" customHeight="1" x14ac:dyDescent="0.25">
      <c r="A427" s="9" t="s">
        <v>460</v>
      </c>
      <c r="B427" s="13" t="s">
        <v>373</v>
      </c>
      <c r="C427" s="13" t="s">
        <v>372</v>
      </c>
    </row>
    <row r="428" spans="1:13" customFormat="1" ht="22.8" customHeight="1" x14ac:dyDescent="0.25">
      <c r="A428" s="8" t="s">
        <v>461</v>
      </c>
      <c r="B428" s="50">
        <f>K16</f>
        <v>0</v>
      </c>
      <c r="C428" s="50">
        <f>L16</f>
        <v>0</v>
      </c>
    </row>
    <row r="429" spans="1:13" customFormat="1" ht="22.95" customHeight="1" x14ac:dyDescent="0.25">
      <c r="A429" s="8" t="s">
        <v>462</v>
      </c>
      <c r="B429" s="50">
        <f>K28</f>
        <v>0</v>
      </c>
      <c r="C429" s="50">
        <f>L28</f>
        <v>0</v>
      </c>
    </row>
    <row r="430" spans="1:13" customFormat="1" ht="22.95" customHeight="1" x14ac:dyDescent="0.25">
      <c r="A430" s="8" t="s">
        <v>463</v>
      </c>
      <c r="B430" s="50">
        <f>K40</f>
        <v>0</v>
      </c>
      <c r="C430" s="50">
        <f>L40</f>
        <v>0</v>
      </c>
    </row>
    <row r="431" spans="1:13" customFormat="1" ht="22.95" customHeight="1" x14ac:dyDescent="0.25">
      <c r="A431" s="8" t="s">
        <v>464</v>
      </c>
      <c r="B431" s="50">
        <f>K52</f>
        <v>0</v>
      </c>
      <c r="C431" s="50">
        <f>L52</f>
        <v>0</v>
      </c>
    </row>
    <row r="432" spans="1:13" customFormat="1" ht="22.95" customHeight="1" x14ac:dyDescent="0.25">
      <c r="A432" s="8" t="s">
        <v>465</v>
      </c>
      <c r="B432" s="50">
        <f>K64</f>
        <v>0</v>
      </c>
      <c r="C432" s="50">
        <f>L64</f>
        <v>0</v>
      </c>
    </row>
    <row r="433" spans="1:3" customFormat="1" ht="22.95" customHeight="1" x14ac:dyDescent="0.25">
      <c r="A433" s="8" t="s">
        <v>466</v>
      </c>
      <c r="B433" s="50">
        <f>K76</f>
        <v>0</v>
      </c>
      <c r="C433" s="50">
        <f>L76</f>
        <v>0</v>
      </c>
    </row>
    <row r="434" spans="1:3" customFormat="1" ht="22.95" customHeight="1" x14ac:dyDescent="0.25">
      <c r="A434" s="8" t="s">
        <v>467</v>
      </c>
      <c r="B434" s="50">
        <f>K88</f>
        <v>0</v>
      </c>
      <c r="C434" s="50">
        <f>L88</f>
        <v>0</v>
      </c>
    </row>
    <row r="435" spans="1:3" customFormat="1" ht="22.95" customHeight="1" x14ac:dyDescent="0.25">
      <c r="A435" s="8" t="s">
        <v>468</v>
      </c>
      <c r="B435" s="50">
        <f>K100</f>
        <v>0</v>
      </c>
      <c r="C435" s="50">
        <f>L100</f>
        <v>0</v>
      </c>
    </row>
    <row r="436" spans="1:3" customFormat="1" ht="22.95" customHeight="1" x14ac:dyDescent="0.25">
      <c r="A436" s="8" t="s">
        <v>469</v>
      </c>
      <c r="B436" s="50">
        <f>K112</f>
        <v>0</v>
      </c>
      <c r="C436" s="50">
        <f>L112</f>
        <v>0</v>
      </c>
    </row>
    <row r="437" spans="1:3" customFormat="1" ht="22.95" customHeight="1" x14ac:dyDescent="0.25">
      <c r="A437" s="8" t="s">
        <v>470</v>
      </c>
      <c r="B437" s="50">
        <f>K124</f>
        <v>0</v>
      </c>
      <c r="C437" s="50">
        <f>L124</f>
        <v>0</v>
      </c>
    </row>
    <row r="438" spans="1:3" customFormat="1" ht="22.95" customHeight="1" x14ac:dyDescent="0.25">
      <c r="A438" s="8" t="s">
        <v>471</v>
      </c>
      <c r="B438" s="50">
        <f>K136</f>
        <v>0</v>
      </c>
      <c r="C438" s="50">
        <f>L136</f>
        <v>0</v>
      </c>
    </row>
    <row r="439" spans="1:3" customFormat="1" ht="22.95" customHeight="1" x14ac:dyDescent="0.25">
      <c r="A439" s="8" t="s">
        <v>472</v>
      </c>
      <c r="B439" s="50">
        <f>K148</f>
        <v>0</v>
      </c>
      <c r="C439" s="50">
        <f>L148</f>
        <v>0</v>
      </c>
    </row>
    <row r="440" spans="1:3" customFormat="1" ht="22.95" customHeight="1" x14ac:dyDescent="0.25">
      <c r="A440" s="8" t="s">
        <v>473</v>
      </c>
      <c r="B440" s="50">
        <f>K160</f>
        <v>0</v>
      </c>
      <c r="C440" s="50">
        <f>L160</f>
        <v>0</v>
      </c>
    </row>
    <row r="441" spans="1:3" customFormat="1" ht="22.95" customHeight="1" x14ac:dyDescent="0.25">
      <c r="A441" s="8" t="s">
        <v>474</v>
      </c>
      <c r="B441" s="50">
        <f>K172</f>
        <v>0</v>
      </c>
      <c r="C441" s="50">
        <f>L172</f>
        <v>0</v>
      </c>
    </row>
    <row r="442" spans="1:3" customFormat="1" ht="22.95" customHeight="1" x14ac:dyDescent="0.25">
      <c r="A442" s="8" t="s">
        <v>475</v>
      </c>
      <c r="B442" s="50">
        <f>K184</f>
        <v>0</v>
      </c>
      <c r="C442" s="50">
        <f>L184</f>
        <v>0</v>
      </c>
    </row>
    <row r="443" spans="1:3" customFormat="1" ht="22.95" customHeight="1" x14ac:dyDescent="0.25">
      <c r="A443" s="8" t="s">
        <v>476</v>
      </c>
      <c r="B443" s="50">
        <f>K196</f>
        <v>0</v>
      </c>
      <c r="C443" s="50">
        <f>L196</f>
        <v>0</v>
      </c>
    </row>
    <row r="444" spans="1:3" customFormat="1" ht="22.95" customHeight="1" x14ac:dyDescent="0.25">
      <c r="A444" s="8" t="s">
        <v>477</v>
      </c>
      <c r="B444" s="50">
        <f>K208</f>
        <v>0</v>
      </c>
      <c r="C444" s="50">
        <f>L208</f>
        <v>0</v>
      </c>
    </row>
    <row r="445" spans="1:3" customFormat="1" ht="22.95" customHeight="1" x14ac:dyDescent="0.25">
      <c r="A445" s="8" t="s">
        <v>478</v>
      </c>
      <c r="B445" s="50">
        <f>K220</f>
        <v>0</v>
      </c>
      <c r="C445" s="50">
        <f>L220</f>
        <v>0</v>
      </c>
    </row>
    <row r="446" spans="1:3" customFormat="1" ht="22.95" customHeight="1" x14ac:dyDescent="0.25">
      <c r="A446" s="8" t="s">
        <v>479</v>
      </c>
      <c r="B446" s="50">
        <f>K232</f>
        <v>0</v>
      </c>
      <c r="C446" s="50">
        <f>L232</f>
        <v>0</v>
      </c>
    </row>
    <row r="447" spans="1:3" customFormat="1" ht="22.95" customHeight="1" x14ac:dyDescent="0.25">
      <c r="A447" s="8" t="s">
        <v>480</v>
      </c>
      <c r="B447" s="50">
        <f>K244</f>
        <v>0</v>
      </c>
      <c r="C447" s="50">
        <f>L244</f>
        <v>0</v>
      </c>
    </row>
    <row r="448" spans="1:3" customFormat="1" ht="22.95" customHeight="1" x14ac:dyDescent="0.25">
      <c r="A448" s="8" t="s">
        <v>481</v>
      </c>
      <c r="B448" s="50">
        <f>K256</f>
        <v>0</v>
      </c>
      <c r="C448" s="50">
        <f>L256</f>
        <v>0</v>
      </c>
    </row>
    <row r="449" spans="1:3" customFormat="1" ht="22.95" customHeight="1" x14ac:dyDescent="0.25">
      <c r="A449" s="8" t="s">
        <v>482</v>
      </c>
      <c r="B449" s="50">
        <f>K268</f>
        <v>0</v>
      </c>
      <c r="C449" s="50">
        <f>L268</f>
        <v>0</v>
      </c>
    </row>
    <row r="450" spans="1:3" customFormat="1" ht="22.95" customHeight="1" x14ac:dyDescent="0.25">
      <c r="A450" s="8" t="s">
        <v>483</v>
      </c>
      <c r="B450" s="50">
        <f>K280</f>
        <v>0</v>
      </c>
      <c r="C450" s="50">
        <f>L280</f>
        <v>0</v>
      </c>
    </row>
    <row r="451" spans="1:3" customFormat="1" ht="22.95" customHeight="1" x14ac:dyDescent="0.25">
      <c r="A451" s="8" t="s">
        <v>484</v>
      </c>
      <c r="B451" s="50">
        <f>K292</f>
        <v>0</v>
      </c>
      <c r="C451" s="50">
        <f>L292</f>
        <v>0</v>
      </c>
    </row>
    <row r="452" spans="1:3" customFormat="1" ht="22.95" customHeight="1" x14ac:dyDescent="0.25">
      <c r="A452" s="8" t="s">
        <v>485</v>
      </c>
      <c r="B452" s="50">
        <f>K304</f>
        <v>0</v>
      </c>
      <c r="C452" s="50">
        <f>L304</f>
        <v>0</v>
      </c>
    </row>
    <row r="453" spans="1:3" customFormat="1" ht="24" customHeight="1" x14ac:dyDescent="0.25">
      <c r="A453" s="8" t="s">
        <v>486</v>
      </c>
      <c r="B453" s="50">
        <f>K316</f>
        <v>0</v>
      </c>
      <c r="C453" s="50">
        <f>L316</f>
        <v>0</v>
      </c>
    </row>
    <row r="454" spans="1:3" customFormat="1" ht="22.95" customHeight="1" x14ac:dyDescent="0.25">
      <c r="A454" s="8" t="s">
        <v>487</v>
      </c>
      <c r="B454" s="50">
        <f>K328</f>
        <v>0</v>
      </c>
      <c r="C454" s="50">
        <f>L328</f>
        <v>0</v>
      </c>
    </row>
    <row r="455" spans="1:3" customFormat="1" ht="22.95" customHeight="1" x14ac:dyDescent="0.25">
      <c r="A455" s="8" t="s">
        <v>488</v>
      </c>
      <c r="B455" s="50">
        <f>K340</f>
        <v>0</v>
      </c>
      <c r="C455" s="50">
        <f>L340</f>
        <v>0</v>
      </c>
    </row>
    <row r="456" spans="1:3" customFormat="1" ht="22.95" customHeight="1" x14ac:dyDescent="0.25">
      <c r="A456" s="8" t="s">
        <v>489</v>
      </c>
      <c r="B456" s="50">
        <f>K352</f>
        <v>0</v>
      </c>
      <c r="C456" s="50">
        <f>L352</f>
        <v>0</v>
      </c>
    </row>
    <row r="457" spans="1:3" customFormat="1" ht="22.95" customHeight="1" x14ac:dyDescent="0.25">
      <c r="A457" s="8" t="s">
        <v>490</v>
      </c>
      <c r="B457" s="50">
        <f>K364</f>
        <v>0</v>
      </c>
      <c r="C457" s="50">
        <f>L364</f>
        <v>0</v>
      </c>
    </row>
    <row r="458" spans="1:3" customFormat="1" ht="22.95" customHeight="1" x14ac:dyDescent="0.25">
      <c r="A458" s="8" t="s">
        <v>491</v>
      </c>
      <c r="B458" s="50">
        <f>N376</f>
        <v>0</v>
      </c>
      <c r="C458" s="50">
        <f>O376</f>
        <v>0</v>
      </c>
    </row>
    <row r="459" spans="1:3" customFormat="1" ht="22.95" customHeight="1" x14ac:dyDescent="0.25">
      <c r="A459" s="8" t="s">
        <v>492</v>
      </c>
      <c r="B459" s="50">
        <f>K388</f>
        <v>0</v>
      </c>
      <c r="C459" s="50">
        <f>L388</f>
        <v>0</v>
      </c>
    </row>
    <row r="460" spans="1:3" customFormat="1" ht="22.95" customHeight="1" x14ac:dyDescent="0.25">
      <c r="A460" s="8" t="s">
        <v>493</v>
      </c>
      <c r="B460" s="50">
        <f>K400</f>
        <v>0</v>
      </c>
      <c r="C460" s="50">
        <f>L400</f>
        <v>0</v>
      </c>
    </row>
    <row r="461" spans="1:3" customFormat="1" ht="22.95" customHeight="1" x14ac:dyDescent="0.25">
      <c r="A461" s="8" t="s">
        <v>494</v>
      </c>
      <c r="B461" s="50">
        <f>K412</f>
        <v>0</v>
      </c>
      <c r="C461" s="50">
        <f>L412</f>
        <v>0</v>
      </c>
    </row>
    <row r="462" spans="1:3" customFormat="1" ht="22.95" customHeight="1" x14ac:dyDescent="0.25">
      <c r="A462" s="8" t="s">
        <v>495</v>
      </c>
      <c r="B462" s="50">
        <f>K424</f>
        <v>0</v>
      </c>
      <c r="C462" s="50">
        <f>L424</f>
        <v>0</v>
      </c>
    </row>
    <row r="463" spans="1:3" customFormat="1" ht="22.95" customHeight="1" x14ac:dyDescent="0.25">
      <c r="A463" s="8" t="s">
        <v>496</v>
      </c>
      <c r="B463" s="51">
        <f>SUM(B428:B462)</f>
        <v>0</v>
      </c>
      <c r="C463" s="51">
        <f>SUM(C428:C462)</f>
        <v>0</v>
      </c>
    </row>
    <row r="464" spans="1:3" customFormat="1" ht="22.95" customHeight="1" x14ac:dyDescent="0.25"/>
    <row r="465" customFormat="1" ht="22.95" customHeight="1" x14ac:dyDescent="0.25"/>
    <row r="466" customFormat="1" ht="22.95" customHeight="1" x14ac:dyDescent="0.25"/>
    <row r="467" customFormat="1" ht="22.95" customHeight="1" x14ac:dyDescent="0.25"/>
    <row r="468" customFormat="1" ht="22.95" customHeight="1" x14ac:dyDescent="0.25"/>
    <row r="469" customFormat="1" ht="22.95" customHeight="1" x14ac:dyDescent="0.25"/>
    <row r="470" customFormat="1" ht="22.95" customHeight="1" x14ac:dyDescent="0.25"/>
    <row r="471" customFormat="1" ht="22.95" customHeight="1" x14ac:dyDescent="0.25"/>
    <row r="472" customFormat="1" ht="22.95" customHeight="1" x14ac:dyDescent="0.25"/>
    <row r="473" customFormat="1" ht="22.95" customHeight="1" x14ac:dyDescent="0.25"/>
    <row r="474" customFormat="1" ht="22.95" customHeight="1" x14ac:dyDescent="0.25"/>
    <row r="475" customFormat="1" ht="22.95" customHeight="1" x14ac:dyDescent="0.25"/>
    <row r="476" customFormat="1" ht="22.95" customHeight="1" x14ac:dyDescent="0.25"/>
    <row r="477" customFormat="1" ht="22.95" customHeight="1" x14ac:dyDescent="0.25"/>
    <row r="478" customFormat="1" ht="22.95" customHeight="1" x14ac:dyDescent="0.25"/>
    <row r="479" customFormat="1" ht="22.95" customHeight="1" x14ac:dyDescent="0.25"/>
    <row r="480" customFormat="1" ht="22.95" customHeight="1" x14ac:dyDescent="0.25"/>
    <row r="481" spans="1:13" customFormat="1" ht="22.95" customHeight="1" x14ac:dyDescent="0.25"/>
    <row r="482" spans="1:13" customFormat="1" ht="22.95" customHeight="1" x14ac:dyDescent="0.25"/>
    <row r="483" spans="1:13" customFormat="1" ht="22.95" customHeight="1" x14ac:dyDescent="0.25"/>
    <row r="484" spans="1:13" ht="22.95" customHeight="1" x14ac:dyDescent="0.25">
      <c r="A484"/>
      <c r="B484"/>
      <c r="C484"/>
      <c r="D484"/>
      <c r="E484"/>
      <c r="F484"/>
      <c r="G484"/>
      <c r="H484"/>
      <c r="I484"/>
      <c r="J484"/>
      <c r="K484"/>
      <c r="L484"/>
      <c r="M484"/>
    </row>
    <row r="485" spans="1:13" ht="22.95" customHeight="1" x14ac:dyDescent="0.25">
      <c r="A485"/>
      <c r="B485"/>
      <c r="C485"/>
      <c r="D485"/>
      <c r="E485"/>
      <c r="F485"/>
      <c r="G485"/>
      <c r="H485"/>
      <c r="I485"/>
      <c r="J485"/>
      <c r="K485"/>
      <c r="L485"/>
      <c r="M485"/>
    </row>
    <row r="486" spans="1:13" ht="22.95" customHeight="1" x14ac:dyDescent="0.25">
      <c r="A486"/>
      <c r="B486"/>
      <c r="C486"/>
      <c r="D486"/>
      <c r="E486"/>
      <c r="F486"/>
      <c r="G486"/>
      <c r="H486"/>
      <c r="I486"/>
      <c r="J486"/>
      <c r="K486"/>
      <c r="L486"/>
      <c r="M486"/>
    </row>
    <row r="487" spans="1:13" ht="22.95" customHeight="1" x14ac:dyDescent="0.25">
      <c r="A487"/>
      <c r="B487"/>
      <c r="C487"/>
      <c r="D487"/>
      <c r="E487"/>
      <c r="F487"/>
      <c r="G487"/>
      <c r="H487"/>
      <c r="I487"/>
      <c r="J487"/>
      <c r="K487"/>
      <c r="L487"/>
      <c r="M487"/>
    </row>
    <row r="488" spans="1:13" ht="22.95" customHeight="1" x14ac:dyDescent="0.25">
      <c r="A488"/>
      <c r="B488"/>
      <c r="C488"/>
      <c r="D488"/>
      <c r="E488"/>
      <c r="F488"/>
      <c r="G488"/>
      <c r="H488"/>
      <c r="I488"/>
      <c r="J488"/>
      <c r="K488"/>
      <c r="L488"/>
      <c r="M488"/>
    </row>
    <row r="489" spans="1:13" ht="22.95" customHeight="1" x14ac:dyDescent="0.25">
      <c r="A489"/>
      <c r="B489"/>
      <c r="C489"/>
      <c r="D489"/>
      <c r="E489"/>
      <c r="F489"/>
      <c r="G489"/>
      <c r="H489"/>
      <c r="I489"/>
      <c r="J489"/>
      <c r="K489"/>
      <c r="L489"/>
      <c r="M489"/>
    </row>
    <row r="490" spans="1:13" ht="22.95" customHeight="1" x14ac:dyDescent="0.25">
      <c r="A490"/>
      <c r="B490"/>
      <c r="C490"/>
      <c r="D490"/>
      <c r="E490"/>
      <c r="F490"/>
      <c r="G490"/>
      <c r="H490"/>
      <c r="I490"/>
      <c r="J490"/>
      <c r="K490"/>
      <c r="L490"/>
      <c r="M490"/>
    </row>
    <row r="491" spans="1:13" ht="22.95" customHeight="1" x14ac:dyDescent="0.25">
      <c r="A491"/>
      <c r="B491"/>
      <c r="C491"/>
      <c r="D491"/>
      <c r="E491"/>
      <c r="F491"/>
      <c r="G491"/>
      <c r="H491"/>
      <c r="I491"/>
      <c r="J491"/>
      <c r="K491"/>
      <c r="L491"/>
      <c r="M491"/>
    </row>
    <row r="492" spans="1:13" ht="22.95" customHeight="1" x14ac:dyDescent="0.25">
      <c r="A492"/>
      <c r="B492"/>
      <c r="C492"/>
      <c r="D492"/>
      <c r="E492"/>
      <c r="F492"/>
      <c r="G492"/>
      <c r="H492"/>
      <c r="I492"/>
      <c r="J492"/>
      <c r="K492"/>
      <c r="L492"/>
      <c r="M492"/>
    </row>
    <row r="493" spans="1:13" ht="22.95" customHeight="1" x14ac:dyDescent="0.25">
      <c r="A493"/>
      <c r="B493"/>
      <c r="C493"/>
      <c r="D493"/>
      <c r="E493"/>
      <c r="F493"/>
      <c r="G493"/>
      <c r="H493"/>
      <c r="I493"/>
      <c r="J493"/>
      <c r="K493"/>
      <c r="L493"/>
      <c r="M493"/>
    </row>
    <row r="494" spans="1:13" ht="22.95" customHeight="1" x14ac:dyDescent="0.25">
      <c r="A494"/>
      <c r="B494"/>
      <c r="C494"/>
      <c r="D494"/>
      <c r="E494"/>
      <c r="F494"/>
      <c r="G494"/>
      <c r="H494"/>
      <c r="I494"/>
      <c r="J494"/>
      <c r="K494"/>
      <c r="L494"/>
      <c r="M494"/>
    </row>
    <row r="495" spans="1:13" ht="22.95" customHeight="1" x14ac:dyDescent="0.25">
      <c r="A495"/>
      <c r="B495"/>
      <c r="C495"/>
      <c r="D495"/>
      <c r="E495"/>
      <c r="F495"/>
      <c r="G495"/>
      <c r="H495"/>
      <c r="I495"/>
      <c r="J495"/>
      <c r="K495"/>
      <c r="L495"/>
      <c r="M495"/>
    </row>
    <row r="496" spans="1:13" ht="22.95" customHeight="1" x14ac:dyDescent="0.25">
      <c r="A496"/>
      <c r="B496"/>
      <c r="C496"/>
      <c r="D496"/>
      <c r="E496"/>
      <c r="F496"/>
      <c r="G496"/>
      <c r="H496"/>
      <c r="I496"/>
      <c r="J496"/>
      <c r="K496"/>
      <c r="L496"/>
      <c r="M496"/>
    </row>
    <row r="497" spans="1:13" ht="22.95" customHeight="1" x14ac:dyDescent="0.25">
      <c r="A497"/>
      <c r="B497"/>
      <c r="C497"/>
      <c r="D497"/>
      <c r="E497"/>
      <c r="F497"/>
      <c r="G497"/>
      <c r="H497"/>
      <c r="I497"/>
      <c r="J497"/>
      <c r="K497"/>
      <c r="L497"/>
      <c r="M497"/>
    </row>
    <row r="498" spans="1:13" ht="22.95" customHeight="1" x14ac:dyDescent="0.25">
      <c r="A498"/>
      <c r="B498"/>
      <c r="C498"/>
      <c r="D498"/>
      <c r="E498"/>
      <c r="F498"/>
      <c r="G498"/>
      <c r="H498"/>
      <c r="I498"/>
      <c r="J498"/>
      <c r="K498"/>
      <c r="L498"/>
      <c r="M498"/>
    </row>
    <row r="499" spans="1:13" ht="22.95" customHeight="1" x14ac:dyDescent="0.25">
      <c r="A499"/>
      <c r="B499"/>
      <c r="C499"/>
      <c r="D499"/>
      <c r="E499"/>
      <c r="F499"/>
      <c r="G499"/>
      <c r="H499"/>
      <c r="I499"/>
      <c r="J499"/>
      <c r="K499"/>
      <c r="L499"/>
      <c r="M499"/>
    </row>
    <row r="500" spans="1:13" ht="22.95" customHeight="1" x14ac:dyDescent="0.25">
      <c r="A500"/>
      <c r="B500"/>
      <c r="C500"/>
      <c r="D500"/>
      <c r="E500"/>
      <c r="F500"/>
      <c r="G500"/>
      <c r="H500"/>
      <c r="I500"/>
      <c r="J500"/>
      <c r="K500"/>
      <c r="L500"/>
      <c r="M500"/>
    </row>
    <row r="501" spans="1:13" ht="22.95" customHeight="1" x14ac:dyDescent="0.25">
      <c r="A501"/>
      <c r="B501"/>
      <c r="C501"/>
      <c r="D501"/>
      <c r="E501"/>
      <c r="F501"/>
      <c r="G501"/>
      <c r="H501"/>
      <c r="I501"/>
      <c r="J501"/>
      <c r="K501"/>
      <c r="L501"/>
      <c r="M501"/>
    </row>
    <row r="502" spans="1:13" ht="22.95" customHeight="1" x14ac:dyDescent="0.25">
      <c r="A502"/>
      <c r="B502"/>
      <c r="C502"/>
      <c r="D502"/>
      <c r="E502"/>
      <c r="F502"/>
      <c r="G502"/>
      <c r="H502"/>
      <c r="I502"/>
      <c r="J502"/>
      <c r="K502"/>
      <c r="L502"/>
      <c r="M502"/>
    </row>
    <row r="503" spans="1:13" ht="22.95" customHeight="1" x14ac:dyDescent="0.25">
      <c r="A503"/>
      <c r="B503"/>
      <c r="C503"/>
      <c r="D503"/>
      <c r="E503"/>
      <c r="F503"/>
      <c r="G503"/>
      <c r="H503"/>
      <c r="I503"/>
      <c r="J503"/>
      <c r="K503"/>
      <c r="L503"/>
      <c r="M503"/>
    </row>
    <row r="504" spans="1:13" ht="22.95" customHeight="1" x14ac:dyDescent="0.25">
      <c r="A504"/>
      <c r="B504"/>
      <c r="C504"/>
      <c r="D504"/>
      <c r="E504"/>
      <c r="F504"/>
      <c r="G504"/>
      <c r="H504"/>
      <c r="I504"/>
      <c r="J504"/>
      <c r="K504"/>
      <c r="L504"/>
      <c r="M504"/>
    </row>
    <row r="505" spans="1:13" ht="22.95" customHeight="1" x14ac:dyDescent="0.25">
      <c r="A505"/>
      <c r="B505"/>
      <c r="C505"/>
      <c r="D505"/>
      <c r="E505"/>
      <c r="F505"/>
      <c r="G505"/>
      <c r="H505"/>
      <c r="I505"/>
      <c r="J505"/>
      <c r="K505"/>
      <c r="L505"/>
      <c r="M505"/>
    </row>
    <row r="506" spans="1:13" ht="22.95" customHeight="1" x14ac:dyDescent="0.25">
      <c r="A506"/>
      <c r="B506"/>
      <c r="C506"/>
      <c r="D506"/>
      <c r="E506"/>
      <c r="F506"/>
      <c r="G506"/>
      <c r="H506"/>
      <c r="I506"/>
      <c r="J506"/>
      <c r="K506"/>
      <c r="L506"/>
      <c r="M506"/>
    </row>
    <row r="507" spans="1:13" ht="22.95" customHeight="1" x14ac:dyDescent="0.25">
      <c r="A507"/>
      <c r="B507"/>
      <c r="C507"/>
      <c r="D507"/>
      <c r="E507"/>
      <c r="F507"/>
      <c r="G507"/>
      <c r="H507"/>
      <c r="I507"/>
      <c r="J507"/>
      <c r="K507"/>
      <c r="L507"/>
      <c r="M507"/>
    </row>
    <row r="508" spans="1:13" ht="22.95" customHeight="1" x14ac:dyDescent="0.25">
      <c r="A508"/>
      <c r="B508"/>
      <c r="C508"/>
      <c r="D508"/>
      <c r="E508"/>
      <c r="F508"/>
      <c r="G508"/>
      <c r="H508"/>
      <c r="I508"/>
      <c r="J508"/>
      <c r="K508"/>
      <c r="L508"/>
      <c r="M508"/>
    </row>
    <row r="509" spans="1:13" ht="22.95" customHeight="1" x14ac:dyDescent="0.25">
      <c r="A509"/>
      <c r="B509"/>
      <c r="C509"/>
      <c r="D509"/>
      <c r="E509"/>
      <c r="F509"/>
      <c r="G509"/>
      <c r="H509"/>
      <c r="I509"/>
      <c r="J509"/>
      <c r="K509"/>
      <c r="L509"/>
      <c r="M509"/>
    </row>
    <row r="510" spans="1:13" ht="22.95" customHeight="1" x14ac:dyDescent="0.25">
      <c r="A510"/>
      <c r="B510"/>
      <c r="C510"/>
      <c r="D510"/>
      <c r="E510"/>
      <c r="F510"/>
      <c r="G510"/>
      <c r="H510"/>
      <c r="I510"/>
      <c r="J510"/>
      <c r="K510"/>
      <c r="L510"/>
      <c r="M510"/>
    </row>
    <row r="511" spans="1:13" ht="22.95" customHeight="1" x14ac:dyDescent="0.25">
      <c r="A511"/>
      <c r="B511"/>
      <c r="C511"/>
      <c r="D511"/>
      <c r="E511"/>
      <c r="F511"/>
      <c r="G511"/>
      <c r="H511"/>
      <c r="I511"/>
      <c r="J511"/>
      <c r="K511"/>
      <c r="L511"/>
      <c r="M511"/>
    </row>
    <row r="512" spans="1:13" ht="22.95" customHeight="1" x14ac:dyDescent="0.25">
      <c r="A512"/>
      <c r="B512"/>
      <c r="C512"/>
      <c r="D512"/>
      <c r="E512"/>
      <c r="F512"/>
      <c r="G512"/>
      <c r="H512"/>
      <c r="I512"/>
      <c r="J512"/>
      <c r="K512"/>
      <c r="L512"/>
      <c r="M512"/>
    </row>
    <row r="513" spans="1:13" ht="22.95" customHeight="1" x14ac:dyDescent="0.25">
      <c r="A513"/>
      <c r="B513"/>
      <c r="C513"/>
      <c r="D513"/>
      <c r="E513"/>
      <c r="F513"/>
      <c r="G513"/>
      <c r="H513"/>
      <c r="I513"/>
      <c r="J513"/>
      <c r="K513"/>
      <c r="L513"/>
      <c r="M513"/>
    </row>
    <row r="514" spans="1:13" ht="22.95" customHeight="1" x14ac:dyDescent="0.25">
      <c r="A514"/>
      <c r="B514"/>
      <c r="C514"/>
      <c r="D514"/>
      <c r="E514"/>
      <c r="F514"/>
      <c r="G514"/>
      <c r="H514"/>
      <c r="I514"/>
      <c r="J514"/>
      <c r="K514"/>
      <c r="L514"/>
      <c r="M514"/>
    </row>
    <row r="515" spans="1:13" ht="22.95" customHeight="1" x14ac:dyDescent="0.25">
      <c r="A515"/>
      <c r="B515"/>
      <c r="C515"/>
      <c r="D515"/>
      <c r="E515"/>
      <c r="F515"/>
      <c r="G515"/>
      <c r="H515"/>
      <c r="I515"/>
      <c r="J515"/>
      <c r="K515"/>
      <c r="L515"/>
      <c r="M515"/>
    </row>
    <row r="516" spans="1:13" ht="22.95" customHeight="1" x14ac:dyDescent="0.25">
      <c r="A516"/>
      <c r="B516"/>
      <c r="C516"/>
      <c r="D516"/>
      <c r="E516"/>
      <c r="F516"/>
      <c r="G516"/>
      <c r="H516"/>
      <c r="I516"/>
      <c r="J516"/>
      <c r="K516"/>
      <c r="L516"/>
      <c r="M516"/>
    </row>
    <row r="517" spans="1:13" ht="22.95" customHeight="1" x14ac:dyDescent="0.25">
      <c r="A517"/>
      <c r="B517"/>
      <c r="C517"/>
      <c r="D517"/>
      <c r="E517"/>
      <c r="F517"/>
      <c r="G517"/>
      <c r="H517"/>
      <c r="I517"/>
      <c r="J517"/>
      <c r="K517"/>
      <c r="L517"/>
      <c r="M517"/>
    </row>
    <row r="518" spans="1:13" ht="100.2" customHeight="1" x14ac:dyDescent="0.25">
      <c r="A518"/>
      <c r="B518"/>
      <c r="C518"/>
      <c r="D518"/>
      <c r="E518"/>
      <c r="F518"/>
      <c r="G518"/>
      <c r="H518"/>
      <c r="I518"/>
      <c r="J518"/>
      <c r="K518"/>
      <c r="L518"/>
      <c r="M518"/>
    </row>
    <row r="519" spans="1:13" ht="22.95" customHeight="1" x14ac:dyDescent="0.25">
      <c r="A519"/>
      <c r="B519"/>
      <c r="C519"/>
      <c r="D519"/>
      <c r="E519"/>
      <c r="F519"/>
      <c r="G519"/>
      <c r="H519"/>
      <c r="I519"/>
      <c r="J519"/>
      <c r="K519"/>
      <c r="L519"/>
      <c r="M519"/>
    </row>
    <row r="520" spans="1:13" ht="22.95" customHeight="1" x14ac:dyDescent="0.25">
      <c r="A520"/>
      <c r="B520"/>
      <c r="C520"/>
      <c r="D520"/>
      <c r="E520"/>
      <c r="F520"/>
      <c r="G520"/>
      <c r="H520"/>
      <c r="I520"/>
      <c r="J520"/>
      <c r="K520"/>
      <c r="L520"/>
      <c r="M520"/>
    </row>
    <row r="521" spans="1:13" ht="22.95" customHeight="1" x14ac:dyDescent="0.25">
      <c r="A521"/>
      <c r="B521"/>
      <c r="C521"/>
      <c r="D521"/>
      <c r="E521"/>
      <c r="F521"/>
      <c r="G521"/>
      <c r="H521"/>
      <c r="I521"/>
      <c r="J521"/>
      <c r="K521"/>
      <c r="L521"/>
      <c r="M521"/>
    </row>
    <row r="522" spans="1:13" ht="22.95" customHeight="1" x14ac:dyDescent="0.25">
      <c r="A522"/>
      <c r="B522"/>
      <c r="C522"/>
      <c r="D522"/>
      <c r="E522"/>
      <c r="F522"/>
      <c r="G522"/>
      <c r="H522"/>
      <c r="I522"/>
      <c r="J522"/>
      <c r="K522"/>
      <c r="L522"/>
      <c r="M522"/>
    </row>
    <row r="523" spans="1:13" ht="22.95" customHeight="1" x14ac:dyDescent="0.25">
      <c r="A523"/>
      <c r="B523"/>
      <c r="C523"/>
      <c r="D523"/>
      <c r="E523"/>
      <c r="F523"/>
      <c r="G523"/>
      <c r="H523"/>
      <c r="I523"/>
      <c r="J523"/>
      <c r="K523"/>
      <c r="L523"/>
      <c r="M523"/>
    </row>
    <row r="524" spans="1:13" ht="22.95" customHeight="1" x14ac:dyDescent="0.25">
      <c r="A524"/>
      <c r="B524"/>
      <c r="C524"/>
      <c r="D524"/>
      <c r="E524"/>
      <c r="F524"/>
      <c r="G524"/>
      <c r="H524"/>
      <c r="I524"/>
      <c r="J524"/>
      <c r="K524"/>
      <c r="L524"/>
      <c r="M524"/>
    </row>
    <row r="525" spans="1:13" ht="22.95" customHeight="1" x14ac:dyDescent="0.25">
      <c r="A525"/>
      <c r="B525"/>
      <c r="C525"/>
      <c r="D525"/>
      <c r="E525"/>
      <c r="F525"/>
      <c r="G525"/>
      <c r="H525"/>
      <c r="I525"/>
      <c r="J525"/>
      <c r="K525"/>
      <c r="L525"/>
      <c r="M525"/>
    </row>
    <row r="526" spans="1:13" ht="22.95" customHeight="1" x14ac:dyDescent="0.25">
      <c r="A526"/>
      <c r="B526"/>
      <c r="C526"/>
      <c r="D526"/>
      <c r="E526"/>
      <c r="F526"/>
      <c r="G526"/>
      <c r="H526"/>
      <c r="I526"/>
      <c r="J526"/>
      <c r="K526"/>
      <c r="L526"/>
      <c r="M526"/>
    </row>
    <row r="527" spans="1:13" ht="22.95" customHeight="1" x14ac:dyDescent="0.25">
      <c r="A527"/>
      <c r="B527"/>
      <c r="C527"/>
      <c r="D527"/>
      <c r="E527"/>
      <c r="F527"/>
      <c r="G527"/>
      <c r="H527"/>
      <c r="I527"/>
      <c r="J527"/>
      <c r="K527"/>
      <c r="L527"/>
      <c r="M527"/>
    </row>
    <row r="528" spans="1:13" ht="22.95" customHeight="1" x14ac:dyDescent="0.25">
      <c r="A528"/>
      <c r="B528"/>
      <c r="C528"/>
      <c r="D528"/>
      <c r="E528"/>
      <c r="F528"/>
      <c r="G528"/>
      <c r="H528"/>
      <c r="I528"/>
      <c r="J528"/>
      <c r="K528"/>
      <c r="L528"/>
      <c r="M528"/>
    </row>
    <row r="529" spans="1:13" ht="22.95" customHeight="1" x14ac:dyDescent="0.25">
      <c r="A529"/>
      <c r="B529"/>
      <c r="C529"/>
      <c r="D529"/>
      <c r="E529"/>
      <c r="F529"/>
      <c r="G529"/>
      <c r="H529"/>
      <c r="I529"/>
      <c r="J529"/>
      <c r="K529"/>
      <c r="L529"/>
      <c r="M529"/>
    </row>
    <row r="530" spans="1:13" ht="22.95" customHeight="1" x14ac:dyDescent="0.25">
      <c r="A530"/>
      <c r="B530"/>
      <c r="C530"/>
      <c r="D530"/>
      <c r="E530"/>
      <c r="F530"/>
      <c r="G530"/>
      <c r="H530"/>
      <c r="I530"/>
      <c r="J530"/>
      <c r="K530"/>
      <c r="L530"/>
      <c r="M530"/>
    </row>
    <row r="531" spans="1:13" ht="22.95" customHeight="1" x14ac:dyDescent="0.25">
      <c r="A531"/>
      <c r="B531"/>
      <c r="C531"/>
      <c r="D531"/>
      <c r="E531"/>
      <c r="F531"/>
      <c r="G531"/>
      <c r="H531"/>
      <c r="I531"/>
      <c r="J531"/>
      <c r="K531"/>
      <c r="L531"/>
      <c r="M531"/>
    </row>
    <row r="532" spans="1:13" ht="22.95" customHeight="1" x14ac:dyDescent="0.25">
      <c r="A532"/>
      <c r="B532"/>
      <c r="C532"/>
      <c r="D532"/>
      <c r="E532"/>
      <c r="F532"/>
      <c r="G532"/>
      <c r="H532"/>
      <c r="I532"/>
      <c r="J532"/>
      <c r="K532"/>
      <c r="L532"/>
      <c r="M532"/>
    </row>
    <row r="533" spans="1:13" ht="22.95" customHeight="1" x14ac:dyDescent="0.25">
      <c r="A533"/>
      <c r="B533"/>
      <c r="C533"/>
      <c r="D533"/>
      <c r="E533"/>
      <c r="F533"/>
      <c r="G533"/>
      <c r="H533"/>
      <c r="I533"/>
      <c r="J533"/>
      <c r="K533"/>
      <c r="L533"/>
      <c r="M533"/>
    </row>
    <row r="534" spans="1:13" ht="22.95" customHeight="1" x14ac:dyDescent="0.25">
      <c r="A534"/>
      <c r="B534"/>
      <c r="C534"/>
      <c r="D534"/>
      <c r="E534"/>
      <c r="F534"/>
      <c r="G534"/>
      <c r="H534"/>
      <c r="I534"/>
      <c r="J534"/>
      <c r="K534"/>
      <c r="L534"/>
      <c r="M534"/>
    </row>
    <row r="535" spans="1:13" ht="22.95" customHeight="1" x14ac:dyDescent="0.25">
      <c r="A535"/>
      <c r="B535"/>
      <c r="C535"/>
      <c r="D535"/>
      <c r="E535"/>
      <c r="F535"/>
      <c r="G535"/>
      <c r="H535"/>
      <c r="I535"/>
      <c r="J535"/>
      <c r="K535"/>
      <c r="L535"/>
      <c r="M535"/>
    </row>
    <row r="536" spans="1:13" ht="22.95" customHeight="1" x14ac:dyDescent="0.25">
      <c r="A536"/>
      <c r="B536"/>
      <c r="C536"/>
      <c r="D536"/>
      <c r="E536"/>
      <c r="F536"/>
      <c r="G536"/>
      <c r="H536"/>
      <c r="I536"/>
      <c r="J536"/>
      <c r="K536"/>
      <c r="L536"/>
      <c r="M536"/>
    </row>
    <row r="537" spans="1:13" ht="22.95" customHeight="1" x14ac:dyDescent="0.25">
      <c r="A537"/>
      <c r="B537"/>
      <c r="C537"/>
      <c r="D537"/>
      <c r="E537"/>
      <c r="F537"/>
      <c r="G537"/>
      <c r="H537"/>
      <c r="I537"/>
      <c r="J537"/>
      <c r="K537"/>
      <c r="L537"/>
      <c r="M537"/>
    </row>
    <row r="538" spans="1:13" ht="22.95" customHeight="1" x14ac:dyDescent="0.25">
      <c r="A538"/>
      <c r="B538"/>
      <c r="C538"/>
      <c r="D538"/>
      <c r="E538"/>
      <c r="F538"/>
      <c r="G538"/>
      <c r="H538"/>
      <c r="I538"/>
      <c r="J538"/>
      <c r="K538"/>
      <c r="L538"/>
      <c r="M538"/>
    </row>
    <row r="539" spans="1:13" ht="22.95" customHeight="1" x14ac:dyDescent="0.25">
      <c r="A539"/>
      <c r="B539"/>
      <c r="C539"/>
      <c r="D539"/>
      <c r="E539"/>
      <c r="F539"/>
      <c r="G539"/>
      <c r="H539"/>
      <c r="I539"/>
      <c r="J539"/>
      <c r="K539"/>
      <c r="L539"/>
      <c r="M539"/>
    </row>
    <row r="540" spans="1:13" ht="22.95" customHeight="1" x14ac:dyDescent="0.25">
      <c r="A540"/>
      <c r="B540"/>
      <c r="C540"/>
      <c r="D540"/>
      <c r="E540"/>
      <c r="F540"/>
      <c r="G540"/>
      <c r="H540"/>
      <c r="I540"/>
      <c r="J540"/>
      <c r="K540"/>
      <c r="L540"/>
      <c r="M540"/>
    </row>
    <row r="541" spans="1:13" ht="22.95" customHeight="1" x14ac:dyDescent="0.25">
      <c r="A541"/>
      <c r="B541"/>
      <c r="C541"/>
      <c r="D541"/>
      <c r="E541"/>
      <c r="F541"/>
      <c r="G541"/>
      <c r="H541"/>
      <c r="I541"/>
      <c r="J541"/>
      <c r="K541"/>
      <c r="L541"/>
      <c r="M541"/>
    </row>
    <row r="542" spans="1:13" ht="22.95" customHeight="1" x14ac:dyDescent="0.25">
      <c r="A542"/>
      <c r="B542"/>
      <c r="C542"/>
      <c r="D542"/>
      <c r="E542"/>
      <c r="F542"/>
      <c r="G542"/>
      <c r="H542"/>
      <c r="I542"/>
      <c r="J542"/>
      <c r="K542"/>
      <c r="L542"/>
      <c r="M542"/>
    </row>
    <row r="543" spans="1:13" ht="22.95" customHeight="1" x14ac:dyDescent="0.25">
      <c r="A543"/>
      <c r="B543"/>
      <c r="C543"/>
      <c r="D543"/>
      <c r="E543"/>
      <c r="F543"/>
      <c r="G543"/>
      <c r="H543"/>
      <c r="I543"/>
      <c r="J543"/>
      <c r="K543"/>
      <c r="L543"/>
      <c r="M543"/>
    </row>
    <row r="544" spans="1:13" ht="22.95" customHeight="1" x14ac:dyDescent="0.25">
      <c r="A544"/>
      <c r="B544"/>
      <c r="C544"/>
      <c r="D544"/>
      <c r="E544"/>
      <c r="F544"/>
      <c r="G544"/>
      <c r="H544"/>
      <c r="I544"/>
      <c r="J544"/>
      <c r="K544"/>
      <c r="L544"/>
      <c r="M544"/>
    </row>
    <row r="545" spans="1:13" ht="22.95" customHeight="1" x14ac:dyDescent="0.25">
      <c r="A545"/>
      <c r="B545"/>
      <c r="C545"/>
      <c r="D545"/>
      <c r="E545"/>
      <c r="F545"/>
      <c r="G545"/>
      <c r="H545"/>
      <c r="I545"/>
      <c r="J545"/>
      <c r="K545"/>
      <c r="L545"/>
      <c r="M545"/>
    </row>
    <row r="546" spans="1:13" ht="22.95" customHeight="1" x14ac:dyDescent="0.25">
      <c r="A546"/>
      <c r="B546"/>
      <c r="C546"/>
      <c r="D546"/>
      <c r="E546"/>
      <c r="F546"/>
      <c r="G546"/>
      <c r="H546"/>
      <c r="I546"/>
      <c r="J546"/>
      <c r="K546"/>
      <c r="L546"/>
      <c r="M546"/>
    </row>
    <row r="547" spans="1:13" ht="22.95" customHeight="1" x14ac:dyDescent="0.25">
      <c r="A547"/>
      <c r="B547"/>
      <c r="C547"/>
      <c r="D547"/>
      <c r="E547"/>
      <c r="F547"/>
      <c r="G547"/>
      <c r="H547"/>
      <c r="I547"/>
      <c r="J547"/>
      <c r="K547"/>
      <c r="L547"/>
      <c r="M547"/>
    </row>
    <row r="548" spans="1:13" ht="22.95" customHeight="1" x14ac:dyDescent="0.25">
      <c r="A548"/>
      <c r="B548"/>
      <c r="C548"/>
      <c r="D548"/>
      <c r="E548"/>
      <c r="F548"/>
      <c r="G548"/>
      <c r="H548"/>
      <c r="I548"/>
      <c r="J548"/>
      <c r="K548"/>
      <c r="L548"/>
      <c r="M548"/>
    </row>
    <row r="549" spans="1:13" ht="22.95" customHeight="1" x14ac:dyDescent="0.25">
      <c r="A549"/>
      <c r="B549"/>
      <c r="C549"/>
      <c r="D549"/>
      <c r="E549"/>
      <c r="F549"/>
      <c r="G549"/>
      <c r="H549"/>
      <c r="I549"/>
      <c r="J549"/>
      <c r="K549"/>
      <c r="L549"/>
      <c r="M549"/>
    </row>
    <row r="550" spans="1:13" ht="22.95" customHeight="1" x14ac:dyDescent="0.25">
      <c r="A550"/>
      <c r="B550"/>
      <c r="C550"/>
      <c r="D550"/>
      <c r="E550"/>
      <c r="F550"/>
      <c r="G550"/>
      <c r="H550"/>
      <c r="I550"/>
      <c r="J550"/>
      <c r="K550"/>
      <c r="L550"/>
      <c r="M550"/>
    </row>
    <row r="551" spans="1:13" ht="22.95" customHeight="1" x14ac:dyDescent="0.25">
      <c r="A551"/>
      <c r="B551"/>
      <c r="C551"/>
      <c r="D551"/>
      <c r="E551"/>
      <c r="F551"/>
      <c r="G551"/>
      <c r="H551"/>
      <c r="I551"/>
      <c r="J551"/>
      <c r="K551"/>
      <c r="L551"/>
      <c r="M551"/>
    </row>
    <row r="552" spans="1:13" ht="22.95" customHeight="1" x14ac:dyDescent="0.25">
      <c r="A552"/>
      <c r="B552"/>
      <c r="C552"/>
      <c r="D552"/>
      <c r="E552"/>
      <c r="F552"/>
      <c r="G552"/>
      <c r="H552"/>
      <c r="I552"/>
      <c r="J552"/>
      <c r="K552"/>
      <c r="L552"/>
      <c r="M552"/>
    </row>
    <row r="553" spans="1:13" ht="22.95" customHeight="1" x14ac:dyDescent="0.25">
      <c r="A553"/>
      <c r="B553"/>
      <c r="C553"/>
      <c r="D553"/>
      <c r="E553"/>
      <c r="F553"/>
      <c r="G553"/>
      <c r="H553"/>
      <c r="I553"/>
      <c r="J553"/>
      <c r="K553"/>
      <c r="L553"/>
      <c r="M553"/>
    </row>
    <row r="554" spans="1:13" ht="22.95" customHeight="1" x14ac:dyDescent="0.25">
      <c r="A554"/>
      <c r="B554"/>
      <c r="C554"/>
      <c r="D554"/>
      <c r="E554"/>
      <c r="F554"/>
      <c r="G554"/>
      <c r="H554"/>
      <c r="I554"/>
      <c r="J554"/>
      <c r="K554"/>
      <c r="L554"/>
      <c r="M554"/>
    </row>
    <row r="555" spans="1:13" ht="22.95" customHeight="1" x14ac:dyDescent="0.25">
      <c r="A555"/>
      <c r="B555"/>
      <c r="C555"/>
      <c r="D555"/>
      <c r="E555"/>
      <c r="F555"/>
      <c r="G555"/>
      <c r="H555"/>
      <c r="I555"/>
      <c r="J555"/>
      <c r="K555"/>
      <c r="L555"/>
      <c r="M555"/>
    </row>
    <row r="556" spans="1:13" ht="22.95" customHeight="1" x14ac:dyDescent="0.25">
      <c r="A556"/>
      <c r="B556"/>
      <c r="C556"/>
      <c r="D556"/>
      <c r="E556"/>
      <c r="F556"/>
      <c r="G556"/>
      <c r="H556"/>
      <c r="I556"/>
      <c r="J556"/>
      <c r="K556"/>
      <c r="L556"/>
      <c r="M556"/>
    </row>
    <row r="557" spans="1:13" ht="22.95" customHeight="1" x14ac:dyDescent="0.25">
      <c r="A557"/>
      <c r="B557"/>
      <c r="C557"/>
      <c r="D557"/>
      <c r="E557"/>
      <c r="F557"/>
      <c r="G557"/>
      <c r="H557"/>
      <c r="I557"/>
      <c r="J557"/>
      <c r="K557"/>
      <c r="L557"/>
      <c r="M557"/>
    </row>
    <row r="558" spans="1:13" ht="22.95" customHeight="1" x14ac:dyDescent="0.25">
      <c r="A558"/>
      <c r="B558"/>
      <c r="C558"/>
      <c r="D558"/>
      <c r="E558"/>
      <c r="F558"/>
      <c r="G558"/>
      <c r="H558"/>
      <c r="I558"/>
      <c r="J558"/>
      <c r="K558"/>
      <c r="L558"/>
      <c r="M558"/>
    </row>
    <row r="559" spans="1:13" ht="22.95" customHeight="1" x14ac:dyDescent="0.25">
      <c r="A559"/>
      <c r="B559"/>
      <c r="C559"/>
      <c r="D559"/>
      <c r="E559"/>
      <c r="F559"/>
      <c r="G559"/>
      <c r="H559"/>
      <c r="I559"/>
      <c r="J559"/>
      <c r="K559"/>
      <c r="L559"/>
      <c r="M559"/>
    </row>
    <row r="560" spans="1:13" ht="22.95" customHeight="1" x14ac:dyDescent="0.25">
      <c r="A560"/>
      <c r="B560"/>
      <c r="C560"/>
      <c r="D560"/>
      <c r="E560"/>
      <c r="F560"/>
      <c r="G560"/>
      <c r="H560"/>
      <c r="I560"/>
      <c r="J560"/>
      <c r="K560"/>
      <c r="L560"/>
      <c r="M560"/>
    </row>
    <row r="561" spans="1:13" ht="22.95" customHeight="1" x14ac:dyDescent="0.25">
      <c r="A561"/>
      <c r="B561"/>
      <c r="C561"/>
      <c r="D561"/>
      <c r="E561"/>
      <c r="F561"/>
      <c r="G561"/>
      <c r="H561"/>
      <c r="I561"/>
      <c r="J561"/>
      <c r="K561"/>
      <c r="L561"/>
      <c r="M561"/>
    </row>
    <row r="562" spans="1:13" ht="22.95" customHeight="1" x14ac:dyDescent="0.25">
      <c r="A562"/>
      <c r="B562"/>
      <c r="C562"/>
      <c r="D562"/>
      <c r="E562"/>
      <c r="F562"/>
      <c r="G562"/>
      <c r="H562"/>
      <c r="I562"/>
      <c r="J562"/>
      <c r="K562"/>
      <c r="L562"/>
      <c r="M562"/>
    </row>
    <row r="563" spans="1:13" ht="22.95" customHeight="1" x14ac:dyDescent="0.25">
      <c r="A563"/>
      <c r="B563"/>
      <c r="C563"/>
      <c r="D563"/>
      <c r="E563"/>
      <c r="F563"/>
      <c r="G563"/>
      <c r="H563"/>
      <c r="I563"/>
      <c r="J563"/>
      <c r="K563"/>
      <c r="L563"/>
      <c r="M563"/>
    </row>
    <row r="564" spans="1:13" ht="22.95" customHeight="1" x14ac:dyDescent="0.25">
      <c r="A564"/>
      <c r="B564"/>
      <c r="C564"/>
      <c r="D564"/>
      <c r="E564"/>
      <c r="F564"/>
      <c r="G564"/>
      <c r="H564"/>
      <c r="I564"/>
      <c r="J564"/>
      <c r="K564"/>
      <c r="L564"/>
      <c r="M564"/>
    </row>
    <row r="565" spans="1:13" ht="22.95" customHeight="1" x14ac:dyDescent="0.25">
      <c r="A565"/>
      <c r="B565"/>
      <c r="C565"/>
      <c r="D565"/>
      <c r="E565"/>
      <c r="F565"/>
      <c r="G565"/>
      <c r="H565"/>
      <c r="I565"/>
      <c r="J565"/>
      <c r="K565"/>
      <c r="L565"/>
      <c r="M565"/>
    </row>
    <row r="566" spans="1:13" ht="22.95" customHeight="1" x14ac:dyDescent="0.25">
      <c r="A566"/>
      <c r="B566"/>
      <c r="C566"/>
      <c r="D566"/>
      <c r="E566"/>
      <c r="F566"/>
      <c r="G566"/>
      <c r="H566"/>
      <c r="I566"/>
      <c r="J566"/>
      <c r="K566"/>
      <c r="L566"/>
      <c r="M566"/>
    </row>
    <row r="567" spans="1:13" ht="22.95" customHeight="1" x14ac:dyDescent="0.25">
      <c r="A567"/>
      <c r="B567"/>
      <c r="C567"/>
      <c r="D567"/>
      <c r="E567"/>
      <c r="F567"/>
      <c r="G567"/>
      <c r="H567"/>
      <c r="I567"/>
      <c r="J567"/>
      <c r="K567"/>
      <c r="L567"/>
      <c r="M567"/>
    </row>
    <row r="568" spans="1:13" ht="22.95" customHeight="1" x14ac:dyDescent="0.25">
      <c r="A568"/>
      <c r="B568"/>
      <c r="C568"/>
      <c r="D568"/>
      <c r="E568"/>
      <c r="F568"/>
      <c r="G568"/>
      <c r="H568"/>
      <c r="I568"/>
      <c r="J568"/>
      <c r="K568"/>
      <c r="L568"/>
      <c r="M568"/>
    </row>
    <row r="569" spans="1:13" ht="22.95" customHeight="1" x14ac:dyDescent="0.25">
      <c r="A569"/>
      <c r="B569"/>
      <c r="C569"/>
      <c r="D569"/>
      <c r="E569"/>
      <c r="F569"/>
      <c r="G569"/>
      <c r="H569"/>
      <c r="I569"/>
      <c r="J569"/>
      <c r="K569"/>
      <c r="L569"/>
      <c r="M569"/>
    </row>
    <row r="570" spans="1:13" ht="22.95" customHeight="1" x14ac:dyDescent="0.25">
      <c r="A570"/>
      <c r="B570"/>
      <c r="C570"/>
      <c r="D570"/>
      <c r="E570"/>
      <c r="F570"/>
      <c r="G570"/>
      <c r="H570"/>
      <c r="I570"/>
      <c r="J570"/>
      <c r="K570"/>
      <c r="L570"/>
      <c r="M570"/>
    </row>
    <row r="571" spans="1:13" ht="22.95" customHeight="1" x14ac:dyDescent="0.25">
      <c r="A571"/>
      <c r="B571"/>
      <c r="C571"/>
      <c r="D571"/>
      <c r="E571"/>
      <c r="F571"/>
      <c r="G571"/>
      <c r="H571"/>
      <c r="I571"/>
      <c r="J571"/>
      <c r="K571"/>
      <c r="L571"/>
      <c r="M571"/>
    </row>
    <row r="572" spans="1:13" ht="22.95" customHeight="1" x14ac:dyDescent="0.25">
      <c r="A572"/>
      <c r="B572"/>
      <c r="C572"/>
      <c r="D572"/>
      <c r="E572"/>
      <c r="F572"/>
      <c r="G572"/>
      <c r="H572"/>
      <c r="I572"/>
      <c r="J572"/>
      <c r="K572"/>
      <c r="L572"/>
      <c r="M572"/>
    </row>
    <row r="573" spans="1:13" ht="22.95" customHeight="1" x14ac:dyDescent="0.25">
      <c r="A573"/>
      <c r="B573"/>
      <c r="C573"/>
      <c r="D573"/>
      <c r="E573"/>
      <c r="F573"/>
      <c r="G573"/>
      <c r="H573"/>
      <c r="I573"/>
      <c r="J573"/>
      <c r="K573"/>
      <c r="L573"/>
      <c r="M573"/>
    </row>
    <row r="574" spans="1:13" ht="22.95" customHeight="1" x14ac:dyDescent="0.25">
      <c r="A574"/>
      <c r="B574"/>
      <c r="C574"/>
      <c r="D574"/>
      <c r="E574"/>
      <c r="F574"/>
      <c r="G574"/>
      <c r="H574"/>
      <c r="I574"/>
      <c r="J574"/>
      <c r="K574"/>
      <c r="L574"/>
      <c r="M574"/>
    </row>
    <row r="575" spans="1:13" ht="22.95" customHeight="1" x14ac:dyDescent="0.25">
      <c r="A575"/>
      <c r="B575"/>
      <c r="C575"/>
      <c r="D575"/>
      <c r="E575"/>
      <c r="F575"/>
      <c r="G575"/>
      <c r="H575"/>
      <c r="I575"/>
      <c r="J575"/>
      <c r="K575"/>
      <c r="L575"/>
      <c r="M575"/>
    </row>
    <row r="576" spans="1:13" ht="22.95" customHeight="1" x14ac:dyDescent="0.25">
      <c r="A576"/>
      <c r="B576"/>
      <c r="C576"/>
      <c r="D576"/>
      <c r="E576"/>
      <c r="F576"/>
      <c r="G576"/>
      <c r="H576"/>
      <c r="I576"/>
      <c r="J576"/>
      <c r="K576"/>
      <c r="L576"/>
      <c r="M576"/>
    </row>
    <row r="577" spans="1:13" ht="22.95" customHeight="1" x14ac:dyDescent="0.25">
      <c r="A577"/>
      <c r="B577"/>
      <c r="C577"/>
      <c r="D577"/>
      <c r="E577"/>
      <c r="F577"/>
      <c r="G577"/>
      <c r="H577"/>
      <c r="I577"/>
      <c r="J577"/>
      <c r="K577"/>
      <c r="L577"/>
      <c r="M577"/>
    </row>
    <row r="578" spans="1:13" ht="22.95" customHeight="1" x14ac:dyDescent="0.25">
      <c r="A578"/>
      <c r="B578"/>
      <c r="C578"/>
      <c r="D578"/>
      <c r="E578"/>
      <c r="F578"/>
      <c r="G578"/>
      <c r="H578"/>
      <c r="I578"/>
      <c r="J578"/>
      <c r="K578"/>
      <c r="L578"/>
      <c r="M578"/>
    </row>
    <row r="579" spans="1:13" ht="22.95" customHeight="1" x14ac:dyDescent="0.25">
      <c r="A579"/>
      <c r="B579"/>
      <c r="C579"/>
      <c r="D579"/>
      <c r="E579"/>
      <c r="F579"/>
      <c r="G579"/>
      <c r="H579"/>
      <c r="I579"/>
      <c r="J579"/>
      <c r="K579"/>
      <c r="L579"/>
      <c r="M579"/>
    </row>
    <row r="580" spans="1:13" ht="22.95" customHeight="1" x14ac:dyDescent="0.25">
      <c r="A580"/>
      <c r="B580"/>
      <c r="C580"/>
      <c r="D580"/>
      <c r="E580"/>
      <c r="F580"/>
      <c r="G580"/>
      <c r="H580"/>
      <c r="I580"/>
      <c r="J580"/>
      <c r="K580"/>
      <c r="L580"/>
      <c r="M580"/>
    </row>
    <row r="581" spans="1:13" ht="22.95" customHeight="1" x14ac:dyDescent="0.25">
      <c r="A581"/>
      <c r="B581"/>
      <c r="C581"/>
      <c r="D581"/>
      <c r="E581"/>
      <c r="F581"/>
      <c r="G581"/>
      <c r="H581"/>
      <c r="I581"/>
      <c r="J581"/>
      <c r="K581"/>
      <c r="L581"/>
      <c r="M581"/>
    </row>
    <row r="582" spans="1:13" ht="22.95" customHeight="1" x14ac:dyDescent="0.25">
      <c r="A582"/>
      <c r="B582"/>
      <c r="C582"/>
      <c r="D582"/>
      <c r="E582"/>
      <c r="F582"/>
      <c r="G582"/>
      <c r="H582"/>
      <c r="I582"/>
      <c r="J582"/>
      <c r="K582"/>
      <c r="L582"/>
      <c r="M582"/>
    </row>
    <row r="583" spans="1:13" ht="100.2" customHeight="1" x14ac:dyDescent="0.25">
      <c r="A583"/>
      <c r="B583"/>
      <c r="C583"/>
      <c r="D583"/>
      <c r="E583"/>
      <c r="F583"/>
      <c r="G583"/>
      <c r="H583"/>
      <c r="I583"/>
      <c r="J583"/>
      <c r="K583"/>
      <c r="L583"/>
      <c r="M583"/>
    </row>
    <row r="584" spans="1:13" ht="22.95" customHeight="1" x14ac:dyDescent="0.25">
      <c r="A584"/>
      <c r="B584"/>
      <c r="C584"/>
      <c r="D584"/>
      <c r="E584"/>
      <c r="F584"/>
      <c r="G584"/>
      <c r="H584"/>
      <c r="I584"/>
      <c r="J584"/>
      <c r="K584"/>
      <c r="L584"/>
      <c r="M584"/>
    </row>
    <row r="585" spans="1:13" ht="22.95" customHeight="1" x14ac:dyDescent="0.25">
      <c r="A585"/>
      <c r="B585"/>
      <c r="C585"/>
      <c r="D585"/>
      <c r="E585"/>
      <c r="F585"/>
      <c r="G585"/>
      <c r="H585"/>
      <c r="I585"/>
      <c r="J585"/>
      <c r="K585"/>
      <c r="L585"/>
      <c r="M585"/>
    </row>
    <row r="586" spans="1:13" ht="22.95" customHeight="1" x14ac:dyDescent="0.25">
      <c r="A586"/>
      <c r="B586"/>
      <c r="C586"/>
      <c r="D586"/>
      <c r="E586"/>
      <c r="F586"/>
      <c r="G586"/>
      <c r="H586"/>
      <c r="I586"/>
      <c r="J586"/>
      <c r="K586"/>
      <c r="L586"/>
      <c r="M586"/>
    </row>
    <row r="587" spans="1:13" ht="22.95" customHeight="1" x14ac:dyDescent="0.25">
      <c r="A587"/>
      <c r="B587"/>
      <c r="C587"/>
      <c r="D587"/>
      <c r="E587"/>
      <c r="F587"/>
      <c r="G587"/>
      <c r="H587"/>
      <c r="I587"/>
      <c r="J587"/>
      <c r="K587"/>
      <c r="L587"/>
      <c r="M587"/>
    </row>
    <row r="588" spans="1:13" ht="22.95" customHeight="1" x14ac:dyDescent="0.25">
      <c r="A588"/>
      <c r="B588"/>
      <c r="C588"/>
      <c r="D588"/>
      <c r="E588"/>
      <c r="F588"/>
      <c r="G588"/>
      <c r="H588"/>
      <c r="I588"/>
      <c r="J588"/>
      <c r="K588"/>
      <c r="L588"/>
      <c r="M588"/>
    </row>
    <row r="589" spans="1:13" ht="22.95" customHeight="1" x14ac:dyDescent="0.25">
      <c r="A589"/>
      <c r="B589"/>
      <c r="C589"/>
      <c r="D589"/>
      <c r="E589"/>
      <c r="F589"/>
      <c r="G589"/>
      <c r="H589"/>
      <c r="I589"/>
      <c r="J589"/>
      <c r="K589"/>
      <c r="L589"/>
      <c r="M589"/>
    </row>
    <row r="590" spans="1:13" ht="22.95" customHeight="1" x14ac:dyDescent="0.25">
      <c r="A590"/>
      <c r="B590"/>
      <c r="C590"/>
      <c r="D590"/>
      <c r="E590"/>
      <c r="F590"/>
      <c r="G590"/>
      <c r="H590"/>
      <c r="I590"/>
      <c r="J590"/>
      <c r="K590"/>
      <c r="L590"/>
      <c r="M590"/>
    </row>
    <row r="591" spans="1:13" ht="22.95" customHeight="1" x14ac:dyDescent="0.25">
      <c r="A591"/>
      <c r="B591"/>
      <c r="C591"/>
      <c r="D591"/>
      <c r="E591"/>
      <c r="F591"/>
      <c r="G591"/>
      <c r="H591"/>
      <c r="I591"/>
      <c r="J591"/>
      <c r="K591"/>
      <c r="L591"/>
      <c r="M591"/>
    </row>
    <row r="592" spans="1:13" ht="22.95" customHeight="1" x14ac:dyDescent="0.25">
      <c r="A592"/>
      <c r="B592"/>
      <c r="C592"/>
      <c r="D592"/>
      <c r="E592"/>
      <c r="F592"/>
      <c r="G592"/>
      <c r="H592"/>
      <c r="I592"/>
      <c r="J592"/>
      <c r="K592"/>
      <c r="L592"/>
      <c r="M592"/>
    </row>
    <row r="593" spans="1:13" ht="22.95" customHeight="1" x14ac:dyDescent="0.25">
      <c r="A593"/>
      <c r="B593"/>
      <c r="C593"/>
      <c r="D593"/>
      <c r="E593"/>
      <c r="F593"/>
      <c r="G593"/>
      <c r="H593"/>
      <c r="I593"/>
      <c r="J593"/>
      <c r="K593"/>
      <c r="L593"/>
      <c r="M593"/>
    </row>
    <row r="594" spans="1:13" ht="22.95" customHeight="1" x14ac:dyDescent="0.25">
      <c r="A594"/>
      <c r="B594"/>
      <c r="C594"/>
      <c r="D594"/>
      <c r="E594"/>
      <c r="F594"/>
      <c r="G594"/>
      <c r="H594"/>
      <c r="I594"/>
      <c r="J594"/>
      <c r="K594"/>
      <c r="L594"/>
      <c r="M594"/>
    </row>
    <row r="595" spans="1:13" ht="22.95" customHeight="1" x14ac:dyDescent="0.25">
      <c r="A595"/>
      <c r="B595"/>
      <c r="C595"/>
      <c r="D595"/>
      <c r="E595"/>
      <c r="F595"/>
      <c r="G595"/>
      <c r="H595"/>
      <c r="I595"/>
      <c r="J595"/>
      <c r="K595"/>
      <c r="L595"/>
      <c r="M595"/>
    </row>
    <row r="596" spans="1:13" ht="22.95" customHeight="1" x14ac:dyDescent="0.25">
      <c r="A596"/>
      <c r="B596"/>
      <c r="C596"/>
      <c r="D596"/>
      <c r="E596"/>
      <c r="F596"/>
      <c r="G596"/>
      <c r="H596"/>
      <c r="I596"/>
      <c r="J596"/>
      <c r="K596"/>
      <c r="L596"/>
      <c r="M596"/>
    </row>
    <row r="597" spans="1:13" ht="22.95" customHeight="1" x14ac:dyDescent="0.25">
      <c r="A597"/>
      <c r="B597"/>
      <c r="C597"/>
      <c r="D597"/>
      <c r="E597"/>
      <c r="F597"/>
      <c r="G597"/>
      <c r="H597"/>
      <c r="I597"/>
      <c r="J597"/>
      <c r="K597"/>
      <c r="L597"/>
      <c r="M597"/>
    </row>
    <row r="598" spans="1:13" ht="22.95" customHeight="1" x14ac:dyDescent="0.25">
      <c r="A598"/>
      <c r="B598"/>
      <c r="C598"/>
      <c r="D598"/>
      <c r="E598"/>
      <c r="F598"/>
      <c r="G598"/>
      <c r="H598"/>
      <c r="I598"/>
      <c r="J598"/>
      <c r="K598"/>
      <c r="L598"/>
      <c r="M598"/>
    </row>
    <row r="599" spans="1:13" ht="22.95" customHeight="1" x14ac:dyDescent="0.25">
      <c r="A599"/>
      <c r="B599"/>
      <c r="C599"/>
      <c r="D599"/>
      <c r="E599"/>
      <c r="F599"/>
      <c r="G599"/>
      <c r="H599"/>
      <c r="I599"/>
      <c r="J599"/>
      <c r="K599"/>
      <c r="L599"/>
      <c r="M599"/>
    </row>
    <row r="600" spans="1:13" ht="22.95" customHeight="1" x14ac:dyDescent="0.25">
      <c r="A600"/>
      <c r="B600"/>
      <c r="C600"/>
      <c r="D600"/>
      <c r="E600"/>
      <c r="F600"/>
      <c r="G600"/>
      <c r="H600"/>
      <c r="I600"/>
      <c r="J600"/>
      <c r="K600"/>
      <c r="L600"/>
      <c r="M600"/>
    </row>
    <row r="601" spans="1:13" ht="22.95" customHeight="1" x14ac:dyDescent="0.25">
      <c r="A601"/>
      <c r="B601"/>
      <c r="C601"/>
      <c r="D601"/>
      <c r="E601"/>
      <c r="F601"/>
      <c r="G601"/>
      <c r="H601"/>
      <c r="I601"/>
      <c r="J601"/>
      <c r="K601"/>
      <c r="L601"/>
      <c r="M601"/>
    </row>
    <row r="602" spans="1:13" ht="22.95" customHeight="1" x14ac:dyDescent="0.25">
      <c r="A602"/>
      <c r="B602"/>
      <c r="C602"/>
      <c r="D602"/>
      <c r="E602"/>
      <c r="F602"/>
      <c r="G602"/>
      <c r="H602"/>
      <c r="I602"/>
      <c r="J602"/>
      <c r="K602"/>
      <c r="L602"/>
      <c r="M602"/>
    </row>
    <row r="603" spans="1:13" ht="22.95" customHeight="1" x14ac:dyDescent="0.25">
      <c r="A603"/>
      <c r="B603"/>
      <c r="C603"/>
      <c r="D603"/>
      <c r="E603"/>
      <c r="F603"/>
      <c r="G603"/>
      <c r="H603"/>
      <c r="I603"/>
      <c r="J603"/>
      <c r="K603"/>
      <c r="L603"/>
      <c r="M603"/>
    </row>
    <row r="604" spans="1:13" ht="22.95" customHeight="1" x14ac:dyDescent="0.25">
      <c r="A604"/>
      <c r="B604"/>
      <c r="C604"/>
      <c r="D604"/>
      <c r="E604"/>
      <c r="F604"/>
      <c r="G604"/>
      <c r="H604"/>
      <c r="I604"/>
      <c r="J604"/>
      <c r="K604"/>
      <c r="L604"/>
    </row>
    <row r="605" spans="1:13" ht="22.95" customHeight="1" x14ac:dyDescent="0.25">
      <c r="A605"/>
      <c r="B605"/>
      <c r="C605"/>
      <c r="D605"/>
      <c r="E605"/>
      <c r="F605"/>
      <c r="G605"/>
      <c r="H605"/>
      <c r="I605"/>
      <c r="J605"/>
      <c r="K605"/>
      <c r="L605"/>
    </row>
    <row r="606" spans="1:13" ht="22.95" customHeight="1" x14ac:dyDescent="0.25">
      <c r="A606"/>
      <c r="B606"/>
      <c r="C606"/>
      <c r="D606"/>
      <c r="E606"/>
      <c r="F606"/>
      <c r="G606"/>
      <c r="H606"/>
      <c r="I606"/>
      <c r="J606"/>
      <c r="K606"/>
      <c r="L606"/>
    </row>
    <row r="607" spans="1:13" ht="22.95" customHeight="1" x14ac:dyDescent="0.25">
      <c r="A607"/>
      <c r="B607"/>
      <c r="C607"/>
      <c r="D607"/>
      <c r="E607"/>
      <c r="F607"/>
      <c r="G607"/>
      <c r="H607"/>
      <c r="I607"/>
      <c r="J607"/>
      <c r="K607"/>
      <c r="L607"/>
    </row>
    <row r="608" spans="1:13" ht="22.95" customHeight="1" x14ac:dyDescent="0.25">
      <c r="A608"/>
      <c r="B608"/>
      <c r="C608"/>
      <c r="D608"/>
      <c r="E608"/>
      <c r="F608"/>
      <c r="G608"/>
      <c r="H608"/>
      <c r="I608"/>
      <c r="J608"/>
      <c r="K608"/>
      <c r="L608"/>
    </row>
    <row r="609" spans="1:12" ht="22.95" customHeight="1" x14ac:dyDescent="0.25">
      <c r="A609"/>
      <c r="B609"/>
      <c r="C609"/>
      <c r="D609"/>
      <c r="E609"/>
      <c r="F609"/>
      <c r="G609"/>
      <c r="H609"/>
      <c r="I609"/>
      <c r="J609"/>
      <c r="K609"/>
      <c r="L609"/>
    </row>
    <row r="610" spans="1:12" ht="22.95" customHeight="1" x14ac:dyDescent="0.25">
      <c r="A610"/>
      <c r="B610"/>
      <c r="C610"/>
      <c r="D610"/>
      <c r="E610"/>
      <c r="F610"/>
      <c r="G610"/>
      <c r="H610"/>
      <c r="I610"/>
      <c r="J610"/>
      <c r="K610"/>
      <c r="L610"/>
    </row>
    <row r="611" spans="1:12" ht="22.95" customHeight="1" x14ac:dyDescent="0.25">
      <c r="A611"/>
      <c r="B611"/>
      <c r="C611"/>
      <c r="D611"/>
      <c r="E611"/>
      <c r="F611"/>
      <c r="G611"/>
      <c r="H611"/>
      <c r="I611"/>
      <c r="J611"/>
      <c r="K611"/>
      <c r="L611"/>
    </row>
    <row r="612" spans="1:12" ht="22.95" customHeight="1" x14ac:dyDescent="0.25">
      <c r="A612"/>
      <c r="B612"/>
      <c r="C612"/>
      <c r="D612"/>
      <c r="E612"/>
      <c r="F612"/>
      <c r="G612"/>
      <c r="H612"/>
      <c r="I612"/>
      <c r="J612"/>
      <c r="K612"/>
      <c r="L612"/>
    </row>
    <row r="613" spans="1:12" ht="22.95" customHeight="1" x14ac:dyDescent="0.25">
      <c r="A613"/>
      <c r="B613"/>
      <c r="C613"/>
      <c r="D613"/>
      <c r="E613"/>
      <c r="F613"/>
      <c r="G613"/>
      <c r="H613"/>
      <c r="I613"/>
      <c r="J613"/>
      <c r="K613"/>
      <c r="L613"/>
    </row>
    <row r="614" spans="1:12" ht="22.95" customHeight="1" x14ac:dyDescent="0.25">
      <c r="A614"/>
      <c r="B614"/>
      <c r="C614"/>
      <c r="D614"/>
      <c r="E614"/>
      <c r="F614"/>
      <c r="G614"/>
      <c r="H614"/>
      <c r="I614"/>
      <c r="J614"/>
      <c r="K614"/>
      <c r="L614"/>
    </row>
    <row r="615" spans="1:12" ht="22.95" customHeight="1" x14ac:dyDescent="0.25">
      <c r="A615"/>
      <c r="B615"/>
      <c r="C615"/>
      <c r="D615"/>
      <c r="E615"/>
      <c r="F615"/>
      <c r="G615"/>
      <c r="H615"/>
      <c r="I615"/>
      <c r="J615"/>
      <c r="K615"/>
      <c r="L615"/>
    </row>
    <row r="616" spans="1:12" ht="22.95" customHeight="1" x14ac:dyDescent="0.25">
      <c r="A616"/>
      <c r="B616"/>
      <c r="C616"/>
      <c r="D616"/>
      <c r="E616"/>
      <c r="F616"/>
      <c r="G616"/>
      <c r="H616"/>
      <c r="I616"/>
      <c r="J616"/>
      <c r="K616"/>
      <c r="L616"/>
    </row>
    <row r="617" spans="1:12" ht="22.95" customHeight="1" x14ac:dyDescent="0.25">
      <c r="A617"/>
      <c r="B617"/>
      <c r="C617"/>
      <c r="D617"/>
      <c r="E617"/>
      <c r="F617"/>
      <c r="G617"/>
      <c r="H617"/>
      <c r="I617"/>
      <c r="J617"/>
      <c r="K617"/>
      <c r="L617"/>
    </row>
    <row r="618" spans="1:12" ht="22.95" customHeight="1" x14ac:dyDescent="0.25">
      <c r="A618"/>
      <c r="B618"/>
      <c r="C618"/>
      <c r="D618"/>
      <c r="E618"/>
      <c r="F618"/>
      <c r="G618"/>
      <c r="H618"/>
      <c r="I618"/>
      <c r="J618"/>
      <c r="K618"/>
      <c r="L618"/>
    </row>
    <row r="619" spans="1:12" ht="22.95" customHeight="1" x14ac:dyDescent="0.25">
      <c r="A619"/>
      <c r="B619"/>
      <c r="C619"/>
      <c r="D619"/>
      <c r="E619"/>
      <c r="F619"/>
      <c r="G619"/>
      <c r="H619"/>
      <c r="I619"/>
      <c r="J619"/>
      <c r="K619"/>
      <c r="L619"/>
    </row>
    <row r="620" spans="1:12" ht="22.95" customHeight="1" x14ac:dyDescent="0.25">
      <c r="A620"/>
      <c r="B620"/>
      <c r="C620"/>
      <c r="D620"/>
      <c r="E620"/>
      <c r="F620"/>
      <c r="G620"/>
      <c r="H620"/>
      <c r="I620"/>
      <c r="J620"/>
      <c r="K620"/>
      <c r="L620"/>
    </row>
    <row r="621" spans="1:12" ht="22.95" customHeight="1" x14ac:dyDescent="0.25">
      <c r="A621"/>
      <c r="B621"/>
      <c r="C621"/>
      <c r="D621"/>
      <c r="E621"/>
      <c r="F621"/>
      <c r="G621"/>
      <c r="H621"/>
      <c r="I621"/>
      <c r="J621"/>
      <c r="K621"/>
      <c r="L621"/>
    </row>
    <row r="622" spans="1:12" ht="22.95" customHeight="1" x14ac:dyDescent="0.25">
      <c r="A622"/>
      <c r="B622"/>
      <c r="C622"/>
      <c r="D622"/>
      <c r="E622"/>
      <c r="F622"/>
      <c r="G622"/>
      <c r="H622"/>
      <c r="I622"/>
      <c r="J622"/>
      <c r="K622"/>
      <c r="L622"/>
    </row>
    <row r="623" spans="1:12" ht="22.95" customHeight="1" x14ac:dyDescent="0.25">
      <c r="A623"/>
      <c r="B623"/>
      <c r="C623"/>
      <c r="D623"/>
      <c r="E623"/>
      <c r="F623"/>
      <c r="G623"/>
      <c r="H623"/>
      <c r="I623"/>
      <c r="J623"/>
      <c r="K623"/>
      <c r="L623"/>
    </row>
    <row r="624" spans="1:12" ht="22.95" customHeight="1" x14ac:dyDescent="0.25">
      <c r="A624"/>
      <c r="B624"/>
      <c r="C624"/>
      <c r="D624"/>
      <c r="E624"/>
      <c r="F624"/>
      <c r="G624"/>
      <c r="H624"/>
      <c r="I624"/>
      <c r="J624"/>
      <c r="K624"/>
      <c r="L624"/>
    </row>
    <row r="625" spans="1:12" ht="22.95" customHeight="1" x14ac:dyDescent="0.25">
      <c r="A625"/>
      <c r="B625"/>
      <c r="C625"/>
      <c r="D625"/>
      <c r="E625"/>
      <c r="F625"/>
      <c r="G625"/>
      <c r="H625"/>
      <c r="I625"/>
      <c r="J625"/>
      <c r="K625"/>
      <c r="L625"/>
    </row>
    <row r="626" spans="1:12" ht="22.95" customHeight="1" x14ac:dyDescent="0.25">
      <c r="A626"/>
      <c r="B626"/>
      <c r="C626"/>
      <c r="D626"/>
      <c r="E626"/>
      <c r="F626"/>
      <c r="G626"/>
      <c r="H626"/>
      <c r="I626"/>
      <c r="J626"/>
      <c r="K626"/>
      <c r="L626"/>
    </row>
    <row r="627" spans="1:12" ht="22.95" customHeight="1" x14ac:dyDescent="0.25">
      <c r="A627"/>
      <c r="B627"/>
      <c r="C627"/>
      <c r="D627"/>
      <c r="E627"/>
      <c r="F627"/>
      <c r="G627"/>
      <c r="H627"/>
      <c r="I627"/>
      <c r="J627"/>
      <c r="K627"/>
      <c r="L627"/>
    </row>
    <row r="628" spans="1:12" ht="22.95" customHeight="1" x14ac:dyDescent="0.25">
      <c r="A628"/>
      <c r="B628"/>
      <c r="C628"/>
      <c r="D628"/>
      <c r="E628"/>
      <c r="F628"/>
      <c r="G628"/>
      <c r="H628"/>
      <c r="I628"/>
      <c r="J628"/>
      <c r="K628"/>
      <c r="L628"/>
    </row>
    <row r="629" spans="1:12" ht="22.95" customHeight="1" x14ac:dyDescent="0.25">
      <c r="A629"/>
      <c r="B629"/>
      <c r="C629"/>
      <c r="D629"/>
      <c r="E629"/>
      <c r="F629"/>
      <c r="G629"/>
      <c r="H629"/>
      <c r="I629"/>
      <c r="J629"/>
      <c r="K629"/>
      <c r="L629"/>
    </row>
    <row r="630" spans="1:12" ht="22.95" customHeight="1" x14ac:dyDescent="0.25">
      <c r="A630"/>
      <c r="B630"/>
      <c r="C630"/>
      <c r="D630"/>
      <c r="E630"/>
      <c r="F630"/>
      <c r="G630"/>
      <c r="H630"/>
      <c r="I630"/>
      <c r="J630"/>
      <c r="K630"/>
      <c r="L630"/>
    </row>
    <row r="631" spans="1:12" ht="22.95" customHeight="1" x14ac:dyDescent="0.25">
      <c r="A631"/>
      <c r="B631"/>
      <c r="C631"/>
      <c r="D631"/>
      <c r="E631"/>
      <c r="F631"/>
      <c r="G631"/>
      <c r="H631"/>
      <c r="I631"/>
      <c r="J631"/>
      <c r="K631"/>
      <c r="L631"/>
    </row>
    <row r="632" spans="1:12" ht="22.95" customHeight="1" x14ac:dyDescent="0.25">
      <c r="A632"/>
      <c r="B632"/>
      <c r="C632"/>
      <c r="D632"/>
      <c r="E632"/>
      <c r="F632"/>
      <c r="G632"/>
      <c r="H632"/>
      <c r="I632"/>
      <c r="J632"/>
      <c r="K632"/>
      <c r="L632"/>
    </row>
    <row r="633" spans="1:12" ht="22.95" customHeight="1" x14ac:dyDescent="0.25">
      <c r="A633"/>
      <c r="B633"/>
      <c r="C633"/>
      <c r="D633"/>
      <c r="E633"/>
      <c r="F633"/>
      <c r="G633"/>
      <c r="H633"/>
      <c r="I633"/>
      <c r="J633"/>
      <c r="K633"/>
      <c r="L633"/>
    </row>
    <row r="634" spans="1:12" ht="22.95" customHeight="1" x14ac:dyDescent="0.25">
      <c r="A634"/>
      <c r="B634"/>
      <c r="C634"/>
      <c r="D634"/>
      <c r="E634"/>
      <c r="F634"/>
      <c r="G634"/>
      <c r="H634"/>
      <c r="I634"/>
      <c r="J634"/>
      <c r="K634"/>
      <c r="L634"/>
    </row>
    <row r="635" spans="1:12" ht="22.95" customHeight="1" x14ac:dyDescent="0.25">
      <c r="A635"/>
      <c r="B635"/>
      <c r="C635"/>
      <c r="D635"/>
      <c r="E635"/>
      <c r="F635"/>
      <c r="G635"/>
      <c r="H635"/>
      <c r="I635"/>
      <c r="J635"/>
      <c r="K635"/>
      <c r="L635"/>
    </row>
    <row r="636" spans="1:12" ht="22.95" customHeight="1" x14ac:dyDescent="0.25">
      <c r="A636"/>
      <c r="B636"/>
      <c r="C636"/>
      <c r="D636"/>
      <c r="E636"/>
      <c r="F636"/>
      <c r="G636"/>
      <c r="H636"/>
      <c r="I636"/>
      <c r="J636"/>
      <c r="K636"/>
      <c r="L636"/>
    </row>
    <row r="637" spans="1:12" ht="22.95" customHeight="1" x14ac:dyDescent="0.25">
      <c r="A637"/>
      <c r="B637"/>
      <c r="C637"/>
      <c r="D637"/>
      <c r="E637"/>
      <c r="F637"/>
      <c r="G637"/>
      <c r="H637"/>
      <c r="I637"/>
      <c r="J637"/>
      <c r="K637"/>
      <c r="L637"/>
    </row>
    <row r="638" spans="1:12" ht="22.95" customHeight="1" x14ac:dyDescent="0.25">
      <c r="A638"/>
      <c r="B638"/>
      <c r="C638"/>
      <c r="D638"/>
      <c r="E638"/>
      <c r="F638"/>
      <c r="G638"/>
      <c r="H638"/>
      <c r="I638"/>
      <c r="J638"/>
      <c r="K638"/>
      <c r="L638"/>
    </row>
    <row r="639" spans="1:12" ht="22.95" customHeight="1" x14ac:dyDescent="0.25">
      <c r="A639"/>
      <c r="B639"/>
      <c r="C639"/>
      <c r="D639"/>
      <c r="E639"/>
      <c r="F639"/>
      <c r="G639"/>
      <c r="H639"/>
      <c r="I639"/>
      <c r="J639"/>
      <c r="K639"/>
      <c r="L639"/>
    </row>
    <row r="640" spans="1:12" ht="22.95" customHeight="1" x14ac:dyDescent="0.25">
      <c r="A640"/>
      <c r="B640"/>
      <c r="C640"/>
      <c r="D640"/>
      <c r="E640"/>
      <c r="F640"/>
      <c r="G640"/>
      <c r="H640"/>
      <c r="I640"/>
      <c r="J640"/>
      <c r="K640"/>
      <c r="L640"/>
    </row>
    <row r="641" spans="1:12" ht="22.95" customHeight="1" x14ac:dyDescent="0.25">
      <c r="A641"/>
      <c r="B641"/>
      <c r="C641"/>
      <c r="D641"/>
      <c r="E641"/>
      <c r="F641"/>
      <c r="G641"/>
      <c r="H641"/>
      <c r="I641"/>
      <c r="J641"/>
      <c r="K641"/>
      <c r="L641"/>
    </row>
    <row r="642" spans="1:12" ht="22.95" customHeight="1" x14ac:dyDescent="0.25">
      <c r="A642"/>
      <c r="B642"/>
      <c r="C642"/>
      <c r="D642"/>
      <c r="E642"/>
      <c r="F642"/>
      <c r="G642"/>
      <c r="H642"/>
      <c r="I642"/>
      <c r="J642"/>
      <c r="K642"/>
      <c r="L642"/>
    </row>
    <row r="643" spans="1:12" ht="22.95" customHeight="1" x14ac:dyDescent="0.25">
      <c r="A643"/>
      <c r="B643"/>
      <c r="C643"/>
      <c r="D643"/>
      <c r="E643"/>
      <c r="F643"/>
      <c r="G643"/>
      <c r="H643"/>
      <c r="I643"/>
      <c r="J643"/>
      <c r="K643"/>
      <c r="L643"/>
    </row>
    <row r="644" spans="1:12" ht="22.95" customHeight="1" x14ac:dyDescent="0.25">
      <c r="A644"/>
      <c r="B644"/>
      <c r="C644"/>
      <c r="D644"/>
      <c r="E644"/>
      <c r="F644"/>
      <c r="G644"/>
      <c r="H644"/>
      <c r="I644"/>
      <c r="J644"/>
      <c r="K644"/>
      <c r="L644"/>
    </row>
    <row r="645" spans="1:12" ht="22.95" customHeight="1" x14ac:dyDescent="0.25">
      <c r="A645"/>
      <c r="B645"/>
      <c r="C645"/>
      <c r="D645"/>
      <c r="E645"/>
      <c r="F645"/>
      <c r="G645"/>
      <c r="H645"/>
      <c r="I645"/>
      <c r="J645"/>
      <c r="K645"/>
      <c r="L645"/>
    </row>
    <row r="646" spans="1:12" ht="22.95" customHeight="1" x14ac:dyDescent="0.25">
      <c r="A646"/>
      <c r="B646"/>
      <c r="C646"/>
      <c r="D646"/>
      <c r="E646"/>
      <c r="F646"/>
      <c r="G646"/>
      <c r="H646"/>
      <c r="I646"/>
      <c r="J646"/>
      <c r="K646"/>
      <c r="L646"/>
    </row>
    <row r="647" spans="1:12" ht="22.95" customHeight="1" x14ac:dyDescent="0.25">
      <c r="A647"/>
      <c r="B647"/>
      <c r="C647"/>
      <c r="D647"/>
      <c r="E647"/>
      <c r="F647"/>
      <c r="G647"/>
      <c r="H647"/>
      <c r="I647"/>
      <c r="J647"/>
      <c r="K647"/>
      <c r="L647"/>
    </row>
    <row r="648" spans="1:12" ht="100.2" customHeight="1" x14ac:dyDescent="0.25">
      <c r="A648"/>
      <c r="B648"/>
      <c r="C648"/>
      <c r="D648"/>
      <c r="E648"/>
      <c r="F648"/>
      <c r="G648"/>
      <c r="H648"/>
      <c r="I648"/>
      <c r="J648"/>
      <c r="K648"/>
      <c r="L648"/>
    </row>
    <row r="649" spans="1:12" ht="22.95" customHeight="1" x14ac:dyDescent="0.25">
      <c r="A649"/>
      <c r="B649"/>
      <c r="C649"/>
      <c r="D649"/>
      <c r="E649"/>
      <c r="F649"/>
      <c r="G649"/>
      <c r="H649"/>
      <c r="I649"/>
      <c r="J649"/>
      <c r="K649"/>
      <c r="L649"/>
    </row>
    <row r="650" spans="1:12" ht="22.95" customHeight="1" x14ac:dyDescent="0.25">
      <c r="A650"/>
      <c r="B650"/>
      <c r="C650"/>
      <c r="D650"/>
      <c r="E650"/>
      <c r="F650"/>
      <c r="G650"/>
      <c r="H650"/>
      <c r="I650"/>
      <c r="J650"/>
      <c r="K650"/>
      <c r="L650"/>
    </row>
    <row r="651" spans="1:12" ht="22.95" customHeight="1" x14ac:dyDescent="0.25">
      <c r="A651"/>
      <c r="B651"/>
      <c r="C651"/>
      <c r="D651"/>
      <c r="E651"/>
      <c r="F651"/>
      <c r="G651"/>
      <c r="H651"/>
      <c r="I651"/>
      <c r="J651"/>
      <c r="K651"/>
      <c r="L651"/>
    </row>
    <row r="652" spans="1:12" ht="22.95" customHeight="1" x14ac:dyDescent="0.25">
      <c r="A652"/>
      <c r="B652"/>
      <c r="C652"/>
      <c r="D652"/>
      <c r="E652"/>
      <c r="F652"/>
      <c r="G652"/>
      <c r="H652"/>
      <c r="I652"/>
      <c r="J652"/>
      <c r="K652"/>
      <c r="L652"/>
    </row>
    <row r="653" spans="1:12" ht="22.95" customHeight="1" x14ac:dyDescent="0.25">
      <c r="A653"/>
      <c r="B653"/>
      <c r="C653"/>
      <c r="D653"/>
      <c r="E653"/>
      <c r="F653"/>
      <c r="G653"/>
      <c r="H653"/>
      <c r="I653"/>
      <c r="J653"/>
      <c r="K653"/>
      <c r="L653"/>
    </row>
    <row r="654" spans="1:12" ht="22.95" customHeight="1" x14ac:dyDescent="0.25">
      <c r="A654"/>
      <c r="B654"/>
      <c r="C654"/>
      <c r="D654"/>
      <c r="E654"/>
      <c r="F654"/>
      <c r="G654"/>
      <c r="H654"/>
      <c r="I654"/>
      <c r="J654"/>
      <c r="K654"/>
      <c r="L654"/>
    </row>
    <row r="655" spans="1:12" ht="22.95" customHeight="1" x14ac:dyDescent="0.25">
      <c r="A655"/>
      <c r="B655"/>
      <c r="C655"/>
      <c r="D655"/>
      <c r="E655"/>
      <c r="F655"/>
      <c r="G655"/>
      <c r="H655"/>
      <c r="I655"/>
      <c r="J655"/>
      <c r="K655"/>
      <c r="L655"/>
    </row>
    <row r="656" spans="1:12" ht="22.95" customHeight="1" x14ac:dyDescent="0.25">
      <c r="A656"/>
      <c r="B656"/>
      <c r="C656"/>
      <c r="D656"/>
      <c r="E656"/>
      <c r="F656"/>
      <c r="G656"/>
      <c r="H656"/>
      <c r="I656"/>
      <c r="J656"/>
      <c r="K656"/>
      <c r="L656"/>
    </row>
    <row r="657" spans="1:12" ht="22.95" customHeight="1" x14ac:dyDescent="0.25">
      <c r="A657"/>
      <c r="B657"/>
      <c r="C657"/>
      <c r="D657"/>
      <c r="E657"/>
      <c r="F657"/>
      <c r="G657"/>
      <c r="H657"/>
      <c r="I657"/>
      <c r="J657"/>
      <c r="K657"/>
      <c r="L657"/>
    </row>
    <row r="658" spans="1:12" ht="22.95" customHeight="1" x14ac:dyDescent="0.25">
      <c r="A658"/>
      <c r="B658"/>
      <c r="C658"/>
      <c r="D658"/>
      <c r="E658"/>
      <c r="F658"/>
      <c r="G658"/>
      <c r="H658"/>
      <c r="I658"/>
      <c r="J658"/>
      <c r="K658"/>
      <c r="L658"/>
    </row>
    <row r="659" spans="1:12" ht="22.95" customHeight="1" x14ac:dyDescent="0.25">
      <c r="A659"/>
      <c r="B659"/>
      <c r="C659"/>
      <c r="D659"/>
      <c r="E659"/>
      <c r="F659"/>
      <c r="G659"/>
      <c r="H659"/>
      <c r="I659"/>
      <c r="J659"/>
      <c r="K659"/>
      <c r="L659"/>
    </row>
    <row r="660" spans="1:12" ht="22.95" customHeight="1" x14ac:dyDescent="0.25">
      <c r="A660"/>
      <c r="B660"/>
      <c r="C660"/>
      <c r="D660"/>
      <c r="E660"/>
      <c r="F660"/>
      <c r="G660"/>
      <c r="H660"/>
      <c r="I660"/>
      <c r="J660"/>
      <c r="K660"/>
      <c r="L660"/>
    </row>
    <row r="661" spans="1:12" ht="22.95" customHeight="1" x14ac:dyDescent="0.25">
      <c r="A661"/>
      <c r="B661"/>
      <c r="C661"/>
      <c r="D661"/>
      <c r="E661"/>
      <c r="F661"/>
      <c r="G661"/>
      <c r="H661"/>
      <c r="I661"/>
      <c r="J661"/>
      <c r="K661"/>
      <c r="L661"/>
    </row>
    <row r="662" spans="1:12" ht="22.95" customHeight="1" x14ac:dyDescent="0.25">
      <c r="A662"/>
      <c r="B662"/>
      <c r="C662"/>
      <c r="D662"/>
      <c r="E662"/>
      <c r="F662"/>
      <c r="G662"/>
      <c r="H662"/>
      <c r="I662"/>
      <c r="J662"/>
      <c r="K662"/>
      <c r="L662"/>
    </row>
    <row r="663" spans="1:12" ht="22.95" customHeight="1" x14ac:dyDescent="0.25">
      <c r="A663"/>
      <c r="B663"/>
      <c r="C663"/>
      <c r="D663"/>
      <c r="E663"/>
      <c r="F663"/>
      <c r="G663"/>
      <c r="H663"/>
      <c r="I663"/>
      <c r="J663"/>
      <c r="K663"/>
      <c r="L663"/>
    </row>
    <row r="664" spans="1:12" ht="22.95" customHeight="1" x14ac:dyDescent="0.25">
      <c r="A664"/>
      <c r="B664"/>
      <c r="C664"/>
      <c r="D664"/>
      <c r="E664"/>
      <c r="F664"/>
      <c r="G664"/>
      <c r="H664"/>
      <c r="I664"/>
      <c r="J664"/>
      <c r="K664"/>
      <c r="L664"/>
    </row>
    <row r="665" spans="1:12" ht="22.95" customHeight="1" x14ac:dyDescent="0.25">
      <c r="A665"/>
      <c r="B665"/>
      <c r="C665"/>
      <c r="D665"/>
      <c r="E665"/>
      <c r="F665"/>
      <c r="G665"/>
      <c r="H665"/>
      <c r="I665"/>
      <c r="J665"/>
      <c r="K665"/>
      <c r="L665"/>
    </row>
    <row r="666" spans="1:12" ht="22.95" customHeight="1" x14ac:dyDescent="0.25">
      <c r="A666"/>
      <c r="B666"/>
      <c r="C666"/>
      <c r="D666"/>
      <c r="E666"/>
      <c r="F666"/>
      <c r="G666"/>
      <c r="H666"/>
      <c r="I666"/>
      <c r="J666"/>
      <c r="K666"/>
      <c r="L666"/>
    </row>
    <row r="667" spans="1:12" ht="22.95" customHeight="1" x14ac:dyDescent="0.25">
      <c r="A667"/>
      <c r="B667"/>
      <c r="C667"/>
      <c r="D667"/>
      <c r="E667"/>
      <c r="F667"/>
      <c r="G667"/>
      <c r="H667"/>
      <c r="I667"/>
      <c r="J667"/>
      <c r="K667"/>
      <c r="L667"/>
    </row>
    <row r="668" spans="1:12" ht="22.95" customHeight="1" x14ac:dyDescent="0.25">
      <c r="A668"/>
      <c r="B668"/>
      <c r="C668"/>
      <c r="D668"/>
      <c r="E668"/>
      <c r="F668"/>
      <c r="G668"/>
      <c r="H668"/>
      <c r="I668"/>
      <c r="J668"/>
      <c r="K668"/>
      <c r="L668"/>
    </row>
    <row r="669" spans="1:12" ht="22.95" customHeight="1" x14ac:dyDescent="0.25">
      <c r="A669"/>
      <c r="B669"/>
      <c r="C669"/>
      <c r="D669"/>
      <c r="E669"/>
      <c r="F669"/>
      <c r="G669"/>
      <c r="H669"/>
      <c r="I669"/>
      <c r="J669"/>
      <c r="K669"/>
      <c r="L669"/>
    </row>
    <row r="670" spans="1:12" ht="22.95" customHeight="1" x14ac:dyDescent="0.25">
      <c r="A670"/>
      <c r="B670"/>
      <c r="C670"/>
      <c r="D670"/>
      <c r="E670"/>
      <c r="F670"/>
      <c r="G670"/>
      <c r="H670"/>
      <c r="I670"/>
      <c r="J670"/>
      <c r="K670"/>
      <c r="L670"/>
    </row>
    <row r="671" spans="1:12" ht="22.95" customHeight="1" x14ac:dyDescent="0.25">
      <c r="A671"/>
      <c r="B671"/>
      <c r="C671"/>
      <c r="D671"/>
      <c r="E671"/>
      <c r="F671"/>
      <c r="G671"/>
      <c r="H671"/>
      <c r="I671"/>
      <c r="J671"/>
      <c r="K671"/>
      <c r="L671"/>
    </row>
    <row r="672" spans="1:12" ht="22.95" customHeight="1" x14ac:dyDescent="0.25">
      <c r="A672"/>
      <c r="B672"/>
      <c r="C672"/>
      <c r="D672"/>
      <c r="E672"/>
      <c r="F672"/>
      <c r="G672"/>
      <c r="H672"/>
      <c r="I672"/>
      <c r="J672"/>
      <c r="K672"/>
      <c r="L672"/>
    </row>
    <row r="673" spans="1:12" ht="22.95" customHeight="1" x14ac:dyDescent="0.25">
      <c r="A673"/>
      <c r="B673"/>
      <c r="C673"/>
      <c r="D673"/>
      <c r="E673"/>
      <c r="F673"/>
      <c r="G673"/>
      <c r="H673"/>
      <c r="I673"/>
      <c r="J673"/>
      <c r="K673"/>
      <c r="L673"/>
    </row>
    <row r="674" spans="1:12" ht="22.95" customHeight="1" x14ac:dyDescent="0.25">
      <c r="A674"/>
      <c r="B674"/>
      <c r="C674"/>
      <c r="D674"/>
      <c r="E674"/>
      <c r="F674"/>
      <c r="G674"/>
      <c r="H674"/>
      <c r="I674"/>
      <c r="J674"/>
      <c r="K674"/>
      <c r="L674"/>
    </row>
    <row r="675" spans="1:12" ht="22.95" customHeight="1" x14ac:dyDescent="0.25">
      <c r="A675"/>
      <c r="B675"/>
      <c r="C675"/>
      <c r="D675"/>
      <c r="E675"/>
      <c r="F675"/>
      <c r="G675"/>
      <c r="H675"/>
      <c r="I675"/>
      <c r="J675"/>
      <c r="K675"/>
      <c r="L675"/>
    </row>
    <row r="676" spans="1:12" ht="22.95" customHeight="1" x14ac:dyDescent="0.25">
      <c r="A676"/>
      <c r="B676"/>
      <c r="C676"/>
      <c r="D676"/>
      <c r="E676"/>
      <c r="F676"/>
      <c r="G676"/>
      <c r="H676"/>
      <c r="I676"/>
      <c r="J676"/>
      <c r="K676"/>
      <c r="L676"/>
    </row>
    <row r="677" spans="1:12" ht="22.95" customHeight="1" x14ac:dyDescent="0.25">
      <c r="A677"/>
      <c r="B677"/>
      <c r="C677"/>
      <c r="D677"/>
      <c r="E677"/>
      <c r="F677"/>
      <c r="G677"/>
      <c r="H677"/>
      <c r="I677"/>
      <c r="J677"/>
      <c r="K677"/>
      <c r="L677"/>
    </row>
    <row r="678" spans="1:12" ht="22.95" customHeight="1" x14ac:dyDescent="0.25">
      <c r="A678"/>
      <c r="B678"/>
      <c r="C678"/>
      <c r="D678"/>
      <c r="E678"/>
      <c r="F678"/>
      <c r="G678"/>
      <c r="H678"/>
      <c r="I678"/>
      <c r="J678"/>
      <c r="K678"/>
      <c r="L678"/>
    </row>
    <row r="679" spans="1:12" ht="22.95" customHeight="1" x14ac:dyDescent="0.25">
      <c r="A679"/>
      <c r="B679"/>
      <c r="C679"/>
      <c r="D679"/>
      <c r="E679"/>
      <c r="F679"/>
      <c r="G679"/>
      <c r="H679"/>
      <c r="I679"/>
      <c r="J679"/>
      <c r="K679"/>
      <c r="L679"/>
    </row>
    <row r="680" spans="1:12" ht="22.95" customHeight="1" x14ac:dyDescent="0.25">
      <c r="A680"/>
      <c r="B680"/>
      <c r="C680"/>
      <c r="D680"/>
      <c r="E680"/>
      <c r="F680"/>
      <c r="G680"/>
      <c r="H680"/>
      <c r="I680"/>
      <c r="J680"/>
      <c r="K680"/>
      <c r="L680"/>
    </row>
    <row r="681" spans="1:12" ht="22.95" customHeight="1" x14ac:dyDescent="0.25">
      <c r="A681"/>
      <c r="B681"/>
      <c r="C681"/>
      <c r="D681"/>
      <c r="E681"/>
      <c r="F681"/>
      <c r="G681"/>
      <c r="H681"/>
      <c r="I681"/>
      <c r="J681"/>
      <c r="K681"/>
      <c r="L681"/>
    </row>
    <row r="682" spans="1:12" ht="22.95" customHeight="1" x14ac:dyDescent="0.25">
      <c r="A682"/>
      <c r="B682"/>
      <c r="C682"/>
      <c r="D682"/>
      <c r="E682"/>
      <c r="F682"/>
      <c r="G682"/>
      <c r="H682"/>
      <c r="I682"/>
      <c r="J682"/>
      <c r="K682"/>
      <c r="L682"/>
    </row>
    <row r="683" spans="1:12" ht="22.95" customHeight="1" x14ac:dyDescent="0.25">
      <c r="A683"/>
      <c r="B683"/>
      <c r="C683"/>
      <c r="D683"/>
      <c r="E683"/>
      <c r="F683"/>
      <c r="G683"/>
      <c r="H683"/>
      <c r="I683"/>
      <c r="J683"/>
      <c r="K683"/>
      <c r="L683"/>
    </row>
    <row r="684" spans="1:12" ht="22.95" customHeight="1" x14ac:dyDescent="0.25">
      <c r="A684"/>
      <c r="B684"/>
      <c r="C684"/>
      <c r="D684"/>
      <c r="E684"/>
      <c r="F684"/>
      <c r="G684"/>
      <c r="H684"/>
      <c r="I684"/>
      <c r="J684"/>
      <c r="K684"/>
      <c r="L684"/>
    </row>
    <row r="685" spans="1:12" ht="22.95" customHeight="1" x14ac:dyDescent="0.25">
      <c r="A685"/>
      <c r="B685"/>
      <c r="C685"/>
      <c r="D685"/>
      <c r="E685"/>
      <c r="F685"/>
      <c r="G685"/>
      <c r="H685"/>
      <c r="I685"/>
      <c r="J685"/>
      <c r="K685"/>
      <c r="L685"/>
    </row>
    <row r="686" spans="1:12" ht="22.95" customHeight="1" x14ac:dyDescent="0.25">
      <c r="A686"/>
      <c r="B686"/>
      <c r="C686"/>
      <c r="D686"/>
      <c r="E686"/>
      <c r="F686"/>
      <c r="G686"/>
      <c r="H686"/>
      <c r="I686"/>
      <c r="J686"/>
      <c r="K686"/>
      <c r="L686"/>
    </row>
    <row r="687" spans="1:12" ht="22.95" customHeight="1" x14ac:dyDescent="0.25">
      <c r="A687"/>
      <c r="B687"/>
      <c r="C687"/>
      <c r="D687"/>
      <c r="E687"/>
      <c r="F687"/>
      <c r="G687"/>
      <c r="H687"/>
      <c r="I687"/>
      <c r="J687"/>
      <c r="K687"/>
      <c r="L687"/>
    </row>
    <row r="688" spans="1:12" ht="22.95" customHeight="1" x14ac:dyDescent="0.25">
      <c r="A688"/>
      <c r="B688"/>
      <c r="C688"/>
      <c r="D688"/>
      <c r="E688"/>
      <c r="F688"/>
      <c r="G688"/>
      <c r="H688"/>
      <c r="I688"/>
      <c r="J688"/>
      <c r="K688"/>
      <c r="L688"/>
    </row>
    <row r="689" spans="1:12" ht="22.95" customHeight="1" x14ac:dyDescent="0.25">
      <c r="A689"/>
      <c r="B689"/>
      <c r="C689"/>
      <c r="D689"/>
      <c r="E689"/>
      <c r="F689"/>
      <c r="G689"/>
      <c r="H689"/>
      <c r="I689"/>
      <c r="J689"/>
      <c r="K689"/>
      <c r="L689"/>
    </row>
    <row r="690" spans="1:12" ht="22.95" customHeight="1" x14ac:dyDescent="0.25">
      <c r="A690"/>
      <c r="B690"/>
      <c r="C690"/>
      <c r="D690"/>
      <c r="E690"/>
      <c r="F690"/>
      <c r="G690"/>
      <c r="H690"/>
      <c r="I690"/>
      <c r="J690"/>
      <c r="K690"/>
      <c r="L690"/>
    </row>
    <row r="691" spans="1:12" ht="22.95" customHeight="1" x14ac:dyDescent="0.25">
      <c r="A691"/>
      <c r="B691"/>
      <c r="C691"/>
      <c r="D691"/>
      <c r="E691"/>
      <c r="F691"/>
      <c r="G691"/>
      <c r="H691"/>
      <c r="I691"/>
      <c r="J691"/>
      <c r="K691"/>
      <c r="L691"/>
    </row>
    <row r="692" spans="1:12" ht="22.95" customHeight="1" x14ac:dyDescent="0.25">
      <c r="A692"/>
      <c r="B692"/>
      <c r="C692"/>
      <c r="D692"/>
      <c r="E692"/>
      <c r="F692"/>
      <c r="G692"/>
      <c r="H692"/>
      <c r="I692"/>
      <c r="J692"/>
      <c r="K692"/>
      <c r="L692"/>
    </row>
    <row r="693" spans="1:12" ht="22.95" customHeight="1" x14ac:dyDescent="0.25">
      <c r="A693"/>
      <c r="B693"/>
      <c r="C693"/>
      <c r="D693"/>
      <c r="E693"/>
      <c r="F693"/>
      <c r="G693"/>
      <c r="H693"/>
      <c r="I693"/>
      <c r="J693"/>
      <c r="K693"/>
      <c r="L693"/>
    </row>
    <row r="694" spans="1:12" ht="22.95" customHeight="1" x14ac:dyDescent="0.25">
      <c r="A694"/>
      <c r="B694"/>
      <c r="C694"/>
      <c r="D694"/>
      <c r="E694"/>
      <c r="F694"/>
      <c r="G694"/>
      <c r="H694"/>
      <c r="I694"/>
      <c r="J694"/>
      <c r="K694"/>
      <c r="L694"/>
    </row>
    <row r="695" spans="1:12" ht="22.95" customHeight="1" x14ac:dyDescent="0.25">
      <c r="A695"/>
      <c r="B695"/>
      <c r="C695"/>
      <c r="D695"/>
      <c r="E695"/>
      <c r="F695"/>
      <c r="G695"/>
      <c r="H695"/>
      <c r="I695"/>
      <c r="J695"/>
      <c r="K695"/>
      <c r="L695"/>
    </row>
    <row r="696" spans="1:12" ht="22.95" customHeight="1" x14ac:dyDescent="0.25">
      <c r="A696"/>
      <c r="B696"/>
      <c r="C696"/>
      <c r="D696"/>
      <c r="E696"/>
      <c r="F696"/>
      <c r="G696"/>
      <c r="H696"/>
      <c r="I696"/>
      <c r="J696"/>
      <c r="K696"/>
      <c r="L696"/>
    </row>
    <row r="697" spans="1:12" ht="22.95" customHeight="1" x14ac:dyDescent="0.25">
      <c r="A697"/>
      <c r="B697"/>
      <c r="C697"/>
      <c r="D697"/>
      <c r="E697"/>
      <c r="F697"/>
      <c r="G697"/>
      <c r="H697"/>
      <c r="I697"/>
      <c r="J697"/>
      <c r="K697"/>
      <c r="L697"/>
    </row>
    <row r="698" spans="1:12" ht="22.95" customHeight="1" x14ac:dyDescent="0.25">
      <c r="A698"/>
      <c r="B698"/>
      <c r="C698"/>
      <c r="D698"/>
      <c r="E698"/>
      <c r="F698"/>
      <c r="G698"/>
      <c r="H698"/>
      <c r="I698"/>
      <c r="J698"/>
      <c r="K698"/>
      <c r="L698"/>
    </row>
    <row r="699" spans="1:12" ht="22.95" customHeight="1" x14ac:dyDescent="0.25">
      <c r="A699"/>
      <c r="B699"/>
      <c r="C699"/>
      <c r="D699"/>
      <c r="E699"/>
      <c r="F699"/>
      <c r="G699"/>
      <c r="H699"/>
      <c r="I699"/>
      <c r="J699"/>
      <c r="K699"/>
      <c r="L699"/>
    </row>
    <row r="700" spans="1:12" ht="22.95" customHeight="1" x14ac:dyDescent="0.25">
      <c r="A700"/>
      <c r="B700"/>
      <c r="C700"/>
      <c r="D700"/>
      <c r="E700"/>
      <c r="F700"/>
      <c r="G700"/>
      <c r="H700"/>
      <c r="I700"/>
      <c r="J700"/>
      <c r="K700"/>
      <c r="L700"/>
    </row>
    <row r="701" spans="1:12" ht="22.95" customHeight="1" x14ac:dyDescent="0.25">
      <c r="A701"/>
      <c r="B701"/>
      <c r="C701"/>
      <c r="D701"/>
      <c r="E701"/>
      <c r="F701"/>
      <c r="G701"/>
      <c r="H701"/>
      <c r="I701"/>
      <c r="J701"/>
      <c r="K701"/>
      <c r="L701"/>
    </row>
    <row r="702" spans="1:12" ht="22.95" customHeight="1" x14ac:dyDescent="0.25">
      <c r="A702"/>
      <c r="B702"/>
      <c r="C702"/>
      <c r="D702"/>
      <c r="E702"/>
      <c r="F702"/>
      <c r="G702"/>
      <c r="H702"/>
      <c r="I702"/>
      <c r="J702"/>
      <c r="K702"/>
      <c r="L702"/>
    </row>
    <row r="703" spans="1:12" ht="22.95" customHeight="1" x14ac:dyDescent="0.25">
      <c r="A703"/>
      <c r="B703"/>
      <c r="C703"/>
      <c r="D703"/>
      <c r="E703"/>
      <c r="F703"/>
      <c r="G703"/>
      <c r="H703"/>
      <c r="I703"/>
      <c r="J703"/>
      <c r="K703"/>
      <c r="L703"/>
    </row>
    <row r="704" spans="1:12" ht="22.95" customHeight="1" x14ac:dyDescent="0.25">
      <c r="A704"/>
      <c r="B704"/>
      <c r="C704"/>
      <c r="D704"/>
      <c r="E704"/>
      <c r="F704"/>
      <c r="G704"/>
      <c r="H704"/>
      <c r="I704"/>
      <c r="J704"/>
      <c r="K704"/>
      <c r="L704"/>
    </row>
    <row r="705" spans="1:12" ht="22.95" customHeight="1" x14ac:dyDescent="0.25">
      <c r="A705"/>
      <c r="B705"/>
      <c r="C705"/>
      <c r="D705"/>
      <c r="E705"/>
      <c r="F705"/>
      <c r="G705"/>
      <c r="H705"/>
      <c r="I705"/>
      <c r="J705"/>
      <c r="K705"/>
      <c r="L705"/>
    </row>
    <row r="706" spans="1:12" ht="22.95" customHeight="1" x14ac:dyDescent="0.25">
      <c r="A706"/>
      <c r="B706"/>
      <c r="C706"/>
      <c r="D706"/>
      <c r="E706"/>
      <c r="F706"/>
      <c r="G706"/>
      <c r="H706"/>
      <c r="I706"/>
      <c r="J706"/>
      <c r="K706"/>
      <c r="L706"/>
    </row>
    <row r="707" spans="1:12" ht="22.95" customHeight="1" x14ac:dyDescent="0.25">
      <c r="A707"/>
      <c r="B707"/>
      <c r="C707"/>
      <c r="D707"/>
      <c r="E707"/>
      <c r="F707"/>
      <c r="G707"/>
      <c r="H707"/>
      <c r="I707"/>
      <c r="J707"/>
      <c r="K707"/>
      <c r="L707"/>
    </row>
    <row r="708" spans="1:12" ht="22.95" customHeight="1" x14ac:dyDescent="0.25">
      <c r="A708"/>
      <c r="B708"/>
      <c r="C708"/>
      <c r="D708"/>
      <c r="E708"/>
      <c r="F708"/>
      <c r="G708"/>
      <c r="H708"/>
      <c r="I708"/>
      <c r="J708"/>
      <c r="K708"/>
      <c r="L708"/>
    </row>
    <row r="709" spans="1:12" ht="22.95" customHeight="1" x14ac:dyDescent="0.25">
      <c r="A709"/>
      <c r="B709"/>
      <c r="C709"/>
      <c r="D709"/>
      <c r="E709"/>
      <c r="F709"/>
      <c r="G709"/>
      <c r="H709"/>
      <c r="I709"/>
      <c r="J709"/>
      <c r="K709"/>
      <c r="L709"/>
    </row>
    <row r="710" spans="1:12" ht="22.95" customHeight="1" x14ac:dyDescent="0.25">
      <c r="A710"/>
      <c r="B710"/>
      <c r="C710"/>
      <c r="D710"/>
      <c r="E710"/>
      <c r="F710"/>
      <c r="G710"/>
      <c r="H710"/>
      <c r="I710"/>
      <c r="J710"/>
      <c r="K710"/>
      <c r="L710"/>
    </row>
    <row r="711" spans="1:12" ht="22.95" customHeight="1" x14ac:dyDescent="0.25">
      <c r="A711"/>
      <c r="B711"/>
      <c r="C711"/>
      <c r="D711"/>
      <c r="E711"/>
      <c r="F711"/>
      <c r="G711"/>
      <c r="H711"/>
      <c r="I711"/>
      <c r="J711"/>
      <c r="K711"/>
      <c r="L711"/>
    </row>
    <row r="712" spans="1:12" ht="22.95" customHeight="1" x14ac:dyDescent="0.25">
      <c r="A712"/>
      <c r="B712"/>
      <c r="C712"/>
      <c r="D712"/>
      <c r="E712"/>
      <c r="F712"/>
      <c r="G712"/>
      <c r="H712"/>
      <c r="I712"/>
      <c r="J712"/>
      <c r="K712"/>
      <c r="L712"/>
    </row>
    <row r="713" spans="1:12" ht="22.95" customHeight="1" x14ac:dyDescent="0.25">
      <c r="A713"/>
      <c r="B713"/>
      <c r="C713"/>
      <c r="D713"/>
      <c r="E713"/>
      <c r="F713"/>
      <c r="G713"/>
      <c r="H713"/>
      <c r="I713"/>
      <c r="J713"/>
      <c r="K713"/>
      <c r="L713"/>
    </row>
    <row r="714" spans="1:12" ht="57.6" customHeight="1" x14ac:dyDescent="0.25">
      <c r="A714"/>
      <c r="B714"/>
      <c r="C714"/>
      <c r="D714"/>
      <c r="E714"/>
      <c r="F714"/>
      <c r="G714"/>
      <c r="H714"/>
      <c r="I714"/>
      <c r="J714"/>
      <c r="K714"/>
      <c r="L714"/>
    </row>
    <row r="715" spans="1:12" ht="22.95" customHeight="1" x14ac:dyDescent="0.25">
      <c r="A715"/>
      <c r="B715"/>
      <c r="C715"/>
      <c r="D715"/>
      <c r="E715"/>
      <c r="F715"/>
      <c r="G715"/>
      <c r="H715"/>
      <c r="I715"/>
      <c r="J715"/>
      <c r="K715"/>
      <c r="L715"/>
    </row>
    <row r="716" spans="1:12" ht="22.95" customHeight="1" x14ac:dyDescent="0.25">
      <c r="A716"/>
      <c r="B716"/>
      <c r="C716"/>
      <c r="D716"/>
      <c r="E716"/>
      <c r="F716"/>
      <c r="G716"/>
      <c r="H716"/>
      <c r="I716"/>
      <c r="J716"/>
      <c r="K716"/>
      <c r="L716"/>
    </row>
    <row r="717" spans="1:12" ht="22.95" customHeight="1" x14ac:dyDescent="0.25">
      <c r="A717"/>
      <c r="B717"/>
      <c r="C717"/>
      <c r="D717"/>
      <c r="E717"/>
      <c r="F717"/>
      <c r="G717"/>
      <c r="H717"/>
      <c r="I717"/>
      <c r="J717"/>
      <c r="K717"/>
      <c r="L717"/>
    </row>
    <row r="718" spans="1:12" ht="22.95" customHeight="1" x14ac:dyDescent="0.25">
      <c r="A718"/>
      <c r="B718"/>
      <c r="C718"/>
      <c r="D718"/>
      <c r="E718"/>
      <c r="F718"/>
      <c r="G718"/>
      <c r="H718"/>
      <c r="I718"/>
      <c r="J718"/>
      <c r="K718"/>
      <c r="L718"/>
    </row>
    <row r="719" spans="1:12" ht="22.95" customHeight="1" x14ac:dyDescent="0.25">
      <c r="A719"/>
      <c r="B719"/>
      <c r="C719"/>
      <c r="D719"/>
      <c r="E719"/>
      <c r="F719"/>
      <c r="G719"/>
      <c r="H719"/>
      <c r="I719"/>
      <c r="J719"/>
      <c r="K719"/>
      <c r="L719"/>
    </row>
    <row r="720" spans="1:12" ht="22.95" customHeight="1" x14ac:dyDescent="0.25">
      <c r="A720"/>
      <c r="B720"/>
      <c r="C720"/>
      <c r="D720"/>
      <c r="E720"/>
      <c r="F720"/>
      <c r="G720"/>
      <c r="H720"/>
      <c r="I720"/>
      <c r="J720"/>
      <c r="K720"/>
      <c r="L720"/>
    </row>
    <row r="721" spans="1:12" ht="22.95" customHeight="1" x14ac:dyDescent="0.25">
      <c r="A721"/>
      <c r="B721"/>
      <c r="C721"/>
      <c r="D721"/>
      <c r="E721"/>
      <c r="F721"/>
      <c r="G721"/>
      <c r="H721"/>
      <c r="I721"/>
      <c r="J721"/>
      <c r="K721"/>
      <c r="L721"/>
    </row>
    <row r="722" spans="1:12" ht="22.95" customHeight="1" x14ac:dyDescent="0.25">
      <c r="A722"/>
      <c r="B722"/>
      <c r="C722"/>
      <c r="D722"/>
      <c r="E722"/>
      <c r="F722"/>
      <c r="G722"/>
      <c r="H722"/>
      <c r="I722"/>
      <c r="J722"/>
      <c r="K722"/>
      <c r="L722"/>
    </row>
    <row r="723" spans="1:12" ht="22.95" customHeight="1" x14ac:dyDescent="0.25">
      <c r="A723"/>
      <c r="B723"/>
      <c r="C723"/>
      <c r="D723"/>
      <c r="E723"/>
      <c r="F723"/>
      <c r="G723"/>
      <c r="H723"/>
      <c r="I723"/>
      <c r="J723"/>
      <c r="K723"/>
      <c r="L723"/>
    </row>
    <row r="724" spans="1:12" ht="22.95" customHeight="1" x14ac:dyDescent="0.25">
      <c r="A724"/>
      <c r="B724"/>
      <c r="C724"/>
      <c r="D724"/>
      <c r="E724"/>
      <c r="F724"/>
      <c r="G724"/>
      <c r="H724"/>
      <c r="I724"/>
      <c r="J724"/>
      <c r="K724"/>
      <c r="L724"/>
    </row>
    <row r="725" spans="1:12" ht="22.95" customHeight="1" x14ac:dyDescent="0.25">
      <c r="A725"/>
      <c r="B725"/>
      <c r="C725"/>
      <c r="D725"/>
      <c r="E725"/>
      <c r="F725"/>
      <c r="G725"/>
      <c r="H725"/>
      <c r="I725"/>
      <c r="J725"/>
      <c r="K725"/>
      <c r="L725"/>
    </row>
    <row r="726" spans="1:12" ht="22.95" customHeight="1" x14ac:dyDescent="0.25">
      <c r="A726"/>
      <c r="B726"/>
      <c r="C726"/>
      <c r="D726"/>
      <c r="E726"/>
      <c r="F726"/>
      <c r="G726"/>
      <c r="H726"/>
      <c r="I726"/>
      <c r="J726"/>
      <c r="K726"/>
      <c r="L726"/>
    </row>
    <row r="727" spans="1:12" ht="22.95" customHeight="1" x14ac:dyDescent="0.25">
      <c r="A727"/>
      <c r="B727"/>
      <c r="C727"/>
      <c r="D727"/>
      <c r="E727"/>
      <c r="F727"/>
      <c r="G727"/>
      <c r="H727"/>
      <c r="I727"/>
      <c r="J727"/>
      <c r="K727"/>
      <c r="L727"/>
    </row>
    <row r="728" spans="1:12" ht="22.95" customHeight="1" x14ac:dyDescent="0.25">
      <c r="A728"/>
      <c r="B728"/>
      <c r="C728"/>
      <c r="D728"/>
      <c r="E728"/>
      <c r="F728"/>
      <c r="G728"/>
      <c r="H728"/>
      <c r="I728"/>
      <c r="J728"/>
      <c r="K728"/>
      <c r="L728"/>
    </row>
    <row r="729" spans="1:12" ht="22.95" customHeight="1" x14ac:dyDescent="0.25">
      <c r="A729"/>
      <c r="B729"/>
      <c r="C729"/>
      <c r="D729"/>
      <c r="E729"/>
      <c r="F729"/>
      <c r="G729"/>
      <c r="H729"/>
      <c r="I729"/>
      <c r="J729"/>
      <c r="K729"/>
      <c r="L729"/>
    </row>
    <row r="730" spans="1:12" ht="22.95" customHeight="1" x14ac:dyDescent="0.25">
      <c r="A730"/>
      <c r="B730"/>
      <c r="C730"/>
      <c r="D730"/>
      <c r="E730"/>
      <c r="F730"/>
      <c r="G730"/>
      <c r="H730"/>
      <c r="I730"/>
      <c r="J730"/>
      <c r="K730"/>
      <c r="L730"/>
    </row>
    <row r="731" spans="1:12" ht="22.95" customHeight="1" x14ac:dyDescent="0.25">
      <c r="A731"/>
      <c r="B731"/>
      <c r="C731"/>
      <c r="D731"/>
      <c r="E731"/>
      <c r="F731"/>
      <c r="G731"/>
      <c r="H731"/>
      <c r="I731"/>
      <c r="J731"/>
      <c r="K731"/>
      <c r="L731"/>
    </row>
    <row r="732" spans="1:12" ht="22.95" customHeight="1" x14ac:dyDescent="0.25">
      <c r="A732"/>
      <c r="B732"/>
      <c r="C732"/>
      <c r="D732"/>
      <c r="E732"/>
      <c r="F732"/>
      <c r="G732"/>
      <c r="H732"/>
      <c r="I732"/>
      <c r="J732"/>
      <c r="K732"/>
      <c r="L732"/>
    </row>
    <row r="733" spans="1:12" ht="22.95" customHeight="1" x14ac:dyDescent="0.25">
      <c r="A733"/>
      <c r="B733"/>
      <c r="C733"/>
      <c r="D733"/>
      <c r="E733"/>
      <c r="F733"/>
      <c r="G733"/>
      <c r="H733"/>
      <c r="I733"/>
      <c r="J733"/>
      <c r="K733"/>
      <c r="L733"/>
    </row>
    <row r="734" spans="1:12" ht="22.95" customHeight="1" x14ac:dyDescent="0.25">
      <c r="A734"/>
      <c r="B734"/>
      <c r="C734"/>
      <c r="D734"/>
      <c r="E734"/>
      <c r="F734"/>
      <c r="G734"/>
      <c r="H734"/>
      <c r="I734"/>
      <c r="J734"/>
      <c r="K734"/>
      <c r="L734"/>
    </row>
    <row r="735" spans="1:12" ht="22.95" customHeight="1" x14ac:dyDescent="0.25">
      <c r="A735"/>
      <c r="B735"/>
      <c r="C735"/>
      <c r="D735"/>
      <c r="E735"/>
      <c r="F735"/>
      <c r="G735"/>
      <c r="H735"/>
      <c r="I735"/>
      <c r="J735"/>
      <c r="K735"/>
      <c r="L735"/>
    </row>
    <row r="736" spans="1:12" ht="22.95" customHeight="1" x14ac:dyDescent="0.25">
      <c r="A736"/>
      <c r="B736"/>
      <c r="C736"/>
      <c r="D736"/>
      <c r="E736"/>
      <c r="F736"/>
      <c r="G736"/>
      <c r="H736"/>
      <c r="I736"/>
      <c r="J736"/>
      <c r="K736"/>
      <c r="L736"/>
    </row>
    <row r="737" spans="1:12" ht="22.95" customHeight="1" x14ac:dyDescent="0.25">
      <c r="A737"/>
      <c r="B737"/>
      <c r="C737"/>
      <c r="D737"/>
      <c r="E737"/>
      <c r="F737"/>
      <c r="G737"/>
      <c r="H737"/>
      <c r="I737"/>
      <c r="J737"/>
      <c r="K737"/>
      <c r="L737"/>
    </row>
    <row r="738" spans="1:12" ht="22.95" customHeight="1" x14ac:dyDescent="0.25">
      <c r="A738"/>
      <c r="B738"/>
      <c r="C738"/>
      <c r="D738"/>
      <c r="E738"/>
      <c r="F738"/>
      <c r="G738"/>
      <c r="H738"/>
      <c r="I738"/>
      <c r="J738"/>
      <c r="K738"/>
      <c r="L738"/>
    </row>
    <row r="739" spans="1:12" ht="22.95" customHeight="1" x14ac:dyDescent="0.25">
      <c r="A739"/>
      <c r="B739"/>
      <c r="C739"/>
      <c r="D739"/>
      <c r="E739"/>
      <c r="F739"/>
      <c r="G739"/>
      <c r="H739"/>
      <c r="I739"/>
      <c r="J739"/>
      <c r="K739"/>
      <c r="L739"/>
    </row>
    <row r="740" spans="1:12" ht="22.95" customHeight="1" x14ac:dyDescent="0.25">
      <c r="A740"/>
      <c r="B740"/>
      <c r="C740"/>
      <c r="D740"/>
      <c r="E740"/>
      <c r="F740"/>
      <c r="G740"/>
      <c r="H740"/>
      <c r="I740"/>
      <c r="J740"/>
      <c r="K740"/>
      <c r="L740"/>
    </row>
    <row r="741" spans="1:12" ht="22.95" customHeight="1" x14ac:dyDescent="0.25">
      <c r="A741"/>
      <c r="B741"/>
      <c r="C741"/>
      <c r="D741"/>
      <c r="E741"/>
      <c r="F741"/>
      <c r="G741"/>
      <c r="H741"/>
      <c r="I741"/>
      <c r="J741"/>
      <c r="K741"/>
      <c r="L741"/>
    </row>
    <row r="742" spans="1:12" ht="22.95" customHeight="1" x14ac:dyDescent="0.25">
      <c r="A742"/>
      <c r="B742"/>
      <c r="C742"/>
      <c r="D742"/>
      <c r="E742"/>
      <c r="F742"/>
      <c r="G742"/>
      <c r="H742"/>
      <c r="I742"/>
      <c r="J742"/>
      <c r="K742"/>
      <c r="L742"/>
    </row>
    <row r="743" spans="1:12" ht="22.95" customHeight="1" x14ac:dyDescent="0.25">
      <c r="A743"/>
      <c r="B743"/>
      <c r="C743"/>
      <c r="D743"/>
      <c r="E743"/>
      <c r="F743"/>
      <c r="G743"/>
      <c r="H743"/>
      <c r="I743"/>
      <c r="J743"/>
      <c r="K743"/>
      <c r="L743"/>
    </row>
    <row r="744" spans="1:12" ht="22.95" customHeight="1" x14ac:dyDescent="0.25">
      <c r="A744"/>
      <c r="B744"/>
      <c r="C744"/>
      <c r="D744"/>
      <c r="E744"/>
      <c r="F744"/>
      <c r="G744"/>
      <c r="H744"/>
      <c r="I744"/>
      <c r="J744"/>
      <c r="K744"/>
      <c r="L744"/>
    </row>
    <row r="745" spans="1:12" ht="22.95" customHeight="1" x14ac:dyDescent="0.25">
      <c r="A745"/>
      <c r="B745"/>
      <c r="C745"/>
      <c r="D745"/>
      <c r="E745"/>
      <c r="F745"/>
      <c r="G745"/>
      <c r="H745"/>
      <c r="I745"/>
      <c r="J745"/>
      <c r="K745"/>
      <c r="L745"/>
    </row>
    <row r="746" spans="1:12" ht="22.95" customHeight="1" x14ac:dyDescent="0.25">
      <c r="A746"/>
      <c r="B746"/>
      <c r="C746"/>
      <c r="D746"/>
      <c r="E746"/>
      <c r="F746"/>
      <c r="G746"/>
      <c r="H746"/>
      <c r="I746"/>
      <c r="J746"/>
      <c r="K746"/>
      <c r="L746"/>
    </row>
    <row r="747" spans="1:12" ht="22.95" customHeight="1" x14ac:dyDescent="0.25">
      <c r="A747"/>
      <c r="B747"/>
      <c r="C747"/>
      <c r="D747"/>
      <c r="E747"/>
      <c r="F747"/>
      <c r="G747"/>
      <c r="H747"/>
      <c r="I747"/>
      <c r="J747"/>
      <c r="K747"/>
      <c r="L747"/>
    </row>
    <row r="748" spans="1:12" ht="22.95" customHeight="1" x14ac:dyDescent="0.25">
      <c r="A748"/>
      <c r="B748"/>
      <c r="C748"/>
      <c r="D748"/>
      <c r="E748"/>
      <c r="F748"/>
      <c r="G748"/>
      <c r="H748"/>
      <c r="I748"/>
      <c r="J748"/>
      <c r="K748"/>
      <c r="L748"/>
    </row>
    <row r="749" spans="1:12" ht="22.95" customHeight="1" x14ac:dyDescent="0.25">
      <c r="A749"/>
      <c r="B749"/>
      <c r="C749"/>
      <c r="D749"/>
      <c r="E749"/>
      <c r="F749"/>
      <c r="G749"/>
      <c r="H749"/>
      <c r="I749"/>
      <c r="J749"/>
      <c r="K749"/>
      <c r="L749"/>
    </row>
    <row r="750" spans="1:12" ht="22.95" customHeight="1" x14ac:dyDescent="0.25">
      <c r="A750"/>
      <c r="B750"/>
      <c r="C750"/>
      <c r="D750"/>
      <c r="E750"/>
      <c r="F750"/>
      <c r="G750"/>
      <c r="H750"/>
      <c r="I750"/>
      <c r="J750"/>
      <c r="K750"/>
      <c r="L750"/>
    </row>
    <row r="751" spans="1:12" ht="22.95" customHeight="1" x14ac:dyDescent="0.25">
      <c r="A751"/>
      <c r="B751"/>
      <c r="C751"/>
      <c r="D751"/>
      <c r="E751"/>
      <c r="F751"/>
      <c r="G751"/>
      <c r="H751"/>
      <c r="I751"/>
      <c r="J751"/>
      <c r="K751"/>
      <c r="L751"/>
    </row>
    <row r="752" spans="1:12" ht="22.95" customHeight="1" x14ac:dyDescent="0.25">
      <c r="A752"/>
      <c r="B752"/>
      <c r="C752"/>
      <c r="D752"/>
      <c r="E752"/>
      <c r="F752"/>
      <c r="G752"/>
      <c r="H752"/>
      <c r="I752"/>
      <c r="J752"/>
      <c r="K752"/>
      <c r="L752"/>
    </row>
    <row r="753" spans="1:12" ht="22.95" customHeight="1" x14ac:dyDescent="0.25">
      <c r="A753"/>
      <c r="B753"/>
      <c r="C753"/>
      <c r="D753"/>
      <c r="E753"/>
      <c r="F753"/>
      <c r="G753"/>
      <c r="H753"/>
      <c r="I753"/>
      <c r="J753"/>
      <c r="K753"/>
      <c r="L753"/>
    </row>
    <row r="754" spans="1:12" ht="22.95" customHeight="1" x14ac:dyDescent="0.25">
      <c r="A754"/>
      <c r="B754"/>
      <c r="C754"/>
      <c r="D754"/>
      <c r="E754"/>
      <c r="F754"/>
      <c r="G754"/>
      <c r="H754"/>
      <c r="I754"/>
      <c r="J754"/>
      <c r="K754"/>
      <c r="L754"/>
    </row>
    <row r="755" spans="1:12" ht="22.95" customHeight="1" x14ac:dyDescent="0.25">
      <c r="A755"/>
      <c r="B755"/>
      <c r="C755"/>
      <c r="D755"/>
      <c r="E755"/>
      <c r="F755"/>
      <c r="G755"/>
      <c r="H755"/>
      <c r="I755"/>
      <c r="J755"/>
      <c r="K755"/>
      <c r="L755"/>
    </row>
    <row r="756" spans="1:12" ht="13.2" customHeight="1" x14ac:dyDescent="0.25">
      <c r="A756"/>
      <c r="B756"/>
      <c r="C756"/>
      <c r="D756"/>
      <c r="E756"/>
      <c r="F756"/>
      <c r="G756"/>
      <c r="H756"/>
      <c r="I756"/>
      <c r="J756"/>
      <c r="K756"/>
      <c r="L756"/>
    </row>
    <row r="757" spans="1:12" ht="13.2" customHeight="1" x14ac:dyDescent="0.25">
      <c r="A757"/>
      <c r="B757"/>
      <c r="C757"/>
      <c r="D757"/>
      <c r="E757"/>
      <c r="F757"/>
      <c r="G757"/>
      <c r="H757"/>
      <c r="I757"/>
      <c r="J757"/>
      <c r="K757"/>
      <c r="L757"/>
    </row>
    <row r="758" spans="1:12" ht="13.2" customHeight="1" x14ac:dyDescent="0.25">
      <c r="A758"/>
      <c r="B758"/>
      <c r="C758"/>
      <c r="D758"/>
      <c r="E758"/>
      <c r="F758"/>
      <c r="G758"/>
      <c r="H758"/>
      <c r="I758"/>
      <c r="J758"/>
      <c r="K758"/>
      <c r="L758"/>
    </row>
    <row r="759" spans="1:12" ht="13.2" customHeight="1" x14ac:dyDescent="0.25">
      <c r="A759"/>
      <c r="B759"/>
      <c r="C759"/>
      <c r="D759"/>
      <c r="E759"/>
      <c r="F759"/>
      <c r="G759"/>
      <c r="H759"/>
      <c r="I759"/>
      <c r="J759"/>
      <c r="K759"/>
      <c r="L759"/>
    </row>
    <row r="760" spans="1:12" ht="13.2" customHeight="1" x14ac:dyDescent="0.25">
      <c r="A760"/>
      <c r="B760"/>
      <c r="C760"/>
      <c r="D760"/>
      <c r="E760"/>
      <c r="F760"/>
      <c r="G760"/>
      <c r="H760"/>
      <c r="I760"/>
      <c r="J760"/>
      <c r="K760"/>
      <c r="L760"/>
    </row>
    <row r="761" spans="1:12" ht="13.2" customHeight="1" x14ac:dyDescent="0.25">
      <c r="A761"/>
      <c r="B761"/>
      <c r="C761"/>
      <c r="D761"/>
      <c r="E761"/>
      <c r="F761"/>
      <c r="G761"/>
      <c r="H761"/>
      <c r="I761"/>
      <c r="J761"/>
      <c r="K761"/>
      <c r="L761"/>
    </row>
    <row r="762" spans="1:12" ht="13.2" customHeight="1" x14ac:dyDescent="0.25">
      <c r="A762"/>
      <c r="B762"/>
      <c r="C762"/>
      <c r="D762"/>
      <c r="E762"/>
      <c r="F762"/>
      <c r="G762"/>
      <c r="H762"/>
      <c r="I762"/>
      <c r="J762"/>
      <c r="K762"/>
      <c r="L762"/>
    </row>
    <row r="763" spans="1:12" ht="13.2" customHeight="1" x14ac:dyDescent="0.25">
      <c r="A763"/>
      <c r="B763"/>
      <c r="C763"/>
      <c r="D763"/>
      <c r="E763"/>
      <c r="F763"/>
      <c r="G763"/>
      <c r="H763"/>
      <c r="I763"/>
      <c r="J763"/>
      <c r="K763"/>
      <c r="L763"/>
    </row>
    <row r="764" spans="1:12" ht="13.2" customHeight="1" x14ac:dyDescent="0.25">
      <c r="A764"/>
      <c r="B764"/>
      <c r="C764"/>
      <c r="D764"/>
      <c r="E764"/>
      <c r="F764"/>
      <c r="G764"/>
      <c r="H764"/>
      <c r="I764"/>
      <c r="J764"/>
      <c r="K764"/>
      <c r="L764"/>
    </row>
    <row r="765" spans="1:12" ht="13.2" customHeight="1" x14ac:dyDescent="0.25">
      <c r="A765"/>
      <c r="B765"/>
      <c r="C765"/>
      <c r="D765"/>
      <c r="E765"/>
      <c r="F765"/>
      <c r="G765"/>
      <c r="H765"/>
      <c r="I765"/>
      <c r="J765"/>
      <c r="K765"/>
      <c r="L765"/>
    </row>
    <row r="766" spans="1:12" ht="13.2" customHeight="1" x14ac:dyDescent="0.25">
      <c r="A766"/>
      <c r="B766"/>
      <c r="C766"/>
      <c r="D766"/>
      <c r="E766"/>
      <c r="F766"/>
      <c r="G766"/>
      <c r="H766"/>
      <c r="I766"/>
      <c r="J766"/>
      <c r="K766"/>
      <c r="L766"/>
    </row>
    <row r="767" spans="1:12" ht="13.2" customHeight="1" x14ac:dyDescent="0.25">
      <c r="A767"/>
      <c r="B767"/>
      <c r="C767"/>
      <c r="D767"/>
      <c r="E767"/>
      <c r="F767"/>
      <c r="G767"/>
      <c r="H767"/>
      <c r="I767"/>
      <c r="J767"/>
      <c r="K767"/>
      <c r="L767"/>
    </row>
    <row r="768" spans="1:12" ht="13.2" customHeight="1" x14ac:dyDescent="0.25">
      <c r="A768"/>
      <c r="B768"/>
      <c r="C768"/>
      <c r="D768"/>
      <c r="E768"/>
      <c r="F768"/>
      <c r="G768"/>
      <c r="H768"/>
      <c r="I768"/>
      <c r="J768"/>
      <c r="K768"/>
      <c r="L768"/>
    </row>
    <row r="769" spans="1:12" ht="13.2" customHeight="1" x14ac:dyDescent="0.25">
      <c r="A769"/>
      <c r="B769"/>
      <c r="C769"/>
      <c r="D769"/>
      <c r="E769"/>
      <c r="F769"/>
      <c r="G769"/>
      <c r="H769"/>
      <c r="I769"/>
      <c r="J769"/>
      <c r="K769"/>
      <c r="L769"/>
    </row>
    <row r="770" spans="1:12" ht="13.2" customHeight="1" x14ac:dyDescent="0.25">
      <c r="A770"/>
      <c r="B770"/>
      <c r="C770"/>
      <c r="D770"/>
      <c r="E770"/>
      <c r="F770"/>
      <c r="G770"/>
      <c r="H770"/>
      <c r="I770"/>
      <c r="J770"/>
      <c r="K770"/>
      <c r="L770"/>
    </row>
    <row r="771" spans="1:12" ht="13.2" customHeight="1" x14ac:dyDescent="0.25">
      <c r="A771"/>
      <c r="B771"/>
      <c r="C771"/>
      <c r="D771"/>
      <c r="E771"/>
      <c r="F771"/>
      <c r="G771"/>
      <c r="H771"/>
      <c r="I771"/>
      <c r="J771"/>
      <c r="K771"/>
      <c r="L771"/>
    </row>
    <row r="772" spans="1:12" ht="13.2" customHeight="1" x14ac:dyDescent="0.25">
      <c r="A772"/>
      <c r="B772"/>
      <c r="C772"/>
      <c r="D772"/>
      <c r="E772"/>
      <c r="F772"/>
      <c r="G772"/>
      <c r="H772"/>
      <c r="I772"/>
      <c r="J772"/>
      <c r="K772"/>
      <c r="L772"/>
    </row>
    <row r="773" spans="1:12" ht="13.2" customHeight="1" x14ac:dyDescent="0.25">
      <c r="A773"/>
      <c r="B773"/>
      <c r="C773"/>
      <c r="D773"/>
      <c r="E773"/>
      <c r="F773"/>
      <c r="G773"/>
      <c r="H773"/>
      <c r="I773"/>
      <c r="J773"/>
      <c r="K773"/>
      <c r="L773"/>
    </row>
    <row r="774" spans="1:12" ht="13.2" customHeight="1" x14ac:dyDescent="0.25">
      <c r="A774"/>
      <c r="B774"/>
      <c r="C774"/>
      <c r="D774"/>
      <c r="E774"/>
      <c r="F774"/>
      <c r="G774"/>
      <c r="H774"/>
      <c r="I774"/>
      <c r="J774"/>
      <c r="K774"/>
      <c r="L774"/>
    </row>
    <row r="775" spans="1:12" ht="13.2" customHeight="1" x14ac:dyDescent="0.25">
      <c r="A775"/>
      <c r="B775"/>
      <c r="C775"/>
      <c r="D775"/>
      <c r="E775"/>
      <c r="F775"/>
      <c r="G775"/>
      <c r="H775"/>
      <c r="I775"/>
      <c r="J775"/>
      <c r="K775"/>
      <c r="L775"/>
    </row>
    <row r="776" spans="1:12" ht="13.2" customHeight="1" x14ac:dyDescent="0.25">
      <c r="A776"/>
      <c r="B776"/>
      <c r="C776"/>
      <c r="D776"/>
      <c r="E776"/>
      <c r="F776"/>
      <c r="G776"/>
      <c r="H776"/>
      <c r="I776"/>
      <c r="J776"/>
      <c r="K776"/>
      <c r="L776"/>
    </row>
    <row r="777" spans="1:12" ht="13.2" customHeight="1" x14ac:dyDescent="0.25">
      <c r="A777"/>
      <c r="B777"/>
      <c r="C777"/>
      <c r="D777"/>
      <c r="E777"/>
      <c r="F777"/>
      <c r="G777"/>
      <c r="H777"/>
      <c r="I777"/>
      <c r="J777"/>
      <c r="K777"/>
      <c r="L777"/>
    </row>
    <row r="778" spans="1:12" ht="13.2" customHeight="1" x14ac:dyDescent="0.25">
      <c r="A778"/>
      <c r="B778"/>
      <c r="C778"/>
      <c r="D778"/>
      <c r="E778"/>
      <c r="F778"/>
      <c r="G778"/>
      <c r="H778"/>
      <c r="I778"/>
      <c r="J778"/>
      <c r="K778"/>
      <c r="L778"/>
    </row>
    <row r="779" spans="1:12" ht="13.2" customHeight="1" x14ac:dyDescent="0.25">
      <c r="A779"/>
      <c r="B779"/>
      <c r="C779"/>
      <c r="D779"/>
      <c r="E779"/>
      <c r="F779"/>
      <c r="G779"/>
      <c r="H779"/>
      <c r="I779"/>
      <c r="J779"/>
      <c r="K779"/>
      <c r="L779"/>
    </row>
    <row r="780" spans="1:12" ht="13.2" customHeight="1" x14ac:dyDescent="0.25">
      <c r="A780"/>
      <c r="B780"/>
      <c r="C780"/>
      <c r="D780"/>
      <c r="E780"/>
      <c r="F780"/>
      <c r="G780"/>
      <c r="H780"/>
      <c r="I780"/>
      <c r="J780"/>
      <c r="K780"/>
      <c r="L780"/>
    </row>
    <row r="781" spans="1:12" ht="13.2" customHeight="1" x14ac:dyDescent="0.25">
      <c r="A781"/>
      <c r="B781"/>
      <c r="C781"/>
      <c r="D781"/>
      <c r="E781"/>
      <c r="F781"/>
      <c r="G781"/>
      <c r="H781"/>
      <c r="I781"/>
      <c r="J781"/>
      <c r="K781"/>
      <c r="L781"/>
    </row>
    <row r="782" spans="1:12" ht="13.2" customHeight="1" x14ac:dyDescent="0.25">
      <c r="A782"/>
      <c r="B782"/>
      <c r="C782"/>
      <c r="D782"/>
      <c r="E782"/>
      <c r="F782"/>
      <c r="G782"/>
      <c r="H782"/>
      <c r="I782"/>
      <c r="J782"/>
      <c r="K782"/>
      <c r="L782"/>
    </row>
    <row r="783" spans="1:12" ht="13.2" customHeight="1" x14ac:dyDescent="0.25">
      <c r="A783"/>
      <c r="B783"/>
      <c r="C783"/>
      <c r="D783"/>
      <c r="E783"/>
      <c r="F783"/>
      <c r="G783"/>
      <c r="H783"/>
      <c r="I783"/>
      <c r="J783"/>
      <c r="K783"/>
      <c r="L783"/>
    </row>
    <row r="784" spans="1:12" ht="13.2" customHeight="1" x14ac:dyDescent="0.25">
      <c r="A784"/>
      <c r="B784"/>
      <c r="C784"/>
      <c r="D784"/>
      <c r="E784"/>
      <c r="F784"/>
      <c r="G784"/>
      <c r="H784"/>
      <c r="I784"/>
      <c r="J784"/>
      <c r="K784"/>
      <c r="L784"/>
    </row>
    <row r="785" spans="1:12" ht="13.2" customHeight="1" x14ac:dyDescent="0.25">
      <c r="A785"/>
      <c r="B785"/>
      <c r="C785"/>
      <c r="D785"/>
      <c r="E785"/>
      <c r="F785"/>
      <c r="G785"/>
      <c r="H785"/>
      <c r="I785"/>
      <c r="J785"/>
      <c r="K785"/>
      <c r="L785"/>
    </row>
    <row r="786" spans="1:12" ht="13.2" customHeight="1" x14ac:dyDescent="0.25">
      <c r="A786"/>
      <c r="B786"/>
      <c r="C786"/>
      <c r="D786"/>
      <c r="E786"/>
      <c r="F786"/>
      <c r="G786"/>
      <c r="H786"/>
      <c r="I786"/>
      <c r="J786"/>
      <c r="K786"/>
      <c r="L786"/>
    </row>
    <row r="787" spans="1:12" ht="13.2" customHeight="1" x14ac:dyDescent="0.25">
      <c r="A787"/>
      <c r="B787"/>
      <c r="C787"/>
      <c r="D787"/>
      <c r="E787"/>
      <c r="F787"/>
      <c r="G787"/>
      <c r="H787"/>
      <c r="I787"/>
      <c r="J787"/>
      <c r="K787"/>
      <c r="L787"/>
    </row>
    <row r="788" spans="1:12" ht="13.2" customHeight="1" x14ac:dyDescent="0.25">
      <c r="A788"/>
      <c r="B788"/>
      <c r="C788"/>
      <c r="D788"/>
      <c r="E788"/>
      <c r="F788"/>
      <c r="G788"/>
      <c r="H788"/>
      <c r="I788"/>
      <c r="J788"/>
      <c r="K788"/>
      <c r="L788"/>
    </row>
    <row r="789" spans="1:12" ht="13.2" customHeight="1" x14ac:dyDescent="0.25">
      <c r="A789"/>
      <c r="B789"/>
      <c r="C789"/>
      <c r="D789"/>
      <c r="E789"/>
      <c r="F789"/>
      <c r="G789"/>
      <c r="H789"/>
      <c r="I789"/>
      <c r="J789"/>
      <c r="K789"/>
      <c r="L789"/>
    </row>
    <row r="790" spans="1:12" ht="13.2" customHeight="1" x14ac:dyDescent="0.25">
      <c r="A790"/>
      <c r="B790"/>
      <c r="C790"/>
      <c r="D790"/>
      <c r="E790"/>
      <c r="F790"/>
      <c r="G790"/>
      <c r="H790"/>
      <c r="I790"/>
      <c r="J790"/>
      <c r="K790"/>
      <c r="L790"/>
    </row>
    <row r="791" spans="1:12" ht="13.2" customHeight="1" x14ac:dyDescent="0.25">
      <c r="A791"/>
      <c r="B791"/>
      <c r="C791"/>
      <c r="D791"/>
      <c r="E791"/>
      <c r="F791"/>
      <c r="G791"/>
      <c r="H791"/>
      <c r="I791"/>
      <c r="J791"/>
      <c r="K791"/>
      <c r="L791"/>
    </row>
    <row r="792" spans="1:12" ht="13.2" customHeight="1" x14ac:dyDescent="0.25">
      <c r="A792"/>
      <c r="B792"/>
      <c r="C792"/>
      <c r="D792"/>
      <c r="E792"/>
      <c r="F792"/>
      <c r="G792"/>
      <c r="H792"/>
      <c r="I792"/>
      <c r="J792"/>
      <c r="K792"/>
      <c r="L792"/>
    </row>
    <row r="793" spans="1:12" ht="13.2" customHeight="1" x14ac:dyDescent="0.25">
      <c r="A793"/>
      <c r="B793"/>
      <c r="C793"/>
      <c r="D793"/>
      <c r="E793"/>
      <c r="F793"/>
      <c r="G793"/>
      <c r="H793"/>
      <c r="I793"/>
      <c r="J793"/>
      <c r="K793"/>
      <c r="L793"/>
    </row>
    <row r="794" spans="1:12" ht="13.2" customHeight="1" x14ac:dyDescent="0.25">
      <c r="A794"/>
      <c r="B794"/>
      <c r="C794"/>
      <c r="D794"/>
      <c r="E794"/>
      <c r="F794"/>
      <c r="G794"/>
      <c r="H794"/>
      <c r="I794"/>
      <c r="J794"/>
      <c r="K794"/>
      <c r="L794"/>
    </row>
    <row r="795" spans="1:12" ht="13.2" customHeight="1" x14ac:dyDescent="0.25">
      <c r="A795"/>
      <c r="B795"/>
      <c r="C795"/>
      <c r="D795"/>
      <c r="E795"/>
      <c r="F795"/>
      <c r="G795"/>
      <c r="H795"/>
      <c r="I795"/>
      <c r="J795"/>
      <c r="K795"/>
      <c r="L795"/>
    </row>
    <row r="796" spans="1:12" ht="13.2" customHeight="1" x14ac:dyDescent="0.25">
      <c r="A796"/>
      <c r="B796"/>
      <c r="C796"/>
      <c r="D796"/>
      <c r="E796"/>
      <c r="F796"/>
      <c r="G796"/>
      <c r="H796"/>
      <c r="I796"/>
      <c r="J796"/>
      <c r="K796"/>
      <c r="L796"/>
    </row>
    <row r="797" spans="1:12" ht="13.2" customHeight="1" x14ac:dyDescent="0.25">
      <c r="A797"/>
      <c r="B797"/>
      <c r="C797"/>
      <c r="D797"/>
      <c r="E797"/>
      <c r="F797"/>
      <c r="G797"/>
      <c r="H797"/>
      <c r="I797"/>
      <c r="J797"/>
      <c r="K797"/>
      <c r="L797"/>
    </row>
    <row r="798" spans="1:12" ht="13.2" customHeight="1" x14ac:dyDescent="0.25">
      <c r="A798"/>
      <c r="B798"/>
      <c r="C798"/>
      <c r="D798"/>
      <c r="E798"/>
      <c r="F798"/>
      <c r="G798"/>
      <c r="H798"/>
      <c r="I798"/>
      <c r="J798"/>
      <c r="K798"/>
      <c r="L798"/>
    </row>
    <row r="799" spans="1:12" ht="13.2" customHeight="1" x14ac:dyDescent="0.25">
      <c r="A799"/>
      <c r="B799"/>
      <c r="C799"/>
      <c r="D799"/>
      <c r="E799"/>
      <c r="F799"/>
      <c r="G799"/>
      <c r="H799"/>
      <c r="I799"/>
      <c r="J799"/>
      <c r="K799"/>
      <c r="L799"/>
    </row>
    <row r="800" spans="1:12" ht="13.2" customHeight="1" x14ac:dyDescent="0.25">
      <c r="A800"/>
      <c r="B800"/>
      <c r="C800"/>
      <c r="D800"/>
      <c r="E800"/>
      <c r="F800"/>
      <c r="G800"/>
      <c r="H800"/>
      <c r="I800"/>
      <c r="J800"/>
      <c r="K800"/>
      <c r="L800"/>
    </row>
    <row r="801" spans="1:12" ht="13.2" customHeight="1" x14ac:dyDescent="0.25">
      <c r="A801"/>
      <c r="B801"/>
      <c r="C801"/>
      <c r="D801"/>
      <c r="E801"/>
      <c r="F801"/>
      <c r="G801"/>
      <c r="H801"/>
      <c r="I801"/>
      <c r="J801"/>
      <c r="K801"/>
      <c r="L801"/>
    </row>
    <row r="802" spans="1:12" ht="13.2" customHeight="1" x14ac:dyDescent="0.25">
      <c r="A802"/>
      <c r="B802"/>
      <c r="C802"/>
      <c r="D802"/>
      <c r="E802"/>
      <c r="F802"/>
      <c r="G802"/>
      <c r="H802"/>
      <c r="I802"/>
      <c r="J802"/>
      <c r="K802"/>
      <c r="L802"/>
    </row>
    <row r="803" spans="1:12" ht="13.2" customHeight="1" x14ac:dyDescent="0.25">
      <c r="A803"/>
      <c r="B803"/>
      <c r="C803"/>
      <c r="D803"/>
      <c r="E803"/>
      <c r="F803"/>
      <c r="G803"/>
      <c r="H803"/>
      <c r="I803"/>
      <c r="J803"/>
      <c r="K803"/>
      <c r="L803"/>
    </row>
    <row r="804" spans="1:12" ht="13.2" customHeight="1" x14ac:dyDescent="0.25">
      <c r="A804"/>
      <c r="B804"/>
      <c r="C804"/>
      <c r="D804"/>
      <c r="E804"/>
      <c r="F804"/>
      <c r="G804"/>
      <c r="H804"/>
      <c r="I804"/>
      <c r="J804"/>
      <c r="K804"/>
      <c r="L804"/>
    </row>
    <row r="805" spans="1:12" ht="13.2" customHeight="1" x14ac:dyDescent="0.25">
      <c r="A805"/>
      <c r="B805"/>
      <c r="C805"/>
      <c r="D805"/>
      <c r="E805"/>
      <c r="F805"/>
      <c r="G805"/>
      <c r="H805"/>
      <c r="I805"/>
      <c r="J805"/>
      <c r="K805"/>
      <c r="L805"/>
    </row>
    <row r="806" spans="1:12" ht="13.2" customHeight="1" x14ac:dyDescent="0.25">
      <c r="A806"/>
      <c r="B806"/>
      <c r="C806"/>
      <c r="D806"/>
      <c r="E806"/>
      <c r="F806"/>
      <c r="G806"/>
      <c r="H806"/>
      <c r="I806"/>
      <c r="J806"/>
      <c r="K806"/>
      <c r="L806"/>
    </row>
    <row r="807" spans="1:12" ht="13.2" customHeight="1" x14ac:dyDescent="0.25">
      <c r="A807"/>
      <c r="B807"/>
      <c r="C807"/>
      <c r="D807"/>
      <c r="E807"/>
      <c r="F807"/>
      <c r="G807"/>
      <c r="H807"/>
      <c r="I807"/>
      <c r="J807"/>
      <c r="K807"/>
      <c r="L807"/>
    </row>
    <row r="808" spans="1:12" ht="13.2" customHeight="1" x14ac:dyDescent="0.25">
      <c r="A808"/>
      <c r="B808"/>
      <c r="C808"/>
      <c r="D808"/>
      <c r="E808"/>
      <c r="F808"/>
      <c r="G808"/>
      <c r="H808"/>
      <c r="I808"/>
      <c r="J808"/>
      <c r="K808"/>
      <c r="L808"/>
    </row>
    <row r="809" spans="1:12" ht="13.2" customHeight="1" x14ac:dyDescent="0.25">
      <c r="A809"/>
      <c r="B809"/>
      <c r="C809"/>
      <c r="D809"/>
      <c r="E809"/>
      <c r="F809"/>
      <c r="G809"/>
      <c r="H809"/>
      <c r="I809"/>
      <c r="J809"/>
      <c r="K809"/>
      <c r="L809"/>
    </row>
    <row r="810" spans="1:12" ht="13.2" customHeight="1" x14ac:dyDescent="0.25">
      <c r="A810"/>
      <c r="B810"/>
      <c r="C810"/>
      <c r="D810"/>
      <c r="E810"/>
      <c r="F810"/>
      <c r="G810"/>
      <c r="H810"/>
      <c r="I810"/>
      <c r="J810"/>
      <c r="K810"/>
      <c r="L810"/>
    </row>
    <row r="811" spans="1:12" ht="13.2" customHeight="1" x14ac:dyDescent="0.25">
      <c r="A811"/>
      <c r="B811"/>
      <c r="C811"/>
      <c r="D811"/>
      <c r="E811"/>
      <c r="F811"/>
      <c r="G811"/>
      <c r="H811"/>
      <c r="I811"/>
      <c r="J811"/>
      <c r="K811"/>
      <c r="L811"/>
    </row>
    <row r="812" spans="1:12" ht="13.2" customHeight="1" x14ac:dyDescent="0.25">
      <c r="A812"/>
      <c r="B812"/>
      <c r="C812"/>
      <c r="D812"/>
      <c r="E812"/>
      <c r="F812"/>
      <c r="G812"/>
      <c r="H812"/>
      <c r="I812"/>
      <c r="J812"/>
      <c r="K812"/>
      <c r="L812"/>
    </row>
    <row r="813" spans="1:12" ht="13.2" customHeight="1" x14ac:dyDescent="0.25">
      <c r="A813"/>
      <c r="B813"/>
      <c r="C813"/>
      <c r="D813"/>
      <c r="E813"/>
      <c r="F813"/>
      <c r="G813"/>
      <c r="H813"/>
      <c r="I813"/>
      <c r="J813"/>
      <c r="K813"/>
      <c r="L813"/>
    </row>
    <row r="814" spans="1:12" ht="13.2" customHeight="1" x14ac:dyDescent="0.25">
      <c r="A814"/>
      <c r="B814"/>
      <c r="C814"/>
      <c r="D814"/>
      <c r="E814"/>
      <c r="F814"/>
      <c r="G814"/>
      <c r="H814"/>
      <c r="I814"/>
      <c r="J814"/>
      <c r="K814"/>
      <c r="L814"/>
    </row>
    <row r="815" spans="1:12" ht="13.2" customHeight="1" x14ac:dyDescent="0.25">
      <c r="A815"/>
      <c r="B815"/>
      <c r="C815"/>
      <c r="D815"/>
      <c r="E815"/>
      <c r="F815"/>
      <c r="G815"/>
      <c r="H815"/>
      <c r="I815"/>
      <c r="J815"/>
      <c r="K815"/>
      <c r="L815"/>
    </row>
    <row r="816" spans="1:12" ht="13.2" customHeight="1" x14ac:dyDescent="0.25">
      <c r="A816"/>
      <c r="B816"/>
      <c r="C816"/>
      <c r="D816"/>
      <c r="E816"/>
      <c r="F816"/>
      <c r="G816"/>
      <c r="H816"/>
      <c r="I816"/>
      <c r="J816"/>
      <c r="K816"/>
      <c r="L816"/>
    </row>
    <row r="817" spans="1:12" ht="13.2" customHeight="1" x14ac:dyDescent="0.25">
      <c r="A817"/>
      <c r="B817"/>
      <c r="C817"/>
      <c r="D817"/>
      <c r="E817"/>
      <c r="F817"/>
      <c r="G817"/>
      <c r="H817"/>
      <c r="I817"/>
      <c r="J817"/>
      <c r="K817"/>
      <c r="L817"/>
    </row>
    <row r="818" spans="1:12" ht="13.2" customHeight="1" x14ac:dyDescent="0.25">
      <c r="A818"/>
      <c r="B818"/>
      <c r="C818"/>
      <c r="D818"/>
      <c r="E818"/>
      <c r="F818"/>
      <c r="G818"/>
      <c r="H818"/>
      <c r="I818"/>
      <c r="J818"/>
      <c r="K818"/>
      <c r="L818"/>
    </row>
    <row r="819" spans="1:12" ht="13.2" customHeight="1" x14ac:dyDescent="0.25">
      <c r="A819"/>
      <c r="B819"/>
      <c r="C819"/>
      <c r="D819"/>
      <c r="E819"/>
      <c r="F819"/>
      <c r="G819"/>
      <c r="H819"/>
      <c r="I819"/>
      <c r="J819"/>
      <c r="K819"/>
      <c r="L819"/>
    </row>
    <row r="820" spans="1:12" ht="13.2" customHeight="1" x14ac:dyDescent="0.25">
      <c r="A820"/>
      <c r="B820"/>
      <c r="C820"/>
      <c r="D820"/>
      <c r="E820"/>
      <c r="F820"/>
      <c r="G820"/>
      <c r="H820"/>
      <c r="I820"/>
      <c r="J820"/>
      <c r="K820"/>
      <c r="L820"/>
    </row>
    <row r="821" spans="1:12" ht="13.2" customHeight="1" x14ac:dyDescent="0.25">
      <c r="A821"/>
      <c r="B821"/>
      <c r="C821"/>
      <c r="D821"/>
      <c r="E821"/>
      <c r="F821"/>
      <c r="G821"/>
      <c r="H821"/>
      <c r="I821"/>
      <c r="J821"/>
      <c r="K821"/>
      <c r="L821"/>
    </row>
    <row r="822" spans="1:12" ht="13.2" customHeight="1" x14ac:dyDescent="0.25">
      <c r="A822"/>
      <c r="B822"/>
      <c r="C822"/>
      <c r="D822"/>
      <c r="E822"/>
      <c r="F822"/>
      <c r="G822"/>
      <c r="H822"/>
      <c r="I822"/>
      <c r="J822"/>
      <c r="K822"/>
      <c r="L822"/>
    </row>
    <row r="823" spans="1:12" ht="13.2" customHeight="1" x14ac:dyDescent="0.25">
      <c r="A823"/>
      <c r="B823"/>
      <c r="C823"/>
      <c r="D823"/>
      <c r="E823"/>
      <c r="F823"/>
      <c r="G823"/>
      <c r="H823"/>
      <c r="I823"/>
      <c r="J823"/>
      <c r="K823"/>
      <c r="L823"/>
    </row>
    <row r="824" spans="1:12" ht="13.2" customHeight="1" x14ac:dyDescent="0.25">
      <c r="A824"/>
      <c r="B824"/>
      <c r="C824"/>
      <c r="D824"/>
      <c r="E824"/>
      <c r="F824"/>
      <c r="G824"/>
      <c r="H824"/>
      <c r="I824"/>
      <c r="J824"/>
      <c r="K824"/>
      <c r="L824"/>
    </row>
    <row r="825" spans="1:12" ht="13.2" customHeight="1" x14ac:dyDescent="0.25">
      <c r="A825"/>
      <c r="B825"/>
      <c r="C825"/>
      <c r="D825"/>
      <c r="E825"/>
      <c r="F825"/>
      <c r="G825"/>
      <c r="H825"/>
      <c r="I825"/>
      <c r="J825"/>
      <c r="K825"/>
      <c r="L825"/>
    </row>
    <row r="826" spans="1:12" ht="13.2" customHeight="1" x14ac:dyDescent="0.25">
      <c r="A826"/>
      <c r="B826"/>
      <c r="C826"/>
      <c r="D826"/>
      <c r="E826"/>
      <c r="F826"/>
      <c r="G826"/>
      <c r="H826"/>
      <c r="I826"/>
      <c r="J826"/>
      <c r="K826"/>
      <c r="L826"/>
    </row>
    <row r="827" spans="1:12" ht="13.2" customHeight="1" x14ac:dyDescent="0.25">
      <c r="A827"/>
      <c r="B827"/>
      <c r="C827"/>
      <c r="D827"/>
      <c r="E827"/>
      <c r="F827"/>
      <c r="G827"/>
      <c r="H827"/>
      <c r="I827"/>
      <c r="J827"/>
      <c r="K827"/>
      <c r="L827"/>
    </row>
    <row r="828" spans="1:12" ht="13.2" customHeight="1" x14ac:dyDescent="0.25">
      <c r="A828"/>
      <c r="B828"/>
      <c r="C828"/>
      <c r="D828"/>
      <c r="E828"/>
      <c r="F828"/>
      <c r="G828"/>
      <c r="H828"/>
      <c r="I828"/>
      <c r="J828"/>
      <c r="K828"/>
      <c r="L828"/>
    </row>
    <row r="829" spans="1:12" ht="13.2" customHeight="1" x14ac:dyDescent="0.25">
      <c r="A829"/>
      <c r="B829"/>
      <c r="C829"/>
      <c r="D829"/>
      <c r="E829"/>
      <c r="F829"/>
      <c r="G829"/>
      <c r="H829"/>
      <c r="I829"/>
      <c r="J829"/>
      <c r="K829"/>
      <c r="L829"/>
    </row>
    <row r="830" spans="1:12" ht="13.2" customHeight="1" x14ac:dyDescent="0.25">
      <c r="A830"/>
      <c r="B830"/>
      <c r="C830"/>
      <c r="D830"/>
      <c r="E830"/>
      <c r="F830"/>
      <c r="G830"/>
      <c r="H830"/>
      <c r="I830"/>
      <c r="J830"/>
      <c r="K830"/>
      <c r="L830"/>
    </row>
    <row r="831" spans="1:12" ht="13.2" customHeight="1" x14ac:dyDescent="0.25">
      <c r="A831"/>
      <c r="B831"/>
      <c r="C831"/>
      <c r="D831"/>
      <c r="E831"/>
      <c r="F831"/>
      <c r="G831"/>
      <c r="H831"/>
      <c r="I831"/>
      <c r="J831"/>
      <c r="K831"/>
      <c r="L831"/>
    </row>
    <row r="832" spans="1:12" ht="13.2" customHeight="1" x14ac:dyDescent="0.25">
      <c r="A832"/>
      <c r="B832"/>
      <c r="C832"/>
      <c r="D832"/>
      <c r="E832"/>
      <c r="F832"/>
      <c r="G832"/>
      <c r="H832"/>
      <c r="I832"/>
      <c r="J832"/>
      <c r="K832"/>
      <c r="L832"/>
    </row>
    <row r="833" spans="1:12" ht="13.2" customHeight="1" x14ac:dyDescent="0.25">
      <c r="A833"/>
      <c r="B833"/>
      <c r="C833"/>
      <c r="D833"/>
      <c r="E833"/>
      <c r="F833"/>
      <c r="G833"/>
      <c r="H833"/>
      <c r="I833"/>
      <c r="J833"/>
      <c r="K833"/>
      <c r="L833"/>
    </row>
    <row r="834" spans="1:12" ht="13.2" customHeight="1" x14ac:dyDescent="0.25">
      <c r="A834"/>
      <c r="B834"/>
      <c r="C834"/>
      <c r="D834"/>
      <c r="E834"/>
      <c r="F834"/>
      <c r="G834"/>
      <c r="H834"/>
      <c r="I834"/>
      <c r="J834"/>
      <c r="K834"/>
      <c r="L834"/>
    </row>
    <row r="835" spans="1:12" ht="13.2" customHeight="1" x14ac:dyDescent="0.25">
      <c r="A835"/>
      <c r="B835"/>
      <c r="C835"/>
      <c r="D835"/>
      <c r="E835"/>
      <c r="F835"/>
      <c r="G835"/>
      <c r="H835"/>
      <c r="I835"/>
      <c r="J835"/>
      <c r="K835"/>
      <c r="L835"/>
    </row>
    <row r="836" spans="1:12" ht="13.2" customHeight="1" x14ac:dyDescent="0.25">
      <c r="A836"/>
      <c r="B836"/>
      <c r="C836"/>
      <c r="D836"/>
      <c r="E836"/>
      <c r="F836"/>
      <c r="G836"/>
      <c r="H836"/>
      <c r="I836"/>
      <c r="J836"/>
      <c r="K836"/>
      <c r="L836"/>
    </row>
    <row r="837" spans="1:12" ht="13.2" customHeight="1" x14ac:dyDescent="0.25">
      <c r="A837"/>
      <c r="B837"/>
      <c r="C837"/>
      <c r="D837"/>
      <c r="E837"/>
      <c r="F837"/>
      <c r="G837"/>
      <c r="H837"/>
      <c r="I837"/>
      <c r="J837"/>
      <c r="K837"/>
      <c r="L837"/>
    </row>
    <row r="838" spans="1:12" ht="13.2" customHeight="1" x14ac:dyDescent="0.25">
      <c r="A838"/>
      <c r="B838"/>
      <c r="C838"/>
      <c r="D838"/>
      <c r="E838"/>
      <c r="F838"/>
      <c r="G838"/>
      <c r="H838"/>
      <c r="I838"/>
      <c r="J838"/>
      <c r="K838"/>
      <c r="L838"/>
    </row>
    <row r="839" spans="1:12" ht="13.2" customHeight="1" x14ac:dyDescent="0.25">
      <c r="A839"/>
      <c r="B839"/>
      <c r="C839"/>
      <c r="D839"/>
      <c r="E839"/>
      <c r="F839"/>
      <c r="G839"/>
      <c r="H839"/>
      <c r="I839"/>
      <c r="J839"/>
      <c r="K839"/>
      <c r="L839"/>
    </row>
    <row r="840" spans="1:12" ht="13.2" customHeight="1" x14ac:dyDescent="0.25">
      <c r="A840"/>
      <c r="B840"/>
      <c r="C840"/>
      <c r="D840"/>
      <c r="E840"/>
      <c r="F840"/>
      <c r="G840"/>
      <c r="H840"/>
      <c r="I840"/>
      <c r="J840"/>
      <c r="K840"/>
      <c r="L840"/>
    </row>
    <row r="841" spans="1:12" ht="13.2" customHeight="1" x14ac:dyDescent="0.25">
      <c r="A841"/>
      <c r="B841"/>
      <c r="C841"/>
      <c r="D841"/>
      <c r="E841"/>
      <c r="F841"/>
      <c r="G841"/>
      <c r="H841"/>
      <c r="I841"/>
      <c r="J841"/>
      <c r="K841"/>
      <c r="L841"/>
    </row>
    <row r="842" spans="1:12" ht="13.2" customHeight="1" x14ac:dyDescent="0.25">
      <c r="A842"/>
      <c r="B842"/>
      <c r="C842"/>
      <c r="D842"/>
      <c r="E842"/>
      <c r="F842"/>
      <c r="G842"/>
      <c r="H842"/>
      <c r="I842"/>
      <c r="J842"/>
      <c r="K842"/>
      <c r="L842"/>
    </row>
    <row r="843" spans="1:12" ht="13.2" customHeight="1" x14ac:dyDescent="0.25">
      <c r="A843"/>
      <c r="B843"/>
      <c r="C843"/>
      <c r="D843"/>
      <c r="E843"/>
      <c r="F843"/>
      <c r="G843"/>
      <c r="H843"/>
      <c r="I843"/>
      <c r="J843"/>
      <c r="K843"/>
      <c r="L843"/>
    </row>
    <row r="844" spans="1:12" ht="13.2" customHeight="1" x14ac:dyDescent="0.25">
      <c r="A844"/>
      <c r="B844"/>
      <c r="C844"/>
      <c r="D844"/>
      <c r="E844"/>
      <c r="F844"/>
      <c r="G844"/>
      <c r="H844"/>
      <c r="I844"/>
      <c r="J844"/>
      <c r="K844"/>
      <c r="L844"/>
    </row>
    <row r="845" spans="1:12" ht="13.2" customHeight="1" x14ac:dyDescent="0.25">
      <c r="A845"/>
      <c r="B845"/>
      <c r="C845"/>
      <c r="D845"/>
      <c r="E845"/>
      <c r="F845"/>
      <c r="G845"/>
      <c r="H845"/>
      <c r="I845"/>
      <c r="J845"/>
      <c r="K845"/>
      <c r="L845"/>
    </row>
    <row r="846" spans="1:12" ht="13.2" customHeight="1" x14ac:dyDescent="0.25">
      <c r="A846"/>
      <c r="B846"/>
      <c r="C846"/>
      <c r="D846"/>
      <c r="E846"/>
      <c r="F846"/>
      <c r="G846"/>
      <c r="H846"/>
      <c r="I846"/>
      <c r="J846"/>
      <c r="K846"/>
      <c r="L846"/>
    </row>
    <row r="847" spans="1:12" ht="13.2" customHeight="1" x14ac:dyDescent="0.25">
      <c r="A847"/>
      <c r="B847"/>
      <c r="C847"/>
      <c r="D847"/>
      <c r="E847"/>
      <c r="F847"/>
      <c r="G847"/>
      <c r="H847"/>
      <c r="I847"/>
      <c r="J847"/>
      <c r="K847"/>
      <c r="L847"/>
    </row>
    <row r="848" spans="1:12" ht="13.2" customHeight="1" x14ac:dyDescent="0.25">
      <c r="A848"/>
      <c r="B848"/>
      <c r="C848"/>
      <c r="D848"/>
      <c r="E848"/>
      <c r="F848"/>
      <c r="G848"/>
      <c r="H848"/>
      <c r="I848"/>
      <c r="J848"/>
      <c r="K848"/>
      <c r="L848"/>
    </row>
    <row r="849" spans="1:12" ht="13.2" customHeight="1" x14ac:dyDescent="0.25">
      <c r="A849"/>
      <c r="B849"/>
      <c r="C849"/>
      <c r="D849"/>
      <c r="E849"/>
      <c r="F849"/>
      <c r="G849"/>
      <c r="H849"/>
      <c r="I849"/>
      <c r="J849"/>
      <c r="K849"/>
      <c r="L849"/>
    </row>
    <row r="850" spans="1:12" ht="13.2" customHeight="1" x14ac:dyDescent="0.25">
      <c r="A850"/>
      <c r="B850"/>
      <c r="C850"/>
      <c r="D850"/>
      <c r="E850"/>
      <c r="F850"/>
      <c r="G850"/>
      <c r="H850"/>
      <c r="I850"/>
      <c r="J850"/>
      <c r="K850"/>
      <c r="L850"/>
    </row>
    <row r="851" spans="1:12" ht="13.2" customHeight="1" x14ac:dyDescent="0.25">
      <c r="A851"/>
      <c r="B851"/>
      <c r="C851"/>
      <c r="D851"/>
      <c r="E851"/>
      <c r="F851"/>
      <c r="G851"/>
      <c r="H851"/>
      <c r="I851"/>
      <c r="J851"/>
      <c r="K851"/>
      <c r="L851"/>
    </row>
    <row r="852" spans="1:12" ht="13.2" customHeight="1" x14ac:dyDescent="0.25">
      <c r="A852"/>
      <c r="B852"/>
      <c r="C852"/>
      <c r="D852"/>
      <c r="E852"/>
      <c r="F852"/>
      <c r="G852"/>
      <c r="H852"/>
      <c r="I852"/>
      <c r="J852"/>
      <c r="K852"/>
      <c r="L852"/>
    </row>
    <row r="853" spans="1:12" ht="13.2" customHeight="1" x14ac:dyDescent="0.25">
      <c r="A853"/>
      <c r="B853"/>
      <c r="C853"/>
      <c r="D853"/>
      <c r="E853"/>
      <c r="F853"/>
      <c r="G853"/>
      <c r="H853"/>
      <c r="I853"/>
      <c r="J853"/>
      <c r="K853"/>
      <c r="L853"/>
    </row>
    <row r="854" spans="1:12" ht="13.2" customHeight="1" x14ac:dyDescent="0.25">
      <c r="A854"/>
      <c r="B854"/>
      <c r="C854"/>
      <c r="D854"/>
      <c r="E854"/>
      <c r="F854"/>
      <c r="G854"/>
      <c r="H854"/>
      <c r="I854"/>
      <c r="J854"/>
      <c r="K854"/>
      <c r="L854"/>
    </row>
    <row r="855" spans="1:12" ht="13.2" customHeight="1" x14ac:dyDescent="0.25">
      <c r="A855"/>
      <c r="B855"/>
      <c r="C855"/>
      <c r="D855"/>
      <c r="E855"/>
      <c r="F855"/>
      <c r="G855"/>
      <c r="H855"/>
      <c r="I855"/>
      <c r="J855"/>
      <c r="K855"/>
      <c r="L855"/>
    </row>
    <row r="856" spans="1:12" ht="13.2" customHeight="1" x14ac:dyDescent="0.25">
      <c r="A856"/>
      <c r="B856"/>
      <c r="C856"/>
      <c r="D856"/>
      <c r="E856"/>
      <c r="F856"/>
      <c r="G856"/>
      <c r="H856"/>
      <c r="I856"/>
      <c r="J856"/>
      <c r="K856"/>
      <c r="L856"/>
    </row>
    <row r="857" spans="1:12" ht="13.2" customHeight="1" x14ac:dyDescent="0.25">
      <c r="A857"/>
      <c r="B857"/>
      <c r="C857"/>
      <c r="D857"/>
      <c r="E857"/>
      <c r="F857"/>
      <c r="G857"/>
      <c r="H857"/>
      <c r="I857"/>
      <c r="J857"/>
      <c r="K857"/>
      <c r="L857"/>
    </row>
    <row r="858" spans="1:12" ht="13.2" customHeight="1" x14ac:dyDescent="0.25">
      <c r="A858"/>
      <c r="B858"/>
      <c r="C858"/>
      <c r="D858"/>
      <c r="E858"/>
      <c r="F858"/>
      <c r="G858"/>
      <c r="H858"/>
      <c r="I858"/>
      <c r="J858"/>
      <c r="K858"/>
      <c r="L858"/>
    </row>
    <row r="859" spans="1:12" ht="13.2" customHeight="1" x14ac:dyDescent="0.25">
      <c r="A859"/>
      <c r="B859"/>
      <c r="C859"/>
      <c r="D859"/>
      <c r="E859"/>
      <c r="F859"/>
      <c r="G859"/>
      <c r="H859"/>
      <c r="I859"/>
      <c r="J859"/>
      <c r="K859"/>
      <c r="L859"/>
    </row>
    <row r="860" spans="1:12" ht="13.2" customHeight="1" x14ac:dyDescent="0.25">
      <c r="A860"/>
      <c r="B860"/>
      <c r="C860"/>
      <c r="D860"/>
      <c r="E860"/>
      <c r="F860"/>
      <c r="G860"/>
      <c r="H860"/>
      <c r="I860"/>
      <c r="J860"/>
      <c r="K860"/>
      <c r="L860"/>
    </row>
    <row r="861" spans="1:12" ht="13.2" customHeight="1" x14ac:dyDescent="0.25">
      <c r="A861"/>
      <c r="B861"/>
      <c r="C861"/>
      <c r="D861"/>
      <c r="E861"/>
      <c r="F861"/>
      <c r="G861"/>
      <c r="H861"/>
      <c r="I861"/>
      <c r="J861"/>
      <c r="K861"/>
      <c r="L861"/>
    </row>
    <row r="862" spans="1:12" ht="13.2" customHeight="1" x14ac:dyDescent="0.25">
      <c r="A862"/>
      <c r="B862"/>
      <c r="C862"/>
      <c r="D862"/>
      <c r="E862"/>
      <c r="F862"/>
      <c r="G862"/>
      <c r="H862"/>
      <c r="I862"/>
      <c r="J862"/>
      <c r="K862"/>
      <c r="L862"/>
    </row>
    <row r="863" spans="1:12" ht="13.2" customHeight="1" x14ac:dyDescent="0.25">
      <c r="A863"/>
      <c r="B863"/>
      <c r="C863"/>
      <c r="D863"/>
      <c r="E863"/>
      <c r="F863"/>
      <c r="G863"/>
      <c r="H863"/>
      <c r="I863"/>
      <c r="J863"/>
      <c r="K863"/>
      <c r="L863"/>
    </row>
    <row r="864" spans="1:12" ht="13.2" customHeight="1" x14ac:dyDescent="0.25">
      <c r="A864"/>
      <c r="B864"/>
      <c r="C864"/>
      <c r="D864"/>
      <c r="E864"/>
      <c r="F864"/>
      <c r="G864"/>
      <c r="H864"/>
      <c r="I864"/>
      <c r="J864"/>
      <c r="K864"/>
      <c r="L864"/>
    </row>
    <row r="865" spans="1:12" ht="13.2" customHeight="1" x14ac:dyDescent="0.25">
      <c r="A865"/>
      <c r="B865"/>
      <c r="C865"/>
      <c r="D865"/>
      <c r="E865"/>
      <c r="F865"/>
      <c r="G865"/>
      <c r="H865"/>
      <c r="I865"/>
      <c r="J865"/>
      <c r="K865"/>
      <c r="L865"/>
    </row>
    <row r="866" spans="1:12" ht="13.2" customHeight="1" x14ac:dyDescent="0.25">
      <c r="A866"/>
      <c r="B866"/>
      <c r="C866"/>
      <c r="D866"/>
      <c r="E866"/>
      <c r="F866"/>
      <c r="G866"/>
      <c r="H866"/>
      <c r="I866"/>
      <c r="J866"/>
      <c r="K866"/>
      <c r="L866"/>
    </row>
    <row r="867" spans="1:12" ht="13.2" customHeight="1" x14ac:dyDescent="0.25">
      <c r="A867"/>
      <c r="B867"/>
      <c r="C867"/>
      <c r="D867"/>
      <c r="E867"/>
      <c r="F867"/>
      <c r="G867"/>
      <c r="H867"/>
      <c r="I867"/>
      <c r="J867"/>
      <c r="K867"/>
      <c r="L867"/>
    </row>
    <row r="868" spans="1:12" ht="13.2" customHeight="1" x14ac:dyDescent="0.25">
      <c r="A868"/>
      <c r="B868"/>
      <c r="C868"/>
      <c r="D868"/>
      <c r="E868"/>
      <c r="F868"/>
      <c r="G868"/>
      <c r="H868"/>
      <c r="I868"/>
      <c r="J868"/>
      <c r="K868"/>
      <c r="L868"/>
    </row>
    <row r="869" spans="1:12" ht="13.2" customHeight="1" x14ac:dyDescent="0.25">
      <c r="A869"/>
      <c r="B869"/>
      <c r="C869"/>
      <c r="D869"/>
      <c r="E869"/>
      <c r="F869"/>
      <c r="G869"/>
      <c r="H869"/>
      <c r="I869"/>
      <c r="J869"/>
      <c r="K869"/>
      <c r="L869"/>
    </row>
    <row r="870" spans="1:12" ht="13.2" customHeight="1" x14ac:dyDescent="0.25">
      <c r="A870"/>
      <c r="B870"/>
      <c r="C870"/>
      <c r="D870"/>
      <c r="E870"/>
      <c r="F870"/>
      <c r="G870"/>
      <c r="H870"/>
      <c r="I870"/>
      <c r="J870"/>
      <c r="K870"/>
      <c r="L870"/>
    </row>
    <row r="871" spans="1:12" ht="13.2" customHeight="1" x14ac:dyDescent="0.25">
      <c r="A871"/>
      <c r="B871"/>
      <c r="C871"/>
      <c r="D871"/>
      <c r="E871"/>
      <c r="F871"/>
      <c r="G871"/>
      <c r="H871"/>
      <c r="I871"/>
      <c r="J871"/>
      <c r="K871"/>
      <c r="L871"/>
    </row>
    <row r="872" spans="1:12" ht="13.2" customHeight="1" x14ac:dyDescent="0.25">
      <c r="A872"/>
      <c r="B872"/>
      <c r="C872"/>
      <c r="D872"/>
      <c r="E872"/>
      <c r="F872"/>
      <c r="G872"/>
      <c r="H872"/>
      <c r="I872"/>
      <c r="J872"/>
      <c r="K872"/>
      <c r="L872"/>
    </row>
    <row r="873" spans="1:12" ht="13.2" customHeight="1" x14ac:dyDescent="0.25">
      <c r="A873"/>
      <c r="B873"/>
      <c r="C873"/>
      <c r="D873"/>
      <c r="E873"/>
      <c r="F873"/>
      <c r="G873"/>
      <c r="H873"/>
      <c r="I873"/>
      <c r="J873"/>
      <c r="K873"/>
      <c r="L873"/>
    </row>
    <row r="874" spans="1:12" ht="13.2" customHeight="1" x14ac:dyDescent="0.25">
      <c r="A874"/>
      <c r="B874"/>
      <c r="C874"/>
      <c r="D874"/>
      <c r="E874"/>
      <c r="F874"/>
      <c r="G874"/>
      <c r="H874"/>
      <c r="I874"/>
      <c r="J874"/>
      <c r="K874"/>
      <c r="L874"/>
    </row>
    <row r="875" spans="1:12" ht="13.2" customHeight="1" x14ac:dyDescent="0.25">
      <c r="A875"/>
      <c r="B875"/>
      <c r="C875"/>
      <c r="D875"/>
      <c r="E875"/>
      <c r="F875"/>
      <c r="G875"/>
      <c r="H875"/>
      <c r="I875"/>
      <c r="J875"/>
      <c r="K875"/>
      <c r="L875"/>
    </row>
    <row r="876" spans="1:12" ht="13.2" customHeight="1" x14ac:dyDescent="0.25">
      <c r="A876"/>
      <c r="B876"/>
      <c r="C876"/>
      <c r="D876"/>
      <c r="E876"/>
      <c r="F876"/>
      <c r="G876"/>
      <c r="H876"/>
      <c r="I876"/>
      <c r="J876"/>
      <c r="K876"/>
      <c r="L876"/>
    </row>
    <row r="877" spans="1:12" ht="13.2" customHeight="1" x14ac:dyDescent="0.25">
      <c r="A877"/>
      <c r="B877"/>
      <c r="C877"/>
      <c r="D877"/>
      <c r="E877"/>
      <c r="F877"/>
      <c r="G877"/>
      <c r="H877"/>
      <c r="I877"/>
      <c r="J877"/>
      <c r="K877"/>
      <c r="L877"/>
    </row>
    <row r="878" spans="1:12" ht="13.2" customHeight="1" x14ac:dyDescent="0.25">
      <c r="A878"/>
      <c r="B878"/>
      <c r="C878"/>
      <c r="D878"/>
      <c r="E878"/>
      <c r="F878"/>
      <c r="G878"/>
      <c r="H878"/>
      <c r="I878"/>
      <c r="J878"/>
      <c r="K878"/>
      <c r="L878"/>
    </row>
    <row r="879" spans="1:12" ht="13.2" customHeight="1" x14ac:dyDescent="0.25">
      <c r="A879"/>
      <c r="B879"/>
      <c r="C879"/>
      <c r="D879"/>
      <c r="E879"/>
      <c r="F879"/>
      <c r="G879"/>
      <c r="H879"/>
      <c r="I879"/>
      <c r="J879"/>
      <c r="K879"/>
      <c r="L879"/>
    </row>
    <row r="880" spans="1:12" ht="13.2" customHeight="1" x14ac:dyDescent="0.25">
      <c r="A880"/>
      <c r="B880"/>
      <c r="C880"/>
      <c r="D880"/>
      <c r="E880"/>
      <c r="F880"/>
      <c r="G880"/>
      <c r="H880"/>
      <c r="I880"/>
      <c r="J880"/>
      <c r="K880"/>
      <c r="L880"/>
    </row>
    <row r="881" spans="1:12" ht="13.2" customHeight="1" x14ac:dyDescent="0.25">
      <c r="A881"/>
      <c r="B881"/>
      <c r="C881"/>
      <c r="D881"/>
      <c r="E881"/>
      <c r="F881"/>
      <c r="G881"/>
      <c r="H881"/>
      <c r="I881"/>
      <c r="J881"/>
      <c r="K881"/>
      <c r="L881"/>
    </row>
    <row r="882" spans="1:12" ht="13.2" customHeight="1" x14ac:dyDescent="0.25">
      <c r="A882"/>
      <c r="B882"/>
      <c r="C882"/>
      <c r="D882"/>
      <c r="E882"/>
      <c r="F882"/>
      <c r="G882"/>
      <c r="H882"/>
      <c r="I882"/>
      <c r="J882"/>
      <c r="K882"/>
      <c r="L882"/>
    </row>
    <row r="883" spans="1:12" ht="13.2" customHeight="1" x14ac:dyDescent="0.25">
      <c r="A883"/>
      <c r="B883"/>
      <c r="C883"/>
      <c r="D883"/>
      <c r="E883"/>
      <c r="F883"/>
      <c r="G883"/>
      <c r="H883"/>
      <c r="I883"/>
      <c r="J883"/>
      <c r="K883"/>
      <c r="L883"/>
    </row>
    <row r="884" spans="1:12" ht="13.2" customHeight="1" x14ac:dyDescent="0.25">
      <c r="A884"/>
      <c r="B884"/>
      <c r="C884"/>
      <c r="D884"/>
      <c r="E884"/>
      <c r="F884"/>
      <c r="G884"/>
      <c r="H884"/>
      <c r="I884"/>
      <c r="J884"/>
      <c r="K884"/>
      <c r="L884"/>
    </row>
    <row r="885" spans="1:12" ht="13.2" customHeight="1" x14ac:dyDescent="0.25">
      <c r="A885"/>
      <c r="B885"/>
      <c r="C885"/>
      <c r="D885"/>
      <c r="E885"/>
      <c r="F885"/>
      <c r="G885"/>
      <c r="H885"/>
      <c r="I885"/>
      <c r="J885"/>
      <c r="K885"/>
      <c r="L885"/>
    </row>
    <row r="886" spans="1:12" ht="13.2" customHeight="1" x14ac:dyDescent="0.25">
      <c r="A886"/>
      <c r="B886"/>
      <c r="C886"/>
      <c r="D886"/>
      <c r="E886"/>
      <c r="F886"/>
      <c r="G886"/>
      <c r="H886"/>
      <c r="I886"/>
      <c r="J886"/>
      <c r="K886"/>
      <c r="L886"/>
    </row>
    <row r="887" spans="1:12" ht="13.2" customHeight="1" x14ac:dyDescent="0.25">
      <c r="A887"/>
      <c r="B887"/>
      <c r="C887"/>
      <c r="D887"/>
      <c r="E887"/>
      <c r="F887"/>
      <c r="G887"/>
      <c r="H887"/>
      <c r="I887"/>
      <c r="J887"/>
      <c r="K887"/>
      <c r="L887"/>
    </row>
    <row r="888" spans="1:12" ht="13.2" customHeight="1" x14ac:dyDescent="0.25">
      <c r="A888"/>
      <c r="B888"/>
      <c r="C888"/>
      <c r="D888"/>
      <c r="E888"/>
      <c r="F888"/>
      <c r="G888"/>
      <c r="H888"/>
      <c r="I888"/>
      <c r="J888"/>
      <c r="K888"/>
      <c r="L888"/>
    </row>
    <row r="889" spans="1:12" ht="13.2" customHeight="1" x14ac:dyDescent="0.25">
      <c r="A889"/>
      <c r="B889"/>
      <c r="C889"/>
      <c r="D889"/>
      <c r="E889"/>
      <c r="F889"/>
      <c r="G889"/>
      <c r="H889"/>
      <c r="I889"/>
      <c r="J889"/>
      <c r="K889"/>
      <c r="L889"/>
    </row>
    <row r="890" spans="1:12" ht="13.2" customHeight="1" x14ac:dyDescent="0.25">
      <c r="A890"/>
      <c r="B890"/>
      <c r="C890"/>
      <c r="D890"/>
      <c r="E890"/>
      <c r="F890"/>
      <c r="G890"/>
      <c r="H890"/>
      <c r="I890"/>
      <c r="J890"/>
      <c r="K890"/>
      <c r="L890"/>
    </row>
    <row r="891" spans="1:12" ht="13.2" customHeight="1" x14ac:dyDescent="0.25">
      <c r="A891"/>
      <c r="B891"/>
      <c r="C891"/>
      <c r="D891"/>
      <c r="E891"/>
      <c r="F891"/>
      <c r="G891"/>
      <c r="H891"/>
      <c r="I891"/>
      <c r="J891"/>
      <c r="K891"/>
      <c r="L891"/>
    </row>
    <row r="892" spans="1:12" ht="13.2" customHeight="1" x14ac:dyDescent="0.25">
      <c r="A892"/>
      <c r="B892"/>
      <c r="C892"/>
      <c r="D892"/>
      <c r="E892"/>
      <c r="F892"/>
      <c r="G892"/>
      <c r="H892"/>
      <c r="I892"/>
      <c r="J892"/>
      <c r="K892"/>
      <c r="L892"/>
    </row>
    <row r="893" spans="1:12" ht="13.2" customHeight="1" x14ac:dyDescent="0.25">
      <c r="A893"/>
      <c r="B893"/>
      <c r="C893"/>
      <c r="D893"/>
      <c r="E893"/>
      <c r="F893"/>
      <c r="G893"/>
      <c r="H893"/>
      <c r="I893"/>
      <c r="J893"/>
      <c r="K893"/>
      <c r="L893"/>
    </row>
    <row r="894" spans="1:12" ht="13.2" customHeight="1" x14ac:dyDescent="0.25">
      <c r="A894"/>
      <c r="B894"/>
      <c r="C894"/>
      <c r="D894"/>
      <c r="E894"/>
      <c r="F894"/>
      <c r="G894"/>
      <c r="H894"/>
      <c r="I894"/>
      <c r="J894"/>
      <c r="K894"/>
      <c r="L894"/>
    </row>
    <row r="895" spans="1:12" ht="13.2" customHeight="1" x14ac:dyDescent="0.25">
      <c r="A895"/>
      <c r="B895"/>
      <c r="C895"/>
      <c r="D895"/>
      <c r="E895"/>
      <c r="F895"/>
      <c r="G895"/>
      <c r="H895"/>
      <c r="I895"/>
      <c r="J895"/>
      <c r="K895"/>
      <c r="L895"/>
    </row>
    <row r="896" spans="1:12" ht="13.2" customHeight="1" x14ac:dyDescent="0.25">
      <c r="A896"/>
      <c r="B896"/>
      <c r="C896"/>
      <c r="D896"/>
      <c r="E896"/>
      <c r="F896"/>
      <c r="G896"/>
      <c r="H896"/>
      <c r="I896"/>
      <c r="J896"/>
      <c r="K896"/>
      <c r="L896"/>
    </row>
    <row r="897" spans="1:12" ht="13.2" customHeight="1" x14ac:dyDescent="0.25">
      <c r="A897"/>
      <c r="B897"/>
      <c r="C897"/>
      <c r="D897"/>
      <c r="E897"/>
      <c r="F897"/>
      <c r="G897"/>
      <c r="H897"/>
      <c r="I897"/>
      <c r="J897"/>
      <c r="K897"/>
      <c r="L897"/>
    </row>
    <row r="898" spans="1:12" ht="13.2" customHeight="1" x14ac:dyDescent="0.25">
      <c r="A898"/>
      <c r="B898"/>
      <c r="C898"/>
      <c r="D898"/>
      <c r="E898"/>
      <c r="F898"/>
      <c r="G898"/>
      <c r="H898"/>
      <c r="I898"/>
      <c r="J898"/>
      <c r="K898"/>
      <c r="L898"/>
    </row>
    <row r="899" spans="1:12" ht="13.2" customHeight="1" x14ac:dyDescent="0.25">
      <c r="A899"/>
      <c r="B899"/>
      <c r="C899"/>
      <c r="D899"/>
      <c r="E899"/>
      <c r="F899"/>
      <c r="G899"/>
      <c r="H899"/>
      <c r="I899"/>
      <c r="J899"/>
      <c r="K899"/>
      <c r="L899"/>
    </row>
    <row r="900" spans="1:12" ht="13.2" customHeight="1" x14ac:dyDescent="0.25">
      <c r="A900"/>
      <c r="B900"/>
      <c r="C900"/>
      <c r="D900"/>
      <c r="E900"/>
      <c r="F900"/>
      <c r="G900"/>
      <c r="H900"/>
      <c r="I900"/>
      <c r="J900"/>
      <c r="K900"/>
      <c r="L900"/>
    </row>
    <row r="901" spans="1:12" ht="13.2" customHeight="1" x14ac:dyDescent="0.25">
      <c r="A901"/>
      <c r="B901"/>
      <c r="C901"/>
      <c r="D901"/>
      <c r="E901"/>
      <c r="F901"/>
      <c r="G901"/>
      <c r="H901"/>
      <c r="I901"/>
      <c r="J901"/>
      <c r="K901"/>
      <c r="L901"/>
    </row>
    <row r="902" spans="1:12" ht="13.2" customHeight="1" x14ac:dyDescent="0.25">
      <c r="A902"/>
      <c r="B902"/>
      <c r="C902"/>
      <c r="D902"/>
      <c r="E902"/>
      <c r="F902"/>
      <c r="G902"/>
      <c r="H902"/>
      <c r="I902"/>
      <c r="J902"/>
      <c r="K902"/>
      <c r="L902"/>
    </row>
    <row r="903" spans="1:12" ht="13.2" customHeight="1" x14ac:dyDescent="0.25">
      <c r="A903"/>
      <c r="B903"/>
      <c r="C903"/>
      <c r="D903"/>
      <c r="E903"/>
      <c r="F903"/>
      <c r="G903"/>
      <c r="H903"/>
      <c r="I903"/>
      <c r="J903"/>
      <c r="K903"/>
      <c r="L903"/>
    </row>
    <row r="904" spans="1:12" ht="13.2" customHeight="1" x14ac:dyDescent="0.25">
      <c r="A904"/>
      <c r="B904"/>
      <c r="C904"/>
      <c r="D904"/>
      <c r="E904"/>
      <c r="F904"/>
      <c r="G904"/>
      <c r="H904"/>
      <c r="I904"/>
      <c r="J904"/>
      <c r="K904"/>
      <c r="L904"/>
    </row>
    <row r="905" spans="1:12" ht="13.2" customHeight="1" x14ac:dyDescent="0.25">
      <c r="A905"/>
      <c r="B905"/>
      <c r="C905"/>
      <c r="D905"/>
      <c r="E905"/>
      <c r="F905"/>
      <c r="G905"/>
      <c r="H905"/>
      <c r="I905"/>
      <c r="J905"/>
      <c r="K905"/>
      <c r="L905"/>
    </row>
    <row r="906" spans="1:12" ht="13.2" customHeight="1" x14ac:dyDescent="0.25">
      <c r="A906"/>
      <c r="B906"/>
      <c r="C906"/>
      <c r="D906"/>
      <c r="E906"/>
      <c r="F906"/>
      <c r="G906"/>
      <c r="H906"/>
      <c r="I906"/>
      <c r="J906"/>
      <c r="K906"/>
      <c r="L906"/>
    </row>
    <row r="907" spans="1:12" ht="13.2" customHeight="1" x14ac:dyDescent="0.25">
      <c r="A907"/>
      <c r="B907"/>
      <c r="C907"/>
      <c r="D907"/>
      <c r="E907"/>
      <c r="F907"/>
      <c r="G907"/>
      <c r="H907"/>
      <c r="I907"/>
      <c r="J907"/>
      <c r="K907"/>
      <c r="L907"/>
    </row>
    <row r="908" spans="1:12" ht="13.2" customHeight="1" x14ac:dyDescent="0.25">
      <c r="A908"/>
      <c r="B908"/>
      <c r="C908"/>
      <c r="D908"/>
      <c r="E908"/>
      <c r="F908"/>
      <c r="G908"/>
      <c r="H908"/>
      <c r="I908"/>
      <c r="J908"/>
      <c r="K908"/>
      <c r="L908"/>
    </row>
    <row r="909" spans="1:12" ht="13.2" customHeight="1" x14ac:dyDescent="0.25">
      <c r="A909"/>
      <c r="B909"/>
      <c r="C909"/>
      <c r="D909"/>
      <c r="E909"/>
      <c r="F909"/>
      <c r="G909"/>
      <c r="H909"/>
      <c r="I909"/>
      <c r="J909"/>
      <c r="K909"/>
      <c r="L909"/>
    </row>
    <row r="910" spans="1:12" ht="13.2" customHeight="1" x14ac:dyDescent="0.25">
      <c r="A910"/>
      <c r="B910"/>
      <c r="C910"/>
      <c r="D910"/>
      <c r="E910"/>
      <c r="F910"/>
      <c r="G910"/>
      <c r="H910"/>
      <c r="I910"/>
      <c r="J910"/>
      <c r="K910"/>
      <c r="L910"/>
    </row>
    <row r="911" spans="1:12" ht="13.2" customHeight="1" x14ac:dyDescent="0.25">
      <c r="A911"/>
      <c r="B911"/>
      <c r="C911"/>
      <c r="D911"/>
      <c r="E911"/>
      <c r="F911"/>
      <c r="G911"/>
      <c r="H911"/>
      <c r="I911"/>
      <c r="J911"/>
      <c r="K911"/>
      <c r="L911"/>
    </row>
    <row r="912" spans="1:12" ht="13.2" customHeight="1" x14ac:dyDescent="0.25">
      <c r="A912"/>
      <c r="B912"/>
      <c r="C912"/>
      <c r="D912"/>
      <c r="E912"/>
      <c r="F912"/>
      <c r="G912"/>
      <c r="H912"/>
      <c r="I912"/>
      <c r="J912"/>
      <c r="K912"/>
      <c r="L912"/>
    </row>
    <row r="913" spans="1:12" ht="13.2" customHeight="1" x14ac:dyDescent="0.25">
      <c r="A913"/>
      <c r="B913"/>
      <c r="C913"/>
      <c r="D913"/>
      <c r="E913"/>
      <c r="F913"/>
      <c r="G913"/>
      <c r="H913"/>
      <c r="I913"/>
      <c r="J913"/>
      <c r="K913"/>
      <c r="L913"/>
    </row>
    <row r="914" spans="1:12" ht="13.2" customHeight="1" x14ac:dyDescent="0.25">
      <c r="A914"/>
      <c r="B914"/>
      <c r="C914"/>
      <c r="D914"/>
      <c r="E914"/>
      <c r="F914"/>
      <c r="G914"/>
      <c r="H914"/>
      <c r="I914"/>
      <c r="J914"/>
      <c r="K914"/>
      <c r="L914"/>
    </row>
    <row r="915" spans="1:12" ht="13.2" customHeight="1" x14ac:dyDescent="0.25">
      <c r="A915"/>
      <c r="B915"/>
      <c r="C915"/>
      <c r="D915"/>
      <c r="E915"/>
      <c r="F915"/>
      <c r="G915"/>
      <c r="H915"/>
      <c r="I915"/>
      <c r="J915"/>
      <c r="K915"/>
      <c r="L915"/>
    </row>
    <row r="916" spans="1:12" ht="13.2" customHeight="1" x14ac:dyDescent="0.25">
      <c r="A916"/>
      <c r="B916"/>
      <c r="C916"/>
      <c r="D916"/>
      <c r="E916"/>
      <c r="F916"/>
      <c r="G916"/>
      <c r="H916"/>
      <c r="I916"/>
      <c r="J916"/>
      <c r="K916"/>
      <c r="L916"/>
    </row>
    <row r="917" spans="1:12" ht="13.2" customHeight="1" x14ac:dyDescent="0.25">
      <c r="A917"/>
      <c r="B917"/>
      <c r="C917"/>
      <c r="D917"/>
      <c r="E917"/>
      <c r="F917"/>
      <c r="G917"/>
      <c r="H917"/>
      <c r="I917"/>
      <c r="J917"/>
      <c r="K917"/>
      <c r="L917"/>
    </row>
    <row r="918" spans="1:12" ht="13.2" customHeight="1" x14ac:dyDescent="0.25">
      <c r="A918"/>
      <c r="B918"/>
      <c r="C918"/>
      <c r="D918"/>
      <c r="E918"/>
      <c r="F918"/>
      <c r="G918"/>
      <c r="H918"/>
      <c r="I918"/>
      <c r="J918"/>
      <c r="K918"/>
      <c r="L918"/>
    </row>
    <row r="919" spans="1:12" ht="13.2" customHeight="1" x14ac:dyDescent="0.25">
      <c r="A919"/>
      <c r="B919"/>
      <c r="C919"/>
      <c r="D919"/>
      <c r="E919"/>
      <c r="F919"/>
      <c r="G919"/>
      <c r="H919"/>
      <c r="I919"/>
      <c r="J919"/>
      <c r="K919"/>
      <c r="L919"/>
    </row>
    <row r="920" spans="1:12" ht="13.2" customHeight="1" x14ac:dyDescent="0.25">
      <c r="A920"/>
      <c r="B920"/>
      <c r="C920"/>
      <c r="D920"/>
      <c r="E920"/>
      <c r="F920"/>
      <c r="G920"/>
      <c r="H920"/>
      <c r="I920"/>
      <c r="J920"/>
      <c r="K920"/>
      <c r="L920"/>
    </row>
    <row r="921" spans="1:12" ht="13.2" customHeight="1" x14ac:dyDescent="0.25">
      <c r="A921"/>
      <c r="B921"/>
      <c r="C921"/>
      <c r="D921"/>
      <c r="E921"/>
      <c r="F921"/>
      <c r="G921"/>
      <c r="H921"/>
      <c r="I921"/>
      <c r="J921"/>
      <c r="K921"/>
      <c r="L921"/>
    </row>
    <row r="922" spans="1:12" ht="13.2" customHeight="1" x14ac:dyDescent="0.25">
      <c r="A922"/>
      <c r="B922"/>
      <c r="C922"/>
      <c r="D922"/>
      <c r="E922"/>
      <c r="F922"/>
      <c r="G922"/>
      <c r="H922"/>
      <c r="I922"/>
      <c r="J922"/>
      <c r="K922"/>
      <c r="L922"/>
    </row>
    <row r="923" spans="1:12" ht="13.2" customHeight="1" x14ac:dyDescent="0.25">
      <c r="A923"/>
      <c r="B923"/>
      <c r="C923"/>
      <c r="D923"/>
      <c r="E923"/>
      <c r="F923"/>
      <c r="G923"/>
      <c r="H923"/>
      <c r="I923"/>
      <c r="J923"/>
      <c r="K923"/>
      <c r="L923"/>
    </row>
    <row r="924" spans="1:12" ht="13.2" customHeight="1" x14ac:dyDescent="0.25">
      <c r="A924"/>
      <c r="B924"/>
      <c r="C924"/>
      <c r="D924"/>
      <c r="E924"/>
      <c r="F924"/>
      <c r="G924"/>
      <c r="H924"/>
      <c r="I924"/>
      <c r="J924"/>
      <c r="K924"/>
      <c r="L924"/>
    </row>
    <row r="925" spans="1:12" ht="13.2" customHeight="1" x14ac:dyDescent="0.25">
      <c r="A925"/>
      <c r="B925"/>
      <c r="C925"/>
      <c r="D925"/>
      <c r="E925"/>
      <c r="F925"/>
      <c r="G925"/>
      <c r="H925"/>
      <c r="I925"/>
      <c r="J925"/>
      <c r="K925"/>
      <c r="L925"/>
    </row>
    <row r="926" spans="1:12" ht="13.2" customHeight="1" x14ac:dyDescent="0.25">
      <c r="A926"/>
      <c r="B926"/>
      <c r="C926"/>
      <c r="D926"/>
      <c r="E926"/>
      <c r="F926"/>
      <c r="G926"/>
      <c r="H926"/>
      <c r="I926"/>
      <c r="J926"/>
      <c r="K926"/>
      <c r="L926"/>
    </row>
    <row r="927" spans="1:12" ht="13.2" customHeight="1" x14ac:dyDescent="0.25">
      <c r="A927"/>
      <c r="B927"/>
      <c r="C927"/>
      <c r="D927"/>
      <c r="E927"/>
      <c r="F927"/>
      <c r="G927"/>
      <c r="H927"/>
      <c r="I927"/>
      <c r="J927"/>
      <c r="K927"/>
      <c r="L927"/>
    </row>
    <row r="928" spans="1:12" ht="13.2" customHeight="1" x14ac:dyDescent="0.25">
      <c r="A928"/>
      <c r="B928"/>
      <c r="C928"/>
      <c r="D928"/>
      <c r="E928"/>
      <c r="F928"/>
      <c r="G928"/>
      <c r="H928"/>
      <c r="I928"/>
      <c r="J928"/>
      <c r="K928"/>
      <c r="L928"/>
    </row>
    <row r="929" spans="1:12" ht="13.2" customHeight="1" x14ac:dyDescent="0.25">
      <c r="A929"/>
      <c r="B929"/>
      <c r="C929"/>
      <c r="D929"/>
      <c r="E929"/>
      <c r="F929"/>
      <c r="G929"/>
      <c r="H929"/>
      <c r="I929"/>
      <c r="J929"/>
      <c r="K929"/>
      <c r="L929"/>
    </row>
    <row r="930" spans="1:12" ht="13.2" customHeight="1" x14ac:dyDescent="0.25">
      <c r="A930"/>
      <c r="B930"/>
      <c r="C930"/>
      <c r="D930"/>
      <c r="E930"/>
      <c r="F930"/>
      <c r="G930"/>
      <c r="H930"/>
      <c r="I930"/>
      <c r="J930"/>
      <c r="K930"/>
      <c r="L930"/>
    </row>
    <row r="931" spans="1:12" ht="13.2" customHeight="1" x14ac:dyDescent="0.25">
      <c r="A931"/>
      <c r="B931"/>
      <c r="C931"/>
      <c r="D931"/>
      <c r="E931"/>
      <c r="F931"/>
      <c r="G931"/>
      <c r="H931"/>
      <c r="I931"/>
      <c r="J931"/>
      <c r="K931"/>
      <c r="L931"/>
    </row>
    <row r="932" spans="1:12" ht="13.2" customHeight="1" x14ac:dyDescent="0.25">
      <c r="A932"/>
      <c r="B932"/>
      <c r="C932"/>
      <c r="D932"/>
      <c r="E932"/>
      <c r="F932"/>
      <c r="G932"/>
      <c r="H932"/>
      <c r="I932"/>
      <c r="J932"/>
      <c r="K932"/>
      <c r="L932"/>
    </row>
    <row r="933" spans="1:12" ht="13.2" customHeight="1" x14ac:dyDescent="0.25">
      <c r="A933"/>
      <c r="B933"/>
      <c r="C933"/>
      <c r="D933"/>
      <c r="E933"/>
      <c r="F933"/>
      <c r="G933"/>
      <c r="H933"/>
      <c r="I933"/>
      <c r="J933"/>
      <c r="K933"/>
      <c r="L933"/>
    </row>
    <row r="934" spans="1:12" ht="13.2" customHeight="1" x14ac:dyDescent="0.25">
      <c r="A934"/>
      <c r="B934"/>
      <c r="C934"/>
      <c r="D934"/>
      <c r="E934"/>
      <c r="F934"/>
      <c r="G934"/>
      <c r="H934"/>
      <c r="I934"/>
      <c r="J934"/>
      <c r="K934"/>
      <c r="L934"/>
    </row>
    <row r="935" spans="1:12" ht="13.2" customHeight="1" x14ac:dyDescent="0.25">
      <c r="A935"/>
      <c r="B935"/>
      <c r="C935"/>
      <c r="D935"/>
      <c r="E935"/>
      <c r="F935"/>
      <c r="G935"/>
      <c r="H935"/>
      <c r="I935"/>
      <c r="J935"/>
      <c r="K935"/>
      <c r="L935"/>
    </row>
    <row r="936" spans="1:12" ht="13.2" customHeight="1" x14ac:dyDescent="0.25">
      <c r="A936"/>
      <c r="B936"/>
      <c r="C936"/>
      <c r="D936"/>
      <c r="E936"/>
      <c r="F936"/>
      <c r="G936"/>
      <c r="H936"/>
      <c r="I936"/>
      <c r="J936"/>
      <c r="K936"/>
      <c r="L936"/>
    </row>
    <row r="937" spans="1:12" ht="13.2" customHeight="1" x14ac:dyDescent="0.25">
      <c r="A937"/>
      <c r="B937"/>
      <c r="C937"/>
      <c r="D937"/>
      <c r="E937"/>
      <c r="F937"/>
      <c r="G937"/>
      <c r="H937"/>
      <c r="I937"/>
      <c r="J937"/>
      <c r="K937"/>
      <c r="L937"/>
    </row>
    <row r="938" spans="1:12" ht="13.2" customHeight="1" x14ac:dyDescent="0.25">
      <c r="A938"/>
      <c r="B938"/>
      <c r="C938"/>
      <c r="D938"/>
      <c r="E938"/>
      <c r="F938"/>
      <c r="G938"/>
      <c r="H938"/>
      <c r="I938"/>
      <c r="J938"/>
      <c r="K938"/>
      <c r="L938"/>
    </row>
    <row r="939" spans="1:12" ht="13.2" customHeight="1" x14ac:dyDescent="0.25">
      <c r="A939"/>
      <c r="B939"/>
      <c r="C939"/>
      <c r="D939"/>
      <c r="E939"/>
      <c r="F939"/>
      <c r="G939"/>
      <c r="H939"/>
      <c r="I939"/>
      <c r="J939"/>
      <c r="K939"/>
      <c r="L939"/>
    </row>
    <row r="940" spans="1:12" ht="13.2" customHeight="1" x14ac:dyDescent="0.25">
      <c r="A940"/>
      <c r="B940"/>
      <c r="C940"/>
      <c r="D940"/>
      <c r="E940"/>
      <c r="F940"/>
      <c r="G940"/>
      <c r="H940"/>
      <c r="I940"/>
      <c r="J940"/>
      <c r="K940"/>
      <c r="L940"/>
    </row>
    <row r="941" spans="1:12" ht="13.2" customHeight="1" x14ac:dyDescent="0.25">
      <c r="A941"/>
      <c r="B941"/>
      <c r="C941"/>
      <c r="D941"/>
      <c r="E941"/>
      <c r="F941"/>
      <c r="G941"/>
      <c r="H941"/>
      <c r="I941"/>
      <c r="J941"/>
      <c r="K941"/>
      <c r="L941"/>
    </row>
    <row r="942" spans="1:12" ht="13.2" customHeight="1" x14ac:dyDescent="0.25">
      <c r="A942"/>
      <c r="B942"/>
      <c r="C942"/>
      <c r="D942"/>
      <c r="E942"/>
      <c r="F942"/>
      <c r="G942"/>
      <c r="H942"/>
      <c r="I942"/>
      <c r="J942"/>
      <c r="K942"/>
      <c r="L942"/>
    </row>
    <row r="943" spans="1:12" ht="13.2" customHeight="1" x14ac:dyDescent="0.25">
      <c r="A943"/>
      <c r="B943"/>
      <c r="C943"/>
      <c r="D943"/>
      <c r="E943"/>
      <c r="F943"/>
      <c r="G943"/>
      <c r="H943"/>
      <c r="I943"/>
      <c r="J943"/>
      <c r="K943"/>
      <c r="L943"/>
    </row>
    <row r="944" spans="1:12" ht="13.2" customHeight="1" x14ac:dyDescent="0.25">
      <c r="A944"/>
      <c r="B944"/>
      <c r="C944"/>
      <c r="D944"/>
      <c r="E944"/>
      <c r="F944"/>
      <c r="G944"/>
      <c r="H944"/>
      <c r="I944"/>
      <c r="J944"/>
      <c r="K944"/>
      <c r="L944"/>
    </row>
    <row r="945" spans="1:12" ht="13.2" customHeight="1" x14ac:dyDescent="0.25">
      <c r="A945"/>
      <c r="B945"/>
      <c r="C945"/>
      <c r="D945"/>
      <c r="E945"/>
      <c r="F945"/>
      <c r="G945"/>
      <c r="H945"/>
      <c r="I945"/>
      <c r="J945"/>
      <c r="K945"/>
      <c r="L945"/>
    </row>
    <row r="946" spans="1:12" ht="13.2" customHeight="1" x14ac:dyDescent="0.25">
      <c r="A946"/>
      <c r="B946"/>
      <c r="C946"/>
      <c r="D946"/>
      <c r="E946"/>
      <c r="F946"/>
      <c r="G946"/>
      <c r="H946"/>
      <c r="I946"/>
      <c r="J946"/>
      <c r="K946"/>
      <c r="L946"/>
    </row>
    <row r="947" spans="1:12" ht="13.2" customHeight="1" x14ac:dyDescent="0.25">
      <c r="A947"/>
      <c r="B947"/>
      <c r="C947"/>
      <c r="D947"/>
      <c r="E947"/>
      <c r="F947"/>
      <c r="G947"/>
      <c r="H947"/>
      <c r="I947"/>
      <c r="J947"/>
      <c r="K947"/>
      <c r="L947"/>
    </row>
    <row r="948" spans="1:12" ht="13.2" customHeight="1" x14ac:dyDescent="0.25">
      <c r="A948"/>
      <c r="B948"/>
      <c r="C948"/>
      <c r="D948"/>
      <c r="E948"/>
      <c r="F948"/>
      <c r="G948"/>
      <c r="H948"/>
      <c r="I948"/>
      <c r="J948"/>
      <c r="K948"/>
      <c r="L948"/>
    </row>
    <row r="949" spans="1:12" ht="13.2" customHeight="1" x14ac:dyDescent="0.25">
      <c r="A949"/>
      <c r="B949"/>
      <c r="C949"/>
      <c r="D949"/>
      <c r="E949"/>
      <c r="F949"/>
      <c r="G949"/>
      <c r="H949"/>
      <c r="I949"/>
      <c r="J949"/>
      <c r="K949"/>
      <c r="L949"/>
    </row>
    <row r="950" spans="1:12" ht="13.2" customHeight="1" x14ac:dyDescent="0.25">
      <c r="A950"/>
      <c r="B950"/>
      <c r="C950"/>
      <c r="D950"/>
      <c r="E950"/>
      <c r="F950"/>
      <c r="G950"/>
      <c r="H950"/>
      <c r="I950"/>
      <c r="J950"/>
      <c r="K950"/>
      <c r="L950"/>
    </row>
    <row r="951" spans="1:12" ht="13.2" customHeight="1" x14ac:dyDescent="0.25">
      <c r="A951"/>
      <c r="B951"/>
      <c r="C951"/>
      <c r="D951"/>
      <c r="E951"/>
      <c r="F951"/>
      <c r="G951"/>
      <c r="H951"/>
      <c r="I951"/>
      <c r="J951"/>
      <c r="K951"/>
      <c r="L951"/>
    </row>
    <row r="952" spans="1:12" ht="13.2" customHeight="1" x14ac:dyDescent="0.25">
      <c r="A952"/>
      <c r="B952"/>
      <c r="C952"/>
      <c r="D952"/>
      <c r="E952"/>
      <c r="F952"/>
      <c r="G952"/>
      <c r="H952"/>
      <c r="I952"/>
      <c r="J952"/>
      <c r="K952"/>
      <c r="L952"/>
    </row>
    <row r="953" spans="1:12" ht="13.2" customHeight="1" x14ac:dyDescent="0.25">
      <c r="A953"/>
      <c r="B953"/>
      <c r="C953"/>
      <c r="D953"/>
      <c r="E953"/>
      <c r="F953"/>
      <c r="G953"/>
      <c r="H953"/>
      <c r="I953"/>
      <c r="J953"/>
      <c r="K953"/>
      <c r="L953"/>
    </row>
    <row r="954" spans="1:12" ht="13.2" customHeight="1" x14ac:dyDescent="0.25">
      <c r="A954"/>
      <c r="B954"/>
      <c r="C954"/>
      <c r="D954"/>
      <c r="E954"/>
      <c r="F954"/>
      <c r="G954"/>
      <c r="H954"/>
      <c r="I954"/>
      <c r="J954"/>
      <c r="K954"/>
      <c r="L954"/>
    </row>
    <row r="955" spans="1:12" ht="13.2" customHeight="1" x14ac:dyDescent="0.25">
      <c r="A955"/>
      <c r="B955"/>
      <c r="C955"/>
      <c r="D955"/>
      <c r="E955"/>
      <c r="F955"/>
      <c r="G955"/>
      <c r="H955"/>
      <c r="I955"/>
      <c r="J955"/>
      <c r="K955"/>
      <c r="L955"/>
    </row>
    <row r="956" spans="1:12" ht="13.2" customHeight="1" x14ac:dyDescent="0.25">
      <c r="A956"/>
      <c r="B956"/>
      <c r="C956"/>
      <c r="D956"/>
      <c r="E956"/>
      <c r="F956"/>
      <c r="G956"/>
      <c r="H956"/>
      <c r="I956"/>
      <c r="J956"/>
      <c r="K956"/>
      <c r="L956"/>
    </row>
    <row r="957" spans="1:12" ht="13.2" customHeight="1" x14ac:dyDescent="0.25">
      <c r="A957"/>
      <c r="B957"/>
      <c r="C957"/>
      <c r="D957"/>
      <c r="E957"/>
      <c r="F957"/>
      <c r="G957"/>
      <c r="H957"/>
      <c r="I957"/>
      <c r="J957"/>
      <c r="K957"/>
      <c r="L957"/>
    </row>
    <row r="958" spans="1:12" ht="13.2" customHeight="1" x14ac:dyDescent="0.25">
      <c r="A958"/>
      <c r="B958"/>
      <c r="C958"/>
      <c r="D958"/>
      <c r="E958"/>
      <c r="F958"/>
      <c r="G958"/>
      <c r="H958"/>
      <c r="I958"/>
      <c r="J958"/>
      <c r="K958"/>
      <c r="L958"/>
    </row>
    <row r="959" spans="1:12" ht="13.2" customHeight="1" x14ac:dyDescent="0.25">
      <c r="A959"/>
      <c r="B959"/>
      <c r="C959"/>
      <c r="D959"/>
      <c r="E959"/>
      <c r="F959"/>
      <c r="G959"/>
      <c r="H959"/>
      <c r="I959"/>
      <c r="J959"/>
      <c r="K959"/>
      <c r="L959"/>
    </row>
    <row r="960" spans="1:12" ht="13.2" customHeight="1" x14ac:dyDescent="0.25">
      <c r="A960"/>
      <c r="B960"/>
      <c r="C960"/>
      <c r="D960"/>
      <c r="E960"/>
      <c r="F960"/>
      <c r="G960"/>
      <c r="H960"/>
      <c r="I960"/>
      <c r="J960"/>
      <c r="K960"/>
      <c r="L960"/>
    </row>
    <row r="961" spans="1:12" ht="13.2" customHeight="1" x14ac:dyDescent="0.25">
      <c r="A961"/>
      <c r="B961"/>
      <c r="C961"/>
      <c r="D961"/>
      <c r="E961"/>
      <c r="F961"/>
      <c r="G961"/>
      <c r="H961"/>
      <c r="I961"/>
      <c r="J961"/>
      <c r="K961"/>
      <c r="L961"/>
    </row>
    <row r="962" spans="1:12" ht="13.2" customHeight="1" x14ac:dyDescent="0.25">
      <c r="A962"/>
      <c r="B962"/>
      <c r="C962"/>
      <c r="D962"/>
      <c r="E962"/>
      <c r="F962"/>
      <c r="G962"/>
      <c r="H962"/>
      <c r="I962"/>
      <c r="J962"/>
      <c r="K962"/>
      <c r="L962"/>
    </row>
    <row r="963" spans="1:12" ht="13.2" customHeight="1" x14ac:dyDescent="0.25">
      <c r="A963"/>
      <c r="B963"/>
      <c r="C963"/>
      <c r="D963"/>
      <c r="E963"/>
      <c r="F963"/>
      <c r="G963"/>
      <c r="H963"/>
      <c r="I963"/>
      <c r="J963"/>
      <c r="K963"/>
      <c r="L963"/>
    </row>
    <row r="964" spans="1:12" ht="13.2" customHeight="1" x14ac:dyDescent="0.25">
      <c r="A964"/>
      <c r="B964"/>
      <c r="C964"/>
      <c r="D964"/>
      <c r="E964"/>
      <c r="F964"/>
      <c r="G964"/>
      <c r="H964"/>
      <c r="I964"/>
      <c r="J964"/>
      <c r="K964"/>
      <c r="L964"/>
    </row>
    <row r="965" spans="1:12" ht="13.2" customHeight="1" x14ac:dyDescent="0.25">
      <c r="A965"/>
      <c r="B965"/>
      <c r="C965"/>
      <c r="D965"/>
      <c r="E965"/>
      <c r="F965"/>
      <c r="G965"/>
      <c r="H965"/>
      <c r="I965"/>
      <c r="J965"/>
      <c r="K965"/>
      <c r="L965"/>
    </row>
    <row r="966" spans="1:12" ht="13.2" customHeight="1" x14ac:dyDescent="0.25">
      <c r="A966"/>
      <c r="B966"/>
      <c r="C966"/>
      <c r="D966"/>
      <c r="E966"/>
      <c r="F966"/>
      <c r="G966"/>
      <c r="H966"/>
      <c r="I966"/>
      <c r="J966"/>
      <c r="K966"/>
      <c r="L966"/>
    </row>
    <row r="967" spans="1:12" ht="13.2" customHeight="1" x14ac:dyDescent="0.25">
      <c r="A967"/>
      <c r="B967"/>
      <c r="C967"/>
      <c r="D967"/>
      <c r="E967"/>
      <c r="F967"/>
      <c r="G967"/>
      <c r="H967"/>
      <c r="I967"/>
      <c r="J967"/>
      <c r="K967"/>
      <c r="L967"/>
    </row>
    <row r="968" spans="1:12" ht="13.2" customHeight="1" x14ac:dyDescent="0.25">
      <c r="A968"/>
      <c r="B968"/>
      <c r="C968"/>
      <c r="D968"/>
      <c r="E968"/>
      <c r="F968"/>
      <c r="G968"/>
      <c r="H968"/>
      <c r="I968"/>
      <c r="J968"/>
      <c r="K968"/>
      <c r="L968"/>
    </row>
    <row r="969" spans="1:12" ht="13.2" customHeight="1" x14ac:dyDescent="0.25">
      <c r="A969"/>
      <c r="B969"/>
      <c r="C969"/>
      <c r="D969"/>
      <c r="E969"/>
      <c r="F969"/>
      <c r="G969"/>
      <c r="H969"/>
      <c r="I969"/>
      <c r="J969"/>
      <c r="K969"/>
      <c r="L969"/>
    </row>
    <row r="970" spans="1:12" ht="13.2" customHeight="1" x14ac:dyDescent="0.25">
      <c r="A970"/>
      <c r="B970"/>
      <c r="C970"/>
      <c r="D970"/>
      <c r="E970"/>
      <c r="F970"/>
      <c r="G970"/>
      <c r="H970"/>
      <c r="I970"/>
      <c r="J970"/>
      <c r="K970"/>
      <c r="L970"/>
    </row>
    <row r="971" spans="1:12" ht="13.2" customHeight="1" x14ac:dyDescent="0.25">
      <c r="A971"/>
      <c r="B971"/>
      <c r="C971"/>
      <c r="D971"/>
      <c r="E971"/>
      <c r="F971"/>
      <c r="G971"/>
      <c r="H971"/>
      <c r="I971"/>
      <c r="J971"/>
      <c r="K971"/>
      <c r="L971"/>
    </row>
    <row r="972" spans="1:12" ht="13.2" customHeight="1" x14ac:dyDescent="0.25">
      <c r="A972"/>
      <c r="B972"/>
      <c r="C972"/>
      <c r="D972"/>
      <c r="E972"/>
      <c r="F972"/>
      <c r="G972"/>
      <c r="H972"/>
      <c r="I972"/>
      <c r="J972"/>
      <c r="K972"/>
      <c r="L972"/>
    </row>
    <row r="973" spans="1:12" ht="13.2" customHeight="1" x14ac:dyDescent="0.25">
      <c r="A973"/>
      <c r="B973"/>
      <c r="C973"/>
      <c r="D973"/>
      <c r="E973"/>
      <c r="F973"/>
      <c r="G973"/>
      <c r="H973"/>
      <c r="I973"/>
      <c r="J973"/>
      <c r="K973"/>
      <c r="L973"/>
    </row>
    <row r="974" spans="1:12" ht="13.2" customHeight="1" x14ac:dyDescent="0.25">
      <c r="A974"/>
      <c r="B974"/>
      <c r="C974"/>
      <c r="D974"/>
      <c r="E974"/>
      <c r="F974"/>
      <c r="G974"/>
      <c r="H974"/>
      <c r="I974"/>
      <c r="J974"/>
      <c r="K974"/>
      <c r="L974"/>
    </row>
    <row r="975" spans="1:12" ht="13.2" customHeight="1" x14ac:dyDescent="0.25">
      <c r="A975"/>
      <c r="B975"/>
      <c r="C975"/>
      <c r="D975"/>
      <c r="E975"/>
      <c r="F975"/>
      <c r="G975"/>
      <c r="H975"/>
      <c r="I975"/>
      <c r="J975"/>
      <c r="K975"/>
      <c r="L975"/>
    </row>
    <row r="976" spans="1:12" ht="13.2" customHeight="1" x14ac:dyDescent="0.25">
      <c r="A976"/>
      <c r="B976"/>
      <c r="C976"/>
      <c r="D976"/>
      <c r="E976"/>
      <c r="F976"/>
      <c r="G976"/>
      <c r="H976"/>
      <c r="I976"/>
      <c r="J976"/>
      <c r="K976"/>
      <c r="L976"/>
    </row>
    <row r="977" spans="1:12" ht="13.2" customHeight="1" x14ac:dyDescent="0.25">
      <c r="A977"/>
      <c r="B977"/>
      <c r="C977"/>
      <c r="D977"/>
      <c r="E977"/>
      <c r="F977"/>
      <c r="G977"/>
      <c r="H977"/>
      <c r="I977"/>
      <c r="J977"/>
      <c r="K977"/>
      <c r="L977"/>
    </row>
    <row r="978" spans="1:12" ht="13.2" customHeight="1" x14ac:dyDescent="0.25">
      <c r="A978"/>
      <c r="B978"/>
      <c r="C978"/>
      <c r="D978"/>
      <c r="E978"/>
      <c r="F978"/>
      <c r="G978"/>
      <c r="H978"/>
      <c r="I978"/>
      <c r="J978"/>
      <c r="K978"/>
      <c r="L978"/>
    </row>
    <row r="979" spans="1:12" ht="13.2" customHeight="1" x14ac:dyDescent="0.25">
      <c r="A979"/>
      <c r="B979"/>
      <c r="C979"/>
      <c r="D979"/>
      <c r="E979"/>
      <c r="F979"/>
      <c r="G979"/>
      <c r="H979"/>
      <c r="I979"/>
      <c r="J979"/>
      <c r="K979"/>
      <c r="L979"/>
    </row>
    <row r="980" spans="1:12" ht="13.2" customHeight="1" x14ac:dyDescent="0.25">
      <c r="A980"/>
      <c r="B980"/>
      <c r="C980"/>
      <c r="D980"/>
      <c r="E980"/>
      <c r="F980"/>
      <c r="G980"/>
      <c r="H980"/>
      <c r="I980"/>
      <c r="J980"/>
      <c r="K980"/>
      <c r="L980"/>
    </row>
    <row r="981" spans="1:12" ht="13.2" customHeight="1" x14ac:dyDescent="0.25">
      <c r="A981"/>
      <c r="B981"/>
      <c r="C981"/>
      <c r="D981"/>
      <c r="E981"/>
      <c r="F981"/>
      <c r="G981"/>
      <c r="H981"/>
      <c r="I981"/>
      <c r="J981"/>
      <c r="K981"/>
      <c r="L981"/>
    </row>
    <row r="982" spans="1:12" ht="13.2" customHeight="1" x14ac:dyDescent="0.25">
      <c r="A982"/>
      <c r="B982"/>
      <c r="C982"/>
      <c r="D982"/>
      <c r="E982"/>
      <c r="F982"/>
      <c r="G982"/>
      <c r="H982"/>
      <c r="I982"/>
      <c r="J982"/>
      <c r="K982"/>
      <c r="L982"/>
    </row>
    <row r="983" spans="1:12" ht="13.2" customHeight="1" x14ac:dyDescent="0.25">
      <c r="A983"/>
      <c r="B983"/>
      <c r="C983"/>
      <c r="D983"/>
      <c r="E983"/>
      <c r="F983"/>
      <c r="G983"/>
      <c r="H983"/>
      <c r="I983"/>
      <c r="J983"/>
      <c r="K983"/>
      <c r="L983"/>
    </row>
    <row r="984" spans="1:12" ht="13.2" customHeight="1" x14ac:dyDescent="0.25">
      <c r="A984"/>
      <c r="B984"/>
      <c r="C984"/>
      <c r="D984"/>
      <c r="E984"/>
      <c r="F984"/>
      <c r="G984"/>
      <c r="H984"/>
      <c r="I984"/>
      <c r="J984"/>
      <c r="K984"/>
      <c r="L984"/>
    </row>
    <row r="985" spans="1:12" ht="13.2" customHeight="1" x14ac:dyDescent="0.25">
      <c r="A985"/>
      <c r="B985"/>
      <c r="C985"/>
      <c r="D985"/>
      <c r="E985"/>
      <c r="F985"/>
      <c r="G985"/>
      <c r="H985"/>
      <c r="I985"/>
      <c r="J985"/>
      <c r="K985"/>
      <c r="L985"/>
    </row>
    <row r="986" spans="1:12" ht="13.2" customHeight="1" x14ac:dyDescent="0.25">
      <c r="A986"/>
      <c r="B986"/>
      <c r="C986"/>
      <c r="D986"/>
      <c r="E986"/>
      <c r="F986"/>
      <c r="G986"/>
      <c r="H986"/>
      <c r="I986"/>
      <c r="J986"/>
      <c r="K986"/>
      <c r="L986"/>
    </row>
    <row r="987" spans="1:12" ht="13.2" customHeight="1" x14ac:dyDescent="0.25">
      <c r="A987"/>
      <c r="B987"/>
      <c r="C987"/>
      <c r="D987"/>
      <c r="E987"/>
      <c r="F987"/>
      <c r="G987"/>
      <c r="H987"/>
      <c r="I987"/>
      <c r="J987"/>
      <c r="K987"/>
      <c r="L987"/>
    </row>
    <row r="988" spans="1:12" ht="13.2" customHeight="1" x14ac:dyDescent="0.25">
      <c r="A988"/>
      <c r="B988"/>
      <c r="C988"/>
      <c r="D988"/>
      <c r="E988"/>
      <c r="F988"/>
      <c r="G988"/>
      <c r="H988"/>
      <c r="I988"/>
      <c r="J988"/>
      <c r="K988"/>
      <c r="L988"/>
    </row>
    <row r="989" spans="1:12" ht="13.2" customHeight="1" x14ac:dyDescent="0.25">
      <c r="A989"/>
      <c r="B989"/>
      <c r="C989"/>
      <c r="D989"/>
      <c r="E989"/>
      <c r="F989"/>
      <c r="G989"/>
      <c r="H989"/>
      <c r="I989"/>
      <c r="J989"/>
      <c r="K989"/>
      <c r="L989"/>
    </row>
    <row r="990" spans="1:12" ht="13.2" customHeight="1" x14ac:dyDescent="0.25">
      <c r="A990"/>
      <c r="B990"/>
      <c r="C990"/>
      <c r="D990"/>
      <c r="E990"/>
      <c r="F990"/>
      <c r="G990"/>
      <c r="H990"/>
      <c r="I990"/>
      <c r="J990"/>
      <c r="K990"/>
      <c r="L990"/>
    </row>
    <row r="991" spans="1:12" ht="13.2" customHeight="1" x14ac:dyDescent="0.25">
      <c r="A991"/>
      <c r="B991"/>
      <c r="C991"/>
      <c r="D991"/>
      <c r="E991"/>
      <c r="F991"/>
      <c r="G991"/>
      <c r="H991"/>
      <c r="I991"/>
      <c r="J991"/>
      <c r="K991"/>
      <c r="L991"/>
    </row>
    <row r="992" spans="1:12" ht="13.2" customHeight="1" x14ac:dyDescent="0.25">
      <c r="A992"/>
      <c r="B992"/>
      <c r="C992"/>
      <c r="D992"/>
      <c r="E992"/>
      <c r="F992"/>
      <c r="G992"/>
      <c r="H992"/>
      <c r="I992"/>
      <c r="J992"/>
      <c r="K992"/>
      <c r="L992"/>
    </row>
    <row r="993" spans="1:12" ht="13.2" customHeight="1" x14ac:dyDescent="0.25">
      <c r="A993"/>
      <c r="B993"/>
      <c r="C993"/>
      <c r="D993"/>
      <c r="E993"/>
      <c r="F993"/>
      <c r="G993"/>
      <c r="H993"/>
      <c r="I993"/>
      <c r="J993"/>
      <c r="K993"/>
      <c r="L993"/>
    </row>
    <row r="994" spans="1:12" ht="13.2" customHeight="1" x14ac:dyDescent="0.25">
      <c r="A994"/>
      <c r="B994"/>
      <c r="C994"/>
      <c r="D994"/>
      <c r="E994"/>
      <c r="F994"/>
      <c r="G994"/>
      <c r="H994"/>
      <c r="I994"/>
      <c r="J994"/>
      <c r="K994"/>
      <c r="L994"/>
    </row>
    <row r="995" spans="1:12" ht="13.2" customHeight="1" x14ac:dyDescent="0.25">
      <c r="A995"/>
      <c r="B995"/>
      <c r="C995"/>
      <c r="D995"/>
      <c r="E995"/>
      <c r="F995"/>
      <c r="G995"/>
      <c r="H995"/>
      <c r="I995"/>
      <c r="J995"/>
      <c r="K995"/>
      <c r="L995"/>
    </row>
    <row r="996" spans="1:12" ht="13.2" customHeight="1" x14ac:dyDescent="0.25">
      <c r="A996"/>
      <c r="B996"/>
      <c r="C996"/>
      <c r="D996"/>
      <c r="E996"/>
      <c r="F996"/>
      <c r="G996"/>
      <c r="H996"/>
      <c r="I996"/>
      <c r="J996"/>
      <c r="K996"/>
      <c r="L996"/>
    </row>
    <row r="997" spans="1:12" ht="13.2" customHeight="1" x14ac:dyDescent="0.25">
      <c r="A997"/>
      <c r="B997"/>
      <c r="C997"/>
      <c r="D997"/>
      <c r="E997"/>
      <c r="F997"/>
      <c r="G997"/>
      <c r="H997"/>
      <c r="I997"/>
      <c r="J997"/>
      <c r="K997"/>
      <c r="L997"/>
    </row>
    <row r="998" spans="1:12" ht="13.2" customHeight="1" x14ac:dyDescent="0.25">
      <c r="A998"/>
      <c r="B998"/>
      <c r="C998"/>
      <c r="D998"/>
      <c r="E998"/>
      <c r="F998"/>
      <c r="G998"/>
      <c r="H998"/>
      <c r="I998"/>
      <c r="J998"/>
      <c r="K998"/>
      <c r="L998"/>
    </row>
    <row r="999" spans="1:12" ht="13.2" customHeight="1" x14ac:dyDescent="0.25">
      <c r="A999"/>
      <c r="B999"/>
      <c r="C999"/>
      <c r="D999"/>
      <c r="E999"/>
      <c r="F999"/>
      <c r="G999"/>
      <c r="H999"/>
      <c r="I999"/>
      <c r="J999"/>
      <c r="K999"/>
      <c r="L999"/>
    </row>
    <row r="1000" spans="1:12" ht="13.2" customHeight="1" x14ac:dyDescent="0.25">
      <c r="A1000"/>
      <c r="B1000"/>
      <c r="C1000"/>
      <c r="D1000"/>
      <c r="E1000"/>
      <c r="F1000"/>
      <c r="G1000"/>
      <c r="H1000"/>
      <c r="I1000"/>
      <c r="J1000"/>
      <c r="K1000"/>
      <c r="L1000"/>
    </row>
    <row r="1001" spans="1:12" ht="13.2" customHeight="1" x14ac:dyDescent="0.25">
      <c r="A1001"/>
      <c r="B1001"/>
      <c r="C1001"/>
      <c r="D1001"/>
      <c r="E1001"/>
      <c r="F1001"/>
      <c r="G1001"/>
      <c r="H1001"/>
      <c r="I1001"/>
      <c r="J1001"/>
      <c r="K1001"/>
      <c r="L1001"/>
    </row>
    <row r="1002" spans="1:12" ht="13.2" customHeight="1" x14ac:dyDescent="0.25">
      <c r="A1002"/>
      <c r="B1002"/>
      <c r="C1002"/>
      <c r="D1002"/>
      <c r="E1002"/>
      <c r="F1002"/>
      <c r="G1002"/>
      <c r="H1002"/>
      <c r="I1002"/>
      <c r="J1002"/>
      <c r="K1002"/>
      <c r="L1002"/>
    </row>
    <row r="1003" spans="1:12" ht="13.2" customHeight="1" x14ac:dyDescent="0.25">
      <c r="A1003"/>
      <c r="B1003"/>
      <c r="C1003"/>
      <c r="D1003"/>
      <c r="E1003"/>
      <c r="F1003"/>
      <c r="G1003"/>
      <c r="H1003"/>
      <c r="I1003"/>
      <c r="J1003"/>
      <c r="K1003"/>
      <c r="L1003"/>
    </row>
    <row r="1004" spans="1:12" ht="13.2" customHeight="1" x14ac:dyDescent="0.25">
      <c r="A1004"/>
      <c r="B1004"/>
      <c r="C1004"/>
      <c r="D1004"/>
      <c r="E1004"/>
      <c r="F1004"/>
      <c r="G1004"/>
      <c r="H1004"/>
      <c r="I1004"/>
      <c r="J1004"/>
      <c r="K1004"/>
      <c r="L1004"/>
    </row>
    <row r="1005" spans="1:12" ht="13.2" customHeight="1" x14ac:dyDescent="0.25">
      <c r="A1005"/>
      <c r="B1005"/>
      <c r="C1005"/>
      <c r="D1005"/>
      <c r="E1005"/>
      <c r="F1005"/>
      <c r="G1005"/>
      <c r="H1005"/>
      <c r="I1005"/>
      <c r="J1005"/>
      <c r="K1005"/>
      <c r="L1005"/>
    </row>
    <row r="1006" spans="1:12" ht="13.2" customHeight="1" x14ac:dyDescent="0.25">
      <c r="A1006"/>
      <c r="B1006"/>
      <c r="C1006"/>
      <c r="D1006"/>
      <c r="E1006"/>
      <c r="F1006"/>
      <c r="G1006"/>
      <c r="H1006"/>
      <c r="I1006"/>
      <c r="J1006"/>
      <c r="K1006"/>
      <c r="L1006"/>
    </row>
    <row r="1007" spans="1:12" ht="13.2" customHeight="1" x14ac:dyDescent="0.25">
      <c r="A1007"/>
      <c r="B1007"/>
      <c r="C1007"/>
      <c r="D1007"/>
      <c r="E1007"/>
      <c r="F1007"/>
      <c r="G1007"/>
      <c r="H1007"/>
      <c r="I1007"/>
      <c r="J1007"/>
      <c r="K1007"/>
      <c r="L1007"/>
    </row>
    <row r="1008" spans="1:12" ht="13.2" customHeight="1" x14ac:dyDescent="0.25">
      <c r="A1008"/>
      <c r="B1008"/>
      <c r="C1008"/>
      <c r="D1008"/>
      <c r="E1008"/>
      <c r="F1008"/>
      <c r="G1008"/>
      <c r="H1008"/>
      <c r="I1008"/>
      <c r="J1008"/>
      <c r="K1008"/>
      <c r="L1008"/>
    </row>
    <row r="1009" spans="1:12" ht="13.2" customHeight="1" x14ac:dyDescent="0.25">
      <c r="A1009"/>
      <c r="B1009"/>
      <c r="C1009"/>
      <c r="D1009"/>
      <c r="E1009"/>
      <c r="F1009"/>
      <c r="G1009"/>
      <c r="H1009"/>
      <c r="I1009"/>
      <c r="J1009"/>
      <c r="K1009"/>
      <c r="L1009"/>
    </row>
    <row r="1010" spans="1:12" ht="13.2" customHeight="1" x14ac:dyDescent="0.25">
      <c r="A1010"/>
      <c r="B1010"/>
      <c r="C1010"/>
      <c r="D1010"/>
      <c r="E1010"/>
      <c r="F1010"/>
      <c r="G1010"/>
      <c r="H1010"/>
      <c r="I1010"/>
      <c r="J1010"/>
      <c r="K1010"/>
      <c r="L1010"/>
    </row>
    <row r="1011" spans="1:12" ht="13.2" customHeight="1" x14ac:dyDescent="0.25">
      <c r="A1011"/>
      <c r="B1011"/>
      <c r="C1011"/>
      <c r="D1011"/>
      <c r="E1011"/>
      <c r="F1011"/>
      <c r="G1011"/>
      <c r="H1011"/>
      <c r="I1011"/>
      <c r="J1011"/>
      <c r="K1011"/>
      <c r="L1011"/>
    </row>
    <row r="1012" spans="1:12" ht="13.2" customHeight="1" x14ac:dyDescent="0.25">
      <c r="A1012"/>
      <c r="B1012"/>
      <c r="C1012"/>
      <c r="D1012"/>
      <c r="E1012"/>
      <c r="F1012"/>
      <c r="G1012"/>
      <c r="H1012"/>
      <c r="I1012"/>
      <c r="J1012"/>
      <c r="K1012"/>
      <c r="L1012"/>
    </row>
    <row r="1013" spans="1:12" ht="13.2" customHeight="1" x14ac:dyDescent="0.25">
      <c r="A1013"/>
      <c r="B1013"/>
      <c r="C1013"/>
      <c r="D1013"/>
      <c r="E1013"/>
      <c r="F1013"/>
      <c r="G1013"/>
      <c r="H1013"/>
      <c r="I1013"/>
      <c r="J1013"/>
      <c r="K1013"/>
      <c r="L1013"/>
    </row>
    <row r="1014" spans="1:12" ht="13.2" customHeight="1" x14ac:dyDescent="0.25">
      <c r="A1014"/>
      <c r="B1014"/>
      <c r="C1014"/>
      <c r="D1014"/>
      <c r="E1014"/>
      <c r="F1014"/>
      <c r="G1014"/>
      <c r="H1014"/>
      <c r="I1014"/>
      <c r="J1014"/>
      <c r="K1014"/>
      <c r="L1014"/>
    </row>
    <row r="1015" spans="1:12" ht="13.2" customHeight="1" x14ac:dyDescent="0.25">
      <c r="A1015"/>
      <c r="B1015"/>
      <c r="C1015"/>
      <c r="D1015"/>
      <c r="E1015"/>
      <c r="F1015"/>
      <c r="G1015"/>
      <c r="H1015"/>
      <c r="I1015"/>
      <c r="J1015"/>
      <c r="K1015"/>
      <c r="L1015"/>
    </row>
    <row r="1016" spans="1:12" ht="13.2" customHeight="1" x14ac:dyDescent="0.25">
      <c r="A1016"/>
      <c r="B1016"/>
      <c r="C1016"/>
      <c r="D1016"/>
      <c r="E1016"/>
      <c r="F1016"/>
      <c r="G1016"/>
      <c r="H1016"/>
      <c r="I1016"/>
      <c r="J1016"/>
      <c r="K1016"/>
      <c r="L1016"/>
    </row>
    <row r="1017" spans="1:12" ht="13.2" customHeight="1" x14ac:dyDescent="0.25">
      <c r="A1017"/>
      <c r="B1017"/>
      <c r="C1017"/>
      <c r="D1017"/>
      <c r="E1017"/>
      <c r="F1017"/>
      <c r="G1017"/>
      <c r="H1017"/>
      <c r="I1017"/>
      <c r="J1017"/>
      <c r="K1017"/>
      <c r="L1017"/>
    </row>
    <row r="1018" spans="1:12" ht="13.2" customHeight="1" x14ac:dyDescent="0.25">
      <c r="A1018"/>
      <c r="B1018"/>
      <c r="C1018"/>
      <c r="D1018"/>
      <c r="E1018"/>
      <c r="F1018"/>
      <c r="G1018"/>
      <c r="H1018"/>
      <c r="I1018"/>
      <c r="J1018"/>
      <c r="K1018"/>
      <c r="L1018"/>
    </row>
    <row r="1019" spans="1:12" ht="13.2" customHeight="1" x14ac:dyDescent="0.25">
      <c r="A1019"/>
      <c r="B1019"/>
      <c r="C1019"/>
      <c r="D1019"/>
      <c r="E1019"/>
      <c r="F1019"/>
      <c r="G1019"/>
      <c r="H1019"/>
      <c r="I1019"/>
      <c r="J1019"/>
      <c r="K1019"/>
      <c r="L1019"/>
    </row>
    <row r="1020" spans="1:12" ht="13.2" customHeight="1" x14ac:dyDescent="0.25">
      <c r="A1020"/>
      <c r="B1020"/>
      <c r="C1020"/>
      <c r="D1020"/>
      <c r="E1020"/>
      <c r="F1020"/>
      <c r="G1020"/>
      <c r="H1020"/>
      <c r="I1020"/>
      <c r="J1020"/>
      <c r="K1020"/>
      <c r="L1020"/>
    </row>
    <row r="1021" spans="1:12" ht="13.2" customHeight="1" x14ac:dyDescent="0.25">
      <c r="A1021"/>
      <c r="B1021"/>
      <c r="C1021"/>
      <c r="D1021"/>
      <c r="E1021"/>
      <c r="F1021"/>
      <c r="G1021"/>
      <c r="H1021"/>
      <c r="I1021"/>
      <c r="J1021"/>
      <c r="K1021"/>
      <c r="L1021"/>
    </row>
    <row r="1022" spans="1:12" ht="13.2" customHeight="1" x14ac:dyDescent="0.25">
      <c r="A1022"/>
      <c r="B1022"/>
      <c r="C1022"/>
      <c r="D1022"/>
      <c r="E1022"/>
      <c r="F1022"/>
      <c r="G1022"/>
      <c r="H1022"/>
      <c r="I1022"/>
      <c r="J1022"/>
      <c r="K1022"/>
      <c r="L1022"/>
    </row>
    <row r="1023" spans="1:12" ht="13.2" customHeight="1" x14ac:dyDescent="0.25">
      <c r="A1023"/>
      <c r="B1023"/>
      <c r="C1023"/>
      <c r="D1023"/>
      <c r="E1023"/>
      <c r="F1023"/>
      <c r="G1023"/>
      <c r="H1023"/>
      <c r="I1023"/>
      <c r="J1023"/>
      <c r="K1023"/>
      <c r="L1023"/>
    </row>
    <row r="1024" spans="1:12" ht="13.2" customHeight="1" x14ac:dyDescent="0.25">
      <c r="A1024"/>
      <c r="B1024"/>
      <c r="C1024"/>
      <c r="D1024"/>
      <c r="E1024"/>
      <c r="F1024"/>
      <c r="G1024"/>
      <c r="H1024"/>
      <c r="I1024"/>
      <c r="J1024"/>
      <c r="K1024"/>
      <c r="L1024"/>
    </row>
    <row r="1025" spans="1:12" ht="13.2" customHeight="1" x14ac:dyDescent="0.25">
      <c r="A1025"/>
      <c r="B1025"/>
      <c r="C1025"/>
      <c r="D1025"/>
      <c r="E1025"/>
      <c r="F1025"/>
      <c r="G1025"/>
      <c r="H1025"/>
      <c r="I1025"/>
      <c r="J1025"/>
      <c r="K1025"/>
      <c r="L1025"/>
    </row>
    <row r="1026" spans="1:12" ht="13.2" customHeight="1" x14ac:dyDescent="0.25">
      <c r="A1026"/>
      <c r="B1026"/>
      <c r="C1026"/>
      <c r="D1026"/>
      <c r="E1026"/>
      <c r="F1026"/>
      <c r="G1026"/>
      <c r="H1026"/>
      <c r="I1026"/>
      <c r="J1026"/>
      <c r="K1026"/>
      <c r="L1026"/>
    </row>
    <row r="1027" spans="1:12" ht="13.2" customHeight="1" x14ac:dyDescent="0.25">
      <c r="A1027"/>
      <c r="B1027"/>
      <c r="C1027"/>
      <c r="D1027"/>
      <c r="E1027"/>
      <c r="F1027"/>
      <c r="G1027"/>
      <c r="H1027"/>
      <c r="I1027"/>
      <c r="J1027"/>
      <c r="K1027"/>
      <c r="L1027"/>
    </row>
    <row r="1028" spans="1:12" ht="13.2" customHeight="1" x14ac:dyDescent="0.25">
      <c r="A1028"/>
      <c r="B1028"/>
      <c r="C1028"/>
      <c r="D1028"/>
      <c r="E1028"/>
      <c r="F1028"/>
      <c r="G1028"/>
      <c r="H1028"/>
      <c r="I1028"/>
      <c r="J1028"/>
      <c r="K1028"/>
      <c r="L1028"/>
    </row>
    <row r="1029" spans="1:12" ht="13.2" customHeight="1" x14ac:dyDescent="0.25">
      <c r="A1029"/>
      <c r="B1029"/>
      <c r="C1029"/>
      <c r="D1029"/>
      <c r="E1029"/>
      <c r="F1029"/>
      <c r="G1029"/>
      <c r="H1029"/>
      <c r="I1029"/>
      <c r="J1029"/>
      <c r="K1029"/>
      <c r="L1029"/>
    </row>
    <row r="1030" spans="1:12" ht="13.2" customHeight="1" x14ac:dyDescent="0.25">
      <c r="A1030"/>
      <c r="B1030"/>
      <c r="C1030"/>
      <c r="D1030"/>
      <c r="E1030"/>
      <c r="F1030"/>
      <c r="G1030"/>
      <c r="H1030"/>
      <c r="I1030"/>
      <c r="J1030"/>
      <c r="K1030"/>
      <c r="L1030"/>
    </row>
    <row r="1031" spans="1:12" ht="13.2" customHeight="1" x14ac:dyDescent="0.25">
      <c r="A1031"/>
      <c r="B1031"/>
      <c r="C1031"/>
      <c r="D1031"/>
      <c r="E1031"/>
      <c r="F1031"/>
      <c r="G1031"/>
      <c r="H1031"/>
      <c r="I1031"/>
      <c r="J1031"/>
      <c r="K1031"/>
      <c r="L1031"/>
    </row>
    <row r="1032" spans="1:12" ht="13.2" customHeight="1" x14ac:dyDescent="0.25">
      <c r="A1032"/>
      <c r="B1032"/>
      <c r="C1032"/>
      <c r="D1032"/>
      <c r="E1032"/>
      <c r="F1032"/>
      <c r="G1032"/>
      <c r="H1032"/>
      <c r="I1032"/>
      <c r="J1032"/>
      <c r="K1032"/>
      <c r="L1032"/>
    </row>
    <row r="1033" spans="1:12" ht="13.2" customHeight="1" x14ac:dyDescent="0.25">
      <c r="A1033"/>
      <c r="B1033"/>
      <c r="C1033"/>
      <c r="D1033"/>
      <c r="E1033"/>
      <c r="F1033"/>
      <c r="G1033"/>
      <c r="H1033"/>
      <c r="I1033"/>
      <c r="J1033"/>
      <c r="K1033"/>
      <c r="L1033"/>
    </row>
    <row r="1034" spans="1:12" ht="13.2" customHeight="1" x14ac:dyDescent="0.25">
      <c r="A1034"/>
      <c r="B1034"/>
      <c r="C1034"/>
      <c r="D1034"/>
      <c r="E1034"/>
      <c r="F1034"/>
      <c r="G1034"/>
      <c r="H1034"/>
      <c r="I1034"/>
      <c r="J1034"/>
      <c r="K1034"/>
      <c r="L1034"/>
    </row>
    <row r="1035" spans="1:12" ht="13.2" customHeight="1" x14ac:dyDescent="0.25">
      <c r="A1035"/>
      <c r="B1035"/>
      <c r="C1035"/>
      <c r="D1035"/>
      <c r="E1035"/>
      <c r="F1035"/>
      <c r="G1035"/>
      <c r="H1035"/>
      <c r="I1035"/>
      <c r="J1035"/>
      <c r="K1035"/>
      <c r="L1035"/>
    </row>
    <row r="1036" spans="1:12" ht="13.2" customHeight="1" x14ac:dyDescent="0.25">
      <c r="A1036"/>
      <c r="B1036"/>
      <c r="C1036"/>
      <c r="D1036"/>
      <c r="E1036"/>
      <c r="F1036"/>
      <c r="G1036"/>
      <c r="H1036"/>
      <c r="I1036"/>
      <c r="J1036"/>
      <c r="K1036"/>
      <c r="L1036"/>
    </row>
    <row r="1037" spans="1:12" ht="13.2" customHeight="1" x14ac:dyDescent="0.25">
      <c r="A1037"/>
      <c r="B1037"/>
      <c r="C1037"/>
      <c r="D1037"/>
      <c r="E1037"/>
      <c r="F1037"/>
      <c r="G1037"/>
      <c r="H1037"/>
      <c r="I1037"/>
      <c r="J1037"/>
      <c r="K1037"/>
      <c r="L1037"/>
    </row>
    <row r="1038" spans="1:12" ht="13.2" customHeight="1" x14ac:dyDescent="0.25">
      <c r="A1038"/>
      <c r="B1038"/>
      <c r="C1038"/>
      <c r="D1038"/>
      <c r="E1038"/>
      <c r="F1038"/>
      <c r="G1038"/>
      <c r="H1038"/>
      <c r="I1038"/>
      <c r="J1038"/>
      <c r="K1038"/>
      <c r="L1038"/>
    </row>
    <row r="1039" spans="1:12" ht="13.2" customHeight="1" x14ac:dyDescent="0.25">
      <c r="A1039"/>
      <c r="B1039"/>
      <c r="C1039"/>
      <c r="D1039"/>
      <c r="E1039"/>
      <c r="F1039"/>
      <c r="G1039"/>
      <c r="H1039"/>
      <c r="I1039"/>
      <c r="J1039"/>
      <c r="K1039"/>
      <c r="L1039"/>
    </row>
    <row r="1040" spans="1:12" ht="13.2" customHeight="1" x14ac:dyDescent="0.25">
      <c r="A1040"/>
      <c r="B1040"/>
      <c r="C1040"/>
      <c r="D1040"/>
      <c r="E1040"/>
      <c r="F1040"/>
      <c r="G1040"/>
      <c r="H1040"/>
      <c r="I1040"/>
      <c r="J1040"/>
      <c r="K1040"/>
      <c r="L1040"/>
    </row>
    <row r="1041" spans="1:12" ht="13.2" customHeight="1" x14ac:dyDescent="0.25">
      <c r="A1041"/>
      <c r="B1041"/>
      <c r="C1041"/>
      <c r="D1041"/>
      <c r="E1041"/>
      <c r="F1041"/>
      <c r="G1041"/>
      <c r="H1041"/>
      <c r="I1041"/>
      <c r="J1041"/>
      <c r="K1041"/>
      <c r="L1041"/>
    </row>
    <row r="1042" spans="1:12" ht="13.2" customHeight="1" x14ac:dyDescent="0.25">
      <c r="A1042"/>
      <c r="B1042"/>
      <c r="C1042"/>
      <c r="D1042"/>
      <c r="E1042"/>
      <c r="F1042"/>
      <c r="G1042"/>
      <c r="H1042"/>
      <c r="I1042"/>
      <c r="J1042"/>
      <c r="K1042"/>
      <c r="L1042"/>
    </row>
    <row r="1043" spans="1:12" ht="13.2" customHeight="1" x14ac:dyDescent="0.25">
      <c r="A1043"/>
      <c r="B1043"/>
      <c r="C1043"/>
      <c r="D1043"/>
      <c r="E1043"/>
      <c r="F1043"/>
      <c r="G1043"/>
      <c r="H1043"/>
      <c r="I1043"/>
      <c r="J1043"/>
      <c r="K1043"/>
      <c r="L1043"/>
    </row>
    <row r="1044" spans="1:12" ht="13.2" customHeight="1" x14ac:dyDescent="0.25">
      <c r="A1044"/>
      <c r="B1044"/>
      <c r="C1044"/>
      <c r="D1044"/>
      <c r="E1044"/>
      <c r="F1044"/>
      <c r="G1044"/>
      <c r="H1044"/>
      <c r="I1044"/>
      <c r="J1044"/>
      <c r="K1044"/>
      <c r="L1044"/>
    </row>
    <row r="1045" spans="1:12" ht="13.2" customHeight="1" x14ac:dyDescent="0.25">
      <c r="A1045"/>
      <c r="B1045"/>
      <c r="C1045"/>
      <c r="D1045"/>
      <c r="E1045"/>
      <c r="F1045"/>
      <c r="G1045"/>
      <c r="H1045"/>
      <c r="I1045"/>
      <c r="J1045"/>
      <c r="K1045"/>
      <c r="L1045"/>
    </row>
    <row r="1046" spans="1:12" ht="13.2" customHeight="1" x14ac:dyDescent="0.25">
      <c r="A1046"/>
      <c r="B1046"/>
      <c r="C1046"/>
      <c r="D1046"/>
      <c r="E1046"/>
      <c r="F1046"/>
      <c r="G1046"/>
      <c r="H1046"/>
      <c r="I1046"/>
      <c r="J1046"/>
      <c r="K1046"/>
      <c r="L1046"/>
    </row>
    <row r="1047" spans="1:12" ht="13.2" customHeight="1" x14ac:dyDescent="0.25">
      <c r="A1047"/>
      <c r="B1047"/>
      <c r="C1047"/>
      <c r="D1047"/>
      <c r="E1047"/>
      <c r="F1047"/>
      <c r="G1047"/>
      <c r="H1047"/>
      <c r="I1047"/>
      <c r="J1047"/>
      <c r="K1047"/>
      <c r="L1047"/>
    </row>
    <row r="1048" spans="1:12" ht="13.2" customHeight="1" x14ac:dyDescent="0.25">
      <c r="A1048"/>
      <c r="B1048"/>
      <c r="C1048"/>
      <c r="D1048"/>
      <c r="E1048"/>
      <c r="F1048"/>
      <c r="G1048"/>
      <c r="H1048"/>
      <c r="I1048"/>
      <c r="J1048"/>
      <c r="K1048"/>
      <c r="L1048"/>
    </row>
    <row r="1049" spans="1:12" ht="13.2" customHeight="1" x14ac:dyDescent="0.25">
      <c r="A1049"/>
      <c r="B1049"/>
      <c r="C1049"/>
      <c r="D1049"/>
      <c r="E1049"/>
      <c r="F1049"/>
      <c r="G1049"/>
      <c r="H1049"/>
      <c r="I1049"/>
      <c r="J1049"/>
      <c r="K1049"/>
      <c r="L1049"/>
    </row>
    <row r="1050" spans="1:12" ht="13.2" customHeight="1" x14ac:dyDescent="0.25">
      <c r="A1050"/>
      <c r="B1050"/>
      <c r="C1050"/>
      <c r="D1050"/>
      <c r="E1050"/>
      <c r="F1050"/>
      <c r="G1050"/>
      <c r="H1050"/>
      <c r="I1050"/>
      <c r="J1050"/>
      <c r="K1050"/>
      <c r="L1050"/>
    </row>
    <row r="1051" spans="1:12" ht="13.2" customHeight="1" x14ac:dyDescent="0.25">
      <c r="A1051"/>
      <c r="B1051"/>
      <c r="C1051"/>
      <c r="D1051"/>
      <c r="E1051"/>
      <c r="F1051"/>
      <c r="G1051"/>
      <c r="H1051"/>
      <c r="I1051"/>
      <c r="J1051"/>
      <c r="K1051"/>
      <c r="L1051"/>
    </row>
    <row r="1052" spans="1:12" ht="13.2" customHeight="1" x14ac:dyDescent="0.25">
      <c r="A1052"/>
      <c r="B1052"/>
      <c r="C1052"/>
      <c r="D1052"/>
      <c r="E1052"/>
      <c r="F1052"/>
      <c r="G1052"/>
      <c r="H1052"/>
      <c r="I1052"/>
      <c r="J1052"/>
      <c r="K1052"/>
      <c r="L1052"/>
    </row>
    <row r="1053" spans="1:12" ht="13.2" customHeight="1" x14ac:dyDescent="0.25">
      <c r="A1053"/>
      <c r="B1053"/>
      <c r="C1053"/>
      <c r="D1053"/>
      <c r="E1053"/>
      <c r="F1053"/>
      <c r="G1053"/>
      <c r="H1053"/>
      <c r="I1053"/>
      <c r="J1053"/>
      <c r="K1053"/>
      <c r="L1053"/>
    </row>
    <row r="1054" spans="1:12" ht="13.2" customHeight="1" x14ac:dyDescent="0.25">
      <c r="A1054"/>
      <c r="B1054"/>
      <c r="C1054"/>
      <c r="D1054"/>
      <c r="E1054"/>
      <c r="F1054"/>
      <c r="G1054"/>
      <c r="H1054"/>
      <c r="I1054"/>
      <c r="J1054"/>
      <c r="K1054"/>
      <c r="L1054"/>
    </row>
    <row r="1055" spans="1:12" ht="13.2" customHeight="1" x14ac:dyDescent="0.25">
      <c r="A1055"/>
      <c r="B1055"/>
      <c r="C1055"/>
      <c r="D1055"/>
      <c r="E1055"/>
      <c r="F1055"/>
      <c r="G1055"/>
      <c r="H1055"/>
      <c r="I1055"/>
      <c r="J1055"/>
      <c r="K1055"/>
      <c r="L1055"/>
    </row>
    <row r="1056" spans="1:12" ht="13.2" customHeight="1" x14ac:dyDescent="0.25">
      <c r="A1056"/>
      <c r="B1056"/>
      <c r="C1056"/>
      <c r="D1056"/>
      <c r="E1056"/>
      <c r="F1056"/>
      <c r="G1056"/>
      <c r="H1056"/>
      <c r="I1056"/>
      <c r="J1056"/>
      <c r="K1056"/>
      <c r="L1056"/>
    </row>
    <row r="1057" spans="1:12" ht="13.2" customHeight="1" x14ac:dyDescent="0.25">
      <c r="A1057"/>
      <c r="B1057"/>
      <c r="C1057"/>
      <c r="D1057"/>
      <c r="E1057"/>
      <c r="F1057"/>
      <c r="G1057"/>
      <c r="H1057"/>
      <c r="I1057"/>
      <c r="J1057"/>
      <c r="K1057"/>
      <c r="L1057"/>
    </row>
    <row r="1058" spans="1:12" ht="13.2" customHeight="1" x14ac:dyDescent="0.25">
      <c r="A1058"/>
      <c r="B1058"/>
      <c r="C1058"/>
      <c r="D1058"/>
      <c r="E1058"/>
      <c r="F1058"/>
      <c r="G1058"/>
      <c r="H1058"/>
      <c r="I1058"/>
      <c r="J1058"/>
      <c r="K1058"/>
      <c r="L1058"/>
    </row>
    <row r="1059" spans="1:12" ht="13.2" customHeight="1" x14ac:dyDescent="0.25">
      <c r="A1059"/>
      <c r="B1059"/>
      <c r="C1059"/>
      <c r="D1059"/>
      <c r="E1059"/>
      <c r="F1059"/>
      <c r="G1059"/>
      <c r="H1059"/>
      <c r="I1059"/>
      <c r="J1059"/>
      <c r="K1059"/>
      <c r="L1059"/>
    </row>
    <row r="1060" spans="1:12" ht="13.2" customHeight="1" x14ac:dyDescent="0.25">
      <c r="A1060"/>
      <c r="B1060"/>
      <c r="C1060"/>
      <c r="D1060"/>
      <c r="E1060"/>
      <c r="F1060"/>
      <c r="G1060"/>
      <c r="H1060"/>
      <c r="I1060"/>
      <c r="J1060"/>
      <c r="K1060"/>
      <c r="L1060"/>
    </row>
    <row r="1061" spans="1:12" ht="13.2" customHeight="1" x14ac:dyDescent="0.25">
      <c r="A1061"/>
      <c r="B1061"/>
      <c r="C1061"/>
      <c r="D1061"/>
      <c r="E1061"/>
      <c r="F1061"/>
      <c r="G1061"/>
      <c r="H1061"/>
      <c r="I1061"/>
      <c r="J1061"/>
      <c r="K1061"/>
      <c r="L1061"/>
    </row>
    <row r="1062" spans="1:12" ht="13.2" customHeight="1" x14ac:dyDescent="0.25">
      <c r="A1062"/>
      <c r="B1062"/>
      <c r="C1062"/>
      <c r="D1062"/>
      <c r="E1062"/>
      <c r="F1062"/>
      <c r="G1062"/>
      <c r="H1062"/>
      <c r="I1062"/>
      <c r="J1062"/>
      <c r="K1062"/>
      <c r="L1062"/>
    </row>
    <row r="1063" spans="1:12" ht="13.2" customHeight="1" x14ac:dyDescent="0.25">
      <c r="A1063"/>
      <c r="B1063"/>
      <c r="C1063"/>
      <c r="D1063"/>
      <c r="E1063"/>
      <c r="F1063"/>
      <c r="G1063"/>
      <c r="H1063"/>
      <c r="I1063"/>
      <c r="J1063"/>
      <c r="K1063"/>
      <c r="L1063"/>
    </row>
    <row r="1064" spans="1:12" ht="13.2" customHeight="1" x14ac:dyDescent="0.25">
      <c r="A1064"/>
      <c r="B1064"/>
      <c r="C1064"/>
      <c r="D1064"/>
      <c r="E1064"/>
      <c r="F1064"/>
      <c r="G1064"/>
      <c r="H1064"/>
      <c r="I1064"/>
      <c r="J1064"/>
      <c r="K1064"/>
      <c r="L1064"/>
    </row>
    <row r="1065" spans="1:12" ht="13.2" customHeight="1" x14ac:dyDescent="0.25">
      <c r="A1065"/>
      <c r="B1065"/>
      <c r="C1065"/>
      <c r="D1065"/>
      <c r="E1065"/>
      <c r="F1065"/>
      <c r="G1065"/>
      <c r="H1065"/>
      <c r="I1065"/>
      <c r="J1065"/>
      <c r="K1065"/>
      <c r="L1065"/>
    </row>
    <row r="1066" spans="1:12" ht="13.2" customHeight="1" x14ac:dyDescent="0.25">
      <c r="A1066"/>
      <c r="B1066"/>
      <c r="C1066"/>
      <c r="D1066"/>
      <c r="E1066"/>
      <c r="F1066"/>
      <c r="G1066"/>
      <c r="H1066"/>
      <c r="I1066"/>
      <c r="J1066"/>
      <c r="K1066"/>
      <c r="L1066"/>
    </row>
    <row r="1067" spans="1:12" ht="13.2" customHeight="1" x14ac:dyDescent="0.25"/>
    <row r="1068" spans="1:12" ht="13.2" customHeight="1" x14ac:dyDescent="0.25"/>
    <row r="1069" spans="1:12" ht="13.2" customHeight="1" x14ac:dyDescent="0.25"/>
    <row r="1070" spans="1:12" ht="13.2" customHeight="1" x14ac:dyDescent="0.25"/>
    <row r="1071" spans="1:12" ht="13.2" customHeight="1" x14ac:dyDescent="0.25"/>
    <row r="1072" spans="1:12" ht="13.2" customHeight="1" x14ac:dyDescent="0.25"/>
    <row r="1073" ht="13.2" customHeight="1" x14ac:dyDescent="0.25"/>
    <row r="1074" ht="13.2" customHeight="1" x14ac:dyDescent="0.25"/>
    <row r="1075" ht="13.2" customHeight="1" x14ac:dyDescent="0.25"/>
    <row r="1076" ht="13.2" customHeight="1" x14ac:dyDescent="0.25"/>
    <row r="1077" ht="13.2" customHeight="1" x14ac:dyDescent="0.25"/>
    <row r="1078" ht="13.2" customHeight="1" x14ac:dyDescent="0.25"/>
    <row r="1079" ht="13.2" customHeight="1" x14ac:dyDescent="0.25"/>
    <row r="1080" ht="13.2" customHeight="1" x14ac:dyDescent="0.25"/>
    <row r="1081" ht="13.2" customHeight="1" x14ac:dyDescent="0.25"/>
  </sheetData>
  <sheetProtection algorithmName="SHA-512" hashValue="xBf3+XvARDpbZCRBtfT5Tzd/x7NkXPnoWm5CGmkgWg51g1rt9/rLrF4xPdtaegTHZaWiJw8XO08YR8VHGF6PRA==" saltValue="toGzxHO89r7DNtdw8mRw6w==" spinCount="100000" sheet="1" selectLockedCells="1"/>
  <mergeCells count="107">
    <mergeCell ref="A33:A39"/>
    <mergeCell ref="B33:B39"/>
    <mergeCell ref="C33:C39"/>
    <mergeCell ref="A45:A51"/>
    <mergeCell ref="B45:B51"/>
    <mergeCell ref="C45:C51"/>
    <mergeCell ref="A1:K1"/>
    <mergeCell ref="A9:A15"/>
    <mergeCell ref="B9:B15"/>
    <mergeCell ref="C9:C15"/>
    <mergeCell ref="A21:A27"/>
    <mergeCell ref="B21:B27"/>
    <mergeCell ref="C21:C27"/>
    <mergeCell ref="A81:A87"/>
    <mergeCell ref="B81:B87"/>
    <mergeCell ref="C81:C87"/>
    <mergeCell ref="A93:A99"/>
    <mergeCell ref="B93:B99"/>
    <mergeCell ref="C93:C99"/>
    <mergeCell ref="A57:A63"/>
    <mergeCell ref="B57:B63"/>
    <mergeCell ref="C57:C63"/>
    <mergeCell ref="A69:A75"/>
    <mergeCell ref="B69:B75"/>
    <mergeCell ref="C69:C75"/>
    <mergeCell ref="A129:A135"/>
    <mergeCell ref="B129:B135"/>
    <mergeCell ref="C129:C135"/>
    <mergeCell ref="A141:A147"/>
    <mergeCell ref="B141:B147"/>
    <mergeCell ref="C141:C147"/>
    <mergeCell ref="A105:A111"/>
    <mergeCell ref="B105:B111"/>
    <mergeCell ref="C105:C111"/>
    <mergeCell ref="A117:A123"/>
    <mergeCell ref="B117:B123"/>
    <mergeCell ref="C117:C123"/>
    <mergeCell ref="A177:A183"/>
    <mergeCell ref="B177:B183"/>
    <mergeCell ref="C177:C183"/>
    <mergeCell ref="A189:A195"/>
    <mergeCell ref="B189:B195"/>
    <mergeCell ref="C189:C195"/>
    <mergeCell ref="A153:A159"/>
    <mergeCell ref="B153:B159"/>
    <mergeCell ref="C153:C159"/>
    <mergeCell ref="A165:A171"/>
    <mergeCell ref="B165:B171"/>
    <mergeCell ref="C165:C171"/>
    <mergeCell ref="A225:A231"/>
    <mergeCell ref="B225:B231"/>
    <mergeCell ref="C225:C231"/>
    <mergeCell ref="A237:A243"/>
    <mergeCell ref="B237:B243"/>
    <mergeCell ref="C237:C243"/>
    <mergeCell ref="A201:A207"/>
    <mergeCell ref="B201:B207"/>
    <mergeCell ref="C201:C207"/>
    <mergeCell ref="A213:A219"/>
    <mergeCell ref="B213:B219"/>
    <mergeCell ref="C213:C219"/>
    <mergeCell ref="A273:A279"/>
    <mergeCell ref="B273:B279"/>
    <mergeCell ref="C273:C279"/>
    <mergeCell ref="A285:A291"/>
    <mergeCell ref="B285:B291"/>
    <mergeCell ref="C285:C291"/>
    <mergeCell ref="A249:A255"/>
    <mergeCell ref="B249:B255"/>
    <mergeCell ref="C249:C255"/>
    <mergeCell ref="A261:A267"/>
    <mergeCell ref="B261:B267"/>
    <mergeCell ref="C261:C267"/>
    <mergeCell ref="A321:A327"/>
    <mergeCell ref="B321:B327"/>
    <mergeCell ref="C321:C327"/>
    <mergeCell ref="A333:A339"/>
    <mergeCell ref="B333:B339"/>
    <mergeCell ref="C333:C339"/>
    <mergeCell ref="A297:A303"/>
    <mergeCell ref="B297:B303"/>
    <mergeCell ref="C297:C303"/>
    <mergeCell ref="A309:A315"/>
    <mergeCell ref="B309:B315"/>
    <mergeCell ref="C309:C315"/>
    <mergeCell ref="A369:A375"/>
    <mergeCell ref="B369:B375"/>
    <mergeCell ref="C369:C375"/>
    <mergeCell ref="A381:A387"/>
    <mergeCell ref="B381:B387"/>
    <mergeCell ref="C381:C387"/>
    <mergeCell ref="A345:A351"/>
    <mergeCell ref="B345:B351"/>
    <mergeCell ref="C345:C351"/>
    <mergeCell ref="A357:A363"/>
    <mergeCell ref="B357:B363"/>
    <mergeCell ref="C357:C363"/>
    <mergeCell ref="A417:A423"/>
    <mergeCell ref="B417:B423"/>
    <mergeCell ref="C417:C423"/>
    <mergeCell ref="A426:C426"/>
    <mergeCell ref="A393:A399"/>
    <mergeCell ref="B393:B399"/>
    <mergeCell ref="C393:C399"/>
    <mergeCell ref="A405:A411"/>
    <mergeCell ref="B405:B411"/>
    <mergeCell ref="C405:C411"/>
  </mergeCells>
  <phoneticPr fontId="7" type="noConversion"/>
  <dataValidations xWindow="1201" yWindow="629" count="7">
    <dataValidation allowBlank="1" showInputMessage="1" showErrorMessage="1" promptTitle="Enota" prompt="Vpišite Enoto in Poslovno enoto." sqref="D3" xr:uid="{DCE042CD-60DD-44FA-9EE3-C81C7A9BBA09}"/>
    <dataValidation type="decimal" allowBlank="1" showInputMessage="1" showErrorMessage="1" errorTitle="Napaka:" error="Vnesete lahko največ 100%." promptTitle="Odstotek zaposlitve" prompt="Vpišite odstotek zaposlitve medicinske sestre v tem timu. " sqref="I11:I14 I251:I254 I71:I74 I23:I26 I35:I38 I47:I50 I59:I62 I83:I86 I95:I98 I107:I110 I119:I122 I131:I134 I143:I146 I155:I158 I167:I170 I179:I182 I191:I194 I203:I206 I215:I218 I227:I230 I239:I242 I263:I266 I275:I278 I287:I290 I299:I302 I311:I314 I323:I326 I335:I338 I347:I350 I359:I362 I371:I374 I383:I386 I395:I398 I407:I410 I419:I422" xr:uid="{1C03DAB3-5259-468B-A435-ECFCAAE7E44E}">
      <formula1>0</formula1>
      <formula2>1</formula2>
    </dataValidation>
    <dataValidation type="whole" allowBlank="1" showInputMessage="1" showErrorMessage="1" error="Vnesli ste napačno vrednost." promptTitle="Število GK na zadnji dan v mes." prompt="Vnesite število GK na zadnji dan v mesecu." sqref="B9:B15 B249:B255 B69:B75 B21:B27 B33:B39 B45:B51 B57:B63 B81:B87 B93:B99 B105:B111 B117:B123 B129:B135 B141:B147 B153:B159 B165:B171 B177:B183 B189:B195 B201:B207 B213:B219 B225:B231 B237:B243 B261:B267 B273:B279 B285:B291 B297:B303 B309:B315 B321:B327 B333:B339 B345:B351 B357:B363 B369:B375 B381:B387 B393:B399 B405:B411 B417:B423" xr:uid="{63EDA196-DA04-4D1D-BF7E-5C4A98419A9A}">
      <formula1>0</formula1>
      <formula2>7000</formula2>
    </dataValidation>
    <dataValidation type="decimal" allowBlank="1" showInputMessage="1" showErrorMessage="1" errorTitle="Napaka:" error="Vnesete lahko največ 100%." promptTitle="Odstotek zaposlitve" prompt="Vpišite odstotek zaposlitve administrativno tehničnega delavca v tem timu. " sqref="I15 I255 I75 I27 I39 I51 I63 I87 I99 I111 I123 I135 I147 I159 I171 I183 I195 I207 I219 I231 I243 I267 I279 I291 I303 I315 I327 I339 I351 I363 I375 I387 I399 I411 I423" xr:uid="{871CE8C6-3DBC-4673-A4C3-DD5D36686CD3}">
      <formula1>0</formula1>
      <formula2>1</formula2>
    </dataValidation>
    <dataValidation type="decimal" allowBlank="1" showInputMessage="1" showErrorMessage="1" errorTitle="Napaka:" error="Vnesete lahko največ 100%." promptTitle="Odstotek zaposlitve " prompt="Odstotek zaposlitve zdravnika v tem timu." sqref="I9 I249 I69 I21 I33 I45 I57 I81 I93 I105 I117 I129 I141 I153 I165 I177 I189 I201 I213 I225 I237 I261 I273 I285 I297 I309 I321 I333 I345 I357 I369 I381 I393 I405 I417" xr:uid="{5A1717A6-EC7D-4C8B-84D0-8A172C7BF47B}">
      <formula1>0</formula1>
      <formula2>1</formula2>
    </dataValidation>
    <dataValidation allowBlank="1" showInputMessage="1" showErrorMessage="1" errorTitle="Napaka:" error="Delež zaposlitve v timu je lahko največ 1." promptTitle="Obseg tima:" prompt="Vnesite podatek o številu timov iz tabele ZZZS." sqref="H9 H249 H69 H21 H33 H45 H57 H81 H93 H105 H117 H129 H141 H153 H165 H177 H189 H201 H213 H225 H237 H261 H273 H285 H297 H309 H321 H333 H345 H357 H369 H381 H393 H405 H417" xr:uid="{A534CF67-E0E3-4251-88F9-E3BD789277E8}"/>
    <dataValidation type="decimal" allowBlank="1" showInputMessage="1" showErrorMessage="1" errorTitle="Napaka:" error="Vnesete lahko največ 100%." promptTitle="Odstotek zaposlitve " prompt="Odstotek zaposlitve nadomestnega zdravnika v tem timu." sqref="I10 I250 I70 I22 I34 I46 I58 I82 I94 I106 I118 I130 I142 I154 I166 I178 I190 I202 I214 I226 I238 I262 I274 I286 I298 I310 I322 I334 I346 I358 I370 I382 I394 I406 I418" xr:uid="{2A450466-7AA9-4887-AE05-B56D426E3CE8}">
      <formula1>0</formula1>
      <formula2>1</formula2>
    </dataValidation>
  </dataValidations>
  <pageMargins left="0.7" right="0.7" top="0.75" bottom="0.75" header="0.3" footer="0.3"/>
  <pageSetup paperSize="9" scale="45" fitToHeight="0" orientation="landscape" r:id="rId1"/>
  <extLst>
    <ext xmlns:x14="http://schemas.microsoft.com/office/spreadsheetml/2009/9/main" uri="{CCE6A557-97BC-4b89-ADB6-D9C93CAAB3DF}">
      <x14:dataValidations xmlns:xm="http://schemas.microsoft.com/office/excel/2006/main" xWindow="1201" yWindow="629" count="7">
        <x14:dataValidation type="list" allowBlank="1" showInputMessage="1" showErrorMessage="1" promptTitle="Šifra delovnega mesta" prompt="Iz spustnega seznama izberite šifro DM zdravnika." xr:uid="{44766E4E-EFA3-4BA9-AEAA-AC36C65FC1F6}">
          <x14:formula1>
            <xm:f>Šifranti!$F$5:$F$48</xm:f>
          </x14:formula1>
          <xm:sqref>F10 F250 F70 F22 F34 F46 F58 F82 F94 F106 F118 F130 F142 F154 F166 F178 F190 F202 F214 F226 F238 F262 F274 F286 F298 F310 F322 F334 F346 F358 F370 F382 F394 F406 F418</xm:sqref>
        </x14:dataValidation>
        <x14:dataValidation type="list" allowBlank="1" showInputMessage="1" showErrorMessage="1" promptTitle="Šifra delovnega mesta" prompt="Iz spustnega seznama izberite šifro DM medicinske sestre." xr:uid="{7735AD9D-0248-4771-B5D7-5E1F619A3AC5}">
          <x14:formula1>
            <xm:f>Šifranti!$F$49:$F$152</xm:f>
          </x14:formula1>
          <xm:sqref>F11:F14 F251:F254 F71:F74 F23:F26 F35:F38 F47:F50 F59:F62 F83:F86 F95:F98 F107:F110 F119:F122 F131:F134 F143:F146 F155:F158 F167:F170 F179:F182 F191:F194 F203:F206 F215:F218 F227:F230 F239:F242 F263:F266 F275:F278 F287:F290 F299:F302 F311:F314 F323:F326 F335:F338 F347:F350 F359:F362 F371:F374 F383:F386 F395:F398 F407:F410 F419:F422</xm:sqref>
        </x14:dataValidation>
        <x14:dataValidation type="list" allowBlank="1" showInputMessage="1" showErrorMessage="1" promptTitle="Šifra delovnega mesta" prompt="Iz spustnega seznama izberite šifro DM zdr. administrativni sodelavec." xr:uid="{048DB685-2710-4CF1-842A-4877E8395693}">
          <x14:formula1>
            <xm:f>Šifranti!$F$153:$F$156</xm:f>
          </x14:formula1>
          <xm:sqref>F15 F255 F75 F27 F39 F51 F63 F87 F99 F111 F123 F135 F147 F159 F171 F183 F195 F207 F219 F231 F243 F267 F279 F291 F303 F315 F327 F339 F351 F363 F375 F387 F399 F411 F423</xm:sqref>
        </x14:dataValidation>
        <x14:dataValidation type="list" allowBlank="1" showInputMessage="1" showErrorMessage="1" xr:uid="{8AD4DD32-57D2-4F36-82F9-950D38088FFE}">
          <x14:formula1>
            <xm:f>Šifranti!$C$2:$C$3</xm:f>
          </x14:formula1>
          <xm:sqref>M16 M256 M76 M28 M40 M52 M64 M88 M100 M112 M124 M136 M148 M160 M172 M184 M196 M208 M220 M232 M244 M268 M280 M292 M304 M316 M328 M340 M352 M364 M376 M388 M400 M412 M424</xm:sqref>
        </x14:dataValidation>
        <x14:dataValidation type="list" allowBlank="1" showInputMessage="1" showErrorMessage="1" promptTitle="Zdravstveni dom" prompt="Iz spustnega seznama izberite vaš zdravstveni dom." xr:uid="{49D63CB4-EF92-4791-A5CE-0A2ABF48EBF5}">
          <x14:formula1>
            <xm:f>Šifranti!$A$2:$A$59</xm:f>
          </x14:formula1>
          <xm:sqref>B3</xm:sqref>
        </x14:dataValidation>
        <x14:dataValidation type="list" allowBlank="1" showInputMessage="1" showErrorMessage="1" promptTitle="Obdobje poročanja:" prompt="Izberite obdobje za katerega poročate." xr:uid="{497721E6-378A-4983-846D-2DB5809765EB}">
          <x14:formula1>
            <xm:f>Šifranti!$K$2:$K$13</xm:f>
          </x14:formula1>
          <xm:sqref>B4</xm:sqref>
        </x14:dataValidation>
        <x14:dataValidation type="list" allowBlank="1" showInputMessage="1" showErrorMessage="1" promptTitle="Šifra delovnega mesta" prompt="Iz spustnega seznama izberite šifro DM zdravnika." xr:uid="{8EC1F1A4-390A-427B-97A8-7526C21800B2}">
          <x14:formula1>
            <xm:f>Šifranti!$F$5:$F$163</xm:f>
          </x14:formula1>
          <xm:sqref>F9 F249 F69 F21 F33 F45 F57 F81 F93 F105 F117 F129 F141 F153 F165 F177 F189 F201 F213 F225 F237 F261 F273 F285 F297 F309 F321 F333 F345 F357 F369 F381 F393 F405 F417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44B78-F9D3-42B1-BA2A-EBFFB97564A2}">
  <dimension ref="A1:P1190"/>
  <sheetViews>
    <sheetView zoomScale="80" zoomScaleNormal="80" workbookViewId="0">
      <selection activeCell="B3" sqref="B3"/>
    </sheetView>
  </sheetViews>
  <sheetFormatPr defaultColWidth="8.88671875" defaultRowHeight="13.2" x14ac:dyDescent="0.25"/>
  <cols>
    <col min="1" max="1" width="15.109375" style="2" customWidth="1"/>
    <col min="2" max="2" width="25.5546875" style="2" customWidth="1"/>
    <col min="3" max="3" width="15.88671875" style="2" customWidth="1"/>
    <col min="4" max="4" width="28" style="2" customWidth="1"/>
    <col min="5" max="5" width="23.33203125" style="2" customWidth="1"/>
    <col min="6" max="6" width="12" style="2" customWidth="1"/>
    <col min="7" max="7" width="43.88671875" style="2" customWidth="1"/>
    <col min="8" max="8" width="22.44140625" style="2" customWidth="1"/>
    <col min="9" max="10" width="13.6640625" style="2" customWidth="1"/>
    <col min="11" max="11" width="14.88671875" style="2" customWidth="1"/>
    <col min="12" max="12" width="19.33203125" style="2" customWidth="1"/>
    <col min="13" max="13" width="19.6640625" style="2" customWidth="1"/>
    <col min="14" max="14" width="23.33203125" style="6" customWidth="1"/>
    <col min="15" max="15" width="15.44140625" style="2" customWidth="1"/>
    <col min="16" max="16" width="21.33203125" style="6" customWidth="1"/>
    <col min="17" max="17" width="13.44140625" style="2" customWidth="1"/>
    <col min="18" max="18" width="17.5546875" style="2" customWidth="1"/>
    <col min="19" max="19" width="12.88671875" style="2" customWidth="1"/>
    <col min="20" max="20" width="24.88671875" style="2" customWidth="1"/>
    <col min="21" max="24" width="14" style="2" customWidth="1"/>
    <col min="25" max="25" width="21.33203125" style="2" customWidth="1"/>
    <col min="26" max="26" width="12" style="2" customWidth="1"/>
    <col min="27" max="16384" width="8.88671875" style="2"/>
  </cols>
  <sheetData>
    <row r="1" spans="1:16" ht="28.2" customHeight="1" x14ac:dyDescent="0.4">
      <c r="A1" s="61" t="s">
        <v>390</v>
      </c>
      <c r="B1" s="61"/>
      <c r="C1" s="61"/>
      <c r="D1" s="61"/>
      <c r="E1" s="61"/>
      <c r="F1" s="61"/>
      <c r="G1" s="61"/>
      <c r="H1" s="61"/>
      <c r="I1" s="61"/>
      <c r="J1" s="61"/>
      <c r="K1" s="61"/>
      <c r="L1" s="42"/>
      <c r="M1" s="42"/>
      <c r="N1" s="2"/>
      <c r="P1" s="2"/>
    </row>
    <row r="2" spans="1:16" ht="24.6" customHeight="1" x14ac:dyDescent="0.4">
      <c r="A2" s="42"/>
      <c r="B2" s="42"/>
      <c r="C2" s="42"/>
      <c r="D2" s="42"/>
      <c r="E2" s="42"/>
      <c r="F2" s="42"/>
      <c r="G2" s="42"/>
      <c r="H2" s="42"/>
      <c r="I2" s="42"/>
      <c r="J2" s="49"/>
      <c r="K2" s="42"/>
      <c r="L2" s="42"/>
      <c r="M2" s="42"/>
      <c r="N2" s="2"/>
      <c r="P2" s="2"/>
    </row>
    <row r="3" spans="1:16" ht="49.95" customHeight="1" x14ac:dyDescent="0.25">
      <c r="A3" s="23" t="s">
        <v>317</v>
      </c>
      <c r="B3" s="22"/>
      <c r="C3" s="7" t="s">
        <v>316</v>
      </c>
      <c r="D3" s="10"/>
      <c r="E3"/>
      <c r="F3"/>
      <c r="G3"/>
      <c r="H3"/>
      <c r="I3"/>
      <c r="J3"/>
      <c r="K3"/>
      <c r="L3"/>
      <c r="M3"/>
      <c r="N3"/>
      <c r="O3"/>
      <c r="P3"/>
    </row>
    <row r="4" spans="1:16" ht="34.200000000000003" customHeight="1" x14ac:dyDescent="0.25">
      <c r="A4" s="23" t="s">
        <v>0</v>
      </c>
      <c r="B4" s="10" t="s">
        <v>398</v>
      </c>
      <c r="C4" s="19"/>
      <c r="D4" s="44"/>
      <c r="E4" s="28"/>
      <c r="F4" s="19"/>
      <c r="G4" s="19"/>
      <c r="H4" s="19"/>
      <c r="I4" s="19"/>
      <c r="J4" s="19"/>
      <c r="N4" s="19"/>
      <c r="O4" s="19"/>
    </row>
    <row r="5" spans="1:16" ht="23.4" customHeight="1" x14ac:dyDescent="0.25">
      <c r="A5"/>
      <c r="B5"/>
      <c r="C5"/>
      <c r="D5"/>
      <c r="E5"/>
      <c r="F5"/>
      <c r="G5"/>
      <c r="H5"/>
      <c r="I5"/>
      <c r="J5"/>
      <c r="K5"/>
      <c r="L5"/>
    </row>
    <row r="6" spans="1:16" ht="21" customHeight="1" x14ac:dyDescent="0.25">
      <c r="A6" s="18" t="s">
        <v>5</v>
      </c>
      <c r="B6" s="38"/>
      <c r="C6"/>
      <c r="D6"/>
      <c r="E6"/>
      <c r="F6"/>
      <c r="G6"/>
      <c r="H6"/>
      <c r="I6"/>
      <c r="J6"/>
      <c r="K6"/>
      <c r="L6"/>
    </row>
    <row r="7" spans="1:16" ht="86.4" customHeight="1" x14ac:dyDescent="0.25">
      <c r="A7" s="8" t="s">
        <v>9</v>
      </c>
      <c r="B7" s="8" t="s">
        <v>321</v>
      </c>
      <c r="C7" s="13" t="s">
        <v>371</v>
      </c>
      <c r="D7" s="8" t="s">
        <v>392</v>
      </c>
      <c r="E7" s="8" t="s">
        <v>6</v>
      </c>
      <c r="F7" s="8" t="s">
        <v>7</v>
      </c>
      <c r="G7" s="8" t="s">
        <v>8</v>
      </c>
      <c r="H7" s="8" t="s">
        <v>397</v>
      </c>
      <c r="I7" s="8" t="s">
        <v>370</v>
      </c>
      <c r="J7" s="8" t="s">
        <v>376</v>
      </c>
      <c r="K7" s="13" t="s">
        <v>373</v>
      </c>
      <c r="L7" s="13" t="s">
        <v>372</v>
      </c>
      <c r="M7" s="13" t="s">
        <v>394</v>
      </c>
    </row>
    <row r="8" spans="1:16" ht="21" customHeight="1" x14ac:dyDescent="0.25">
      <c r="A8" s="9">
        <v>1</v>
      </c>
      <c r="B8" s="9">
        <v>2</v>
      </c>
      <c r="C8" s="9">
        <v>3</v>
      </c>
      <c r="D8" s="14">
        <v>4</v>
      </c>
      <c r="E8" s="9">
        <v>5</v>
      </c>
      <c r="F8" s="14">
        <v>6</v>
      </c>
      <c r="G8" s="9">
        <v>7</v>
      </c>
      <c r="H8" s="9">
        <v>8</v>
      </c>
      <c r="I8" s="9">
        <v>9</v>
      </c>
      <c r="J8" s="9">
        <v>10</v>
      </c>
      <c r="K8" s="9">
        <v>11</v>
      </c>
      <c r="L8" s="9">
        <v>12</v>
      </c>
      <c r="M8" s="9">
        <v>13</v>
      </c>
    </row>
    <row r="9" spans="1:16" ht="25.35" customHeight="1" x14ac:dyDescent="0.25">
      <c r="A9" s="62" t="str">
        <f>$B$4</f>
        <v>januar 2024</v>
      </c>
      <c r="B9" s="54"/>
      <c r="C9" s="56">
        <f>IF(B9&gt;1895,B9-1895,0)</f>
        <v>0</v>
      </c>
      <c r="D9" s="15" t="s">
        <v>374</v>
      </c>
      <c r="E9" s="39"/>
      <c r="F9" s="11"/>
      <c r="G9" s="8">
        <f>IFERROR(VLOOKUP(F9,Šifranti!$F$5:$G$48,2,FALSE),0)</f>
        <v>0</v>
      </c>
      <c r="H9" s="36"/>
      <c r="I9" s="25"/>
      <c r="J9" s="24">
        <v>1.0900000000000001</v>
      </c>
      <c r="K9" s="24">
        <f>IF(C9*H9*I9*J9 &lt;= 1500, C9*H9*I9*J9, 1500)</f>
        <v>0</v>
      </c>
      <c r="L9" s="24">
        <f>K9*1.161</f>
        <v>0</v>
      </c>
      <c r="M9" s="45"/>
    </row>
    <row r="10" spans="1:16" ht="21" customHeight="1" x14ac:dyDescent="0.25">
      <c r="A10" s="63"/>
      <c r="B10" s="55"/>
      <c r="C10" s="57"/>
      <c r="D10" s="15" t="s">
        <v>375</v>
      </c>
      <c r="E10" s="39"/>
      <c r="F10" s="11"/>
      <c r="G10" s="8">
        <f>IFERROR(VLOOKUP(F10,Šifranti!$F$5:$G$48,2,FALSE),0)</f>
        <v>0</v>
      </c>
      <c r="H10" s="35">
        <f>H9</f>
        <v>0</v>
      </c>
      <c r="I10" s="25"/>
      <c r="J10" s="24">
        <v>1.0900000000000001</v>
      </c>
      <c r="K10" s="24">
        <f>IF(C9*H10*I10*J10 &lt;= 1500, C9*H10*I10*J10, 1500)</f>
        <v>0</v>
      </c>
      <c r="L10" s="24">
        <f>K10*1.161</f>
        <v>0</v>
      </c>
      <c r="M10" s="46"/>
      <c r="N10"/>
      <c r="O10"/>
      <c r="P10"/>
    </row>
    <row r="11" spans="1:16" ht="24.75" customHeight="1" x14ac:dyDescent="0.25">
      <c r="A11" s="63"/>
      <c r="B11" s="55"/>
      <c r="C11" s="57"/>
      <c r="D11" s="8" t="s">
        <v>366</v>
      </c>
      <c r="E11" s="39"/>
      <c r="F11" s="11"/>
      <c r="G11" s="8">
        <f>IFERROR(VLOOKUP(F11,Šifranti!$F$49:$G$152,2,FALSE),0)</f>
        <v>0</v>
      </c>
      <c r="H11" s="35">
        <f>H9*0.7</f>
        <v>0</v>
      </c>
      <c r="I11" s="25"/>
      <c r="J11" s="24">
        <v>0.54</v>
      </c>
      <c r="K11" s="24">
        <f>IF(C9*H11*I11*J11 &lt;= 750, C9*H11*I11*J11, 750)</f>
        <v>0</v>
      </c>
      <c r="L11" s="24">
        <f t="shared" ref="L11:L15" si="0">K11*1.161</f>
        <v>0</v>
      </c>
      <c r="M11" s="46"/>
      <c r="N11"/>
      <c r="O11"/>
      <c r="P11"/>
    </row>
    <row r="12" spans="1:16" ht="19.95" customHeight="1" x14ac:dyDescent="0.25">
      <c r="A12" s="63"/>
      <c r="B12" s="55"/>
      <c r="C12" s="57"/>
      <c r="D12" s="8" t="s">
        <v>367</v>
      </c>
      <c r="E12" s="39"/>
      <c r="F12" s="11"/>
      <c r="G12" s="8">
        <f>IFERROR(VLOOKUP(F12,Šifranti!$F$49:$G$152,2,FALSE),0)</f>
        <v>0</v>
      </c>
      <c r="H12" s="35">
        <f>H10*0.7</f>
        <v>0</v>
      </c>
      <c r="I12" s="25"/>
      <c r="J12" s="24">
        <v>0.54</v>
      </c>
      <c r="K12" s="24">
        <f>IF(C9*H12*I12*J12 &lt;= 750, C9*H12*I12*J12, 750)</f>
        <v>0</v>
      </c>
      <c r="L12" s="24">
        <f t="shared" si="0"/>
        <v>0</v>
      </c>
      <c r="M12" s="46"/>
      <c r="N12"/>
      <c r="O12"/>
      <c r="P12"/>
    </row>
    <row r="13" spans="1:16" ht="22.95" customHeight="1" x14ac:dyDescent="0.25">
      <c r="A13" s="63"/>
      <c r="B13" s="55"/>
      <c r="C13" s="57"/>
      <c r="D13" s="8" t="s">
        <v>387</v>
      </c>
      <c r="E13" s="39"/>
      <c r="F13" s="11"/>
      <c r="G13" s="8">
        <f>IFERROR(VLOOKUP(F13,Šifranti!$F$49:$G$152,2,FALSE),0)</f>
        <v>0</v>
      </c>
      <c r="H13" s="35">
        <f>H9*0.65</f>
        <v>0</v>
      </c>
      <c r="I13" s="25"/>
      <c r="J13" s="24">
        <v>0.38</v>
      </c>
      <c r="K13" s="24">
        <f>IF(C9*H13*I13*J13 &lt;= 600,C9*H13*I13*J13,600)</f>
        <v>0</v>
      </c>
      <c r="L13" s="24">
        <f t="shared" si="0"/>
        <v>0</v>
      </c>
      <c r="M13" s="46"/>
      <c r="N13"/>
      <c r="O13"/>
      <c r="P13"/>
    </row>
    <row r="14" spans="1:16" ht="22.95" customHeight="1" x14ac:dyDescent="0.25">
      <c r="A14" s="63"/>
      <c r="B14" s="55"/>
      <c r="C14" s="57"/>
      <c r="D14" s="8" t="s">
        <v>388</v>
      </c>
      <c r="E14" s="39"/>
      <c r="F14" s="11"/>
      <c r="G14" s="8">
        <f>IFERROR(VLOOKUP(F14,Šifranti!$F$49:$G$152,2,FALSE),0)</f>
        <v>0</v>
      </c>
      <c r="H14" s="35">
        <f>H9*0.65</f>
        <v>0</v>
      </c>
      <c r="I14" s="25"/>
      <c r="J14" s="24">
        <v>0.38</v>
      </c>
      <c r="K14" s="24">
        <f>IF(C9*H14*I14*J14 &lt;= 600,C9*H14*I14*J14,600)</f>
        <v>0</v>
      </c>
      <c r="L14" s="24">
        <f t="shared" si="0"/>
        <v>0</v>
      </c>
      <c r="M14" s="46"/>
      <c r="N14"/>
      <c r="O14"/>
      <c r="P14"/>
    </row>
    <row r="15" spans="1:16" ht="22.95" customHeight="1" x14ac:dyDescent="0.25">
      <c r="A15" s="63"/>
      <c r="B15" s="55"/>
      <c r="C15" s="57"/>
      <c r="D15" s="8" t="s">
        <v>385</v>
      </c>
      <c r="E15" s="39"/>
      <c r="F15" s="11"/>
      <c r="G15" s="8">
        <f>IFERROR(VLOOKUP(F15,Šifranti!$F$153:$G$156,2,FALSE),0)</f>
        <v>0</v>
      </c>
      <c r="H15" s="34">
        <f>H9*0.3</f>
        <v>0</v>
      </c>
      <c r="I15" s="25"/>
      <c r="J15" s="24">
        <v>0.36</v>
      </c>
      <c r="K15" s="24">
        <f>IF(C9*H15*I15*J15 &lt;= 400,C9*H15*I15*J15, 400)</f>
        <v>0</v>
      </c>
      <c r="L15" s="24">
        <f t="shared" si="0"/>
        <v>0</v>
      </c>
      <c r="M15" s="46"/>
      <c r="N15"/>
      <c r="O15"/>
      <c r="P15"/>
    </row>
    <row r="16" spans="1:16" ht="22.95" customHeight="1" x14ac:dyDescent="0.25">
      <c r="A16" s="26" t="s">
        <v>318</v>
      </c>
      <c r="B16" s="26"/>
      <c r="C16" s="7"/>
      <c r="D16" s="7"/>
      <c r="E16" s="7"/>
      <c r="F16" s="7"/>
      <c r="G16" s="7"/>
      <c r="H16" s="7"/>
      <c r="I16" s="7"/>
      <c r="J16" s="7"/>
      <c r="K16" s="24">
        <f>SUM(K9:K15)</f>
        <v>0</v>
      </c>
      <c r="L16" s="24">
        <f>SUM(L9:L15)</f>
        <v>0</v>
      </c>
      <c r="M16" s="48" t="s">
        <v>395</v>
      </c>
      <c r="N16"/>
      <c r="O16"/>
      <c r="P16"/>
    </row>
    <row r="17" spans="1:16" ht="22.95" customHeight="1" x14ac:dyDescent="0.25">
      <c r="A17"/>
      <c r="B17"/>
      <c r="C17"/>
      <c r="D17"/>
      <c r="E17"/>
      <c r="F17"/>
      <c r="G17"/>
      <c r="H17"/>
      <c r="I17"/>
      <c r="J17"/>
      <c r="K17"/>
      <c r="L17"/>
      <c r="M17"/>
      <c r="N17"/>
      <c r="O17"/>
      <c r="P17"/>
    </row>
    <row r="18" spans="1:16" customFormat="1" ht="22.95" customHeight="1" x14ac:dyDescent="0.25">
      <c r="A18" s="18" t="s">
        <v>425</v>
      </c>
      <c r="B18" s="38"/>
      <c r="M18" s="2"/>
    </row>
    <row r="19" spans="1:16" ht="86.4" customHeight="1" x14ac:dyDescent="0.25">
      <c r="A19" s="8" t="s">
        <v>9</v>
      </c>
      <c r="B19" s="8" t="s">
        <v>321</v>
      </c>
      <c r="C19" s="13" t="s">
        <v>371</v>
      </c>
      <c r="D19" s="8" t="s">
        <v>392</v>
      </c>
      <c r="E19" s="8" t="s">
        <v>6</v>
      </c>
      <c r="F19" s="8" t="s">
        <v>7</v>
      </c>
      <c r="G19" s="8" t="s">
        <v>8</v>
      </c>
      <c r="H19" s="8" t="s">
        <v>397</v>
      </c>
      <c r="I19" s="8" t="s">
        <v>370</v>
      </c>
      <c r="J19" s="8" t="s">
        <v>376</v>
      </c>
      <c r="K19" s="13" t="s">
        <v>373</v>
      </c>
      <c r="L19" s="13" t="s">
        <v>372</v>
      </c>
      <c r="M19" s="13" t="s">
        <v>394</v>
      </c>
    </row>
    <row r="20" spans="1:16" ht="21" customHeight="1" x14ac:dyDescent="0.25">
      <c r="A20" s="9">
        <v>1</v>
      </c>
      <c r="B20" s="9">
        <v>2</v>
      </c>
      <c r="C20" s="9">
        <v>3</v>
      </c>
      <c r="D20" s="14">
        <v>4</v>
      </c>
      <c r="E20" s="9">
        <v>5</v>
      </c>
      <c r="F20" s="14">
        <v>6</v>
      </c>
      <c r="G20" s="9">
        <v>7</v>
      </c>
      <c r="H20" s="9">
        <v>8</v>
      </c>
      <c r="I20" s="9">
        <v>9</v>
      </c>
      <c r="J20" s="9">
        <v>10</v>
      </c>
      <c r="K20" s="9">
        <v>11</v>
      </c>
      <c r="L20" s="9">
        <v>12</v>
      </c>
      <c r="M20" s="9">
        <v>13</v>
      </c>
    </row>
    <row r="21" spans="1:16" customFormat="1" ht="22.95" customHeight="1" x14ac:dyDescent="0.25">
      <c r="A21" s="62" t="str">
        <f>$B$4</f>
        <v>januar 2024</v>
      </c>
      <c r="B21" s="54"/>
      <c r="C21" s="56">
        <f>IF(B21&gt;1895,B21-1895,0)</f>
        <v>0</v>
      </c>
      <c r="D21" s="15" t="s">
        <v>374</v>
      </c>
      <c r="E21" s="39"/>
      <c r="F21" s="11"/>
      <c r="G21" s="8">
        <f>IFERROR(VLOOKUP(F21,Šifranti!$F$5:$G$48,2,FALSE),0)</f>
        <v>0</v>
      </c>
      <c r="H21" s="36"/>
      <c r="I21" s="25"/>
      <c r="J21" s="24">
        <v>1.0900000000000001</v>
      </c>
      <c r="K21" s="24">
        <f>IF(C21*H21*I21*J21 &lt;= 1500, C21*H21*I21*J21, 1500)</f>
        <v>0</v>
      </c>
      <c r="L21" s="24">
        <f>K21*1.161</f>
        <v>0</v>
      </c>
      <c r="M21" s="45"/>
    </row>
    <row r="22" spans="1:16" customFormat="1" ht="21" customHeight="1" x14ac:dyDescent="0.25">
      <c r="A22" s="63"/>
      <c r="B22" s="55"/>
      <c r="C22" s="57"/>
      <c r="D22" s="15" t="s">
        <v>375</v>
      </c>
      <c r="E22" s="39"/>
      <c r="F22" s="11"/>
      <c r="G22" s="8">
        <f>IFERROR(VLOOKUP(F22,Šifranti!$F$5:$G$48,2,FALSE),0)</f>
        <v>0</v>
      </c>
      <c r="H22" s="35">
        <f>H21</f>
        <v>0</v>
      </c>
      <c r="I22" s="25"/>
      <c r="J22" s="24">
        <v>1.0900000000000001</v>
      </c>
      <c r="K22" s="24">
        <f>IF(C21*H22*I22*J22 &lt;= 1500, C21*H22*I22*J22, 1500)</f>
        <v>0</v>
      </c>
      <c r="L22" s="24">
        <f>K22*1.161</f>
        <v>0</v>
      </c>
      <c r="M22" s="46"/>
    </row>
    <row r="23" spans="1:16" customFormat="1" ht="21" customHeight="1" x14ac:dyDescent="0.25">
      <c r="A23" s="63"/>
      <c r="B23" s="55"/>
      <c r="C23" s="57"/>
      <c r="D23" s="8" t="s">
        <v>366</v>
      </c>
      <c r="E23" s="39"/>
      <c r="F23" s="11"/>
      <c r="G23" s="8">
        <f>IFERROR(VLOOKUP(F23,Šifranti!$F$49:$G$152,2,FALSE),0)</f>
        <v>0</v>
      </c>
      <c r="H23" s="35">
        <f>H21*0.7</f>
        <v>0</v>
      </c>
      <c r="I23" s="25"/>
      <c r="J23" s="24">
        <v>0.54</v>
      </c>
      <c r="K23" s="24">
        <f>IF(C21*H23*I23*J23 &lt;= 750, C21*H23*I23*J23, 750)</f>
        <v>0</v>
      </c>
      <c r="L23" s="24">
        <f t="shared" ref="L23:L27" si="1">K23*1.161</f>
        <v>0</v>
      </c>
      <c r="M23" s="46"/>
    </row>
    <row r="24" spans="1:16" customFormat="1" ht="28.95" customHeight="1" x14ac:dyDescent="0.25">
      <c r="A24" s="63"/>
      <c r="B24" s="55"/>
      <c r="C24" s="57"/>
      <c r="D24" s="8" t="s">
        <v>367</v>
      </c>
      <c r="E24" s="39"/>
      <c r="F24" s="11"/>
      <c r="G24" s="8">
        <f>IFERROR(VLOOKUP(F24,Šifranti!$F$49:$G$152,2,FALSE),0)</f>
        <v>0</v>
      </c>
      <c r="H24" s="35">
        <f>H22*0.7</f>
        <v>0</v>
      </c>
      <c r="I24" s="25"/>
      <c r="J24" s="24">
        <v>0.54</v>
      </c>
      <c r="K24" s="24">
        <f>IF(C21*H24*I24*J24 &lt;= 750, C21*H24*I24*J24, 750)</f>
        <v>0</v>
      </c>
      <c r="L24" s="24">
        <f t="shared" si="1"/>
        <v>0</v>
      </c>
      <c r="M24" s="46"/>
    </row>
    <row r="25" spans="1:16" customFormat="1" ht="19.95" customHeight="1" x14ac:dyDescent="0.25">
      <c r="A25" s="63"/>
      <c r="B25" s="55"/>
      <c r="C25" s="57"/>
      <c r="D25" s="8" t="s">
        <v>387</v>
      </c>
      <c r="E25" s="39"/>
      <c r="F25" s="11"/>
      <c r="G25" s="8">
        <f>IFERROR(VLOOKUP(F25,Šifranti!$F$49:$G$152,2,FALSE),0)</f>
        <v>0</v>
      </c>
      <c r="H25" s="35">
        <f>H21*0.65</f>
        <v>0</v>
      </c>
      <c r="I25" s="25"/>
      <c r="J25" s="24">
        <v>0.38</v>
      </c>
      <c r="K25" s="24">
        <f>IF(C21*H25*I25*J25 &lt;= 600,C21*H25*I25*J25,600)</f>
        <v>0</v>
      </c>
      <c r="L25" s="24">
        <f t="shared" si="1"/>
        <v>0</v>
      </c>
      <c r="M25" s="46"/>
    </row>
    <row r="26" spans="1:16" customFormat="1" ht="22.95" customHeight="1" x14ac:dyDescent="0.25">
      <c r="A26" s="63"/>
      <c r="B26" s="55"/>
      <c r="C26" s="57"/>
      <c r="D26" s="8" t="s">
        <v>388</v>
      </c>
      <c r="E26" s="39"/>
      <c r="F26" s="11"/>
      <c r="G26" s="8">
        <f>IFERROR(VLOOKUP(F26,Šifranti!$F$49:$G$152,2,FALSE),0)</f>
        <v>0</v>
      </c>
      <c r="H26" s="35">
        <f>H21*0.65</f>
        <v>0</v>
      </c>
      <c r="I26" s="25"/>
      <c r="J26" s="24">
        <v>0.38</v>
      </c>
      <c r="K26" s="24">
        <f>IF(C21*H26*I26*J26 &lt;= 600,C21*H26*I26*J26,600)</f>
        <v>0</v>
      </c>
      <c r="L26" s="24">
        <f t="shared" si="1"/>
        <v>0</v>
      </c>
      <c r="M26" s="46"/>
    </row>
    <row r="27" spans="1:16" customFormat="1" ht="22.95" customHeight="1" x14ac:dyDescent="0.25">
      <c r="A27" s="63"/>
      <c r="B27" s="55"/>
      <c r="C27" s="57"/>
      <c r="D27" s="8" t="s">
        <v>385</v>
      </c>
      <c r="E27" s="39"/>
      <c r="F27" s="11"/>
      <c r="G27" s="8">
        <f>IFERROR(VLOOKUP(F27,Šifranti!$F$153:$G$156,2,FALSE),0)</f>
        <v>0</v>
      </c>
      <c r="H27" s="34">
        <f>H21*0.3</f>
        <v>0</v>
      </c>
      <c r="I27" s="25"/>
      <c r="J27" s="24">
        <v>0.36</v>
      </c>
      <c r="K27" s="24">
        <f>IF(C21*H27*I27*J27 &lt;= 400,C21*H27*I27*J27, 400)</f>
        <v>0</v>
      </c>
      <c r="L27" s="24">
        <f t="shared" si="1"/>
        <v>0</v>
      </c>
      <c r="M27" s="46"/>
    </row>
    <row r="28" spans="1:16" customFormat="1" ht="22.95" customHeight="1" x14ac:dyDescent="0.25">
      <c r="A28" s="26" t="s">
        <v>318</v>
      </c>
      <c r="B28" s="26"/>
      <c r="C28" s="7"/>
      <c r="D28" s="7"/>
      <c r="E28" s="7"/>
      <c r="F28" s="7"/>
      <c r="G28" s="7"/>
      <c r="H28" s="7"/>
      <c r="I28" s="7"/>
      <c r="J28" s="7"/>
      <c r="K28" s="24">
        <f>SUM(K21:K27)</f>
        <v>0</v>
      </c>
      <c r="L28" s="24">
        <f>SUM(L21:L27)</f>
        <v>0</v>
      </c>
      <c r="M28" s="48" t="s">
        <v>395</v>
      </c>
    </row>
    <row r="29" spans="1:16" customFormat="1" ht="22.95" customHeight="1" x14ac:dyDescent="0.25"/>
    <row r="30" spans="1:16" customFormat="1" ht="22.95" customHeight="1" x14ac:dyDescent="0.25">
      <c r="A30" s="18" t="s">
        <v>426</v>
      </c>
      <c r="B30" s="38"/>
      <c r="M30" s="2"/>
    </row>
    <row r="31" spans="1:16" ht="86.4" customHeight="1" x14ac:dyDescent="0.25">
      <c r="A31" s="8" t="s">
        <v>9</v>
      </c>
      <c r="B31" s="8" t="s">
        <v>321</v>
      </c>
      <c r="C31" s="13" t="s">
        <v>371</v>
      </c>
      <c r="D31" s="8" t="s">
        <v>392</v>
      </c>
      <c r="E31" s="8" t="s">
        <v>6</v>
      </c>
      <c r="F31" s="8" t="s">
        <v>7</v>
      </c>
      <c r="G31" s="8" t="s">
        <v>8</v>
      </c>
      <c r="H31" s="8" t="s">
        <v>397</v>
      </c>
      <c r="I31" s="8" t="s">
        <v>370</v>
      </c>
      <c r="J31" s="8" t="s">
        <v>376</v>
      </c>
      <c r="K31" s="13" t="s">
        <v>373</v>
      </c>
      <c r="L31" s="13" t="s">
        <v>372</v>
      </c>
      <c r="M31" s="13" t="s">
        <v>394</v>
      </c>
    </row>
    <row r="32" spans="1:16" customFormat="1" ht="22.95" customHeight="1" x14ac:dyDescent="0.25">
      <c r="A32" s="9">
        <v>1</v>
      </c>
      <c r="B32" s="9">
        <v>2</v>
      </c>
      <c r="C32" s="9">
        <v>3</v>
      </c>
      <c r="D32" s="14">
        <v>4</v>
      </c>
      <c r="E32" s="9">
        <v>5</v>
      </c>
      <c r="F32" s="14">
        <v>6</v>
      </c>
      <c r="G32" s="9">
        <v>7</v>
      </c>
      <c r="H32" s="9">
        <v>8</v>
      </c>
      <c r="I32" s="9">
        <v>9</v>
      </c>
      <c r="J32" s="9">
        <v>10</v>
      </c>
      <c r="K32" s="9">
        <v>11</v>
      </c>
      <c r="L32" s="9">
        <v>12</v>
      </c>
      <c r="M32" s="9">
        <v>13</v>
      </c>
    </row>
    <row r="33" spans="1:13" customFormat="1" ht="22.95" customHeight="1" x14ac:dyDescent="0.25">
      <c r="A33" s="62" t="str">
        <f>$B$4</f>
        <v>januar 2024</v>
      </c>
      <c r="B33" s="54"/>
      <c r="C33" s="56">
        <f>IF(B33&gt;1895,B33-1895,0)</f>
        <v>0</v>
      </c>
      <c r="D33" s="15" t="s">
        <v>374</v>
      </c>
      <c r="E33" s="39"/>
      <c r="F33" s="11"/>
      <c r="G33" s="8">
        <f>IFERROR(VLOOKUP(F33,Šifranti!$F$5:$G$48,2,FALSE),0)</f>
        <v>0</v>
      </c>
      <c r="H33" s="36"/>
      <c r="I33" s="25"/>
      <c r="J33" s="24">
        <v>1.0900000000000001</v>
      </c>
      <c r="K33" s="24">
        <f>IF(C33*H33*I33*J33 &lt;= 1500, C33*H33*I33*J33, 1500)</f>
        <v>0</v>
      </c>
      <c r="L33" s="24">
        <f>K33*1.161</f>
        <v>0</v>
      </c>
      <c r="M33" s="45"/>
    </row>
    <row r="34" spans="1:13" customFormat="1" ht="22.95" customHeight="1" x14ac:dyDescent="0.25">
      <c r="A34" s="63"/>
      <c r="B34" s="55"/>
      <c r="C34" s="57"/>
      <c r="D34" s="15" t="s">
        <v>375</v>
      </c>
      <c r="E34" s="39"/>
      <c r="F34" s="11"/>
      <c r="G34" s="8">
        <f>IFERROR(VLOOKUP(F34,Šifranti!$F$5:$G$48,2,FALSE),0)</f>
        <v>0</v>
      </c>
      <c r="H34" s="35">
        <f>H33</f>
        <v>0</v>
      </c>
      <c r="I34" s="25"/>
      <c r="J34" s="24">
        <v>1.0900000000000001</v>
      </c>
      <c r="K34" s="24">
        <f>IF(C33*H34*I34*J34 &lt;= 1500, C33*H34*I34*J34, 1500)</f>
        <v>0</v>
      </c>
      <c r="L34" s="24">
        <f>K34*1.161</f>
        <v>0</v>
      </c>
      <c r="M34" s="46"/>
    </row>
    <row r="35" spans="1:13" customFormat="1" ht="20.399999999999999" customHeight="1" x14ac:dyDescent="0.25">
      <c r="A35" s="63"/>
      <c r="B35" s="55"/>
      <c r="C35" s="57"/>
      <c r="D35" s="8" t="s">
        <v>366</v>
      </c>
      <c r="E35" s="39"/>
      <c r="F35" s="11"/>
      <c r="G35" s="8">
        <f>IFERROR(VLOOKUP(F35,Šifranti!$F$49:$G$152,2,FALSE),0)</f>
        <v>0</v>
      </c>
      <c r="H35" s="35">
        <f>H33*0.7</f>
        <v>0</v>
      </c>
      <c r="I35" s="25"/>
      <c r="J35" s="24">
        <v>0.54</v>
      </c>
      <c r="K35" s="24">
        <f>IF(C33*H35*I35*J35 &lt;= 750, C33*H35*I35*J35, 750)</f>
        <v>0</v>
      </c>
      <c r="L35" s="24">
        <f t="shared" ref="L35:L39" si="2">K35*1.161</f>
        <v>0</v>
      </c>
      <c r="M35" s="46"/>
    </row>
    <row r="36" spans="1:13" customFormat="1" ht="22.95" customHeight="1" x14ac:dyDescent="0.25">
      <c r="A36" s="63"/>
      <c r="B36" s="55"/>
      <c r="C36" s="57"/>
      <c r="D36" s="8" t="s">
        <v>367</v>
      </c>
      <c r="E36" s="39"/>
      <c r="F36" s="11"/>
      <c r="G36" s="8">
        <f>IFERROR(VLOOKUP(F36,Šifranti!$F$49:$G$152,2,FALSE),0)</f>
        <v>0</v>
      </c>
      <c r="H36" s="35">
        <f>H34*0.7</f>
        <v>0</v>
      </c>
      <c r="I36" s="25"/>
      <c r="J36" s="24">
        <v>0.54</v>
      </c>
      <c r="K36" s="24">
        <f>IF(C33*H36*I36*J36 &lt;= 750, C33*H36*I36*J36, 750)</f>
        <v>0</v>
      </c>
      <c r="L36" s="24">
        <f t="shared" si="2"/>
        <v>0</v>
      </c>
      <c r="M36" s="46"/>
    </row>
    <row r="37" spans="1:13" customFormat="1" ht="22.95" customHeight="1" x14ac:dyDescent="0.25">
      <c r="A37" s="63"/>
      <c r="B37" s="55"/>
      <c r="C37" s="57"/>
      <c r="D37" s="8" t="s">
        <v>387</v>
      </c>
      <c r="E37" s="39"/>
      <c r="F37" s="11"/>
      <c r="G37" s="8">
        <f>IFERROR(VLOOKUP(F37,Šifranti!$F$49:$G$152,2,FALSE),0)</f>
        <v>0</v>
      </c>
      <c r="H37" s="35">
        <f>H33*0.65</f>
        <v>0</v>
      </c>
      <c r="I37" s="25"/>
      <c r="J37" s="24">
        <v>0.38</v>
      </c>
      <c r="K37" s="24">
        <f>IF(C33*H37*I37*J37 &lt;= 600,C33*H37*I37*J37,600)</f>
        <v>0</v>
      </c>
      <c r="L37" s="24">
        <f t="shared" si="2"/>
        <v>0</v>
      </c>
      <c r="M37" s="46"/>
    </row>
    <row r="38" spans="1:13" customFormat="1" ht="22.95" customHeight="1" x14ac:dyDescent="0.25">
      <c r="A38" s="63"/>
      <c r="B38" s="55"/>
      <c r="C38" s="57"/>
      <c r="D38" s="8" t="s">
        <v>388</v>
      </c>
      <c r="E38" s="39"/>
      <c r="F38" s="11"/>
      <c r="G38" s="8">
        <f>IFERROR(VLOOKUP(F38,Šifranti!$F$49:$G$152,2,FALSE),0)</f>
        <v>0</v>
      </c>
      <c r="H38" s="35">
        <f>H33*0.65</f>
        <v>0</v>
      </c>
      <c r="I38" s="25"/>
      <c r="J38" s="24">
        <v>0.38</v>
      </c>
      <c r="K38" s="24">
        <f>IF(C33*H38*I38*J38 &lt;= 600,C33*H38*I38*J38,600)</f>
        <v>0</v>
      </c>
      <c r="L38" s="24">
        <f t="shared" si="2"/>
        <v>0</v>
      </c>
      <c r="M38" s="46"/>
    </row>
    <row r="39" spans="1:13" customFormat="1" ht="22.95" customHeight="1" x14ac:dyDescent="0.25">
      <c r="A39" s="63"/>
      <c r="B39" s="55"/>
      <c r="C39" s="57"/>
      <c r="D39" s="8" t="s">
        <v>385</v>
      </c>
      <c r="E39" s="39"/>
      <c r="F39" s="11"/>
      <c r="G39" s="8">
        <f>IFERROR(VLOOKUP(F39,Šifranti!$F$153:$G$156,2,FALSE),0)</f>
        <v>0</v>
      </c>
      <c r="H39" s="34">
        <f>H33*0.3</f>
        <v>0</v>
      </c>
      <c r="I39" s="25"/>
      <c r="J39" s="24">
        <v>0.36</v>
      </c>
      <c r="K39" s="24">
        <f>IF(C33*H39*I39*J39 &lt;= 400,C33*H39*I39*J39, 400)</f>
        <v>0</v>
      </c>
      <c r="L39" s="24">
        <f t="shared" si="2"/>
        <v>0</v>
      </c>
      <c r="M39" s="46"/>
    </row>
    <row r="40" spans="1:13" customFormat="1" ht="22.95" customHeight="1" x14ac:dyDescent="0.25">
      <c r="A40" s="26" t="s">
        <v>318</v>
      </c>
      <c r="B40" s="26"/>
      <c r="C40" s="7"/>
      <c r="D40" s="7"/>
      <c r="E40" s="7"/>
      <c r="F40" s="7"/>
      <c r="G40" s="7"/>
      <c r="H40" s="7"/>
      <c r="I40" s="7"/>
      <c r="J40" s="7"/>
      <c r="K40" s="24">
        <f>SUM(K33:K39)</f>
        <v>0</v>
      </c>
      <c r="L40" s="24">
        <f>SUM(L33:L39)</f>
        <v>0</v>
      </c>
      <c r="M40" s="48" t="s">
        <v>395</v>
      </c>
    </row>
    <row r="41" spans="1:13" customFormat="1" ht="22.95" customHeight="1" x14ac:dyDescent="0.25"/>
    <row r="42" spans="1:13" customFormat="1" ht="22.95" customHeight="1" x14ac:dyDescent="0.25">
      <c r="A42" s="18" t="s">
        <v>427</v>
      </c>
      <c r="B42" s="38"/>
      <c r="M42" s="2"/>
    </row>
    <row r="43" spans="1:13" ht="86.4" customHeight="1" x14ac:dyDescent="0.25">
      <c r="A43" s="8" t="s">
        <v>9</v>
      </c>
      <c r="B43" s="8" t="s">
        <v>321</v>
      </c>
      <c r="C43" s="13" t="s">
        <v>371</v>
      </c>
      <c r="D43" s="8" t="s">
        <v>392</v>
      </c>
      <c r="E43" s="8" t="s">
        <v>6</v>
      </c>
      <c r="F43" s="8" t="s">
        <v>7</v>
      </c>
      <c r="G43" s="8" t="s">
        <v>8</v>
      </c>
      <c r="H43" s="8" t="s">
        <v>397</v>
      </c>
      <c r="I43" s="8" t="s">
        <v>370</v>
      </c>
      <c r="J43" s="8" t="s">
        <v>376</v>
      </c>
      <c r="K43" s="13" t="s">
        <v>373</v>
      </c>
      <c r="L43" s="13" t="s">
        <v>372</v>
      </c>
      <c r="M43" s="13" t="s">
        <v>394</v>
      </c>
    </row>
    <row r="44" spans="1:13" customFormat="1" ht="22.95" customHeight="1" x14ac:dyDescent="0.25">
      <c r="A44" s="9">
        <v>1</v>
      </c>
      <c r="B44" s="9">
        <v>2</v>
      </c>
      <c r="C44" s="9">
        <v>3</v>
      </c>
      <c r="D44" s="14">
        <v>4</v>
      </c>
      <c r="E44" s="9">
        <v>5</v>
      </c>
      <c r="F44" s="14">
        <v>6</v>
      </c>
      <c r="G44" s="9">
        <v>7</v>
      </c>
      <c r="H44" s="9">
        <v>8</v>
      </c>
      <c r="I44" s="9">
        <v>9</v>
      </c>
      <c r="J44" s="9">
        <v>10</v>
      </c>
      <c r="K44" s="9">
        <v>11</v>
      </c>
      <c r="L44" s="9">
        <v>12</v>
      </c>
      <c r="M44" s="9">
        <v>13</v>
      </c>
    </row>
    <row r="45" spans="1:13" customFormat="1" ht="22.95" customHeight="1" x14ac:dyDescent="0.25">
      <c r="A45" s="62" t="str">
        <f>$B$4</f>
        <v>januar 2024</v>
      </c>
      <c r="B45" s="54"/>
      <c r="C45" s="56">
        <f>IF(B45&gt;1895,B45-1895,0)</f>
        <v>0</v>
      </c>
      <c r="D45" s="15" t="s">
        <v>374</v>
      </c>
      <c r="E45" s="39"/>
      <c r="F45" s="11"/>
      <c r="G45" s="8">
        <f>IFERROR(VLOOKUP(F45,Šifranti!$F$5:$G$48,2,FALSE),0)</f>
        <v>0</v>
      </c>
      <c r="H45" s="36"/>
      <c r="I45" s="25"/>
      <c r="J45" s="24">
        <v>1.0900000000000001</v>
      </c>
      <c r="K45" s="24">
        <f>IF(C45*H45*I45*J45 &lt;= 1500, C45*H45*I45*J45, 1500)</f>
        <v>0</v>
      </c>
      <c r="L45" s="24">
        <f>K45*1.161</f>
        <v>0</v>
      </c>
      <c r="M45" s="45"/>
    </row>
    <row r="46" spans="1:13" customFormat="1" ht="22.95" customHeight="1" x14ac:dyDescent="0.25">
      <c r="A46" s="63"/>
      <c r="B46" s="55"/>
      <c r="C46" s="57"/>
      <c r="D46" s="15" t="s">
        <v>375</v>
      </c>
      <c r="E46" s="39"/>
      <c r="F46" s="11"/>
      <c r="G46" s="8">
        <f>IFERROR(VLOOKUP(F46,Šifranti!$F$5:$G$48,2,FALSE),0)</f>
        <v>0</v>
      </c>
      <c r="H46" s="35">
        <f>H45</f>
        <v>0</v>
      </c>
      <c r="I46" s="25"/>
      <c r="J46" s="24">
        <v>1.0900000000000001</v>
      </c>
      <c r="K46" s="24">
        <f>IF(C45*H46*I46*J46 &lt;= 1500, C45*H46*I46*J46, 1500)</f>
        <v>0</v>
      </c>
      <c r="L46" s="24">
        <f>K46*1.161</f>
        <v>0</v>
      </c>
      <c r="M46" s="46"/>
    </row>
    <row r="47" spans="1:13" customFormat="1" ht="22.95" customHeight="1" x14ac:dyDescent="0.25">
      <c r="A47" s="63"/>
      <c r="B47" s="55"/>
      <c r="C47" s="57"/>
      <c r="D47" s="8" t="s">
        <v>366</v>
      </c>
      <c r="E47" s="39"/>
      <c r="F47" s="11"/>
      <c r="G47" s="8">
        <f>IFERROR(VLOOKUP(F47,Šifranti!$F$49:$G$152,2,FALSE),0)</f>
        <v>0</v>
      </c>
      <c r="H47" s="35">
        <f>H45*0.7</f>
        <v>0</v>
      </c>
      <c r="I47" s="25"/>
      <c r="J47" s="24">
        <v>0.54</v>
      </c>
      <c r="K47" s="24">
        <f>IF(C45*H47*I47*J47 &lt;= 750, C45*H47*I47*J47, 750)</f>
        <v>0</v>
      </c>
      <c r="L47" s="24">
        <f t="shared" ref="L47:L51" si="3">K47*1.161</f>
        <v>0</v>
      </c>
      <c r="M47" s="46"/>
    </row>
    <row r="48" spans="1:13" customFormat="1" ht="22.95" customHeight="1" x14ac:dyDescent="0.25">
      <c r="A48" s="63"/>
      <c r="B48" s="55"/>
      <c r="C48" s="57"/>
      <c r="D48" s="8" t="s">
        <v>367</v>
      </c>
      <c r="E48" s="39"/>
      <c r="F48" s="11"/>
      <c r="G48" s="8">
        <f>IFERROR(VLOOKUP(F48,Šifranti!$F$49:$G$152,2,FALSE),0)</f>
        <v>0</v>
      </c>
      <c r="H48" s="35">
        <f>H46*0.7</f>
        <v>0</v>
      </c>
      <c r="I48" s="25"/>
      <c r="J48" s="24">
        <v>0.54</v>
      </c>
      <c r="K48" s="24">
        <f>IF(C45*H48*I48*J48 &lt;= 750, C45*H48*I48*J48, 750)</f>
        <v>0</v>
      </c>
      <c r="L48" s="24">
        <f t="shared" si="3"/>
        <v>0</v>
      </c>
      <c r="M48" s="46"/>
    </row>
    <row r="49" spans="1:13" customFormat="1" ht="22.95" customHeight="1" x14ac:dyDescent="0.25">
      <c r="A49" s="63"/>
      <c r="B49" s="55"/>
      <c r="C49" s="57"/>
      <c r="D49" s="8" t="s">
        <v>387</v>
      </c>
      <c r="E49" s="39"/>
      <c r="F49" s="11"/>
      <c r="G49" s="8">
        <f>IFERROR(VLOOKUP(F49,Šifranti!$F$49:$G$152,2,FALSE),0)</f>
        <v>0</v>
      </c>
      <c r="H49" s="35">
        <f>H45*0.65</f>
        <v>0</v>
      </c>
      <c r="I49" s="25"/>
      <c r="J49" s="24">
        <v>0.38</v>
      </c>
      <c r="K49" s="24">
        <f>IF(C45*H49*I49*J49 &lt;= 600,C45*H49*I49*J49,600)</f>
        <v>0</v>
      </c>
      <c r="L49" s="24">
        <f t="shared" si="3"/>
        <v>0</v>
      </c>
      <c r="M49" s="46"/>
    </row>
    <row r="50" spans="1:13" customFormat="1" ht="22.95" customHeight="1" x14ac:dyDescent="0.25">
      <c r="A50" s="63"/>
      <c r="B50" s="55"/>
      <c r="C50" s="57"/>
      <c r="D50" s="8" t="s">
        <v>388</v>
      </c>
      <c r="E50" s="39"/>
      <c r="F50" s="11"/>
      <c r="G50" s="8">
        <f>IFERROR(VLOOKUP(F50,Šifranti!$F$49:$G$152,2,FALSE),0)</f>
        <v>0</v>
      </c>
      <c r="H50" s="35">
        <f>H45*0.65</f>
        <v>0</v>
      </c>
      <c r="I50" s="25"/>
      <c r="J50" s="24">
        <v>0.38</v>
      </c>
      <c r="K50" s="24">
        <f>IF(C45*H50*I50*J50 &lt;= 600,C45*H50*I50*J50,600)</f>
        <v>0</v>
      </c>
      <c r="L50" s="24">
        <f t="shared" si="3"/>
        <v>0</v>
      </c>
      <c r="M50" s="46"/>
    </row>
    <row r="51" spans="1:13" customFormat="1" ht="24.6" customHeight="1" x14ac:dyDescent="0.25">
      <c r="A51" s="63"/>
      <c r="B51" s="55"/>
      <c r="C51" s="57"/>
      <c r="D51" s="8" t="s">
        <v>385</v>
      </c>
      <c r="E51" s="39"/>
      <c r="F51" s="11"/>
      <c r="G51" s="8">
        <f>IFERROR(VLOOKUP(F51,Šifranti!$F$153:$G$156,2,FALSE),0)</f>
        <v>0</v>
      </c>
      <c r="H51" s="34">
        <f>H45*0.3</f>
        <v>0</v>
      </c>
      <c r="I51" s="25"/>
      <c r="J51" s="24">
        <v>0.36</v>
      </c>
      <c r="K51" s="24">
        <f>IF(C45*H51*I51*J51 &lt;= 400,C45*H51*I51*J51, 400)</f>
        <v>0</v>
      </c>
      <c r="L51" s="24">
        <f t="shared" si="3"/>
        <v>0</v>
      </c>
      <c r="M51" s="46"/>
    </row>
    <row r="52" spans="1:13" customFormat="1" ht="22.95" customHeight="1" x14ac:dyDescent="0.25">
      <c r="A52" s="26" t="s">
        <v>318</v>
      </c>
      <c r="B52" s="26"/>
      <c r="C52" s="7"/>
      <c r="D52" s="7"/>
      <c r="E52" s="7"/>
      <c r="F52" s="7"/>
      <c r="G52" s="7"/>
      <c r="H52" s="7"/>
      <c r="I52" s="7"/>
      <c r="J52" s="7"/>
      <c r="K52" s="24">
        <f>SUM(K45:K51)</f>
        <v>0</v>
      </c>
      <c r="L52" s="24">
        <f>SUM(L45:L51)</f>
        <v>0</v>
      </c>
      <c r="M52" s="48" t="s">
        <v>395</v>
      </c>
    </row>
    <row r="53" spans="1:13" customFormat="1" ht="22.95" customHeight="1" x14ac:dyDescent="0.25"/>
    <row r="54" spans="1:13" customFormat="1" ht="22.95" customHeight="1" x14ac:dyDescent="0.25">
      <c r="A54" s="18" t="s">
        <v>428</v>
      </c>
      <c r="B54" s="38"/>
      <c r="M54" s="2"/>
    </row>
    <row r="55" spans="1:13" ht="86.4" customHeight="1" x14ac:dyDescent="0.25">
      <c r="A55" s="8" t="s">
        <v>9</v>
      </c>
      <c r="B55" s="8" t="s">
        <v>321</v>
      </c>
      <c r="C55" s="13" t="s">
        <v>371</v>
      </c>
      <c r="D55" s="8" t="s">
        <v>392</v>
      </c>
      <c r="E55" s="8" t="s">
        <v>6</v>
      </c>
      <c r="F55" s="8" t="s">
        <v>7</v>
      </c>
      <c r="G55" s="8" t="s">
        <v>8</v>
      </c>
      <c r="H55" s="8" t="s">
        <v>397</v>
      </c>
      <c r="I55" s="8" t="s">
        <v>370</v>
      </c>
      <c r="J55" s="8" t="s">
        <v>376</v>
      </c>
      <c r="K55" s="13" t="s">
        <v>373</v>
      </c>
      <c r="L55" s="13" t="s">
        <v>372</v>
      </c>
      <c r="M55" s="13" t="s">
        <v>394</v>
      </c>
    </row>
    <row r="56" spans="1:13" customFormat="1" ht="22.95" customHeight="1" x14ac:dyDescent="0.25">
      <c r="A56" s="9">
        <v>1</v>
      </c>
      <c r="B56" s="9">
        <v>2</v>
      </c>
      <c r="C56" s="9">
        <v>3</v>
      </c>
      <c r="D56" s="14">
        <v>4</v>
      </c>
      <c r="E56" s="9">
        <v>5</v>
      </c>
      <c r="F56" s="14">
        <v>6</v>
      </c>
      <c r="G56" s="9">
        <v>7</v>
      </c>
      <c r="H56" s="9">
        <v>8</v>
      </c>
      <c r="I56" s="9">
        <v>9</v>
      </c>
      <c r="J56" s="9">
        <v>10</v>
      </c>
      <c r="K56" s="9">
        <v>11</v>
      </c>
      <c r="L56" s="9">
        <v>12</v>
      </c>
      <c r="M56" s="9">
        <v>13</v>
      </c>
    </row>
    <row r="57" spans="1:13" customFormat="1" ht="22.95" customHeight="1" x14ac:dyDescent="0.25">
      <c r="A57" s="62" t="str">
        <f>$B$4</f>
        <v>januar 2024</v>
      </c>
      <c r="B57" s="54"/>
      <c r="C57" s="56">
        <f>IF(B57&gt;1895,B57-1895,0)</f>
        <v>0</v>
      </c>
      <c r="D57" s="15" t="s">
        <v>374</v>
      </c>
      <c r="E57" s="39"/>
      <c r="F57" s="11"/>
      <c r="G57" s="8">
        <f>IFERROR(VLOOKUP(F57,Šifranti!$F$5:$G$48,2,FALSE),0)</f>
        <v>0</v>
      </c>
      <c r="H57" s="36"/>
      <c r="I57" s="25"/>
      <c r="J57" s="24">
        <v>1.0900000000000001</v>
      </c>
      <c r="K57" s="24">
        <f>IF(C57*H57*I57*J57 &lt;= 1500, C57*H57*I57*J57, 1500)</f>
        <v>0</v>
      </c>
      <c r="L57" s="24">
        <f>K57*1.161</f>
        <v>0</v>
      </c>
      <c r="M57" s="45"/>
    </row>
    <row r="58" spans="1:13" customFormat="1" ht="22.95" customHeight="1" x14ac:dyDescent="0.25">
      <c r="A58" s="63"/>
      <c r="B58" s="55"/>
      <c r="C58" s="57"/>
      <c r="D58" s="15" t="s">
        <v>375</v>
      </c>
      <c r="E58" s="39"/>
      <c r="F58" s="11"/>
      <c r="G58" s="8">
        <f>IFERROR(VLOOKUP(F58,Šifranti!$F$5:$G$48,2,FALSE),0)</f>
        <v>0</v>
      </c>
      <c r="H58" s="35">
        <f>H57</f>
        <v>0</v>
      </c>
      <c r="I58" s="25"/>
      <c r="J58" s="24">
        <v>1.0900000000000001</v>
      </c>
      <c r="K58" s="24">
        <f>IF(C57*H58*I58*J58 &lt;= 1500, C57*H58*I58*J58, 1500)</f>
        <v>0</v>
      </c>
      <c r="L58" s="24">
        <f>K58*1.161</f>
        <v>0</v>
      </c>
      <c r="M58" s="46"/>
    </row>
    <row r="59" spans="1:13" customFormat="1" ht="22.95" customHeight="1" x14ac:dyDescent="0.25">
      <c r="A59" s="63"/>
      <c r="B59" s="55"/>
      <c r="C59" s="57"/>
      <c r="D59" s="8" t="s">
        <v>366</v>
      </c>
      <c r="E59" s="39"/>
      <c r="F59" s="11"/>
      <c r="G59" s="8">
        <f>IFERROR(VLOOKUP(F59,Šifranti!$F$49:$G$152,2,FALSE),0)</f>
        <v>0</v>
      </c>
      <c r="H59" s="35">
        <f>H57*0.7</f>
        <v>0</v>
      </c>
      <c r="I59" s="25"/>
      <c r="J59" s="24">
        <v>0.54</v>
      </c>
      <c r="K59" s="24">
        <f>IF(C57*H59*I59*J59 &lt;= 750, C57*H59*I59*J59, 750)</f>
        <v>0</v>
      </c>
      <c r="L59" s="24">
        <f t="shared" ref="L59:L63" si="4">K59*1.161</f>
        <v>0</v>
      </c>
      <c r="M59" s="46"/>
    </row>
    <row r="60" spans="1:13" customFormat="1" ht="22.95" customHeight="1" x14ac:dyDescent="0.25">
      <c r="A60" s="63"/>
      <c r="B60" s="55"/>
      <c r="C60" s="57"/>
      <c r="D60" s="8" t="s">
        <v>367</v>
      </c>
      <c r="E60" s="39"/>
      <c r="F60" s="11"/>
      <c r="G60" s="8">
        <f>IFERROR(VLOOKUP(F60,Šifranti!$F$49:$G$152,2,FALSE),0)</f>
        <v>0</v>
      </c>
      <c r="H60" s="35">
        <f>H58*0.7</f>
        <v>0</v>
      </c>
      <c r="I60" s="25"/>
      <c r="J60" s="24">
        <v>0.54</v>
      </c>
      <c r="K60" s="24">
        <f>IF(C57*H60*I60*J60 &lt;= 750, C57*H60*I60*J60, 750)</f>
        <v>0</v>
      </c>
      <c r="L60" s="24">
        <f t="shared" si="4"/>
        <v>0</v>
      </c>
      <c r="M60" s="46"/>
    </row>
    <row r="61" spans="1:13" customFormat="1" ht="22.95" customHeight="1" x14ac:dyDescent="0.25">
      <c r="A61" s="63"/>
      <c r="B61" s="55"/>
      <c r="C61" s="57"/>
      <c r="D61" s="8" t="s">
        <v>387</v>
      </c>
      <c r="E61" s="39"/>
      <c r="F61" s="11"/>
      <c r="G61" s="8">
        <f>IFERROR(VLOOKUP(F61,Šifranti!$F$49:$G$152,2,FALSE),0)</f>
        <v>0</v>
      </c>
      <c r="H61" s="35">
        <f>H57*0.65</f>
        <v>0</v>
      </c>
      <c r="I61" s="25"/>
      <c r="J61" s="24">
        <v>0.38</v>
      </c>
      <c r="K61" s="24">
        <f>IF(C57*H61*I61*J61 &lt;= 600,C57*H61*I61*J61,600)</f>
        <v>0</v>
      </c>
      <c r="L61" s="24">
        <f t="shared" si="4"/>
        <v>0</v>
      </c>
      <c r="M61" s="46"/>
    </row>
    <row r="62" spans="1:13" customFormat="1" ht="22.95" customHeight="1" x14ac:dyDescent="0.25">
      <c r="A62" s="63"/>
      <c r="B62" s="55"/>
      <c r="C62" s="57"/>
      <c r="D62" s="8" t="s">
        <v>388</v>
      </c>
      <c r="E62" s="39"/>
      <c r="F62" s="11"/>
      <c r="G62" s="8">
        <f>IFERROR(VLOOKUP(F62,Šifranti!$F$49:$G$152,2,FALSE),0)</f>
        <v>0</v>
      </c>
      <c r="H62" s="35">
        <f>H57*0.65</f>
        <v>0</v>
      </c>
      <c r="I62" s="25"/>
      <c r="J62" s="24">
        <v>0.38</v>
      </c>
      <c r="K62" s="24">
        <f>IF(C57*H62*I62*J62 &lt;= 600,C57*H62*I62*J62,600)</f>
        <v>0</v>
      </c>
      <c r="L62" s="24">
        <f t="shared" si="4"/>
        <v>0</v>
      </c>
      <c r="M62" s="46"/>
    </row>
    <row r="63" spans="1:13" customFormat="1" ht="22.95" customHeight="1" x14ac:dyDescent="0.25">
      <c r="A63" s="63"/>
      <c r="B63" s="55"/>
      <c r="C63" s="57"/>
      <c r="D63" s="8" t="s">
        <v>385</v>
      </c>
      <c r="E63" s="39"/>
      <c r="F63" s="11"/>
      <c r="G63" s="8">
        <f>IFERROR(VLOOKUP(F63,Šifranti!$F$153:$G$156,2,FALSE),0)</f>
        <v>0</v>
      </c>
      <c r="H63" s="34">
        <f>H57*0.3</f>
        <v>0</v>
      </c>
      <c r="I63" s="25"/>
      <c r="J63" s="24">
        <v>0.36</v>
      </c>
      <c r="K63" s="24">
        <f>IF(C57*H63*I63*J63 &lt;= 400,C57*H63*I63*J63, 400)</f>
        <v>0</v>
      </c>
      <c r="L63" s="24">
        <f t="shared" si="4"/>
        <v>0</v>
      </c>
      <c r="M63" s="46"/>
    </row>
    <row r="64" spans="1:13" customFormat="1" ht="22.95" customHeight="1" x14ac:dyDescent="0.25">
      <c r="A64" s="26" t="s">
        <v>318</v>
      </c>
      <c r="B64" s="26"/>
      <c r="C64" s="7"/>
      <c r="D64" s="7"/>
      <c r="E64" s="7"/>
      <c r="F64" s="7"/>
      <c r="G64" s="7"/>
      <c r="H64" s="7"/>
      <c r="I64" s="7"/>
      <c r="J64" s="7"/>
      <c r="K64" s="24">
        <f>SUM(K57:K63)</f>
        <v>0</v>
      </c>
      <c r="L64" s="24">
        <f>SUM(L57:L63)</f>
        <v>0</v>
      </c>
      <c r="M64" s="48" t="s">
        <v>395</v>
      </c>
    </row>
    <row r="65" spans="1:13" customFormat="1" ht="22.95" customHeight="1" x14ac:dyDescent="0.25"/>
    <row r="66" spans="1:13" customFormat="1" ht="22.95" customHeight="1" x14ac:dyDescent="0.25">
      <c r="A66" s="18" t="s">
        <v>429</v>
      </c>
      <c r="B66" s="38"/>
      <c r="M66" s="2"/>
    </row>
    <row r="67" spans="1:13" ht="86.4" customHeight="1" x14ac:dyDescent="0.25">
      <c r="A67" s="8" t="s">
        <v>9</v>
      </c>
      <c r="B67" s="8" t="s">
        <v>321</v>
      </c>
      <c r="C67" s="13" t="s">
        <v>371</v>
      </c>
      <c r="D67" s="8" t="s">
        <v>392</v>
      </c>
      <c r="E67" s="8" t="s">
        <v>6</v>
      </c>
      <c r="F67" s="8" t="s">
        <v>7</v>
      </c>
      <c r="G67" s="8" t="s">
        <v>8</v>
      </c>
      <c r="H67" s="8" t="s">
        <v>397</v>
      </c>
      <c r="I67" s="8" t="s">
        <v>370</v>
      </c>
      <c r="J67" s="8" t="s">
        <v>376</v>
      </c>
      <c r="K67" s="13" t="s">
        <v>373</v>
      </c>
      <c r="L67" s="13" t="s">
        <v>372</v>
      </c>
      <c r="M67" s="13" t="s">
        <v>394</v>
      </c>
    </row>
    <row r="68" spans="1:13" customFormat="1" ht="22.95" customHeight="1" x14ac:dyDescent="0.25">
      <c r="A68" s="9">
        <v>1</v>
      </c>
      <c r="B68" s="9">
        <v>2</v>
      </c>
      <c r="C68" s="9">
        <v>3</v>
      </c>
      <c r="D68" s="14">
        <v>4</v>
      </c>
      <c r="E68" s="9">
        <v>5</v>
      </c>
      <c r="F68" s="14">
        <v>6</v>
      </c>
      <c r="G68" s="9">
        <v>7</v>
      </c>
      <c r="H68" s="9">
        <v>8</v>
      </c>
      <c r="I68" s="9">
        <v>9</v>
      </c>
      <c r="J68" s="9">
        <v>10</v>
      </c>
      <c r="K68" s="9">
        <v>11</v>
      </c>
      <c r="L68" s="9">
        <v>12</v>
      </c>
      <c r="M68" s="9">
        <v>13</v>
      </c>
    </row>
    <row r="69" spans="1:13" customFormat="1" ht="22.95" customHeight="1" x14ac:dyDescent="0.25">
      <c r="A69" s="62" t="str">
        <f>$B$4</f>
        <v>januar 2024</v>
      </c>
      <c r="B69" s="54"/>
      <c r="C69" s="56">
        <f>IF(B69&gt;1895,B69-1895,0)</f>
        <v>0</v>
      </c>
      <c r="D69" s="15" t="s">
        <v>374</v>
      </c>
      <c r="E69" s="39"/>
      <c r="F69" s="11"/>
      <c r="G69" s="8">
        <f>IFERROR(VLOOKUP(F69,Šifranti!$F$5:$G$48,2,FALSE),0)</f>
        <v>0</v>
      </c>
      <c r="H69" s="36"/>
      <c r="I69" s="25"/>
      <c r="J69" s="24">
        <v>1.0900000000000001</v>
      </c>
      <c r="K69" s="24">
        <f>IF(C69*H69*I69*J69 &lt;= 1500, C69*H69*I69*J69, 1500)</f>
        <v>0</v>
      </c>
      <c r="L69" s="24">
        <f>K69*1.161</f>
        <v>0</v>
      </c>
      <c r="M69" s="45"/>
    </row>
    <row r="70" spans="1:13" customFormat="1" ht="22.95" customHeight="1" x14ac:dyDescent="0.25">
      <c r="A70" s="63"/>
      <c r="B70" s="55"/>
      <c r="C70" s="57"/>
      <c r="D70" s="15" t="s">
        <v>375</v>
      </c>
      <c r="E70" s="39"/>
      <c r="F70" s="11"/>
      <c r="G70" s="8">
        <f>IFERROR(VLOOKUP(F70,Šifranti!$F$5:$G$48,2,FALSE),0)</f>
        <v>0</v>
      </c>
      <c r="H70" s="35">
        <f>H69</f>
        <v>0</v>
      </c>
      <c r="I70" s="25"/>
      <c r="J70" s="24">
        <v>1.0900000000000001</v>
      </c>
      <c r="K70" s="24">
        <f>IF(C69*H70*I70*J70 &lt;= 1500, C69*H70*I70*J70, 1500)</f>
        <v>0</v>
      </c>
      <c r="L70" s="24">
        <f>K70*1.161</f>
        <v>0</v>
      </c>
      <c r="M70" s="46"/>
    </row>
    <row r="71" spans="1:13" customFormat="1" ht="22.95" customHeight="1" x14ac:dyDescent="0.25">
      <c r="A71" s="63"/>
      <c r="B71" s="55"/>
      <c r="C71" s="57"/>
      <c r="D71" s="8" t="s">
        <v>366</v>
      </c>
      <c r="E71" s="39"/>
      <c r="F71" s="11"/>
      <c r="G71" s="8">
        <f>IFERROR(VLOOKUP(F71,Šifranti!$F$49:$G$152,2,FALSE),0)</f>
        <v>0</v>
      </c>
      <c r="H71" s="35">
        <f>H69*0.7</f>
        <v>0</v>
      </c>
      <c r="I71" s="25"/>
      <c r="J71" s="24">
        <v>0.54</v>
      </c>
      <c r="K71" s="24">
        <f>IF(C69*H71*I71*J71 &lt;= 750, C69*H71*I71*J71, 750)</f>
        <v>0</v>
      </c>
      <c r="L71" s="24">
        <f t="shared" ref="L71:L75" si="5">K71*1.161</f>
        <v>0</v>
      </c>
      <c r="M71" s="46"/>
    </row>
    <row r="72" spans="1:13" customFormat="1" ht="22.95" customHeight="1" x14ac:dyDescent="0.25">
      <c r="A72" s="63"/>
      <c r="B72" s="55"/>
      <c r="C72" s="57"/>
      <c r="D72" s="8" t="s">
        <v>367</v>
      </c>
      <c r="E72" s="39"/>
      <c r="F72" s="11"/>
      <c r="G72" s="8">
        <f>IFERROR(VLOOKUP(F72,Šifranti!$F$49:$G$152,2,FALSE),0)</f>
        <v>0</v>
      </c>
      <c r="H72" s="35">
        <f>H70*0.7</f>
        <v>0</v>
      </c>
      <c r="I72" s="25"/>
      <c r="J72" s="24">
        <v>0.54</v>
      </c>
      <c r="K72" s="24">
        <f>IF(C69*H72*I72*J72 &lt;= 750, C69*H72*I72*J72, 750)</f>
        <v>0</v>
      </c>
      <c r="L72" s="24">
        <f t="shared" si="5"/>
        <v>0</v>
      </c>
      <c r="M72" s="46"/>
    </row>
    <row r="73" spans="1:13" customFormat="1" ht="22.95" customHeight="1" x14ac:dyDescent="0.25">
      <c r="A73" s="63"/>
      <c r="B73" s="55"/>
      <c r="C73" s="57"/>
      <c r="D73" s="8" t="s">
        <v>387</v>
      </c>
      <c r="E73" s="39"/>
      <c r="F73" s="11"/>
      <c r="G73" s="8">
        <f>IFERROR(VLOOKUP(F73,Šifranti!$F$49:$G$152,2,FALSE),0)</f>
        <v>0</v>
      </c>
      <c r="H73" s="35">
        <f>H69*0.65</f>
        <v>0</v>
      </c>
      <c r="I73" s="25"/>
      <c r="J73" s="24">
        <v>0.38</v>
      </c>
      <c r="K73" s="24">
        <f>IF(C69*H73*I73*J73 &lt;= 600,C69*H73*I73*J73,600)</f>
        <v>0</v>
      </c>
      <c r="L73" s="24">
        <f t="shared" si="5"/>
        <v>0</v>
      </c>
      <c r="M73" s="46"/>
    </row>
    <row r="74" spans="1:13" customFormat="1" ht="22.95" customHeight="1" x14ac:dyDescent="0.25">
      <c r="A74" s="63"/>
      <c r="B74" s="55"/>
      <c r="C74" s="57"/>
      <c r="D74" s="8" t="s">
        <v>388</v>
      </c>
      <c r="E74" s="39"/>
      <c r="F74" s="11"/>
      <c r="G74" s="8">
        <f>IFERROR(VLOOKUP(F74,Šifranti!$F$49:$G$152,2,FALSE),0)</f>
        <v>0</v>
      </c>
      <c r="H74" s="35">
        <f>H69*0.65</f>
        <v>0</v>
      </c>
      <c r="I74" s="25"/>
      <c r="J74" s="24">
        <v>0.38</v>
      </c>
      <c r="K74" s="24">
        <f>IF(C69*H74*I74*J74 &lt;= 600,C69*H74*I74*J74,600)</f>
        <v>0</v>
      </c>
      <c r="L74" s="24">
        <f t="shared" si="5"/>
        <v>0</v>
      </c>
      <c r="M74" s="46"/>
    </row>
    <row r="75" spans="1:13" customFormat="1" ht="22.95" customHeight="1" x14ac:dyDescent="0.25">
      <c r="A75" s="63"/>
      <c r="B75" s="55"/>
      <c r="C75" s="57"/>
      <c r="D75" s="8" t="s">
        <v>385</v>
      </c>
      <c r="E75" s="39"/>
      <c r="F75" s="11"/>
      <c r="G75" s="8">
        <f>IFERROR(VLOOKUP(F75,Šifranti!$F$153:$G$156,2,FALSE),0)</f>
        <v>0</v>
      </c>
      <c r="H75" s="34">
        <f>H69*0.3</f>
        <v>0</v>
      </c>
      <c r="I75" s="25"/>
      <c r="J75" s="24">
        <v>0.36</v>
      </c>
      <c r="K75" s="24">
        <f>IF(C69*H75*I75*J75 &lt;= 400,C69*H75*I75*J75, 400)</f>
        <v>0</v>
      </c>
      <c r="L75" s="24">
        <f t="shared" si="5"/>
        <v>0</v>
      </c>
      <c r="M75" s="46"/>
    </row>
    <row r="76" spans="1:13" customFormat="1" ht="22.95" customHeight="1" x14ac:dyDescent="0.25">
      <c r="A76" s="26" t="s">
        <v>318</v>
      </c>
      <c r="B76" s="26"/>
      <c r="C76" s="7"/>
      <c r="D76" s="7"/>
      <c r="E76" s="7"/>
      <c r="F76" s="7"/>
      <c r="G76" s="7"/>
      <c r="H76" s="7"/>
      <c r="I76" s="7"/>
      <c r="J76" s="7"/>
      <c r="K76" s="24">
        <f>SUM(K69:K75)</f>
        <v>0</v>
      </c>
      <c r="L76" s="24">
        <f>SUM(L69:L75)</f>
        <v>0</v>
      </c>
      <c r="M76" s="48" t="s">
        <v>395</v>
      </c>
    </row>
    <row r="77" spans="1:13" customFormat="1" ht="22.95" customHeight="1" x14ac:dyDescent="0.25"/>
    <row r="78" spans="1:13" customFormat="1" ht="22.95" customHeight="1" x14ac:dyDescent="0.25">
      <c r="A78" s="18" t="s">
        <v>430</v>
      </c>
      <c r="B78" s="38"/>
      <c r="M78" s="2"/>
    </row>
    <row r="79" spans="1:13" ht="86.4" customHeight="1" x14ac:dyDescent="0.25">
      <c r="A79" s="8" t="s">
        <v>9</v>
      </c>
      <c r="B79" s="8" t="s">
        <v>321</v>
      </c>
      <c r="C79" s="13" t="s">
        <v>371</v>
      </c>
      <c r="D79" s="8" t="s">
        <v>392</v>
      </c>
      <c r="E79" s="8" t="s">
        <v>6</v>
      </c>
      <c r="F79" s="8" t="s">
        <v>7</v>
      </c>
      <c r="G79" s="8" t="s">
        <v>8</v>
      </c>
      <c r="H79" s="8" t="s">
        <v>397</v>
      </c>
      <c r="I79" s="8" t="s">
        <v>370</v>
      </c>
      <c r="J79" s="8" t="s">
        <v>376</v>
      </c>
      <c r="K79" s="13" t="s">
        <v>373</v>
      </c>
      <c r="L79" s="13" t="s">
        <v>372</v>
      </c>
      <c r="M79" s="13" t="s">
        <v>394</v>
      </c>
    </row>
    <row r="80" spans="1:13" customFormat="1" ht="22.95" customHeight="1" x14ac:dyDescent="0.25">
      <c r="A80" s="9">
        <v>1</v>
      </c>
      <c r="B80" s="9">
        <v>2</v>
      </c>
      <c r="C80" s="9">
        <v>3</v>
      </c>
      <c r="D80" s="14">
        <v>4</v>
      </c>
      <c r="E80" s="9">
        <v>5</v>
      </c>
      <c r="F80" s="14">
        <v>6</v>
      </c>
      <c r="G80" s="9">
        <v>7</v>
      </c>
      <c r="H80" s="9">
        <v>8</v>
      </c>
      <c r="I80" s="9">
        <v>9</v>
      </c>
      <c r="J80" s="9">
        <v>10</v>
      </c>
      <c r="K80" s="9">
        <v>11</v>
      </c>
      <c r="L80" s="9">
        <v>12</v>
      </c>
      <c r="M80" s="9">
        <v>13</v>
      </c>
    </row>
    <row r="81" spans="1:13" customFormat="1" ht="22.95" customHeight="1" x14ac:dyDescent="0.25">
      <c r="A81" s="62" t="str">
        <f>$B$4</f>
        <v>januar 2024</v>
      </c>
      <c r="B81" s="54"/>
      <c r="C81" s="56">
        <f>IF(B81&gt;1895,B81-1895,0)</f>
        <v>0</v>
      </c>
      <c r="D81" s="15" t="s">
        <v>374</v>
      </c>
      <c r="E81" s="39"/>
      <c r="F81" s="11"/>
      <c r="G81" s="8">
        <f>IFERROR(VLOOKUP(F81,Šifranti!$F$5:$G$48,2,FALSE),0)</f>
        <v>0</v>
      </c>
      <c r="H81" s="36"/>
      <c r="I81" s="25"/>
      <c r="J81" s="24">
        <v>1.0900000000000001</v>
      </c>
      <c r="K81" s="24">
        <f>IF(C81*H81*I81*J81 &lt;= 1500, C81*H81*I81*J81, 1500)</f>
        <v>0</v>
      </c>
      <c r="L81" s="24">
        <f>K81*1.161</f>
        <v>0</v>
      </c>
      <c r="M81" s="45"/>
    </row>
    <row r="82" spans="1:13" customFormat="1" ht="22.95" customHeight="1" x14ac:dyDescent="0.25">
      <c r="A82" s="63"/>
      <c r="B82" s="55"/>
      <c r="C82" s="57"/>
      <c r="D82" s="15" t="s">
        <v>375</v>
      </c>
      <c r="E82" s="39"/>
      <c r="F82" s="11"/>
      <c r="G82" s="8">
        <f>IFERROR(VLOOKUP(F82,Šifranti!$F$5:$G$48,2,FALSE),0)</f>
        <v>0</v>
      </c>
      <c r="H82" s="35">
        <f>H81</f>
        <v>0</v>
      </c>
      <c r="I82" s="25"/>
      <c r="J82" s="24">
        <v>1.0900000000000001</v>
      </c>
      <c r="K82" s="24">
        <f>IF(C81*H82*I82*J82 &lt;= 1500, C81*H82*I82*J82, 1500)</f>
        <v>0</v>
      </c>
      <c r="L82" s="24">
        <f>K82*1.161</f>
        <v>0</v>
      </c>
      <c r="M82" s="46"/>
    </row>
    <row r="83" spans="1:13" customFormat="1" ht="22.2" customHeight="1" x14ac:dyDescent="0.25">
      <c r="A83" s="63"/>
      <c r="B83" s="55"/>
      <c r="C83" s="57"/>
      <c r="D83" s="8" t="s">
        <v>366</v>
      </c>
      <c r="E83" s="39"/>
      <c r="F83" s="11"/>
      <c r="G83" s="8">
        <f>IFERROR(VLOOKUP(F83,Šifranti!$F$49:$G$152,2,FALSE),0)</f>
        <v>0</v>
      </c>
      <c r="H83" s="35">
        <f>H81*0.7</f>
        <v>0</v>
      </c>
      <c r="I83" s="25"/>
      <c r="J83" s="24">
        <v>0.54</v>
      </c>
      <c r="K83" s="24">
        <f>IF(C81*H83*I83*J83 &lt;= 750, C81*H83*I83*J83, 750)</f>
        <v>0</v>
      </c>
      <c r="L83" s="24">
        <f t="shared" ref="L83:L87" si="6">K83*1.161</f>
        <v>0</v>
      </c>
      <c r="M83" s="46"/>
    </row>
    <row r="84" spans="1:13" customFormat="1" ht="22.95" customHeight="1" x14ac:dyDescent="0.25">
      <c r="A84" s="63"/>
      <c r="B84" s="55"/>
      <c r="C84" s="57"/>
      <c r="D84" s="8" t="s">
        <v>367</v>
      </c>
      <c r="E84" s="39"/>
      <c r="F84" s="11"/>
      <c r="G84" s="8">
        <f>IFERROR(VLOOKUP(F84,Šifranti!$F$49:$G$152,2,FALSE),0)</f>
        <v>0</v>
      </c>
      <c r="H84" s="35">
        <f>H82*0.7</f>
        <v>0</v>
      </c>
      <c r="I84" s="25"/>
      <c r="J84" s="24">
        <v>0.54</v>
      </c>
      <c r="K84" s="24">
        <f>IF(C81*H84*I84*J84 &lt;= 750, C81*H84*I84*J84, 750)</f>
        <v>0</v>
      </c>
      <c r="L84" s="24">
        <f t="shared" si="6"/>
        <v>0</v>
      </c>
      <c r="M84" s="46"/>
    </row>
    <row r="85" spans="1:13" customFormat="1" ht="22.95" customHeight="1" x14ac:dyDescent="0.25">
      <c r="A85" s="63"/>
      <c r="B85" s="55"/>
      <c r="C85" s="57"/>
      <c r="D85" s="8" t="s">
        <v>387</v>
      </c>
      <c r="E85" s="39"/>
      <c r="F85" s="11"/>
      <c r="G85" s="8">
        <f>IFERROR(VLOOKUP(F85,Šifranti!$F$49:$G$152,2,FALSE),0)</f>
        <v>0</v>
      </c>
      <c r="H85" s="35">
        <f>H81*0.65</f>
        <v>0</v>
      </c>
      <c r="I85" s="25"/>
      <c r="J85" s="24">
        <v>0.38</v>
      </c>
      <c r="K85" s="24">
        <f>IF(C81*H85*I85*J85 &lt;= 600,C81*H85*I85*J85,600)</f>
        <v>0</v>
      </c>
      <c r="L85" s="24">
        <f t="shared" si="6"/>
        <v>0</v>
      </c>
      <c r="M85" s="46"/>
    </row>
    <row r="86" spans="1:13" customFormat="1" ht="22.95" customHeight="1" x14ac:dyDescent="0.25">
      <c r="A86" s="63"/>
      <c r="B86" s="55"/>
      <c r="C86" s="57"/>
      <c r="D86" s="8" t="s">
        <v>388</v>
      </c>
      <c r="E86" s="39"/>
      <c r="F86" s="11"/>
      <c r="G86" s="8">
        <f>IFERROR(VLOOKUP(F86,Šifranti!$F$49:$G$152,2,FALSE),0)</f>
        <v>0</v>
      </c>
      <c r="H86" s="35">
        <f>H81*0.65</f>
        <v>0</v>
      </c>
      <c r="I86" s="25"/>
      <c r="J86" s="24">
        <v>0.38</v>
      </c>
      <c r="K86" s="24">
        <f>IF(C81*H86*I86*J86 &lt;= 600,C81*H86*I86*J86,600)</f>
        <v>0</v>
      </c>
      <c r="L86" s="24">
        <f t="shared" si="6"/>
        <v>0</v>
      </c>
      <c r="M86" s="46"/>
    </row>
    <row r="87" spans="1:13" customFormat="1" ht="21" customHeight="1" x14ac:dyDescent="0.25">
      <c r="A87" s="63"/>
      <c r="B87" s="55"/>
      <c r="C87" s="57"/>
      <c r="D87" s="8" t="s">
        <v>385</v>
      </c>
      <c r="E87" s="39"/>
      <c r="F87" s="11"/>
      <c r="G87" s="8">
        <f>IFERROR(VLOOKUP(F87,Šifranti!$F$153:$G$156,2,FALSE),0)</f>
        <v>0</v>
      </c>
      <c r="H87" s="34">
        <f>H81*0.3</f>
        <v>0</v>
      </c>
      <c r="I87" s="25"/>
      <c r="J87" s="24">
        <v>0.36</v>
      </c>
      <c r="K87" s="24">
        <f>IF(C81*H87*I87*J87 &lt;= 400,C81*H87*I87*J87, 400)</f>
        <v>0</v>
      </c>
      <c r="L87" s="24">
        <f t="shared" si="6"/>
        <v>0</v>
      </c>
      <c r="M87" s="46"/>
    </row>
    <row r="88" spans="1:13" customFormat="1" ht="21" customHeight="1" x14ac:dyDescent="0.25">
      <c r="A88" s="26" t="s">
        <v>318</v>
      </c>
      <c r="B88" s="26"/>
      <c r="C88" s="7"/>
      <c r="D88" s="7"/>
      <c r="E88" s="7"/>
      <c r="F88" s="7"/>
      <c r="G88" s="7"/>
      <c r="H88" s="7"/>
      <c r="I88" s="7"/>
      <c r="J88" s="7"/>
      <c r="K88" s="24">
        <f>SUM(K81:K87)</f>
        <v>0</v>
      </c>
      <c r="L88" s="24">
        <f>SUM(L81:L87)</f>
        <v>0</v>
      </c>
      <c r="M88" s="48" t="s">
        <v>395</v>
      </c>
    </row>
    <row r="89" spans="1:13" customFormat="1" ht="24.6" customHeight="1" x14ac:dyDescent="0.25"/>
    <row r="90" spans="1:13" customFormat="1" ht="19.95" customHeight="1" x14ac:dyDescent="0.25">
      <c r="A90" s="18" t="s">
        <v>431</v>
      </c>
      <c r="B90" s="38"/>
      <c r="M90" s="2"/>
    </row>
    <row r="91" spans="1:13" ht="86.4" customHeight="1" x14ac:dyDescent="0.25">
      <c r="A91" s="8" t="s">
        <v>9</v>
      </c>
      <c r="B91" s="8" t="s">
        <v>321</v>
      </c>
      <c r="C91" s="13" t="s">
        <v>371</v>
      </c>
      <c r="D91" s="8" t="s">
        <v>392</v>
      </c>
      <c r="E91" s="8" t="s">
        <v>6</v>
      </c>
      <c r="F91" s="8" t="s">
        <v>7</v>
      </c>
      <c r="G91" s="8" t="s">
        <v>8</v>
      </c>
      <c r="H91" s="8" t="s">
        <v>397</v>
      </c>
      <c r="I91" s="8" t="s">
        <v>370</v>
      </c>
      <c r="J91" s="8" t="s">
        <v>376</v>
      </c>
      <c r="K91" s="13" t="s">
        <v>373</v>
      </c>
      <c r="L91" s="13" t="s">
        <v>372</v>
      </c>
      <c r="M91" s="13" t="s">
        <v>394</v>
      </c>
    </row>
    <row r="92" spans="1:13" customFormat="1" ht="22.95" customHeight="1" x14ac:dyDescent="0.25">
      <c r="A92" s="9">
        <v>1</v>
      </c>
      <c r="B92" s="9">
        <v>2</v>
      </c>
      <c r="C92" s="9">
        <v>3</v>
      </c>
      <c r="D92" s="14">
        <v>4</v>
      </c>
      <c r="E92" s="9">
        <v>5</v>
      </c>
      <c r="F92" s="14">
        <v>6</v>
      </c>
      <c r="G92" s="9">
        <v>7</v>
      </c>
      <c r="H92" s="9">
        <v>8</v>
      </c>
      <c r="I92" s="9">
        <v>9</v>
      </c>
      <c r="J92" s="9">
        <v>10</v>
      </c>
      <c r="K92" s="9">
        <v>11</v>
      </c>
      <c r="L92" s="9">
        <v>12</v>
      </c>
      <c r="M92" s="9">
        <v>13</v>
      </c>
    </row>
    <row r="93" spans="1:13" customFormat="1" ht="22.95" customHeight="1" x14ac:dyDescent="0.25">
      <c r="A93" s="62" t="str">
        <f>$B$4</f>
        <v>januar 2024</v>
      </c>
      <c r="B93" s="54"/>
      <c r="C93" s="56">
        <f>IF(B93&gt;1895,B93-1895,0)</f>
        <v>0</v>
      </c>
      <c r="D93" s="15" t="s">
        <v>374</v>
      </c>
      <c r="E93" s="39"/>
      <c r="F93" s="11"/>
      <c r="G93" s="8">
        <f>IFERROR(VLOOKUP(F93,Šifranti!$F$5:$G$48,2,FALSE),0)</f>
        <v>0</v>
      </c>
      <c r="H93" s="36"/>
      <c r="I93" s="25"/>
      <c r="J93" s="24">
        <v>1.0900000000000001</v>
      </c>
      <c r="K93" s="24">
        <f>IF(C93*H93*I93*J93 &lt;= 1500, C93*H93*I93*J93, 1500)</f>
        <v>0</v>
      </c>
      <c r="L93" s="24">
        <f>K93*1.161</f>
        <v>0</v>
      </c>
      <c r="M93" s="45"/>
    </row>
    <row r="94" spans="1:13" customFormat="1" ht="22.95" customHeight="1" x14ac:dyDescent="0.25">
      <c r="A94" s="63"/>
      <c r="B94" s="55"/>
      <c r="C94" s="57"/>
      <c r="D94" s="15" t="s">
        <v>375</v>
      </c>
      <c r="E94" s="39"/>
      <c r="F94" s="11"/>
      <c r="G94" s="8">
        <f>IFERROR(VLOOKUP(F94,Šifranti!$F$5:$G$48,2,FALSE),0)</f>
        <v>0</v>
      </c>
      <c r="H94" s="35">
        <f>H93</f>
        <v>0</v>
      </c>
      <c r="I94" s="25"/>
      <c r="J94" s="24">
        <v>1.0900000000000001</v>
      </c>
      <c r="K94" s="24">
        <f>IF(C93*H94*I94*J94 &lt;= 1500, C93*H94*I94*J94, 1500)</f>
        <v>0</v>
      </c>
      <c r="L94" s="24">
        <f>K94*1.161</f>
        <v>0</v>
      </c>
      <c r="M94" s="46"/>
    </row>
    <row r="95" spans="1:13" customFormat="1" ht="22.95" customHeight="1" x14ac:dyDescent="0.25">
      <c r="A95" s="63"/>
      <c r="B95" s="55"/>
      <c r="C95" s="57"/>
      <c r="D95" s="8" t="s">
        <v>366</v>
      </c>
      <c r="E95" s="39"/>
      <c r="F95" s="11"/>
      <c r="G95" s="8">
        <f>IFERROR(VLOOKUP(F95,Šifranti!$F$49:$G$152,2,FALSE),0)</f>
        <v>0</v>
      </c>
      <c r="H95" s="35">
        <f>H93*0.7</f>
        <v>0</v>
      </c>
      <c r="I95" s="25"/>
      <c r="J95" s="24">
        <v>0.54</v>
      </c>
      <c r="K95" s="24">
        <f>IF(C93*H95*I95*J95 &lt;= 750, C93*H95*I95*J95, 750)</f>
        <v>0</v>
      </c>
      <c r="L95" s="24">
        <f t="shared" ref="L95:L99" si="7">K95*1.161</f>
        <v>0</v>
      </c>
      <c r="M95" s="46"/>
    </row>
    <row r="96" spans="1:13" customFormat="1" ht="22.95" customHeight="1" x14ac:dyDescent="0.25">
      <c r="A96" s="63"/>
      <c r="B96" s="55"/>
      <c r="C96" s="57"/>
      <c r="D96" s="8" t="s">
        <v>367</v>
      </c>
      <c r="E96" s="39"/>
      <c r="F96" s="11"/>
      <c r="G96" s="8">
        <f>IFERROR(VLOOKUP(F96,Šifranti!$F$49:$G$152,2,FALSE),0)</f>
        <v>0</v>
      </c>
      <c r="H96" s="35">
        <f>H94*0.7</f>
        <v>0</v>
      </c>
      <c r="I96" s="25"/>
      <c r="J96" s="24">
        <v>0.54</v>
      </c>
      <c r="K96" s="24">
        <f>IF(C93*H96*I96*J96 &lt;= 750, C93*H96*I96*J96, 750)</f>
        <v>0</v>
      </c>
      <c r="L96" s="24">
        <f t="shared" si="7"/>
        <v>0</v>
      </c>
      <c r="M96" s="46"/>
    </row>
    <row r="97" spans="1:13" customFormat="1" ht="22.95" customHeight="1" x14ac:dyDescent="0.25">
      <c r="A97" s="63"/>
      <c r="B97" s="55"/>
      <c r="C97" s="57"/>
      <c r="D97" s="8" t="s">
        <v>387</v>
      </c>
      <c r="E97" s="39"/>
      <c r="F97" s="11"/>
      <c r="G97" s="8">
        <f>IFERROR(VLOOKUP(F97,Šifranti!$F$49:$G$152,2,FALSE),0)</f>
        <v>0</v>
      </c>
      <c r="H97" s="35">
        <f>H93*0.65</f>
        <v>0</v>
      </c>
      <c r="I97" s="25"/>
      <c r="J97" s="24">
        <v>0.38</v>
      </c>
      <c r="K97" s="24">
        <f>IF(C93*H97*I97*J97 &lt;= 600,C93*H97*I97*J97,600)</f>
        <v>0</v>
      </c>
      <c r="L97" s="24">
        <f t="shared" si="7"/>
        <v>0</v>
      </c>
      <c r="M97" s="46"/>
    </row>
    <row r="98" spans="1:13" customFormat="1" ht="22.95" customHeight="1" x14ac:dyDescent="0.25">
      <c r="A98" s="63"/>
      <c r="B98" s="55"/>
      <c r="C98" s="57"/>
      <c r="D98" s="8" t="s">
        <v>388</v>
      </c>
      <c r="E98" s="39"/>
      <c r="F98" s="11"/>
      <c r="G98" s="8">
        <f>IFERROR(VLOOKUP(F98,Šifranti!$F$49:$G$152,2,FALSE),0)</f>
        <v>0</v>
      </c>
      <c r="H98" s="35">
        <f>H93*0.65</f>
        <v>0</v>
      </c>
      <c r="I98" s="25"/>
      <c r="J98" s="24">
        <v>0.38</v>
      </c>
      <c r="K98" s="24">
        <f>IF(C93*H98*I98*J98 &lt;= 600,C93*H98*I98*J98,600)</f>
        <v>0</v>
      </c>
      <c r="L98" s="24">
        <f t="shared" si="7"/>
        <v>0</v>
      </c>
      <c r="M98" s="46"/>
    </row>
    <row r="99" spans="1:13" customFormat="1" ht="81" customHeight="1" x14ac:dyDescent="0.25">
      <c r="A99" s="63"/>
      <c r="B99" s="55"/>
      <c r="C99" s="57"/>
      <c r="D99" s="8" t="s">
        <v>385</v>
      </c>
      <c r="E99" s="39"/>
      <c r="F99" s="11"/>
      <c r="G99" s="8">
        <f>IFERROR(VLOOKUP(F99,Šifranti!$F$153:$G$156,2,FALSE),0)</f>
        <v>0</v>
      </c>
      <c r="H99" s="34">
        <f>H93*0.3</f>
        <v>0</v>
      </c>
      <c r="I99" s="25"/>
      <c r="J99" s="24">
        <v>0.36</v>
      </c>
      <c r="K99" s="24">
        <f>IF(C93*H99*I99*J99 &lt;= 400,C93*H99*I99*J99, 400)</f>
        <v>0</v>
      </c>
      <c r="L99" s="24">
        <f t="shared" si="7"/>
        <v>0</v>
      </c>
      <c r="M99" s="46"/>
    </row>
    <row r="100" spans="1:13" customFormat="1" ht="22.95" customHeight="1" x14ac:dyDescent="0.25">
      <c r="A100" s="26" t="s">
        <v>318</v>
      </c>
      <c r="B100" s="26"/>
      <c r="C100" s="7"/>
      <c r="D100" s="7"/>
      <c r="E100" s="7"/>
      <c r="F100" s="7"/>
      <c r="G100" s="7"/>
      <c r="H100" s="7"/>
      <c r="I100" s="7"/>
      <c r="J100" s="7"/>
      <c r="K100" s="24">
        <f>SUM(K93:K99)</f>
        <v>0</v>
      </c>
      <c r="L100" s="24">
        <f>SUM(L93:L99)</f>
        <v>0</v>
      </c>
      <c r="M100" s="48" t="s">
        <v>395</v>
      </c>
    </row>
    <row r="101" spans="1:13" customFormat="1" ht="22.95" customHeight="1" x14ac:dyDescent="0.25"/>
    <row r="102" spans="1:13" customFormat="1" ht="22.95" customHeight="1" x14ac:dyDescent="0.25">
      <c r="A102" s="18" t="s">
        <v>432</v>
      </c>
      <c r="B102" s="38"/>
      <c r="M102" s="2"/>
    </row>
    <row r="103" spans="1:13" ht="86.4" customHeight="1" x14ac:dyDescent="0.25">
      <c r="A103" s="8" t="s">
        <v>9</v>
      </c>
      <c r="B103" s="8" t="s">
        <v>321</v>
      </c>
      <c r="C103" s="13" t="s">
        <v>371</v>
      </c>
      <c r="D103" s="8" t="s">
        <v>392</v>
      </c>
      <c r="E103" s="8" t="s">
        <v>6</v>
      </c>
      <c r="F103" s="8" t="s">
        <v>7</v>
      </c>
      <c r="G103" s="8" t="s">
        <v>8</v>
      </c>
      <c r="H103" s="8" t="s">
        <v>397</v>
      </c>
      <c r="I103" s="8" t="s">
        <v>370</v>
      </c>
      <c r="J103" s="8" t="s">
        <v>376</v>
      </c>
      <c r="K103" s="13" t="s">
        <v>373</v>
      </c>
      <c r="L103" s="13" t="s">
        <v>372</v>
      </c>
      <c r="M103" s="13" t="s">
        <v>394</v>
      </c>
    </row>
    <row r="104" spans="1:13" customFormat="1" ht="22.95" customHeight="1" x14ac:dyDescent="0.25">
      <c r="A104" s="9">
        <v>1</v>
      </c>
      <c r="B104" s="9">
        <v>2</v>
      </c>
      <c r="C104" s="9">
        <v>3</v>
      </c>
      <c r="D104" s="14">
        <v>4</v>
      </c>
      <c r="E104" s="9">
        <v>5</v>
      </c>
      <c r="F104" s="14">
        <v>6</v>
      </c>
      <c r="G104" s="9">
        <v>7</v>
      </c>
      <c r="H104" s="9">
        <v>8</v>
      </c>
      <c r="I104" s="9">
        <v>9</v>
      </c>
      <c r="J104" s="9">
        <v>10</v>
      </c>
      <c r="K104" s="9">
        <v>11</v>
      </c>
      <c r="L104" s="9">
        <v>12</v>
      </c>
      <c r="M104" s="9">
        <v>13</v>
      </c>
    </row>
    <row r="105" spans="1:13" customFormat="1" ht="22.95" customHeight="1" x14ac:dyDescent="0.25">
      <c r="A105" s="62" t="str">
        <f>$B$4</f>
        <v>januar 2024</v>
      </c>
      <c r="B105" s="54"/>
      <c r="C105" s="56">
        <f>IF(B105&gt;1895,B105-1895,0)</f>
        <v>0</v>
      </c>
      <c r="D105" s="15" t="s">
        <v>374</v>
      </c>
      <c r="E105" s="39"/>
      <c r="F105" s="11"/>
      <c r="G105" s="8">
        <f>IFERROR(VLOOKUP(F105,Šifranti!$F$5:$G$48,2,FALSE),0)</f>
        <v>0</v>
      </c>
      <c r="H105" s="36"/>
      <c r="I105" s="25"/>
      <c r="J105" s="24">
        <v>1.0900000000000001</v>
      </c>
      <c r="K105" s="24">
        <f>IF(C105*H105*I105*J105 &lt;= 1500, C105*H105*I105*J105, 1500)</f>
        <v>0</v>
      </c>
      <c r="L105" s="24">
        <f>K105*1.161</f>
        <v>0</v>
      </c>
      <c r="M105" s="45"/>
    </row>
    <row r="106" spans="1:13" customFormat="1" ht="22.95" customHeight="1" x14ac:dyDescent="0.25">
      <c r="A106" s="63"/>
      <c r="B106" s="55"/>
      <c r="C106" s="57"/>
      <c r="D106" s="15" t="s">
        <v>375</v>
      </c>
      <c r="E106" s="39"/>
      <c r="F106" s="11"/>
      <c r="G106" s="8">
        <f>IFERROR(VLOOKUP(F106,Šifranti!$F$5:$G$48,2,FALSE),0)</f>
        <v>0</v>
      </c>
      <c r="H106" s="35">
        <f>H105</f>
        <v>0</v>
      </c>
      <c r="I106" s="25"/>
      <c r="J106" s="24">
        <v>1.0900000000000001</v>
      </c>
      <c r="K106" s="24">
        <f>IF(C105*H106*I106*J106 &lt;= 1500, C105*H106*I106*J106, 1500)</f>
        <v>0</v>
      </c>
      <c r="L106" s="24">
        <f>K106*1.161</f>
        <v>0</v>
      </c>
      <c r="M106" s="46"/>
    </row>
    <row r="107" spans="1:13" customFormat="1" ht="22.95" customHeight="1" x14ac:dyDescent="0.25">
      <c r="A107" s="63"/>
      <c r="B107" s="55"/>
      <c r="C107" s="57"/>
      <c r="D107" s="8" t="s">
        <v>366</v>
      </c>
      <c r="E107" s="39"/>
      <c r="F107" s="11"/>
      <c r="G107" s="8">
        <f>IFERROR(VLOOKUP(F107,Šifranti!$F$49:$G$152,2,FALSE),0)</f>
        <v>0</v>
      </c>
      <c r="H107" s="35">
        <f>H105*0.7</f>
        <v>0</v>
      </c>
      <c r="I107" s="25"/>
      <c r="J107" s="24">
        <v>0.54</v>
      </c>
      <c r="K107" s="24">
        <f>IF(C105*H107*I107*J107 &lt;= 750, C105*H107*I107*J107, 750)</f>
        <v>0</v>
      </c>
      <c r="L107" s="24">
        <f t="shared" ref="L107:L111" si="8">K107*1.161</f>
        <v>0</v>
      </c>
      <c r="M107" s="46"/>
    </row>
    <row r="108" spans="1:13" customFormat="1" ht="22.95" customHeight="1" x14ac:dyDescent="0.25">
      <c r="A108" s="63"/>
      <c r="B108" s="55"/>
      <c r="C108" s="57"/>
      <c r="D108" s="8" t="s">
        <v>367</v>
      </c>
      <c r="E108" s="39"/>
      <c r="F108" s="11"/>
      <c r="G108" s="8">
        <f>IFERROR(VLOOKUP(F108,Šifranti!$F$49:$G$152,2,FALSE),0)</f>
        <v>0</v>
      </c>
      <c r="H108" s="35">
        <f>H106*0.7</f>
        <v>0</v>
      </c>
      <c r="I108" s="25"/>
      <c r="J108" s="24">
        <v>0.54</v>
      </c>
      <c r="K108" s="24">
        <f>IF(C105*H108*I108*J108 &lt;= 750, C105*H108*I108*J108, 750)</f>
        <v>0</v>
      </c>
      <c r="L108" s="24">
        <f t="shared" si="8"/>
        <v>0</v>
      </c>
      <c r="M108" s="46"/>
    </row>
    <row r="109" spans="1:13" customFormat="1" ht="22.95" customHeight="1" x14ac:dyDescent="0.25">
      <c r="A109" s="63"/>
      <c r="B109" s="55"/>
      <c r="C109" s="57"/>
      <c r="D109" s="8" t="s">
        <v>387</v>
      </c>
      <c r="E109" s="39"/>
      <c r="F109" s="11"/>
      <c r="G109" s="8">
        <f>IFERROR(VLOOKUP(F109,Šifranti!$F$49:$G$152,2,FALSE),0)</f>
        <v>0</v>
      </c>
      <c r="H109" s="35">
        <f>H105*0.65</f>
        <v>0</v>
      </c>
      <c r="I109" s="25"/>
      <c r="J109" s="24">
        <v>0.38</v>
      </c>
      <c r="K109" s="24">
        <f>IF(C105*H109*I109*J109 &lt;= 600,C105*H109*I109*J109,600)</f>
        <v>0</v>
      </c>
      <c r="L109" s="24">
        <f t="shared" si="8"/>
        <v>0</v>
      </c>
      <c r="M109" s="46"/>
    </row>
    <row r="110" spans="1:13" customFormat="1" ht="22.95" customHeight="1" x14ac:dyDescent="0.25">
      <c r="A110" s="63"/>
      <c r="B110" s="55"/>
      <c r="C110" s="57"/>
      <c r="D110" s="8" t="s">
        <v>388</v>
      </c>
      <c r="E110" s="39"/>
      <c r="F110" s="11"/>
      <c r="G110" s="8">
        <f>IFERROR(VLOOKUP(F110,Šifranti!$F$49:$G$152,2,FALSE),0)</f>
        <v>0</v>
      </c>
      <c r="H110" s="35">
        <f>H105*0.65</f>
        <v>0</v>
      </c>
      <c r="I110" s="25"/>
      <c r="J110" s="24">
        <v>0.38</v>
      </c>
      <c r="K110" s="24">
        <f>IF(C105*H110*I110*J110 &lt;= 600,C105*H110*I110*J110,600)</f>
        <v>0</v>
      </c>
      <c r="L110" s="24">
        <f t="shared" si="8"/>
        <v>0</v>
      </c>
      <c r="M110" s="46"/>
    </row>
    <row r="111" spans="1:13" customFormat="1" ht="22.95" customHeight="1" x14ac:dyDescent="0.25">
      <c r="A111" s="63"/>
      <c r="B111" s="55"/>
      <c r="C111" s="57"/>
      <c r="D111" s="8" t="s">
        <v>385</v>
      </c>
      <c r="E111" s="39"/>
      <c r="F111" s="11"/>
      <c r="G111" s="8">
        <f>IFERROR(VLOOKUP(F111,Šifranti!$F$153:$G$156,2,FALSE),0)</f>
        <v>0</v>
      </c>
      <c r="H111" s="34">
        <f>H105*0.3</f>
        <v>0</v>
      </c>
      <c r="I111" s="25"/>
      <c r="J111" s="24">
        <v>0.36</v>
      </c>
      <c r="K111" s="24">
        <f>IF(C105*H111*I111*J111 &lt;= 400,C105*H111*I111*J111, 400)</f>
        <v>0</v>
      </c>
      <c r="L111" s="24">
        <f t="shared" si="8"/>
        <v>0</v>
      </c>
      <c r="M111" s="46"/>
    </row>
    <row r="112" spans="1:13" customFormat="1" ht="22.95" customHeight="1" x14ac:dyDescent="0.25">
      <c r="A112" s="26" t="s">
        <v>318</v>
      </c>
      <c r="B112" s="26"/>
      <c r="C112" s="7"/>
      <c r="D112" s="7"/>
      <c r="E112" s="7"/>
      <c r="F112" s="7"/>
      <c r="G112" s="7"/>
      <c r="H112" s="7"/>
      <c r="I112" s="7"/>
      <c r="J112" s="7"/>
      <c r="K112" s="24">
        <f>SUM(K105:K111)</f>
        <v>0</v>
      </c>
      <c r="L112" s="24">
        <f>SUM(L105:L111)</f>
        <v>0</v>
      </c>
      <c r="M112" s="48" t="s">
        <v>395</v>
      </c>
    </row>
    <row r="113" spans="1:13" customFormat="1" ht="22.95" customHeight="1" x14ac:dyDescent="0.25"/>
    <row r="114" spans="1:13" customFormat="1" ht="22.95" customHeight="1" x14ac:dyDescent="0.25">
      <c r="A114" s="18" t="s">
        <v>433</v>
      </c>
      <c r="B114" s="38"/>
      <c r="M114" s="2"/>
    </row>
    <row r="115" spans="1:13" ht="86.4" customHeight="1" x14ac:dyDescent="0.25">
      <c r="A115" s="8" t="s">
        <v>9</v>
      </c>
      <c r="B115" s="8" t="s">
        <v>321</v>
      </c>
      <c r="C115" s="13" t="s">
        <v>371</v>
      </c>
      <c r="D115" s="8" t="s">
        <v>392</v>
      </c>
      <c r="E115" s="8" t="s">
        <v>6</v>
      </c>
      <c r="F115" s="8" t="s">
        <v>7</v>
      </c>
      <c r="G115" s="8" t="s">
        <v>8</v>
      </c>
      <c r="H115" s="8" t="s">
        <v>397</v>
      </c>
      <c r="I115" s="8" t="s">
        <v>370</v>
      </c>
      <c r="J115" s="8" t="s">
        <v>376</v>
      </c>
      <c r="K115" s="13" t="s">
        <v>373</v>
      </c>
      <c r="L115" s="13" t="s">
        <v>372</v>
      </c>
      <c r="M115" s="13" t="s">
        <v>394</v>
      </c>
    </row>
    <row r="116" spans="1:13" customFormat="1" ht="22.95" customHeight="1" x14ac:dyDescent="0.25">
      <c r="A116" s="9">
        <v>1</v>
      </c>
      <c r="B116" s="9">
        <v>2</v>
      </c>
      <c r="C116" s="9">
        <v>3</v>
      </c>
      <c r="D116" s="14">
        <v>4</v>
      </c>
      <c r="E116" s="9">
        <v>5</v>
      </c>
      <c r="F116" s="14">
        <v>6</v>
      </c>
      <c r="G116" s="9">
        <v>7</v>
      </c>
      <c r="H116" s="9">
        <v>8</v>
      </c>
      <c r="I116" s="9">
        <v>9</v>
      </c>
      <c r="J116" s="9">
        <v>10</v>
      </c>
      <c r="K116" s="9">
        <v>11</v>
      </c>
      <c r="L116" s="9">
        <v>12</v>
      </c>
      <c r="M116" s="9">
        <v>13</v>
      </c>
    </row>
    <row r="117" spans="1:13" customFormat="1" ht="22.95" customHeight="1" x14ac:dyDescent="0.25">
      <c r="A117" s="62" t="str">
        <f>$B$4</f>
        <v>januar 2024</v>
      </c>
      <c r="B117" s="54"/>
      <c r="C117" s="56">
        <f>IF(B117&gt;1895,B117-1895,0)</f>
        <v>0</v>
      </c>
      <c r="D117" s="15" t="s">
        <v>374</v>
      </c>
      <c r="E117" s="39"/>
      <c r="F117" s="11"/>
      <c r="G117" s="8">
        <f>IFERROR(VLOOKUP(F117,Šifranti!$F$5:$G$48,2,FALSE),0)</f>
        <v>0</v>
      </c>
      <c r="H117" s="36"/>
      <c r="I117" s="25"/>
      <c r="J117" s="24">
        <v>1.0900000000000001</v>
      </c>
      <c r="K117" s="24">
        <f>IF(C117*H117*I117*J117 &lt;= 1500, C117*H117*I117*J117, 1500)</f>
        <v>0</v>
      </c>
      <c r="L117" s="24">
        <f>K117*1.161</f>
        <v>0</v>
      </c>
      <c r="M117" s="45"/>
    </row>
    <row r="118" spans="1:13" customFormat="1" ht="22.95" customHeight="1" x14ac:dyDescent="0.25">
      <c r="A118" s="63"/>
      <c r="B118" s="55"/>
      <c r="C118" s="57"/>
      <c r="D118" s="15" t="s">
        <v>375</v>
      </c>
      <c r="E118" s="39"/>
      <c r="F118" s="11"/>
      <c r="G118" s="8">
        <f>IFERROR(VLOOKUP(F118,Šifranti!$F$5:$G$48,2,FALSE),0)</f>
        <v>0</v>
      </c>
      <c r="H118" s="35">
        <f>H117</f>
        <v>0</v>
      </c>
      <c r="I118" s="25"/>
      <c r="J118" s="24">
        <v>1.0900000000000001</v>
      </c>
      <c r="K118" s="24">
        <f>IF(C117*H118*I118*J118 &lt;= 1500, C117*H118*I118*J118, 1500)</f>
        <v>0</v>
      </c>
      <c r="L118" s="24">
        <f>K118*1.161</f>
        <v>0</v>
      </c>
      <c r="M118" s="46"/>
    </row>
    <row r="119" spans="1:13" customFormat="1" ht="22.95" customHeight="1" x14ac:dyDescent="0.25">
      <c r="A119" s="63"/>
      <c r="B119" s="55"/>
      <c r="C119" s="57"/>
      <c r="D119" s="8" t="s">
        <v>366</v>
      </c>
      <c r="E119" s="39"/>
      <c r="F119" s="11"/>
      <c r="G119" s="8">
        <f>IFERROR(VLOOKUP(F119,Šifranti!$F$49:$G$152,2,FALSE),0)</f>
        <v>0</v>
      </c>
      <c r="H119" s="35">
        <f>H117*0.7</f>
        <v>0</v>
      </c>
      <c r="I119" s="25"/>
      <c r="J119" s="24">
        <v>0.54</v>
      </c>
      <c r="K119" s="24">
        <f>IF(C117*H119*I119*J119 &lt;= 750, C117*H119*I119*J119, 750)</f>
        <v>0</v>
      </c>
      <c r="L119" s="24">
        <f t="shared" ref="L119:L123" si="9">K119*1.161</f>
        <v>0</v>
      </c>
      <c r="M119" s="46"/>
    </row>
    <row r="120" spans="1:13" customFormat="1" ht="22.95" customHeight="1" x14ac:dyDescent="0.25">
      <c r="A120" s="63"/>
      <c r="B120" s="55"/>
      <c r="C120" s="57"/>
      <c r="D120" s="8" t="s">
        <v>367</v>
      </c>
      <c r="E120" s="39"/>
      <c r="F120" s="11"/>
      <c r="G120" s="8">
        <f>IFERROR(VLOOKUP(F120,Šifranti!$F$49:$G$152,2,FALSE),0)</f>
        <v>0</v>
      </c>
      <c r="H120" s="35">
        <f>H118*0.7</f>
        <v>0</v>
      </c>
      <c r="I120" s="25"/>
      <c r="J120" s="24">
        <v>0.54</v>
      </c>
      <c r="K120" s="24">
        <f>IF(C117*H120*I120*J120 &lt;= 750, C117*H120*I120*J120, 750)</f>
        <v>0</v>
      </c>
      <c r="L120" s="24">
        <f t="shared" si="9"/>
        <v>0</v>
      </c>
      <c r="M120" s="46"/>
    </row>
    <row r="121" spans="1:13" customFormat="1" ht="22.95" customHeight="1" x14ac:dyDescent="0.25">
      <c r="A121" s="63"/>
      <c r="B121" s="55"/>
      <c r="C121" s="57"/>
      <c r="D121" s="8" t="s">
        <v>387</v>
      </c>
      <c r="E121" s="39"/>
      <c r="F121" s="11"/>
      <c r="G121" s="8">
        <f>IFERROR(VLOOKUP(F121,Šifranti!$F$49:$G$152,2,FALSE),0)</f>
        <v>0</v>
      </c>
      <c r="H121" s="35">
        <f>H117*0.65</f>
        <v>0</v>
      </c>
      <c r="I121" s="25"/>
      <c r="J121" s="24">
        <v>0.38</v>
      </c>
      <c r="K121" s="24">
        <f>IF(C117*H121*I121*J121 &lt;= 600,C117*H121*I121*J121,600)</f>
        <v>0</v>
      </c>
      <c r="L121" s="24">
        <f t="shared" si="9"/>
        <v>0</v>
      </c>
      <c r="M121" s="46"/>
    </row>
    <row r="122" spans="1:13" customFormat="1" ht="22.95" customHeight="1" x14ac:dyDescent="0.25">
      <c r="A122" s="63"/>
      <c r="B122" s="55"/>
      <c r="C122" s="57"/>
      <c r="D122" s="8" t="s">
        <v>388</v>
      </c>
      <c r="E122" s="39"/>
      <c r="F122" s="11"/>
      <c r="G122" s="8">
        <f>IFERROR(VLOOKUP(F122,Šifranti!$F$49:$G$152,2,FALSE),0)</f>
        <v>0</v>
      </c>
      <c r="H122" s="35">
        <f>H117*0.65</f>
        <v>0</v>
      </c>
      <c r="I122" s="25"/>
      <c r="J122" s="24">
        <v>0.38</v>
      </c>
      <c r="K122" s="24">
        <f>IF(C117*H122*I122*J122 &lt;= 600,C117*H122*I122*J122,600)</f>
        <v>0</v>
      </c>
      <c r="L122" s="24">
        <f t="shared" si="9"/>
        <v>0</v>
      </c>
      <c r="M122" s="46"/>
    </row>
    <row r="123" spans="1:13" customFormat="1" ht="22.95" customHeight="1" x14ac:dyDescent="0.25">
      <c r="A123" s="63"/>
      <c r="B123" s="55"/>
      <c r="C123" s="57"/>
      <c r="D123" s="8" t="s">
        <v>385</v>
      </c>
      <c r="E123" s="39"/>
      <c r="F123" s="11"/>
      <c r="G123" s="8">
        <f>IFERROR(VLOOKUP(F123,Šifranti!$F$153:$G$156,2,FALSE),0)</f>
        <v>0</v>
      </c>
      <c r="H123" s="34">
        <f>H117*0.3</f>
        <v>0</v>
      </c>
      <c r="I123" s="25"/>
      <c r="J123" s="24">
        <v>0.36</v>
      </c>
      <c r="K123" s="24">
        <f>IF(C117*H123*I123*J123 &lt;= 400,C117*H123*I123*J123, 400)</f>
        <v>0</v>
      </c>
      <c r="L123" s="24">
        <f t="shared" si="9"/>
        <v>0</v>
      </c>
      <c r="M123" s="46"/>
    </row>
    <row r="124" spans="1:13" customFormat="1" ht="22.95" customHeight="1" x14ac:dyDescent="0.25">
      <c r="A124" s="26" t="s">
        <v>318</v>
      </c>
      <c r="B124" s="26"/>
      <c r="C124" s="7"/>
      <c r="D124" s="7"/>
      <c r="E124" s="7"/>
      <c r="F124" s="7"/>
      <c r="G124" s="7"/>
      <c r="H124" s="7"/>
      <c r="I124" s="7"/>
      <c r="J124" s="7"/>
      <c r="K124" s="24">
        <f>SUM(K117:K123)</f>
        <v>0</v>
      </c>
      <c r="L124" s="24">
        <f>SUM(L117:L123)</f>
        <v>0</v>
      </c>
      <c r="M124" s="48" t="s">
        <v>395</v>
      </c>
    </row>
    <row r="125" spans="1:13" customFormat="1" ht="22.95" customHeight="1" x14ac:dyDescent="0.25"/>
    <row r="126" spans="1:13" customFormat="1" ht="22.95" customHeight="1" x14ac:dyDescent="0.25">
      <c r="A126" s="18" t="s">
        <v>434</v>
      </c>
      <c r="B126" s="38"/>
      <c r="M126" s="2"/>
    </row>
    <row r="127" spans="1:13" ht="86.4" customHeight="1" x14ac:dyDescent="0.25">
      <c r="A127" s="8" t="s">
        <v>9</v>
      </c>
      <c r="B127" s="8" t="s">
        <v>321</v>
      </c>
      <c r="C127" s="13" t="s">
        <v>371</v>
      </c>
      <c r="D127" s="8" t="s">
        <v>392</v>
      </c>
      <c r="E127" s="8" t="s">
        <v>6</v>
      </c>
      <c r="F127" s="8" t="s">
        <v>7</v>
      </c>
      <c r="G127" s="8" t="s">
        <v>8</v>
      </c>
      <c r="H127" s="8" t="s">
        <v>397</v>
      </c>
      <c r="I127" s="8" t="s">
        <v>370</v>
      </c>
      <c r="J127" s="8" t="s">
        <v>376</v>
      </c>
      <c r="K127" s="13" t="s">
        <v>373</v>
      </c>
      <c r="L127" s="13" t="s">
        <v>372</v>
      </c>
      <c r="M127" s="13" t="s">
        <v>394</v>
      </c>
    </row>
    <row r="128" spans="1:13" customFormat="1" ht="22.95" customHeight="1" x14ac:dyDescent="0.25">
      <c r="A128" s="9">
        <v>1</v>
      </c>
      <c r="B128" s="9">
        <v>2</v>
      </c>
      <c r="C128" s="9">
        <v>3</v>
      </c>
      <c r="D128" s="14">
        <v>4</v>
      </c>
      <c r="E128" s="9">
        <v>5</v>
      </c>
      <c r="F128" s="14">
        <v>6</v>
      </c>
      <c r="G128" s="9">
        <v>7</v>
      </c>
      <c r="H128" s="9">
        <v>8</v>
      </c>
      <c r="I128" s="9">
        <v>9</v>
      </c>
      <c r="J128" s="9">
        <v>10</v>
      </c>
      <c r="K128" s="9">
        <v>11</v>
      </c>
      <c r="L128" s="9">
        <v>12</v>
      </c>
      <c r="M128" s="9">
        <v>13</v>
      </c>
    </row>
    <row r="129" spans="1:13" customFormat="1" ht="22.95" customHeight="1" x14ac:dyDescent="0.25">
      <c r="A129" s="62" t="str">
        <f>$B$4</f>
        <v>januar 2024</v>
      </c>
      <c r="B129" s="54"/>
      <c r="C129" s="56">
        <f>IF(B129&gt;1895,B129-1895,0)</f>
        <v>0</v>
      </c>
      <c r="D129" s="15" t="s">
        <v>374</v>
      </c>
      <c r="E129" s="39"/>
      <c r="F129" s="11"/>
      <c r="G129" s="8">
        <f>IFERROR(VLOOKUP(F129,Šifranti!$F$5:$G$48,2,FALSE),0)</f>
        <v>0</v>
      </c>
      <c r="H129" s="36"/>
      <c r="I129" s="25"/>
      <c r="J129" s="24">
        <v>1.0900000000000001</v>
      </c>
      <c r="K129" s="24">
        <f>IF(C129*H129*I129*J129 &lt;= 1500, C129*H129*I129*J129, 1500)</f>
        <v>0</v>
      </c>
      <c r="L129" s="24">
        <f>K129*1.161</f>
        <v>0</v>
      </c>
      <c r="M129" s="45"/>
    </row>
    <row r="130" spans="1:13" customFormat="1" ht="22.95" customHeight="1" x14ac:dyDescent="0.25">
      <c r="A130" s="63"/>
      <c r="B130" s="55"/>
      <c r="C130" s="57"/>
      <c r="D130" s="15" t="s">
        <v>375</v>
      </c>
      <c r="E130" s="39"/>
      <c r="F130" s="11"/>
      <c r="G130" s="8">
        <f>IFERROR(VLOOKUP(F130,Šifranti!$F$5:$G$48,2,FALSE),0)</f>
        <v>0</v>
      </c>
      <c r="H130" s="35">
        <f>H129</f>
        <v>0</v>
      </c>
      <c r="I130" s="25"/>
      <c r="J130" s="24">
        <v>1.0900000000000001</v>
      </c>
      <c r="K130" s="24">
        <f>IF(C129*H130*I130*J130 &lt;= 1500, C129*H130*I130*J130, 1500)</f>
        <v>0</v>
      </c>
      <c r="L130" s="24">
        <f>K130*1.161</f>
        <v>0</v>
      </c>
      <c r="M130" s="46"/>
    </row>
    <row r="131" spans="1:13" customFormat="1" ht="24.6" customHeight="1" x14ac:dyDescent="0.25">
      <c r="A131" s="63"/>
      <c r="B131" s="55"/>
      <c r="C131" s="57"/>
      <c r="D131" s="8" t="s">
        <v>366</v>
      </c>
      <c r="E131" s="39"/>
      <c r="F131" s="11"/>
      <c r="G131" s="8">
        <f>IFERROR(VLOOKUP(F131,Šifranti!$F$49:$G$152,2,FALSE),0)</f>
        <v>0</v>
      </c>
      <c r="H131" s="35">
        <f>H129*0.7</f>
        <v>0</v>
      </c>
      <c r="I131" s="25"/>
      <c r="J131" s="24">
        <v>0.54</v>
      </c>
      <c r="K131" s="24">
        <f>IF(C129*H131*I131*J131 &lt;= 750, C129*H131*I131*J131, 750)</f>
        <v>0</v>
      </c>
      <c r="L131" s="24">
        <f t="shared" ref="L131:L135" si="10">K131*1.161</f>
        <v>0</v>
      </c>
      <c r="M131" s="46"/>
    </row>
    <row r="132" spans="1:13" customFormat="1" ht="22.95" customHeight="1" x14ac:dyDescent="0.25">
      <c r="A132" s="63"/>
      <c r="B132" s="55"/>
      <c r="C132" s="57"/>
      <c r="D132" s="8" t="s">
        <v>367</v>
      </c>
      <c r="E132" s="39"/>
      <c r="F132" s="11"/>
      <c r="G132" s="8">
        <f>IFERROR(VLOOKUP(F132,Šifranti!$F$49:$G$152,2,FALSE),0)</f>
        <v>0</v>
      </c>
      <c r="H132" s="35">
        <f>H130*0.7</f>
        <v>0</v>
      </c>
      <c r="I132" s="25"/>
      <c r="J132" s="24">
        <v>0.54</v>
      </c>
      <c r="K132" s="24">
        <f>IF(C129*H132*I132*J132 &lt;= 750, C129*H132*I132*J132, 750)</f>
        <v>0</v>
      </c>
      <c r="L132" s="24">
        <f t="shared" si="10"/>
        <v>0</v>
      </c>
      <c r="M132" s="46"/>
    </row>
    <row r="133" spans="1:13" customFormat="1" ht="22.95" customHeight="1" x14ac:dyDescent="0.25">
      <c r="A133" s="63"/>
      <c r="B133" s="55"/>
      <c r="C133" s="57"/>
      <c r="D133" s="8" t="s">
        <v>387</v>
      </c>
      <c r="E133" s="39"/>
      <c r="F133" s="11"/>
      <c r="G133" s="8">
        <f>IFERROR(VLOOKUP(F133,Šifranti!$F$49:$G$152,2,FALSE),0)</f>
        <v>0</v>
      </c>
      <c r="H133" s="35">
        <f>H129*0.65</f>
        <v>0</v>
      </c>
      <c r="I133" s="25"/>
      <c r="J133" s="24">
        <v>0.38</v>
      </c>
      <c r="K133" s="24">
        <f>IF(C129*H133*I133*J133 &lt;= 600,C129*H133*I133*J133,600)</f>
        <v>0</v>
      </c>
      <c r="L133" s="24">
        <f t="shared" si="10"/>
        <v>0</v>
      </c>
      <c r="M133" s="46"/>
    </row>
    <row r="134" spans="1:13" customFormat="1" ht="22.95" customHeight="1" x14ac:dyDescent="0.25">
      <c r="A134" s="63"/>
      <c r="B134" s="55"/>
      <c r="C134" s="57"/>
      <c r="D134" s="8" t="s">
        <v>388</v>
      </c>
      <c r="E134" s="39"/>
      <c r="F134" s="11"/>
      <c r="G134" s="8">
        <f>IFERROR(VLOOKUP(F134,Šifranti!$F$49:$G$152,2,FALSE),0)</f>
        <v>0</v>
      </c>
      <c r="H134" s="35">
        <f>H129*0.65</f>
        <v>0</v>
      </c>
      <c r="I134" s="25"/>
      <c r="J134" s="24">
        <v>0.38</v>
      </c>
      <c r="K134" s="24">
        <f>IF(C129*H134*I134*J134 &lt;= 600,C129*H134*I134*J134,600)</f>
        <v>0</v>
      </c>
      <c r="L134" s="24">
        <f t="shared" si="10"/>
        <v>0</v>
      </c>
      <c r="M134" s="46"/>
    </row>
    <row r="135" spans="1:13" customFormat="1" ht="22.95" customHeight="1" x14ac:dyDescent="0.25">
      <c r="A135" s="63"/>
      <c r="B135" s="55"/>
      <c r="C135" s="57"/>
      <c r="D135" s="8" t="s">
        <v>385</v>
      </c>
      <c r="E135" s="39"/>
      <c r="F135" s="11"/>
      <c r="G135" s="8">
        <f>IFERROR(VLOOKUP(F135,Šifranti!$F$153:$G$156,2,FALSE),0)</f>
        <v>0</v>
      </c>
      <c r="H135" s="34">
        <f>H129*0.3</f>
        <v>0</v>
      </c>
      <c r="I135" s="25"/>
      <c r="J135" s="24">
        <v>0.36</v>
      </c>
      <c r="K135" s="24">
        <f>IF(C129*H135*I135*J135 &lt;= 400,C129*H135*I135*J135, 400)</f>
        <v>0</v>
      </c>
      <c r="L135" s="24">
        <f t="shared" si="10"/>
        <v>0</v>
      </c>
      <c r="M135" s="46"/>
    </row>
    <row r="136" spans="1:13" customFormat="1" ht="22.95" customHeight="1" x14ac:dyDescent="0.25">
      <c r="A136" s="26" t="s">
        <v>318</v>
      </c>
      <c r="B136" s="26"/>
      <c r="C136" s="7"/>
      <c r="D136" s="7"/>
      <c r="E136" s="7"/>
      <c r="F136" s="7"/>
      <c r="G136" s="7"/>
      <c r="H136" s="7"/>
      <c r="I136" s="7"/>
      <c r="J136" s="7"/>
      <c r="K136" s="24">
        <f>SUM(K129:K135)</f>
        <v>0</v>
      </c>
      <c r="L136" s="24">
        <f>SUM(L129:L135)</f>
        <v>0</v>
      </c>
      <c r="M136" s="48" t="s">
        <v>395</v>
      </c>
    </row>
    <row r="137" spans="1:13" customFormat="1" ht="22.95" customHeight="1" x14ac:dyDescent="0.25"/>
    <row r="138" spans="1:13" customFormat="1" ht="22.95" customHeight="1" x14ac:dyDescent="0.25">
      <c r="A138" s="18" t="s">
        <v>435</v>
      </c>
      <c r="B138" s="38"/>
      <c r="M138" s="2"/>
    </row>
    <row r="139" spans="1:13" ht="86.4" customHeight="1" x14ac:dyDescent="0.25">
      <c r="A139" s="8" t="s">
        <v>9</v>
      </c>
      <c r="B139" s="8" t="s">
        <v>321</v>
      </c>
      <c r="C139" s="13" t="s">
        <v>371</v>
      </c>
      <c r="D139" s="8" t="s">
        <v>392</v>
      </c>
      <c r="E139" s="8" t="s">
        <v>6</v>
      </c>
      <c r="F139" s="8" t="s">
        <v>7</v>
      </c>
      <c r="G139" s="8" t="s">
        <v>8</v>
      </c>
      <c r="H139" s="8" t="s">
        <v>397</v>
      </c>
      <c r="I139" s="8" t="s">
        <v>370</v>
      </c>
      <c r="J139" s="8" t="s">
        <v>376</v>
      </c>
      <c r="K139" s="13" t="s">
        <v>373</v>
      </c>
      <c r="L139" s="13" t="s">
        <v>372</v>
      </c>
      <c r="M139" s="13" t="s">
        <v>394</v>
      </c>
    </row>
    <row r="140" spans="1:13" customFormat="1" ht="22.95" customHeight="1" x14ac:dyDescent="0.25">
      <c r="A140" s="9">
        <v>1</v>
      </c>
      <c r="B140" s="9">
        <v>2</v>
      </c>
      <c r="C140" s="9">
        <v>3</v>
      </c>
      <c r="D140" s="14">
        <v>4</v>
      </c>
      <c r="E140" s="9">
        <v>5</v>
      </c>
      <c r="F140" s="14">
        <v>6</v>
      </c>
      <c r="G140" s="9">
        <v>7</v>
      </c>
      <c r="H140" s="9">
        <v>8</v>
      </c>
      <c r="I140" s="9">
        <v>9</v>
      </c>
      <c r="J140" s="9">
        <v>10</v>
      </c>
      <c r="K140" s="9">
        <v>11</v>
      </c>
      <c r="L140" s="9">
        <v>12</v>
      </c>
      <c r="M140" s="9">
        <v>13</v>
      </c>
    </row>
    <row r="141" spans="1:13" customFormat="1" ht="22.95" customHeight="1" x14ac:dyDescent="0.25">
      <c r="A141" s="62" t="str">
        <f>$B$4</f>
        <v>januar 2024</v>
      </c>
      <c r="B141" s="54"/>
      <c r="C141" s="56">
        <f>IF(B141&gt;1895,B141-1895,0)</f>
        <v>0</v>
      </c>
      <c r="D141" s="15" t="s">
        <v>374</v>
      </c>
      <c r="E141" s="39"/>
      <c r="F141" s="11"/>
      <c r="G141" s="8">
        <f>IFERROR(VLOOKUP(F141,Šifranti!$F$5:$G$48,2,FALSE),0)</f>
        <v>0</v>
      </c>
      <c r="H141" s="36"/>
      <c r="I141" s="25"/>
      <c r="J141" s="24">
        <v>1.0900000000000001</v>
      </c>
      <c r="K141" s="24">
        <f>IF(C141*H141*I141*J141 &lt;= 1500, C141*H141*I141*J141, 1500)</f>
        <v>0</v>
      </c>
      <c r="L141" s="24">
        <f>K141*1.161</f>
        <v>0</v>
      </c>
      <c r="M141" s="45"/>
    </row>
    <row r="142" spans="1:13" customFormat="1" ht="22.95" customHeight="1" x14ac:dyDescent="0.25">
      <c r="A142" s="63"/>
      <c r="B142" s="55"/>
      <c r="C142" s="57"/>
      <c r="D142" s="15" t="s">
        <v>375</v>
      </c>
      <c r="E142" s="39"/>
      <c r="F142" s="11"/>
      <c r="G142" s="8">
        <f>IFERROR(VLOOKUP(F142,Šifranti!$F$5:$G$48,2,FALSE),0)</f>
        <v>0</v>
      </c>
      <c r="H142" s="35">
        <f>H141</f>
        <v>0</v>
      </c>
      <c r="I142" s="25"/>
      <c r="J142" s="24">
        <v>1.0900000000000001</v>
      </c>
      <c r="K142" s="24">
        <f>IF(C141*H142*I142*J142 &lt;= 1500, C141*H142*I142*J142, 1500)</f>
        <v>0</v>
      </c>
      <c r="L142" s="24">
        <f>K142*1.161</f>
        <v>0</v>
      </c>
      <c r="M142" s="46"/>
    </row>
    <row r="143" spans="1:13" customFormat="1" ht="22.95" customHeight="1" x14ac:dyDescent="0.25">
      <c r="A143" s="63"/>
      <c r="B143" s="55"/>
      <c r="C143" s="57"/>
      <c r="D143" s="8" t="s">
        <v>366</v>
      </c>
      <c r="E143" s="39"/>
      <c r="F143" s="11"/>
      <c r="G143" s="8">
        <f>IFERROR(VLOOKUP(F143,Šifranti!$F$49:$G$152,2,FALSE),0)</f>
        <v>0</v>
      </c>
      <c r="H143" s="35">
        <f>H141*0.7</f>
        <v>0</v>
      </c>
      <c r="I143" s="25"/>
      <c r="J143" s="24">
        <v>0.54</v>
      </c>
      <c r="K143" s="24">
        <f>IF(C141*H143*I143*J143 &lt;= 750, C141*H143*I143*J143, 750)</f>
        <v>0</v>
      </c>
      <c r="L143" s="24">
        <f t="shared" ref="L143:L147" si="11">K143*1.161</f>
        <v>0</v>
      </c>
      <c r="M143" s="46"/>
    </row>
    <row r="144" spans="1:13" customFormat="1" ht="22.95" customHeight="1" x14ac:dyDescent="0.25">
      <c r="A144" s="63"/>
      <c r="B144" s="55"/>
      <c r="C144" s="57"/>
      <c r="D144" s="8" t="s">
        <v>367</v>
      </c>
      <c r="E144" s="39"/>
      <c r="F144" s="11"/>
      <c r="G144" s="8">
        <f>IFERROR(VLOOKUP(F144,Šifranti!$F$49:$G$152,2,FALSE),0)</f>
        <v>0</v>
      </c>
      <c r="H144" s="35">
        <f>H142*0.7</f>
        <v>0</v>
      </c>
      <c r="I144" s="25"/>
      <c r="J144" s="24">
        <v>0.54</v>
      </c>
      <c r="K144" s="24">
        <f>IF(C141*H144*I144*J144 &lt;= 750, C141*H144*I144*J144, 750)</f>
        <v>0</v>
      </c>
      <c r="L144" s="24">
        <f t="shared" si="11"/>
        <v>0</v>
      </c>
      <c r="M144" s="46"/>
    </row>
    <row r="145" spans="1:13" customFormat="1" ht="22.95" customHeight="1" x14ac:dyDescent="0.25">
      <c r="A145" s="63"/>
      <c r="B145" s="55"/>
      <c r="C145" s="57"/>
      <c r="D145" s="8" t="s">
        <v>387</v>
      </c>
      <c r="E145" s="39"/>
      <c r="F145" s="11"/>
      <c r="G145" s="8">
        <f>IFERROR(VLOOKUP(F145,Šifranti!$F$49:$G$152,2,FALSE),0)</f>
        <v>0</v>
      </c>
      <c r="H145" s="35">
        <f>H141*0.65</f>
        <v>0</v>
      </c>
      <c r="I145" s="25"/>
      <c r="J145" s="24">
        <v>0.38</v>
      </c>
      <c r="K145" s="24">
        <f>IF(C141*H145*I145*J145 &lt;= 600,C141*H145*I145*J145,600)</f>
        <v>0</v>
      </c>
      <c r="L145" s="24">
        <f t="shared" si="11"/>
        <v>0</v>
      </c>
      <c r="M145" s="46"/>
    </row>
    <row r="146" spans="1:13" customFormat="1" ht="22.95" customHeight="1" x14ac:dyDescent="0.25">
      <c r="A146" s="63"/>
      <c r="B146" s="55"/>
      <c r="C146" s="57"/>
      <c r="D146" s="8" t="s">
        <v>388</v>
      </c>
      <c r="E146" s="39"/>
      <c r="F146" s="11"/>
      <c r="G146" s="8">
        <f>IFERROR(VLOOKUP(F146,Šifranti!$F$49:$G$152,2,FALSE),0)</f>
        <v>0</v>
      </c>
      <c r="H146" s="35">
        <f>H141*0.65</f>
        <v>0</v>
      </c>
      <c r="I146" s="25"/>
      <c r="J146" s="24">
        <v>0.38</v>
      </c>
      <c r="K146" s="24">
        <f>IF(C141*H146*I146*J146 &lt;= 600,C141*H146*I146*J146,600)</f>
        <v>0</v>
      </c>
      <c r="L146" s="24">
        <f t="shared" si="11"/>
        <v>0</v>
      </c>
      <c r="M146" s="46"/>
    </row>
    <row r="147" spans="1:13" customFormat="1" ht="25.2" customHeight="1" x14ac:dyDescent="0.25">
      <c r="A147" s="63"/>
      <c r="B147" s="55"/>
      <c r="C147" s="57"/>
      <c r="D147" s="8" t="s">
        <v>385</v>
      </c>
      <c r="E147" s="39"/>
      <c r="F147" s="11"/>
      <c r="G147" s="8">
        <f>IFERROR(VLOOKUP(F147,Šifranti!$F$153:$G$156,2,FALSE),0)</f>
        <v>0</v>
      </c>
      <c r="H147" s="34">
        <f>H141*0.3</f>
        <v>0</v>
      </c>
      <c r="I147" s="25"/>
      <c r="J147" s="24">
        <v>0.36</v>
      </c>
      <c r="K147" s="24">
        <f>IF(C141*H147*I147*J147 &lt;= 400,C141*H147*I147*J147, 400)</f>
        <v>0</v>
      </c>
      <c r="L147" s="24">
        <f t="shared" si="11"/>
        <v>0</v>
      </c>
      <c r="M147" s="46"/>
    </row>
    <row r="148" spans="1:13" customFormat="1" ht="22.95" customHeight="1" x14ac:dyDescent="0.25">
      <c r="A148" s="26" t="s">
        <v>318</v>
      </c>
      <c r="B148" s="26"/>
      <c r="C148" s="7"/>
      <c r="D148" s="7"/>
      <c r="E148" s="7"/>
      <c r="F148" s="7"/>
      <c r="G148" s="7"/>
      <c r="H148" s="7"/>
      <c r="I148" s="7"/>
      <c r="J148" s="7"/>
      <c r="K148" s="24">
        <f>SUM(K141:K147)</f>
        <v>0</v>
      </c>
      <c r="L148" s="24">
        <f>SUM(L141:L147)</f>
        <v>0</v>
      </c>
      <c r="M148" s="48" t="s">
        <v>395</v>
      </c>
    </row>
    <row r="149" spans="1:13" customFormat="1" ht="22.95" customHeight="1" x14ac:dyDescent="0.25"/>
    <row r="150" spans="1:13" customFormat="1" ht="22.95" customHeight="1" x14ac:dyDescent="0.25">
      <c r="A150" s="18" t="s">
        <v>436</v>
      </c>
      <c r="B150" s="38"/>
      <c r="M150" s="2"/>
    </row>
    <row r="151" spans="1:13" ht="86.4" customHeight="1" x14ac:dyDescent="0.25">
      <c r="A151" s="8" t="s">
        <v>9</v>
      </c>
      <c r="B151" s="8" t="s">
        <v>321</v>
      </c>
      <c r="C151" s="13" t="s">
        <v>371</v>
      </c>
      <c r="D151" s="8" t="s">
        <v>392</v>
      </c>
      <c r="E151" s="8" t="s">
        <v>6</v>
      </c>
      <c r="F151" s="8" t="s">
        <v>7</v>
      </c>
      <c r="G151" s="8" t="s">
        <v>8</v>
      </c>
      <c r="H151" s="8" t="s">
        <v>397</v>
      </c>
      <c r="I151" s="8" t="s">
        <v>370</v>
      </c>
      <c r="J151" s="8" t="s">
        <v>376</v>
      </c>
      <c r="K151" s="13" t="s">
        <v>373</v>
      </c>
      <c r="L151" s="13" t="s">
        <v>372</v>
      </c>
      <c r="M151" s="13" t="s">
        <v>394</v>
      </c>
    </row>
    <row r="152" spans="1:13" customFormat="1" ht="21" customHeight="1" x14ac:dyDescent="0.25">
      <c r="A152" s="9">
        <v>1</v>
      </c>
      <c r="B152" s="9">
        <v>2</v>
      </c>
      <c r="C152" s="9">
        <v>3</v>
      </c>
      <c r="D152" s="14">
        <v>4</v>
      </c>
      <c r="E152" s="9">
        <v>5</v>
      </c>
      <c r="F152" s="14">
        <v>6</v>
      </c>
      <c r="G152" s="9">
        <v>7</v>
      </c>
      <c r="H152" s="9">
        <v>8</v>
      </c>
      <c r="I152" s="9">
        <v>9</v>
      </c>
      <c r="J152" s="9">
        <v>10</v>
      </c>
      <c r="K152" s="9">
        <v>11</v>
      </c>
      <c r="L152" s="9">
        <v>12</v>
      </c>
      <c r="M152" s="9">
        <v>13</v>
      </c>
    </row>
    <row r="153" spans="1:13" customFormat="1" ht="21" customHeight="1" x14ac:dyDescent="0.25">
      <c r="A153" s="62" t="str">
        <f>$B$4</f>
        <v>januar 2024</v>
      </c>
      <c r="B153" s="54"/>
      <c r="C153" s="56">
        <f>IF(B153&gt;1895,B153-1895,0)</f>
        <v>0</v>
      </c>
      <c r="D153" s="15" t="s">
        <v>374</v>
      </c>
      <c r="E153" s="39"/>
      <c r="F153" s="11"/>
      <c r="G153" s="8">
        <f>IFERROR(VLOOKUP(F153,Šifranti!$F$5:$G$48,2,FALSE),0)</f>
        <v>0</v>
      </c>
      <c r="H153" s="36"/>
      <c r="I153" s="25"/>
      <c r="J153" s="24">
        <v>1.0900000000000001</v>
      </c>
      <c r="K153" s="24">
        <f>IF(C153*H153*I153*J153 &lt;= 1500, C153*H153*I153*J153, 1500)</f>
        <v>0</v>
      </c>
      <c r="L153" s="24">
        <f>K153*1.161</f>
        <v>0</v>
      </c>
      <c r="M153" s="45"/>
    </row>
    <row r="154" spans="1:13" customFormat="1" ht="26.4" customHeight="1" x14ac:dyDescent="0.25">
      <c r="A154" s="63"/>
      <c r="B154" s="55"/>
      <c r="C154" s="57"/>
      <c r="D154" s="15" t="s">
        <v>375</v>
      </c>
      <c r="E154" s="39"/>
      <c r="F154" s="11"/>
      <c r="G154" s="8">
        <f>IFERROR(VLOOKUP(F154,Šifranti!$F$5:$G$48,2,FALSE),0)</f>
        <v>0</v>
      </c>
      <c r="H154" s="35">
        <f>H153</f>
        <v>0</v>
      </c>
      <c r="I154" s="25"/>
      <c r="J154" s="24">
        <v>1.0900000000000001</v>
      </c>
      <c r="K154" s="24">
        <f>IF(C153*H154*I154*J154 &lt;= 1500, C153*H154*I154*J154, 1500)</f>
        <v>0</v>
      </c>
      <c r="L154" s="24">
        <f>K154*1.161</f>
        <v>0</v>
      </c>
      <c r="M154" s="46"/>
    </row>
    <row r="155" spans="1:13" customFormat="1" ht="19.95" hidden="1" customHeight="1" x14ac:dyDescent="0.25">
      <c r="A155" s="63"/>
      <c r="B155" s="55"/>
      <c r="C155" s="57"/>
      <c r="D155" s="8" t="s">
        <v>366</v>
      </c>
      <c r="E155" s="39"/>
      <c r="F155" s="11"/>
      <c r="G155" s="8">
        <f>IFERROR(VLOOKUP(F155,Šifranti!$F$49:$G$152,2,FALSE),0)</f>
        <v>0</v>
      </c>
      <c r="H155" s="35">
        <f>H153*0.7</f>
        <v>0</v>
      </c>
      <c r="I155" s="25"/>
      <c r="J155" s="24">
        <v>0.54</v>
      </c>
      <c r="K155" s="24">
        <f>IF(C153*H155*I155*J155 &lt;= 750, C153*H155*I155*J155, 750)</f>
        <v>0</v>
      </c>
      <c r="L155" s="24">
        <f t="shared" ref="L155:L159" si="12">K155*1.161</f>
        <v>0</v>
      </c>
      <c r="M155" s="46"/>
    </row>
    <row r="156" spans="1:13" customFormat="1" ht="22.95" customHeight="1" x14ac:dyDescent="0.25">
      <c r="A156" s="63"/>
      <c r="B156" s="55"/>
      <c r="C156" s="57"/>
      <c r="D156" s="8" t="s">
        <v>367</v>
      </c>
      <c r="E156" s="39"/>
      <c r="F156" s="11"/>
      <c r="G156" s="8">
        <f>IFERROR(VLOOKUP(F156,Šifranti!$F$49:$G$152,2,FALSE),0)</f>
        <v>0</v>
      </c>
      <c r="H156" s="35">
        <f>H154*0.7</f>
        <v>0</v>
      </c>
      <c r="I156" s="25"/>
      <c r="J156" s="24">
        <v>0.54</v>
      </c>
      <c r="K156" s="24">
        <f>IF(C153*H156*I156*J156 &lt;= 750, C153*H156*I156*J156, 750)</f>
        <v>0</v>
      </c>
      <c r="L156" s="24">
        <f t="shared" si="12"/>
        <v>0</v>
      </c>
      <c r="M156" s="46"/>
    </row>
    <row r="157" spans="1:13" customFormat="1" ht="22.95" customHeight="1" x14ac:dyDescent="0.25">
      <c r="A157" s="63"/>
      <c r="B157" s="55"/>
      <c r="C157" s="57"/>
      <c r="D157" s="8" t="s">
        <v>387</v>
      </c>
      <c r="E157" s="39"/>
      <c r="F157" s="11"/>
      <c r="G157" s="8">
        <f>IFERROR(VLOOKUP(F157,Šifranti!$F$49:$G$152,2,FALSE),0)</f>
        <v>0</v>
      </c>
      <c r="H157" s="35">
        <f>H153*0.65</f>
        <v>0</v>
      </c>
      <c r="I157" s="25"/>
      <c r="J157" s="24">
        <v>0.38</v>
      </c>
      <c r="K157" s="24">
        <f>IF(C153*H157*I157*J157 &lt;= 600,C153*H157*I157*J157,600)</f>
        <v>0</v>
      </c>
      <c r="L157" s="24">
        <f t="shared" si="12"/>
        <v>0</v>
      </c>
      <c r="M157" s="46"/>
    </row>
    <row r="158" spans="1:13" customFormat="1" ht="22.95" customHeight="1" x14ac:dyDescent="0.25">
      <c r="A158" s="63"/>
      <c r="B158" s="55"/>
      <c r="C158" s="57"/>
      <c r="D158" s="8" t="s">
        <v>388</v>
      </c>
      <c r="E158" s="39"/>
      <c r="F158" s="11"/>
      <c r="G158" s="8">
        <f>IFERROR(VLOOKUP(F158,Šifranti!$F$49:$G$152,2,FALSE),0)</f>
        <v>0</v>
      </c>
      <c r="H158" s="35">
        <f>H153*0.65</f>
        <v>0</v>
      </c>
      <c r="I158" s="25"/>
      <c r="J158" s="24">
        <v>0.38</v>
      </c>
      <c r="K158" s="24">
        <f>IF(C153*H158*I158*J158 &lt;= 600,C153*H158*I158*J158,600)</f>
        <v>0</v>
      </c>
      <c r="L158" s="24">
        <f t="shared" si="12"/>
        <v>0</v>
      </c>
      <c r="M158" s="46"/>
    </row>
    <row r="159" spans="1:13" customFormat="1" ht="22.95" customHeight="1" x14ac:dyDescent="0.25">
      <c r="A159" s="63"/>
      <c r="B159" s="55"/>
      <c r="C159" s="57"/>
      <c r="D159" s="8" t="s">
        <v>385</v>
      </c>
      <c r="E159" s="39"/>
      <c r="F159" s="11"/>
      <c r="G159" s="8">
        <f>IFERROR(VLOOKUP(F159,Šifranti!$F$153:$G$156,2,FALSE),0)</f>
        <v>0</v>
      </c>
      <c r="H159" s="34">
        <f>H153*0.3</f>
        <v>0</v>
      </c>
      <c r="I159" s="25"/>
      <c r="J159" s="24">
        <v>0.36</v>
      </c>
      <c r="K159" s="24">
        <f>IF(C153*H159*I159*J159 &lt;= 400,C153*H159*I159*J159, 400)</f>
        <v>0</v>
      </c>
      <c r="L159" s="24">
        <f t="shared" si="12"/>
        <v>0</v>
      </c>
      <c r="M159" s="46"/>
    </row>
    <row r="160" spans="1:13" customFormat="1" ht="22.95" customHeight="1" x14ac:dyDescent="0.25">
      <c r="A160" s="26" t="s">
        <v>318</v>
      </c>
      <c r="B160" s="26"/>
      <c r="C160" s="7"/>
      <c r="D160" s="7"/>
      <c r="E160" s="7"/>
      <c r="F160" s="7"/>
      <c r="G160" s="7"/>
      <c r="H160" s="7"/>
      <c r="I160" s="7"/>
      <c r="J160" s="7"/>
      <c r="K160" s="24">
        <f>SUM(K153:K159)</f>
        <v>0</v>
      </c>
      <c r="L160" s="24">
        <f>SUM(L153:L159)</f>
        <v>0</v>
      </c>
      <c r="M160" s="48" t="s">
        <v>395</v>
      </c>
    </row>
    <row r="161" spans="1:13" customFormat="1" ht="22.95" customHeight="1" x14ac:dyDescent="0.25"/>
    <row r="162" spans="1:13" customFormat="1" ht="22.95" customHeight="1" x14ac:dyDescent="0.25">
      <c r="A162" s="18" t="s">
        <v>437</v>
      </c>
      <c r="B162" s="38"/>
      <c r="M162" s="2"/>
    </row>
    <row r="163" spans="1:13" ht="86.4" customHeight="1" x14ac:dyDescent="0.25">
      <c r="A163" s="8" t="s">
        <v>9</v>
      </c>
      <c r="B163" s="8" t="s">
        <v>321</v>
      </c>
      <c r="C163" s="13" t="s">
        <v>371</v>
      </c>
      <c r="D163" s="8" t="s">
        <v>392</v>
      </c>
      <c r="E163" s="8" t="s">
        <v>6</v>
      </c>
      <c r="F163" s="8" t="s">
        <v>7</v>
      </c>
      <c r="G163" s="8" t="s">
        <v>8</v>
      </c>
      <c r="H163" s="8" t="s">
        <v>397</v>
      </c>
      <c r="I163" s="8" t="s">
        <v>370</v>
      </c>
      <c r="J163" s="8" t="s">
        <v>376</v>
      </c>
      <c r="K163" s="13" t="s">
        <v>373</v>
      </c>
      <c r="L163" s="13" t="s">
        <v>372</v>
      </c>
      <c r="M163" s="13" t="s">
        <v>394</v>
      </c>
    </row>
    <row r="164" spans="1:13" customFormat="1" ht="22.95" customHeight="1" x14ac:dyDescent="0.25">
      <c r="A164" s="9">
        <v>1</v>
      </c>
      <c r="B164" s="9">
        <v>2</v>
      </c>
      <c r="C164" s="9">
        <v>3</v>
      </c>
      <c r="D164" s="14">
        <v>4</v>
      </c>
      <c r="E164" s="9">
        <v>5</v>
      </c>
      <c r="F164" s="14">
        <v>6</v>
      </c>
      <c r="G164" s="9">
        <v>7</v>
      </c>
      <c r="H164" s="9">
        <v>8</v>
      </c>
      <c r="I164" s="9">
        <v>9</v>
      </c>
      <c r="J164" s="9">
        <v>10</v>
      </c>
      <c r="K164" s="9">
        <v>11</v>
      </c>
      <c r="L164" s="9">
        <v>12</v>
      </c>
      <c r="M164" s="9">
        <v>13</v>
      </c>
    </row>
    <row r="165" spans="1:13" customFormat="1" ht="22.95" customHeight="1" x14ac:dyDescent="0.25">
      <c r="A165" s="62" t="str">
        <f>$B$4</f>
        <v>januar 2024</v>
      </c>
      <c r="B165" s="54"/>
      <c r="C165" s="56">
        <f>IF(B165&gt;1895,B165-1895,0)</f>
        <v>0</v>
      </c>
      <c r="D165" s="15" t="s">
        <v>374</v>
      </c>
      <c r="E165" s="39"/>
      <c r="F165" s="11"/>
      <c r="G165" s="8">
        <f>IFERROR(VLOOKUP(F165,Šifranti!$F$5:$G$48,2,FALSE),0)</f>
        <v>0</v>
      </c>
      <c r="H165" s="36"/>
      <c r="I165" s="25"/>
      <c r="J165" s="24">
        <v>1.0900000000000001</v>
      </c>
      <c r="K165" s="24">
        <f>IF(C165*H165*I165*J165 &lt;= 1500, C165*H165*I165*J165, 1500)</f>
        <v>0</v>
      </c>
      <c r="L165" s="24">
        <f>K165*1.161</f>
        <v>0</v>
      </c>
      <c r="M165" s="45"/>
    </row>
    <row r="166" spans="1:13" customFormat="1" ht="22.95" customHeight="1" x14ac:dyDescent="0.25">
      <c r="A166" s="63"/>
      <c r="B166" s="55"/>
      <c r="C166" s="57"/>
      <c r="D166" s="15" t="s">
        <v>375</v>
      </c>
      <c r="E166" s="39"/>
      <c r="F166" s="11"/>
      <c r="G166" s="8">
        <f>IFERROR(VLOOKUP(F166,Šifranti!$F$5:$G$48,2,FALSE),0)</f>
        <v>0</v>
      </c>
      <c r="H166" s="35">
        <f>H165</f>
        <v>0</v>
      </c>
      <c r="I166" s="25"/>
      <c r="J166" s="24">
        <v>1.0900000000000001</v>
      </c>
      <c r="K166" s="24">
        <f>IF(C165*H166*I166*J166 &lt;= 1500, C165*H166*I166*J166, 1500)</f>
        <v>0</v>
      </c>
      <c r="L166" s="24">
        <f>K166*1.161</f>
        <v>0</v>
      </c>
      <c r="M166" s="46"/>
    </row>
    <row r="167" spans="1:13" customFormat="1" ht="22.95" customHeight="1" x14ac:dyDescent="0.25">
      <c r="A167" s="63"/>
      <c r="B167" s="55"/>
      <c r="C167" s="57"/>
      <c r="D167" s="8" t="s">
        <v>366</v>
      </c>
      <c r="E167" s="39"/>
      <c r="F167" s="11"/>
      <c r="G167" s="8">
        <f>IFERROR(VLOOKUP(F167,Šifranti!$F$49:$G$152,2,FALSE),0)</f>
        <v>0</v>
      </c>
      <c r="H167" s="35">
        <f>H165*0.7</f>
        <v>0</v>
      </c>
      <c r="I167" s="25"/>
      <c r="J167" s="24">
        <v>0.54</v>
      </c>
      <c r="K167" s="24">
        <f>IF(C165*H167*I167*J167 &lt;= 750, C165*H167*I167*J167, 750)</f>
        <v>0</v>
      </c>
      <c r="L167" s="24">
        <f t="shared" ref="L167:L171" si="13">K167*1.161</f>
        <v>0</v>
      </c>
      <c r="M167" s="46"/>
    </row>
    <row r="168" spans="1:13" customFormat="1" ht="22.95" customHeight="1" x14ac:dyDescent="0.25">
      <c r="A168" s="63"/>
      <c r="B168" s="55"/>
      <c r="C168" s="57"/>
      <c r="D168" s="8" t="s">
        <v>367</v>
      </c>
      <c r="E168" s="39"/>
      <c r="F168" s="11"/>
      <c r="G168" s="8">
        <f>IFERROR(VLOOKUP(F168,Šifranti!$F$49:$G$152,2,FALSE),0)</f>
        <v>0</v>
      </c>
      <c r="H168" s="35">
        <f>H166*0.7</f>
        <v>0</v>
      </c>
      <c r="I168" s="25"/>
      <c r="J168" s="24">
        <v>0.54</v>
      </c>
      <c r="K168" s="24">
        <f>IF(C165*H168*I168*J168 &lt;= 750, C165*H168*I168*J168, 750)</f>
        <v>0</v>
      </c>
      <c r="L168" s="24">
        <f t="shared" si="13"/>
        <v>0</v>
      </c>
      <c r="M168" s="46"/>
    </row>
    <row r="169" spans="1:13" customFormat="1" ht="22.95" customHeight="1" x14ac:dyDescent="0.25">
      <c r="A169" s="63"/>
      <c r="B169" s="55"/>
      <c r="C169" s="57"/>
      <c r="D169" s="8" t="s">
        <v>387</v>
      </c>
      <c r="E169" s="39"/>
      <c r="F169" s="11"/>
      <c r="G169" s="8">
        <f>IFERROR(VLOOKUP(F169,Šifranti!$F$49:$G$152,2,FALSE),0)</f>
        <v>0</v>
      </c>
      <c r="H169" s="35">
        <f>H165*0.65</f>
        <v>0</v>
      </c>
      <c r="I169" s="25"/>
      <c r="J169" s="24">
        <v>0.38</v>
      </c>
      <c r="K169" s="24">
        <f>IF(C165*H169*I169*J169 &lt;= 600,C165*H169*I169*J169,600)</f>
        <v>0</v>
      </c>
      <c r="L169" s="24">
        <f t="shared" si="13"/>
        <v>0</v>
      </c>
      <c r="M169" s="46"/>
    </row>
    <row r="170" spans="1:13" customFormat="1" ht="22.95" customHeight="1" x14ac:dyDescent="0.25">
      <c r="A170" s="63"/>
      <c r="B170" s="55"/>
      <c r="C170" s="57"/>
      <c r="D170" s="8" t="s">
        <v>388</v>
      </c>
      <c r="E170" s="39"/>
      <c r="F170" s="11"/>
      <c r="G170" s="8">
        <f>IFERROR(VLOOKUP(F170,Šifranti!$F$49:$G$152,2,FALSE),0)</f>
        <v>0</v>
      </c>
      <c r="H170" s="35">
        <f>H165*0.65</f>
        <v>0</v>
      </c>
      <c r="I170" s="25"/>
      <c r="J170" s="24">
        <v>0.38</v>
      </c>
      <c r="K170" s="24">
        <f>IF(C165*H170*I170*J170 &lt;= 600,C165*H170*I170*J170,600)</f>
        <v>0</v>
      </c>
      <c r="L170" s="24">
        <f t="shared" si="13"/>
        <v>0</v>
      </c>
      <c r="M170" s="46"/>
    </row>
    <row r="171" spans="1:13" customFormat="1" ht="22.95" customHeight="1" x14ac:dyDescent="0.25">
      <c r="A171" s="63"/>
      <c r="B171" s="55"/>
      <c r="C171" s="57"/>
      <c r="D171" s="8" t="s">
        <v>385</v>
      </c>
      <c r="E171" s="39"/>
      <c r="F171" s="11"/>
      <c r="G171" s="8">
        <f>IFERROR(VLOOKUP(F171,Šifranti!$F$153:$G$156,2,FALSE),0)</f>
        <v>0</v>
      </c>
      <c r="H171" s="34">
        <f>H165*0.3</f>
        <v>0</v>
      </c>
      <c r="I171" s="25"/>
      <c r="J171" s="24">
        <v>0.36</v>
      </c>
      <c r="K171" s="24">
        <f>IF(C165*H171*I171*J171 &lt;= 400,C165*H171*I171*J171, 400)</f>
        <v>0</v>
      </c>
      <c r="L171" s="24">
        <f t="shared" si="13"/>
        <v>0</v>
      </c>
      <c r="M171" s="46"/>
    </row>
    <row r="172" spans="1:13" customFormat="1" ht="22.95" customHeight="1" x14ac:dyDescent="0.25">
      <c r="A172" s="26" t="s">
        <v>318</v>
      </c>
      <c r="B172" s="26"/>
      <c r="C172" s="7"/>
      <c r="D172" s="7"/>
      <c r="E172" s="7"/>
      <c r="F172" s="7"/>
      <c r="G172" s="7"/>
      <c r="H172" s="7"/>
      <c r="I172" s="7"/>
      <c r="J172" s="7"/>
      <c r="K172" s="24">
        <f>SUM(K165:K171)</f>
        <v>0</v>
      </c>
      <c r="L172" s="24">
        <f>SUM(L165:L171)</f>
        <v>0</v>
      </c>
      <c r="M172" s="48" t="s">
        <v>395</v>
      </c>
    </row>
    <row r="173" spans="1:13" customFormat="1" ht="22.95" customHeight="1" x14ac:dyDescent="0.25"/>
    <row r="174" spans="1:13" customFormat="1" ht="22.95" customHeight="1" x14ac:dyDescent="0.25">
      <c r="A174" s="18" t="s">
        <v>438</v>
      </c>
      <c r="B174" s="38"/>
      <c r="M174" s="2"/>
    </row>
    <row r="175" spans="1:13" ht="86.4" customHeight="1" x14ac:dyDescent="0.25">
      <c r="A175" s="8" t="s">
        <v>9</v>
      </c>
      <c r="B175" s="8" t="s">
        <v>321</v>
      </c>
      <c r="C175" s="13" t="s">
        <v>371</v>
      </c>
      <c r="D175" s="8" t="s">
        <v>392</v>
      </c>
      <c r="E175" s="8" t="s">
        <v>6</v>
      </c>
      <c r="F175" s="8" t="s">
        <v>7</v>
      </c>
      <c r="G175" s="8" t="s">
        <v>8</v>
      </c>
      <c r="H175" s="8" t="s">
        <v>397</v>
      </c>
      <c r="I175" s="8" t="s">
        <v>370</v>
      </c>
      <c r="J175" s="8" t="s">
        <v>376</v>
      </c>
      <c r="K175" s="13" t="s">
        <v>373</v>
      </c>
      <c r="L175" s="13" t="s">
        <v>372</v>
      </c>
      <c r="M175" s="13" t="s">
        <v>394</v>
      </c>
    </row>
    <row r="176" spans="1:13" customFormat="1" ht="22.95" customHeight="1" x14ac:dyDescent="0.25">
      <c r="A176" s="9">
        <v>1</v>
      </c>
      <c r="B176" s="9">
        <v>2</v>
      </c>
      <c r="C176" s="9">
        <v>3</v>
      </c>
      <c r="D176" s="14">
        <v>4</v>
      </c>
      <c r="E176" s="9">
        <v>5</v>
      </c>
      <c r="F176" s="14">
        <v>6</v>
      </c>
      <c r="G176" s="9">
        <v>7</v>
      </c>
      <c r="H176" s="9">
        <v>8</v>
      </c>
      <c r="I176" s="9">
        <v>9</v>
      </c>
      <c r="J176" s="9">
        <v>10</v>
      </c>
      <c r="K176" s="9">
        <v>11</v>
      </c>
      <c r="L176" s="9">
        <v>12</v>
      </c>
      <c r="M176" s="9">
        <v>13</v>
      </c>
    </row>
    <row r="177" spans="1:13" customFormat="1" ht="22.95" customHeight="1" x14ac:dyDescent="0.25">
      <c r="A177" s="62" t="str">
        <f>$B$4</f>
        <v>januar 2024</v>
      </c>
      <c r="B177" s="54"/>
      <c r="C177" s="56">
        <f>IF(B177&gt;1895,B177-1895,0)</f>
        <v>0</v>
      </c>
      <c r="D177" s="15" t="s">
        <v>374</v>
      </c>
      <c r="E177" s="39"/>
      <c r="F177" s="11"/>
      <c r="G177" s="8">
        <f>IFERROR(VLOOKUP(F177,Šifranti!$F$5:$G$48,2,FALSE),0)</f>
        <v>0</v>
      </c>
      <c r="H177" s="36"/>
      <c r="I177" s="25"/>
      <c r="J177" s="24">
        <v>1.0900000000000001</v>
      </c>
      <c r="K177" s="24">
        <f>IF(C177*H177*I177*J177 &lt;= 1500, C177*H177*I177*J177, 1500)</f>
        <v>0</v>
      </c>
      <c r="L177" s="24">
        <f>K177*1.161</f>
        <v>0</v>
      </c>
      <c r="M177" s="45"/>
    </row>
    <row r="178" spans="1:13" customFormat="1" ht="22.95" customHeight="1" x14ac:dyDescent="0.25">
      <c r="A178" s="63"/>
      <c r="B178" s="55"/>
      <c r="C178" s="57"/>
      <c r="D178" s="15" t="s">
        <v>375</v>
      </c>
      <c r="E178" s="39"/>
      <c r="F178" s="11"/>
      <c r="G178" s="8">
        <f>IFERROR(VLOOKUP(F178,Šifranti!$F$5:$G$48,2,FALSE),0)</f>
        <v>0</v>
      </c>
      <c r="H178" s="35">
        <f>H177</f>
        <v>0</v>
      </c>
      <c r="I178" s="25"/>
      <c r="J178" s="24">
        <v>1.0900000000000001</v>
      </c>
      <c r="K178" s="24">
        <f>IF(C177*H178*I178*J178 &lt;= 1500, C177*H178*I178*J178, 1500)</f>
        <v>0</v>
      </c>
      <c r="L178" s="24">
        <f>K178*1.161</f>
        <v>0</v>
      </c>
      <c r="M178" s="46"/>
    </row>
    <row r="179" spans="1:13" customFormat="1" ht="24.6" customHeight="1" x14ac:dyDescent="0.25">
      <c r="A179" s="63"/>
      <c r="B179" s="55"/>
      <c r="C179" s="57"/>
      <c r="D179" s="8" t="s">
        <v>366</v>
      </c>
      <c r="E179" s="39"/>
      <c r="F179" s="11"/>
      <c r="G179" s="8">
        <f>IFERROR(VLOOKUP(F179,Šifranti!$F$49:$G$152,2,FALSE),0)</f>
        <v>0</v>
      </c>
      <c r="H179" s="35">
        <f>H177*0.7</f>
        <v>0</v>
      </c>
      <c r="I179" s="25"/>
      <c r="J179" s="24">
        <v>0.54</v>
      </c>
      <c r="K179" s="24">
        <f>IF(C177*H179*I179*J179 &lt;= 750, C177*H179*I179*J179, 750)</f>
        <v>0</v>
      </c>
      <c r="L179" s="24">
        <f t="shared" ref="L179:L183" si="14">K179*1.161</f>
        <v>0</v>
      </c>
      <c r="M179" s="46"/>
    </row>
    <row r="180" spans="1:13" customFormat="1" ht="22.95" customHeight="1" x14ac:dyDescent="0.25">
      <c r="A180" s="63"/>
      <c r="B180" s="55"/>
      <c r="C180" s="57"/>
      <c r="D180" s="8" t="s">
        <v>367</v>
      </c>
      <c r="E180" s="39"/>
      <c r="F180" s="11"/>
      <c r="G180" s="8">
        <f>IFERROR(VLOOKUP(F180,Šifranti!$F$49:$G$152,2,FALSE),0)</f>
        <v>0</v>
      </c>
      <c r="H180" s="35">
        <f>H178*0.7</f>
        <v>0</v>
      </c>
      <c r="I180" s="25"/>
      <c r="J180" s="24">
        <v>0.54</v>
      </c>
      <c r="K180" s="24">
        <f>IF(C177*H180*I180*J180 &lt;= 750, C177*H180*I180*J180, 750)</f>
        <v>0</v>
      </c>
      <c r="L180" s="24">
        <f t="shared" si="14"/>
        <v>0</v>
      </c>
      <c r="M180" s="46"/>
    </row>
    <row r="181" spans="1:13" customFormat="1" ht="22.95" customHeight="1" x14ac:dyDescent="0.25">
      <c r="A181" s="63"/>
      <c r="B181" s="55"/>
      <c r="C181" s="57"/>
      <c r="D181" s="8" t="s">
        <v>387</v>
      </c>
      <c r="E181" s="39"/>
      <c r="F181" s="11"/>
      <c r="G181" s="8">
        <f>IFERROR(VLOOKUP(F181,Šifranti!$F$49:$G$152,2,FALSE),0)</f>
        <v>0</v>
      </c>
      <c r="H181" s="35">
        <f>H177*0.65</f>
        <v>0</v>
      </c>
      <c r="I181" s="25"/>
      <c r="J181" s="24">
        <v>0.38</v>
      </c>
      <c r="K181" s="24">
        <f>IF(C177*H181*I181*J181 &lt;= 600,C177*H181*I181*J181,600)</f>
        <v>0</v>
      </c>
      <c r="L181" s="24">
        <f t="shared" si="14"/>
        <v>0</v>
      </c>
      <c r="M181" s="46"/>
    </row>
    <row r="182" spans="1:13" customFormat="1" ht="22.95" customHeight="1" x14ac:dyDescent="0.25">
      <c r="A182" s="63"/>
      <c r="B182" s="55"/>
      <c r="C182" s="57"/>
      <c r="D182" s="8" t="s">
        <v>388</v>
      </c>
      <c r="E182" s="39"/>
      <c r="F182" s="11"/>
      <c r="G182" s="8">
        <f>IFERROR(VLOOKUP(F182,Šifranti!$F$49:$G$152,2,FALSE),0)</f>
        <v>0</v>
      </c>
      <c r="H182" s="35">
        <f>H177*0.65</f>
        <v>0</v>
      </c>
      <c r="I182" s="25"/>
      <c r="J182" s="24">
        <v>0.38</v>
      </c>
      <c r="K182" s="24">
        <f>IF(C177*H182*I182*J182 &lt;= 600,C177*H182*I182*J182,600)</f>
        <v>0</v>
      </c>
      <c r="L182" s="24">
        <f t="shared" si="14"/>
        <v>0</v>
      </c>
      <c r="M182" s="46"/>
    </row>
    <row r="183" spans="1:13" customFormat="1" ht="22.95" customHeight="1" x14ac:dyDescent="0.25">
      <c r="A183" s="63"/>
      <c r="B183" s="55"/>
      <c r="C183" s="57"/>
      <c r="D183" s="8" t="s">
        <v>385</v>
      </c>
      <c r="E183" s="39"/>
      <c r="F183" s="11"/>
      <c r="G183" s="8">
        <f>IFERROR(VLOOKUP(F183,Šifranti!$F$153:$G$156,2,FALSE),0)</f>
        <v>0</v>
      </c>
      <c r="H183" s="34">
        <f>H177*0.3</f>
        <v>0</v>
      </c>
      <c r="I183" s="25"/>
      <c r="J183" s="24">
        <v>0.36</v>
      </c>
      <c r="K183" s="24">
        <f>IF(C177*H183*I183*J183 &lt;= 400,C177*H183*I183*J183, 400)</f>
        <v>0</v>
      </c>
      <c r="L183" s="24">
        <f t="shared" si="14"/>
        <v>0</v>
      </c>
      <c r="M183" s="46"/>
    </row>
    <row r="184" spans="1:13" customFormat="1" ht="22.95" customHeight="1" x14ac:dyDescent="0.25">
      <c r="A184" s="26" t="s">
        <v>318</v>
      </c>
      <c r="B184" s="26"/>
      <c r="C184" s="7"/>
      <c r="D184" s="7"/>
      <c r="E184" s="7"/>
      <c r="F184" s="7"/>
      <c r="G184" s="7"/>
      <c r="H184" s="7"/>
      <c r="I184" s="7"/>
      <c r="J184" s="7"/>
      <c r="K184" s="24">
        <f>SUM(K177:K183)</f>
        <v>0</v>
      </c>
      <c r="L184" s="24">
        <f>SUM(L177:L183)</f>
        <v>0</v>
      </c>
      <c r="M184" s="48" t="s">
        <v>395</v>
      </c>
    </row>
    <row r="185" spans="1:13" customFormat="1" ht="22.95" customHeight="1" x14ac:dyDescent="0.25"/>
    <row r="186" spans="1:13" customFormat="1" ht="22.95" customHeight="1" x14ac:dyDescent="0.25">
      <c r="A186" s="18" t="s">
        <v>439</v>
      </c>
      <c r="B186" s="38"/>
      <c r="M186" s="2"/>
    </row>
    <row r="187" spans="1:13" ht="86.4" customHeight="1" x14ac:dyDescent="0.25">
      <c r="A187" s="8" t="s">
        <v>9</v>
      </c>
      <c r="B187" s="8" t="s">
        <v>321</v>
      </c>
      <c r="C187" s="13" t="s">
        <v>371</v>
      </c>
      <c r="D187" s="8" t="s">
        <v>392</v>
      </c>
      <c r="E187" s="8" t="s">
        <v>6</v>
      </c>
      <c r="F187" s="8" t="s">
        <v>7</v>
      </c>
      <c r="G187" s="8" t="s">
        <v>8</v>
      </c>
      <c r="H187" s="8" t="s">
        <v>397</v>
      </c>
      <c r="I187" s="8" t="s">
        <v>370</v>
      </c>
      <c r="J187" s="8" t="s">
        <v>376</v>
      </c>
      <c r="K187" s="13" t="s">
        <v>373</v>
      </c>
      <c r="L187" s="13" t="s">
        <v>372</v>
      </c>
      <c r="M187" s="13" t="s">
        <v>394</v>
      </c>
    </row>
    <row r="188" spans="1:13" customFormat="1" ht="22.95" customHeight="1" x14ac:dyDescent="0.25">
      <c r="A188" s="9">
        <v>1</v>
      </c>
      <c r="B188" s="9">
        <v>2</v>
      </c>
      <c r="C188" s="9">
        <v>3</v>
      </c>
      <c r="D188" s="14">
        <v>4</v>
      </c>
      <c r="E188" s="9">
        <v>5</v>
      </c>
      <c r="F188" s="14">
        <v>6</v>
      </c>
      <c r="G188" s="9">
        <v>7</v>
      </c>
      <c r="H188" s="9">
        <v>8</v>
      </c>
      <c r="I188" s="9">
        <v>9</v>
      </c>
      <c r="J188" s="9">
        <v>10</v>
      </c>
      <c r="K188" s="9">
        <v>11</v>
      </c>
      <c r="L188" s="9">
        <v>12</v>
      </c>
      <c r="M188" s="9">
        <v>13</v>
      </c>
    </row>
    <row r="189" spans="1:13" customFormat="1" ht="22.95" customHeight="1" x14ac:dyDescent="0.25">
      <c r="A189" s="62" t="str">
        <f>$B$4</f>
        <v>januar 2024</v>
      </c>
      <c r="B189" s="54"/>
      <c r="C189" s="56">
        <f>IF(B189&gt;1895,B189-1895,0)</f>
        <v>0</v>
      </c>
      <c r="D189" s="15" t="s">
        <v>374</v>
      </c>
      <c r="E189" s="39"/>
      <c r="F189" s="11"/>
      <c r="G189" s="8">
        <f>IFERROR(VLOOKUP(F189,Šifranti!$F$5:$G$48,2,FALSE),0)</f>
        <v>0</v>
      </c>
      <c r="H189" s="36"/>
      <c r="I189" s="25"/>
      <c r="J189" s="24">
        <v>1.0900000000000001</v>
      </c>
      <c r="K189" s="24">
        <f>IF(C189*H189*I189*J189 &lt;= 1500, C189*H189*I189*J189, 1500)</f>
        <v>0</v>
      </c>
      <c r="L189" s="24">
        <f>K189*1.161</f>
        <v>0</v>
      </c>
      <c r="M189" s="45"/>
    </row>
    <row r="190" spans="1:13" customFormat="1" ht="22.95" customHeight="1" x14ac:dyDescent="0.25">
      <c r="A190" s="63"/>
      <c r="B190" s="55"/>
      <c r="C190" s="57"/>
      <c r="D190" s="15" t="s">
        <v>375</v>
      </c>
      <c r="E190" s="39"/>
      <c r="F190" s="11"/>
      <c r="G190" s="8">
        <f>IFERROR(VLOOKUP(F190,Šifranti!$F$5:$G$48,2,FALSE),0)</f>
        <v>0</v>
      </c>
      <c r="H190" s="35">
        <f>H189</f>
        <v>0</v>
      </c>
      <c r="I190" s="25"/>
      <c r="J190" s="24">
        <v>1.0900000000000001</v>
      </c>
      <c r="K190" s="24">
        <f>IF(C189*H190*I190*J190 &lt;= 1500, C189*H190*I190*J190, 1500)</f>
        <v>0</v>
      </c>
      <c r="L190" s="24">
        <f>K190*1.161</f>
        <v>0</v>
      </c>
      <c r="M190" s="46"/>
    </row>
    <row r="191" spans="1:13" customFormat="1" ht="22.95" customHeight="1" x14ac:dyDescent="0.25">
      <c r="A191" s="63"/>
      <c r="B191" s="55"/>
      <c r="C191" s="57"/>
      <c r="D191" s="8" t="s">
        <v>366</v>
      </c>
      <c r="E191" s="39"/>
      <c r="F191" s="11"/>
      <c r="G191" s="8">
        <f>IFERROR(VLOOKUP(F191,Šifranti!$F$49:$G$152,2,FALSE),0)</f>
        <v>0</v>
      </c>
      <c r="H191" s="35">
        <f>H189*0.7</f>
        <v>0</v>
      </c>
      <c r="I191" s="25"/>
      <c r="J191" s="24">
        <v>0.54</v>
      </c>
      <c r="K191" s="24">
        <f>IF(C189*H191*I191*J191 &lt;= 750, C189*H191*I191*J191, 750)</f>
        <v>0</v>
      </c>
      <c r="L191" s="24">
        <f t="shared" ref="L191:L195" si="15">K191*1.161</f>
        <v>0</v>
      </c>
      <c r="M191" s="46"/>
    </row>
    <row r="192" spans="1:13" customFormat="1" ht="22.95" customHeight="1" x14ac:dyDescent="0.25">
      <c r="A192" s="63"/>
      <c r="B192" s="55"/>
      <c r="C192" s="57"/>
      <c r="D192" s="8" t="s">
        <v>367</v>
      </c>
      <c r="E192" s="39"/>
      <c r="F192" s="11"/>
      <c r="G192" s="8">
        <f>IFERROR(VLOOKUP(F192,Šifranti!$F$49:$G$152,2,FALSE),0)</f>
        <v>0</v>
      </c>
      <c r="H192" s="35">
        <f>H190*0.7</f>
        <v>0</v>
      </c>
      <c r="I192" s="25"/>
      <c r="J192" s="24">
        <v>0.54</v>
      </c>
      <c r="K192" s="24">
        <f>IF(C189*H192*I192*J192 &lt;= 750, C189*H192*I192*J192, 750)</f>
        <v>0</v>
      </c>
      <c r="L192" s="24">
        <f t="shared" si="15"/>
        <v>0</v>
      </c>
      <c r="M192" s="46"/>
    </row>
    <row r="193" spans="1:13" customFormat="1" ht="22.95" customHeight="1" x14ac:dyDescent="0.25">
      <c r="A193" s="63"/>
      <c r="B193" s="55"/>
      <c r="C193" s="57"/>
      <c r="D193" s="8" t="s">
        <v>387</v>
      </c>
      <c r="E193" s="39"/>
      <c r="F193" s="11"/>
      <c r="G193" s="8">
        <f>IFERROR(VLOOKUP(F193,Šifranti!$F$49:$G$152,2,FALSE),0)</f>
        <v>0</v>
      </c>
      <c r="H193" s="35">
        <f>H189*0.65</f>
        <v>0</v>
      </c>
      <c r="I193" s="25"/>
      <c r="J193" s="24">
        <v>0.38</v>
      </c>
      <c r="K193" s="24">
        <f>IF(C189*H193*I193*J193 &lt;= 600,C189*H193*I193*J193,600)</f>
        <v>0</v>
      </c>
      <c r="L193" s="24">
        <f t="shared" si="15"/>
        <v>0</v>
      </c>
      <c r="M193" s="46"/>
    </row>
    <row r="194" spans="1:13" customFormat="1" ht="22.95" customHeight="1" x14ac:dyDescent="0.25">
      <c r="A194" s="63"/>
      <c r="B194" s="55"/>
      <c r="C194" s="57"/>
      <c r="D194" s="8" t="s">
        <v>388</v>
      </c>
      <c r="E194" s="39"/>
      <c r="F194" s="11"/>
      <c r="G194" s="8">
        <f>IFERROR(VLOOKUP(F194,Šifranti!$F$49:$G$152,2,FALSE),0)</f>
        <v>0</v>
      </c>
      <c r="H194" s="35">
        <f>H189*0.65</f>
        <v>0</v>
      </c>
      <c r="I194" s="25"/>
      <c r="J194" s="24">
        <v>0.38</v>
      </c>
      <c r="K194" s="24">
        <f>IF(C189*H194*I194*J194 &lt;= 600,C189*H194*I194*J194,600)</f>
        <v>0</v>
      </c>
      <c r="L194" s="24">
        <f t="shared" si="15"/>
        <v>0</v>
      </c>
      <c r="M194" s="46"/>
    </row>
    <row r="195" spans="1:13" customFormat="1" ht="22.2" customHeight="1" x14ac:dyDescent="0.25">
      <c r="A195" s="63"/>
      <c r="B195" s="55"/>
      <c r="C195" s="57"/>
      <c r="D195" s="8" t="s">
        <v>385</v>
      </c>
      <c r="E195" s="39"/>
      <c r="F195" s="11"/>
      <c r="G195" s="8">
        <f>IFERROR(VLOOKUP(F195,Šifranti!$F$153:$G$156,2,FALSE),0)</f>
        <v>0</v>
      </c>
      <c r="H195" s="34">
        <f>H189*0.3</f>
        <v>0</v>
      </c>
      <c r="I195" s="25"/>
      <c r="J195" s="24">
        <v>0.36</v>
      </c>
      <c r="K195" s="24">
        <f>IF(C189*H195*I195*J195 &lt;= 400,C189*H195*I195*J195, 400)</f>
        <v>0</v>
      </c>
      <c r="L195" s="24">
        <f t="shared" si="15"/>
        <v>0</v>
      </c>
      <c r="M195" s="46"/>
    </row>
    <row r="196" spans="1:13" customFormat="1" ht="22.95" customHeight="1" x14ac:dyDescent="0.25">
      <c r="A196" s="26" t="s">
        <v>318</v>
      </c>
      <c r="B196" s="26"/>
      <c r="C196" s="7"/>
      <c r="D196" s="7"/>
      <c r="E196" s="7"/>
      <c r="F196" s="7"/>
      <c r="G196" s="7"/>
      <c r="H196" s="7"/>
      <c r="I196" s="7"/>
      <c r="J196" s="7"/>
      <c r="K196" s="24">
        <f>SUM(K189:K195)</f>
        <v>0</v>
      </c>
      <c r="L196" s="24">
        <f>SUM(L189:L195)</f>
        <v>0</v>
      </c>
      <c r="M196" s="48" t="s">
        <v>395</v>
      </c>
    </row>
    <row r="197" spans="1:13" customFormat="1" ht="22.95" customHeight="1" x14ac:dyDescent="0.25"/>
    <row r="198" spans="1:13" customFormat="1" ht="22.95" customHeight="1" x14ac:dyDescent="0.25">
      <c r="A198" s="18" t="s">
        <v>440</v>
      </c>
      <c r="B198" s="38"/>
      <c r="M198" s="2"/>
    </row>
    <row r="199" spans="1:13" ht="86.4" customHeight="1" x14ac:dyDescent="0.25">
      <c r="A199" s="8" t="s">
        <v>9</v>
      </c>
      <c r="B199" s="8" t="s">
        <v>321</v>
      </c>
      <c r="C199" s="13" t="s">
        <v>371</v>
      </c>
      <c r="D199" s="8" t="s">
        <v>392</v>
      </c>
      <c r="E199" s="8" t="s">
        <v>6</v>
      </c>
      <c r="F199" s="8" t="s">
        <v>7</v>
      </c>
      <c r="G199" s="8" t="s">
        <v>8</v>
      </c>
      <c r="H199" s="8" t="s">
        <v>397</v>
      </c>
      <c r="I199" s="8" t="s">
        <v>370</v>
      </c>
      <c r="J199" s="8" t="s">
        <v>376</v>
      </c>
      <c r="K199" s="13" t="s">
        <v>373</v>
      </c>
      <c r="L199" s="13" t="s">
        <v>372</v>
      </c>
      <c r="M199" s="13" t="s">
        <v>394</v>
      </c>
    </row>
    <row r="200" spans="1:13" customFormat="1" ht="22.95" customHeight="1" x14ac:dyDescent="0.25">
      <c r="A200" s="9">
        <v>1</v>
      </c>
      <c r="B200" s="9">
        <v>2</v>
      </c>
      <c r="C200" s="9">
        <v>3</v>
      </c>
      <c r="D200" s="14">
        <v>4</v>
      </c>
      <c r="E200" s="9">
        <v>5</v>
      </c>
      <c r="F200" s="14">
        <v>6</v>
      </c>
      <c r="G200" s="9">
        <v>7</v>
      </c>
      <c r="H200" s="9">
        <v>8</v>
      </c>
      <c r="I200" s="9">
        <v>9</v>
      </c>
      <c r="J200" s="9">
        <v>10</v>
      </c>
      <c r="K200" s="9">
        <v>11</v>
      </c>
      <c r="L200" s="9">
        <v>12</v>
      </c>
      <c r="M200" s="9">
        <v>13</v>
      </c>
    </row>
    <row r="201" spans="1:13" customFormat="1" ht="22.95" customHeight="1" x14ac:dyDescent="0.25">
      <c r="A201" s="62" t="str">
        <f>$B$4</f>
        <v>januar 2024</v>
      </c>
      <c r="B201" s="54"/>
      <c r="C201" s="56">
        <f>IF(B201&gt;1895,B201-1895,0)</f>
        <v>0</v>
      </c>
      <c r="D201" s="15" t="s">
        <v>374</v>
      </c>
      <c r="E201" s="39"/>
      <c r="F201" s="11"/>
      <c r="G201" s="8">
        <f>IFERROR(VLOOKUP(F201,Šifranti!$F$5:$G$48,2,FALSE),0)</f>
        <v>0</v>
      </c>
      <c r="H201" s="36"/>
      <c r="I201" s="25"/>
      <c r="J201" s="24">
        <v>1.0900000000000001</v>
      </c>
      <c r="K201" s="24">
        <f>IF(C201*H201*I201*J201 &lt;= 1500, C201*H201*I201*J201, 1500)</f>
        <v>0</v>
      </c>
      <c r="L201" s="24">
        <f>K201*1.161</f>
        <v>0</v>
      </c>
      <c r="M201" s="45"/>
    </row>
    <row r="202" spans="1:13" customFormat="1" ht="22.95" customHeight="1" x14ac:dyDescent="0.25">
      <c r="A202" s="63"/>
      <c r="B202" s="55"/>
      <c r="C202" s="57"/>
      <c r="D202" s="15" t="s">
        <v>375</v>
      </c>
      <c r="E202" s="39"/>
      <c r="F202" s="11"/>
      <c r="G202" s="8">
        <f>IFERROR(VLOOKUP(F202,Šifranti!$F$5:$G$48,2,FALSE),0)</f>
        <v>0</v>
      </c>
      <c r="H202" s="35">
        <f>H201</f>
        <v>0</v>
      </c>
      <c r="I202" s="25"/>
      <c r="J202" s="24">
        <v>1.0900000000000001</v>
      </c>
      <c r="K202" s="24">
        <f>IF(C201*H202*I202*J202 &lt;= 1500, C201*H202*I202*J202, 1500)</f>
        <v>0</v>
      </c>
      <c r="L202" s="24">
        <f>K202*1.161</f>
        <v>0</v>
      </c>
      <c r="M202" s="46"/>
    </row>
    <row r="203" spans="1:13" customFormat="1" ht="22.95" customHeight="1" x14ac:dyDescent="0.25">
      <c r="A203" s="63"/>
      <c r="B203" s="55"/>
      <c r="C203" s="57"/>
      <c r="D203" s="8" t="s">
        <v>366</v>
      </c>
      <c r="E203" s="39"/>
      <c r="F203" s="11"/>
      <c r="G203" s="8">
        <f>IFERROR(VLOOKUP(F203,Šifranti!$F$49:$G$152,2,FALSE),0)</f>
        <v>0</v>
      </c>
      <c r="H203" s="35">
        <f>H201*0.7</f>
        <v>0</v>
      </c>
      <c r="I203" s="25"/>
      <c r="J203" s="24">
        <v>0.54</v>
      </c>
      <c r="K203" s="24">
        <f>IF(C201*H203*I203*J203 &lt;= 750, C201*H203*I203*J203, 750)</f>
        <v>0</v>
      </c>
      <c r="L203" s="24">
        <f t="shared" ref="L203:L207" si="16">K203*1.161</f>
        <v>0</v>
      </c>
      <c r="M203" s="46"/>
    </row>
    <row r="204" spans="1:13" customFormat="1" ht="22.95" customHeight="1" x14ac:dyDescent="0.25">
      <c r="A204" s="63"/>
      <c r="B204" s="55"/>
      <c r="C204" s="57"/>
      <c r="D204" s="8" t="s">
        <v>367</v>
      </c>
      <c r="E204" s="39"/>
      <c r="F204" s="11"/>
      <c r="G204" s="8">
        <f>IFERROR(VLOOKUP(F204,Šifranti!$F$49:$G$152,2,FALSE),0)</f>
        <v>0</v>
      </c>
      <c r="H204" s="35">
        <f>H202*0.7</f>
        <v>0</v>
      </c>
      <c r="I204" s="25"/>
      <c r="J204" s="24">
        <v>0.54</v>
      </c>
      <c r="K204" s="24">
        <f>IF(C201*H204*I204*J204 &lt;= 750, C201*H204*I204*J204, 750)</f>
        <v>0</v>
      </c>
      <c r="L204" s="24">
        <f t="shared" si="16"/>
        <v>0</v>
      </c>
      <c r="M204" s="46"/>
    </row>
    <row r="205" spans="1:13" customFormat="1" ht="22.95" customHeight="1" x14ac:dyDescent="0.25">
      <c r="A205" s="63"/>
      <c r="B205" s="55"/>
      <c r="C205" s="57"/>
      <c r="D205" s="8" t="s">
        <v>387</v>
      </c>
      <c r="E205" s="39"/>
      <c r="F205" s="11"/>
      <c r="G205" s="8">
        <f>IFERROR(VLOOKUP(F205,Šifranti!$F$49:$G$152,2,FALSE),0)</f>
        <v>0</v>
      </c>
      <c r="H205" s="35">
        <f>H201*0.65</f>
        <v>0</v>
      </c>
      <c r="I205" s="25"/>
      <c r="J205" s="24">
        <v>0.38</v>
      </c>
      <c r="K205" s="24">
        <f>IF(C201*H205*I205*J205 &lt;= 600,C201*H205*I205*J205,600)</f>
        <v>0</v>
      </c>
      <c r="L205" s="24">
        <f t="shared" si="16"/>
        <v>0</v>
      </c>
      <c r="M205" s="46"/>
    </row>
    <row r="206" spans="1:13" customFormat="1" ht="22.95" customHeight="1" x14ac:dyDescent="0.25">
      <c r="A206" s="63"/>
      <c r="B206" s="55"/>
      <c r="C206" s="57"/>
      <c r="D206" s="8" t="s">
        <v>388</v>
      </c>
      <c r="E206" s="39"/>
      <c r="F206" s="11"/>
      <c r="G206" s="8">
        <f>IFERROR(VLOOKUP(F206,Šifranti!$F$49:$G$152,2,FALSE),0)</f>
        <v>0</v>
      </c>
      <c r="H206" s="35">
        <f>H201*0.65</f>
        <v>0</v>
      </c>
      <c r="I206" s="25"/>
      <c r="J206" s="24">
        <v>0.38</v>
      </c>
      <c r="K206" s="24">
        <f>IF(C201*H206*I206*J206 &lt;= 600,C201*H206*I206*J206,600)</f>
        <v>0</v>
      </c>
      <c r="L206" s="24">
        <f t="shared" si="16"/>
        <v>0</v>
      </c>
      <c r="M206" s="46"/>
    </row>
    <row r="207" spans="1:13" customFormat="1" ht="22.95" customHeight="1" x14ac:dyDescent="0.25">
      <c r="A207" s="63"/>
      <c r="B207" s="55"/>
      <c r="C207" s="57"/>
      <c r="D207" s="8" t="s">
        <v>385</v>
      </c>
      <c r="E207" s="39"/>
      <c r="F207" s="11"/>
      <c r="G207" s="8">
        <f>IFERROR(VLOOKUP(F207,Šifranti!$F$153:$G$156,2,FALSE),0)</f>
        <v>0</v>
      </c>
      <c r="H207" s="34">
        <f>H201*0.3</f>
        <v>0</v>
      </c>
      <c r="I207" s="25"/>
      <c r="J207" s="24">
        <v>0.36</v>
      </c>
      <c r="K207" s="24">
        <f>IF(C201*H207*I207*J207 &lt;= 400,C201*H207*I207*J207, 400)</f>
        <v>0</v>
      </c>
      <c r="L207" s="24">
        <f t="shared" si="16"/>
        <v>0</v>
      </c>
      <c r="M207" s="46"/>
    </row>
    <row r="208" spans="1:13" customFormat="1" ht="22.95" customHeight="1" x14ac:dyDescent="0.25">
      <c r="A208" s="26" t="s">
        <v>318</v>
      </c>
      <c r="B208" s="26"/>
      <c r="C208" s="7"/>
      <c r="D208" s="7"/>
      <c r="E208" s="7"/>
      <c r="F208" s="7"/>
      <c r="G208" s="7"/>
      <c r="H208" s="7"/>
      <c r="I208" s="7"/>
      <c r="J208" s="7"/>
      <c r="K208" s="24">
        <f>SUM(K201:K207)</f>
        <v>0</v>
      </c>
      <c r="L208" s="24">
        <f>SUM(L201:L207)</f>
        <v>0</v>
      </c>
      <c r="M208" s="48" t="s">
        <v>395</v>
      </c>
    </row>
    <row r="209" spans="1:13" customFormat="1" ht="22.95" customHeight="1" x14ac:dyDescent="0.25"/>
    <row r="210" spans="1:13" customFormat="1" ht="22.95" customHeight="1" x14ac:dyDescent="0.25">
      <c r="A210" s="18" t="s">
        <v>441</v>
      </c>
      <c r="B210" s="38"/>
      <c r="M210" s="2"/>
    </row>
    <row r="211" spans="1:13" ht="86.4" customHeight="1" x14ac:dyDescent="0.25">
      <c r="A211" s="8" t="s">
        <v>9</v>
      </c>
      <c r="B211" s="8" t="s">
        <v>321</v>
      </c>
      <c r="C211" s="13" t="s">
        <v>371</v>
      </c>
      <c r="D211" s="8" t="s">
        <v>392</v>
      </c>
      <c r="E211" s="8" t="s">
        <v>6</v>
      </c>
      <c r="F211" s="8" t="s">
        <v>7</v>
      </c>
      <c r="G211" s="8" t="s">
        <v>8</v>
      </c>
      <c r="H211" s="8" t="s">
        <v>397</v>
      </c>
      <c r="I211" s="8" t="s">
        <v>370</v>
      </c>
      <c r="J211" s="8" t="s">
        <v>376</v>
      </c>
      <c r="K211" s="13" t="s">
        <v>373</v>
      </c>
      <c r="L211" s="13" t="s">
        <v>372</v>
      </c>
      <c r="M211" s="13" t="s">
        <v>394</v>
      </c>
    </row>
    <row r="212" spans="1:13" customFormat="1" ht="22.95" customHeight="1" x14ac:dyDescent="0.25">
      <c r="A212" s="9">
        <v>1</v>
      </c>
      <c r="B212" s="9">
        <v>2</v>
      </c>
      <c r="C212" s="9">
        <v>3</v>
      </c>
      <c r="D212" s="14">
        <v>4</v>
      </c>
      <c r="E212" s="9">
        <v>5</v>
      </c>
      <c r="F212" s="14">
        <v>6</v>
      </c>
      <c r="G212" s="9">
        <v>7</v>
      </c>
      <c r="H212" s="9">
        <v>8</v>
      </c>
      <c r="I212" s="9">
        <v>9</v>
      </c>
      <c r="J212" s="9">
        <v>10</v>
      </c>
      <c r="K212" s="9">
        <v>11</v>
      </c>
      <c r="L212" s="9">
        <v>12</v>
      </c>
      <c r="M212" s="9">
        <v>13</v>
      </c>
    </row>
    <row r="213" spans="1:13" customFormat="1" ht="22.95" customHeight="1" x14ac:dyDescent="0.25">
      <c r="A213" s="62" t="str">
        <f>$B$4</f>
        <v>januar 2024</v>
      </c>
      <c r="B213" s="54"/>
      <c r="C213" s="56">
        <f>IF(B213&gt;1895,B213-1895,0)</f>
        <v>0</v>
      </c>
      <c r="D213" s="15" t="s">
        <v>374</v>
      </c>
      <c r="E213" s="39"/>
      <c r="F213" s="11"/>
      <c r="G213" s="8">
        <f>IFERROR(VLOOKUP(F213,Šifranti!$F$5:$G$48,2,FALSE),0)</f>
        <v>0</v>
      </c>
      <c r="H213" s="36"/>
      <c r="I213" s="25"/>
      <c r="J213" s="24">
        <v>1.0900000000000001</v>
      </c>
      <c r="K213" s="24">
        <f>IF(C213*H213*I213*J213 &lt;= 1500, C213*H213*I213*J213, 1500)</f>
        <v>0</v>
      </c>
      <c r="L213" s="24">
        <f>K213*1.161</f>
        <v>0</v>
      </c>
      <c r="M213" s="45"/>
    </row>
    <row r="214" spans="1:13" customFormat="1" ht="22.95" customHeight="1" x14ac:dyDescent="0.25">
      <c r="A214" s="63"/>
      <c r="B214" s="55"/>
      <c r="C214" s="57"/>
      <c r="D214" s="15" t="s">
        <v>375</v>
      </c>
      <c r="E214" s="39"/>
      <c r="F214" s="11"/>
      <c r="G214" s="8">
        <f>IFERROR(VLOOKUP(F214,Šifranti!$F$5:$G$48,2,FALSE),0)</f>
        <v>0</v>
      </c>
      <c r="H214" s="35">
        <f>H213</f>
        <v>0</v>
      </c>
      <c r="I214" s="25"/>
      <c r="J214" s="24">
        <v>1.0900000000000001</v>
      </c>
      <c r="K214" s="24">
        <f>IF(C213*H214*I214*J214 &lt;= 1500, C213*H214*I214*J214, 1500)</f>
        <v>0</v>
      </c>
      <c r="L214" s="24">
        <f>K214*1.161</f>
        <v>0</v>
      </c>
      <c r="M214" s="46"/>
    </row>
    <row r="215" spans="1:13" customFormat="1" ht="22.95" customHeight="1" x14ac:dyDescent="0.25">
      <c r="A215" s="63"/>
      <c r="B215" s="55"/>
      <c r="C215" s="57"/>
      <c r="D215" s="8" t="s">
        <v>366</v>
      </c>
      <c r="E215" s="39"/>
      <c r="F215" s="11"/>
      <c r="G215" s="8">
        <f>IFERROR(VLOOKUP(F215,Šifranti!$F$49:$G$152,2,FALSE),0)</f>
        <v>0</v>
      </c>
      <c r="H215" s="35">
        <f>H213*0.7</f>
        <v>0</v>
      </c>
      <c r="I215" s="25"/>
      <c r="J215" s="24">
        <v>0.54</v>
      </c>
      <c r="K215" s="24">
        <f>IF(C213*H215*I215*J215 &lt;= 750, C213*H215*I215*J215, 750)</f>
        <v>0</v>
      </c>
      <c r="L215" s="24">
        <f t="shared" ref="L215:L219" si="17">K215*1.161</f>
        <v>0</v>
      </c>
      <c r="M215" s="46"/>
    </row>
    <row r="216" spans="1:13" customFormat="1" ht="22.95" customHeight="1" x14ac:dyDescent="0.25">
      <c r="A216" s="63"/>
      <c r="B216" s="55"/>
      <c r="C216" s="57"/>
      <c r="D216" s="8" t="s">
        <v>367</v>
      </c>
      <c r="E216" s="39"/>
      <c r="F216" s="11"/>
      <c r="G216" s="8">
        <f>IFERROR(VLOOKUP(F216,Šifranti!$F$49:$G$152,2,FALSE),0)</f>
        <v>0</v>
      </c>
      <c r="H216" s="35">
        <f>H214*0.7</f>
        <v>0</v>
      </c>
      <c r="I216" s="25"/>
      <c r="J216" s="24">
        <v>0.54</v>
      </c>
      <c r="K216" s="24">
        <f>IF(C213*H216*I216*J216 &lt;= 750, C213*H216*I216*J216, 750)</f>
        <v>0</v>
      </c>
      <c r="L216" s="24">
        <f t="shared" si="17"/>
        <v>0</v>
      </c>
      <c r="M216" s="46"/>
    </row>
    <row r="217" spans="1:13" customFormat="1" ht="21" customHeight="1" x14ac:dyDescent="0.25">
      <c r="A217" s="63"/>
      <c r="B217" s="55"/>
      <c r="C217" s="57"/>
      <c r="D217" s="8" t="s">
        <v>387</v>
      </c>
      <c r="E217" s="39"/>
      <c r="F217" s="11"/>
      <c r="G217" s="8">
        <f>IFERROR(VLOOKUP(F217,Šifranti!$F$49:$G$152,2,FALSE),0)</f>
        <v>0</v>
      </c>
      <c r="H217" s="35">
        <f>H213*0.65</f>
        <v>0</v>
      </c>
      <c r="I217" s="25"/>
      <c r="J217" s="24">
        <v>0.38</v>
      </c>
      <c r="K217" s="24">
        <f>IF(C213*H217*I217*J217 &lt;= 600,C213*H217*I217*J217,600)</f>
        <v>0</v>
      </c>
      <c r="L217" s="24">
        <f t="shared" si="17"/>
        <v>0</v>
      </c>
      <c r="M217" s="46"/>
    </row>
    <row r="218" spans="1:13" customFormat="1" ht="21" customHeight="1" x14ac:dyDescent="0.25">
      <c r="A218" s="63"/>
      <c r="B218" s="55"/>
      <c r="C218" s="57"/>
      <c r="D218" s="8" t="s">
        <v>388</v>
      </c>
      <c r="E218" s="39"/>
      <c r="F218" s="11"/>
      <c r="G218" s="8">
        <f>IFERROR(VLOOKUP(F218,Šifranti!$F$49:$G$152,2,FALSE),0)</f>
        <v>0</v>
      </c>
      <c r="H218" s="35">
        <f>H213*0.65</f>
        <v>0</v>
      </c>
      <c r="I218" s="25"/>
      <c r="J218" s="24">
        <v>0.38</v>
      </c>
      <c r="K218" s="24">
        <f>IF(C213*H218*I218*J218 &lt;= 600,C213*H218*I218*J218,600)</f>
        <v>0</v>
      </c>
      <c r="L218" s="24">
        <f t="shared" si="17"/>
        <v>0</v>
      </c>
      <c r="M218" s="46"/>
    </row>
    <row r="219" spans="1:13" customFormat="1" ht="24.6" customHeight="1" x14ac:dyDescent="0.25">
      <c r="A219" s="63"/>
      <c r="B219" s="55"/>
      <c r="C219" s="57"/>
      <c r="D219" s="8" t="s">
        <v>385</v>
      </c>
      <c r="E219" s="39"/>
      <c r="F219" s="11"/>
      <c r="G219" s="8">
        <f>IFERROR(VLOOKUP(F219,Šifranti!$F$153:$G$156,2,FALSE),0)</f>
        <v>0</v>
      </c>
      <c r="H219" s="34">
        <f>H213*0.3</f>
        <v>0</v>
      </c>
      <c r="I219" s="25"/>
      <c r="J219" s="24">
        <v>0.36</v>
      </c>
      <c r="K219" s="24">
        <f>IF(C213*H219*I219*J219 &lt;= 400,C213*H219*I219*J219, 400)</f>
        <v>0</v>
      </c>
      <c r="L219" s="24">
        <f t="shared" si="17"/>
        <v>0</v>
      </c>
      <c r="M219" s="46"/>
    </row>
    <row r="220" spans="1:13" customFormat="1" ht="19.95" customHeight="1" x14ac:dyDescent="0.25">
      <c r="A220" s="26" t="s">
        <v>318</v>
      </c>
      <c r="B220" s="26"/>
      <c r="C220" s="7"/>
      <c r="D220" s="7"/>
      <c r="E220" s="7"/>
      <c r="F220" s="7"/>
      <c r="G220" s="7"/>
      <c r="H220" s="7"/>
      <c r="I220" s="7"/>
      <c r="J220" s="7"/>
      <c r="K220" s="24">
        <f>SUM(K213:K219)</f>
        <v>0</v>
      </c>
      <c r="L220" s="24">
        <f>SUM(L213:L219)</f>
        <v>0</v>
      </c>
      <c r="M220" s="48" t="s">
        <v>395</v>
      </c>
    </row>
    <row r="221" spans="1:13" customFormat="1" ht="22.95" customHeight="1" x14ac:dyDescent="0.25"/>
    <row r="222" spans="1:13" customFormat="1" ht="22.95" customHeight="1" x14ac:dyDescent="0.25">
      <c r="A222" s="18" t="s">
        <v>442</v>
      </c>
      <c r="B222" s="38"/>
      <c r="M222" s="2"/>
    </row>
    <row r="223" spans="1:13" ht="86.4" customHeight="1" x14ac:dyDescent="0.25">
      <c r="A223" s="8" t="s">
        <v>9</v>
      </c>
      <c r="B223" s="8" t="s">
        <v>321</v>
      </c>
      <c r="C223" s="13" t="s">
        <v>371</v>
      </c>
      <c r="D223" s="8" t="s">
        <v>392</v>
      </c>
      <c r="E223" s="8" t="s">
        <v>6</v>
      </c>
      <c r="F223" s="8" t="s">
        <v>7</v>
      </c>
      <c r="G223" s="8" t="s">
        <v>8</v>
      </c>
      <c r="H223" s="8" t="s">
        <v>397</v>
      </c>
      <c r="I223" s="8" t="s">
        <v>370</v>
      </c>
      <c r="J223" s="8" t="s">
        <v>376</v>
      </c>
      <c r="K223" s="13" t="s">
        <v>373</v>
      </c>
      <c r="L223" s="13" t="s">
        <v>372</v>
      </c>
      <c r="M223" s="13" t="s">
        <v>394</v>
      </c>
    </row>
    <row r="224" spans="1:13" customFormat="1" ht="22.95" customHeight="1" x14ac:dyDescent="0.25">
      <c r="A224" s="9">
        <v>1</v>
      </c>
      <c r="B224" s="9">
        <v>2</v>
      </c>
      <c r="C224" s="9">
        <v>3</v>
      </c>
      <c r="D224" s="14">
        <v>4</v>
      </c>
      <c r="E224" s="9">
        <v>5</v>
      </c>
      <c r="F224" s="14">
        <v>6</v>
      </c>
      <c r="G224" s="9">
        <v>7</v>
      </c>
      <c r="H224" s="9">
        <v>8</v>
      </c>
      <c r="I224" s="9">
        <v>9</v>
      </c>
      <c r="J224" s="9">
        <v>10</v>
      </c>
      <c r="K224" s="9">
        <v>11</v>
      </c>
      <c r="L224" s="9">
        <v>12</v>
      </c>
      <c r="M224" s="9">
        <v>13</v>
      </c>
    </row>
    <row r="225" spans="1:13" customFormat="1" ht="22.95" customHeight="1" x14ac:dyDescent="0.25">
      <c r="A225" s="62" t="str">
        <f>$B$4</f>
        <v>januar 2024</v>
      </c>
      <c r="B225" s="54"/>
      <c r="C225" s="56">
        <f>IF(B225&gt;1895,B225-1895,0)</f>
        <v>0</v>
      </c>
      <c r="D225" s="15" t="s">
        <v>374</v>
      </c>
      <c r="E225" s="39"/>
      <c r="F225" s="11"/>
      <c r="G225" s="8">
        <f>IFERROR(VLOOKUP(F225,Šifranti!$F$5:$G$48,2,FALSE),0)</f>
        <v>0</v>
      </c>
      <c r="H225" s="36"/>
      <c r="I225" s="25"/>
      <c r="J225" s="24">
        <v>1.0900000000000001</v>
      </c>
      <c r="K225" s="24">
        <f>IF(C225*H225*I225*J225 &lt;= 1500, C225*H225*I225*J225, 1500)</f>
        <v>0</v>
      </c>
      <c r="L225" s="24">
        <f>K225*1.161</f>
        <v>0</v>
      </c>
      <c r="M225" s="45"/>
    </row>
    <row r="226" spans="1:13" customFormat="1" ht="22.95" customHeight="1" x14ac:dyDescent="0.25">
      <c r="A226" s="63"/>
      <c r="B226" s="55"/>
      <c r="C226" s="57"/>
      <c r="D226" s="15" t="s">
        <v>375</v>
      </c>
      <c r="E226" s="39"/>
      <c r="F226" s="11"/>
      <c r="G226" s="8">
        <f>IFERROR(VLOOKUP(F226,Šifranti!$F$5:$G$48,2,FALSE),0)</f>
        <v>0</v>
      </c>
      <c r="H226" s="35">
        <f>H225</f>
        <v>0</v>
      </c>
      <c r="I226" s="25"/>
      <c r="J226" s="24">
        <v>1.0900000000000001</v>
      </c>
      <c r="K226" s="24">
        <f>IF(C225*H226*I226*J226 &lt;= 1500, C225*H226*I226*J226, 1500)</f>
        <v>0</v>
      </c>
      <c r="L226" s="24">
        <f>K226*1.161</f>
        <v>0</v>
      </c>
      <c r="M226" s="46"/>
    </row>
    <row r="227" spans="1:13" customFormat="1" ht="22.8" customHeight="1" x14ac:dyDescent="0.25">
      <c r="A227" s="63"/>
      <c r="B227" s="55"/>
      <c r="C227" s="57"/>
      <c r="D227" s="8" t="s">
        <v>366</v>
      </c>
      <c r="E227" s="39"/>
      <c r="F227" s="11"/>
      <c r="G227" s="8">
        <f>IFERROR(VLOOKUP(F227,Šifranti!$F$49:$G$152,2,FALSE),0)</f>
        <v>0</v>
      </c>
      <c r="H227" s="35">
        <f>H225*0.7</f>
        <v>0</v>
      </c>
      <c r="I227" s="25"/>
      <c r="J227" s="24">
        <v>0.54</v>
      </c>
      <c r="K227" s="24">
        <f>IF(C225*H227*I227*J227 &lt;= 750, C225*H227*I227*J227, 750)</f>
        <v>0</v>
      </c>
      <c r="L227" s="24">
        <f t="shared" ref="L227:L231" si="18">K227*1.161</f>
        <v>0</v>
      </c>
      <c r="M227" s="46"/>
    </row>
    <row r="228" spans="1:13" customFormat="1" ht="22.95" customHeight="1" x14ac:dyDescent="0.25">
      <c r="A228" s="63"/>
      <c r="B228" s="55"/>
      <c r="C228" s="57"/>
      <c r="D228" s="8" t="s">
        <v>367</v>
      </c>
      <c r="E228" s="39"/>
      <c r="F228" s="11"/>
      <c r="G228" s="8">
        <f>IFERROR(VLOOKUP(F228,Šifranti!$F$49:$G$152,2,FALSE),0)</f>
        <v>0</v>
      </c>
      <c r="H228" s="35">
        <f>H226*0.7</f>
        <v>0</v>
      </c>
      <c r="I228" s="25"/>
      <c r="J228" s="24">
        <v>0.54</v>
      </c>
      <c r="K228" s="24">
        <f>IF(C225*H228*I228*J228 &lt;= 750, C225*H228*I228*J228, 750)</f>
        <v>0</v>
      </c>
      <c r="L228" s="24">
        <f t="shared" si="18"/>
        <v>0</v>
      </c>
      <c r="M228" s="46"/>
    </row>
    <row r="229" spans="1:13" customFormat="1" ht="22.95" customHeight="1" x14ac:dyDescent="0.25">
      <c r="A229" s="63"/>
      <c r="B229" s="55"/>
      <c r="C229" s="57"/>
      <c r="D229" s="8" t="s">
        <v>387</v>
      </c>
      <c r="E229" s="39"/>
      <c r="F229" s="11"/>
      <c r="G229" s="8">
        <f>IFERROR(VLOOKUP(F229,Šifranti!$F$49:$G$152,2,FALSE),0)</f>
        <v>0</v>
      </c>
      <c r="H229" s="35">
        <f>H225*0.65</f>
        <v>0</v>
      </c>
      <c r="I229" s="25"/>
      <c r="J229" s="24">
        <v>0.38</v>
      </c>
      <c r="K229" s="24">
        <f>IF(C225*H229*I229*J229 &lt;= 600,C225*H229*I229*J229,600)</f>
        <v>0</v>
      </c>
      <c r="L229" s="24">
        <f t="shared" si="18"/>
        <v>0</v>
      </c>
      <c r="M229" s="46"/>
    </row>
    <row r="230" spans="1:13" customFormat="1" ht="22.95" customHeight="1" x14ac:dyDescent="0.25">
      <c r="A230" s="63"/>
      <c r="B230" s="55"/>
      <c r="C230" s="57"/>
      <c r="D230" s="8" t="s">
        <v>388</v>
      </c>
      <c r="E230" s="39"/>
      <c r="F230" s="11"/>
      <c r="G230" s="8">
        <f>IFERROR(VLOOKUP(F230,Šifranti!$F$49:$G$152,2,FALSE),0)</f>
        <v>0</v>
      </c>
      <c r="H230" s="35">
        <f>H225*0.65</f>
        <v>0</v>
      </c>
      <c r="I230" s="25"/>
      <c r="J230" s="24">
        <v>0.38</v>
      </c>
      <c r="K230" s="24">
        <f>IF(C225*H230*I230*J230 &lt;= 600,C225*H230*I230*J230,600)</f>
        <v>0</v>
      </c>
      <c r="L230" s="24">
        <f t="shared" si="18"/>
        <v>0</v>
      </c>
      <c r="M230" s="46"/>
    </row>
    <row r="231" spans="1:13" customFormat="1" ht="22.95" customHeight="1" x14ac:dyDescent="0.25">
      <c r="A231" s="63"/>
      <c r="B231" s="55"/>
      <c r="C231" s="57"/>
      <c r="D231" s="8" t="s">
        <v>385</v>
      </c>
      <c r="E231" s="39"/>
      <c r="F231" s="11"/>
      <c r="G231" s="8">
        <f>IFERROR(VLOOKUP(F231,Šifranti!$F$153:$G$156,2,FALSE),0)</f>
        <v>0</v>
      </c>
      <c r="H231" s="34">
        <f>H225*0.3</f>
        <v>0</v>
      </c>
      <c r="I231" s="25"/>
      <c r="J231" s="24">
        <v>0.36</v>
      </c>
      <c r="K231" s="24">
        <f>IF(C225*H231*I231*J231 &lt;= 400,C225*H231*I231*J231, 400)</f>
        <v>0</v>
      </c>
      <c r="L231" s="24">
        <f t="shared" si="18"/>
        <v>0</v>
      </c>
      <c r="M231" s="46"/>
    </row>
    <row r="232" spans="1:13" customFormat="1" ht="22.95" customHeight="1" x14ac:dyDescent="0.25">
      <c r="A232" s="26" t="s">
        <v>318</v>
      </c>
      <c r="B232" s="26"/>
      <c r="C232" s="7"/>
      <c r="D232" s="7"/>
      <c r="E232" s="7"/>
      <c r="F232" s="7"/>
      <c r="G232" s="7"/>
      <c r="H232" s="7"/>
      <c r="I232" s="7"/>
      <c r="J232" s="7"/>
      <c r="K232" s="24">
        <f>SUM(K225:K231)</f>
        <v>0</v>
      </c>
      <c r="L232" s="24">
        <f>SUM(L225:L231)</f>
        <v>0</v>
      </c>
      <c r="M232" s="48" t="s">
        <v>395</v>
      </c>
    </row>
    <row r="233" spans="1:13" customFormat="1" ht="22.95" customHeight="1" x14ac:dyDescent="0.25"/>
    <row r="234" spans="1:13" customFormat="1" ht="22.95" customHeight="1" x14ac:dyDescent="0.25">
      <c r="A234" s="18" t="s">
        <v>443</v>
      </c>
      <c r="B234" s="38"/>
      <c r="M234" s="2"/>
    </row>
    <row r="235" spans="1:13" ht="86.4" customHeight="1" x14ac:dyDescent="0.25">
      <c r="A235" s="8" t="s">
        <v>9</v>
      </c>
      <c r="B235" s="8" t="s">
        <v>321</v>
      </c>
      <c r="C235" s="13" t="s">
        <v>371</v>
      </c>
      <c r="D235" s="8" t="s">
        <v>392</v>
      </c>
      <c r="E235" s="8" t="s">
        <v>6</v>
      </c>
      <c r="F235" s="8" t="s">
        <v>7</v>
      </c>
      <c r="G235" s="8" t="s">
        <v>8</v>
      </c>
      <c r="H235" s="8" t="s">
        <v>397</v>
      </c>
      <c r="I235" s="8" t="s">
        <v>370</v>
      </c>
      <c r="J235" s="8" t="s">
        <v>376</v>
      </c>
      <c r="K235" s="13" t="s">
        <v>373</v>
      </c>
      <c r="L235" s="13" t="s">
        <v>372</v>
      </c>
      <c r="M235" s="13" t="s">
        <v>394</v>
      </c>
    </row>
    <row r="236" spans="1:13" customFormat="1" ht="22.95" customHeight="1" x14ac:dyDescent="0.25">
      <c r="A236" s="9">
        <v>1</v>
      </c>
      <c r="B236" s="9">
        <v>2</v>
      </c>
      <c r="C236" s="9">
        <v>3</v>
      </c>
      <c r="D236" s="14">
        <v>4</v>
      </c>
      <c r="E236" s="9">
        <v>5</v>
      </c>
      <c r="F236" s="14">
        <v>6</v>
      </c>
      <c r="G236" s="9">
        <v>7</v>
      </c>
      <c r="H236" s="9">
        <v>8</v>
      </c>
      <c r="I236" s="9">
        <v>9</v>
      </c>
      <c r="J236" s="9">
        <v>10</v>
      </c>
      <c r="K236" s="9">
        <v>11</v>
      </c>
      <c r="L236" s="9">
        <v>12</v>
      </c>
      <c r="M236" s="9">
        <v>13</v>
      </c>
    </row>
    <row r="237" spans="1:13" customFormat="1" ht="22.95" customHeight="1" x14ac:dyDescent="0.25">
      <c r="A237" s="62" t="str">
        <f>$B$4</f>
        <v>januar 2024</v>
      </c>
      <c r="B237" s="54"/>
      <c r="C237" s="56">
        <f>IF(B237&gt;1895,B237-1895,0)</f>
        <v>0</v>
      </c>
      <c r="D237" s="15" t="s">
        <v>374</v>
      </c>
      <c r="E237" s="39"/>
      <c r="F237" s="11"/>
      <c r="G237" s="8">
        <f>IFERROR(VLOOKUP(F237,Šifranti!$F$5:$G$48,2,FALSE),0)</f>
        <v>0</v>
      </c>
      <c r="H237" s="36"/>
      <c r="I237" s="25"/>
      <c r="J237" s="24">
        <v>1.0900000000000001</v>
      </c>
      <c r="K237" s="24">
        <f>IF(C237*H237*I237*J237 &lt;= 1500, C237*H237*I237*J237, 1500)</f>
        <v>0</v>
      </c>
      <c r="L237" s="24">
        <f>K237*1.161</f>
        <v>0</v>
      </c>
      <c r="M237" s="45"/>
    </row>
    <row r="238" spans="1:13" customFormat="1" ht="22.95" customHeight="1" x14ac:dyDescent="0.25">
      <c r="A238" s="63"/>
      <c r="B238" s="55"/>
      <c r="C238" s="57"/>
      <c r="D238" s="15" t="s">
        <v>375</v>
      </c>
      <c r="E238" s="39"/>
      <c r="F238" s="11"/>
      <c r="G238" s="8">
        <f>IFERROR(VLOOKUP(F238,Šifranti!$F$5:$G$48,2,FALSE),0)</f>
        <v>0</v>
      </c>
      <c r="H238" s="35">
        <f>H237</f>
        <v>0</v>
      </c>
      <c r="I238" s="25"/>
      <c r="J238" s="24">
        <v>1.0900000000000001</v>
      </c>
      <c r="K238" s="24">
        <f>IF(C237*H238*I238*J238 &lt;= 1500, C237*H238*I238*J238, 1500)</f>
        <v>0</v>
      </c>
      <c r="L238" s="24">
        <f>K238*1.161</f>
        <v>0</v>
      </c>
      <c r="M238" s="46"/>
    </row>
    <row r="239" spans="1:13" customFormat="1" ht="22.95" customHeight="1" x14ac:dyDescent="0.25">
      <c r="A239" s="63"/>
      <c r="B239" s="55"/>
      <c r="C239" s="57"/>
      <c r="D239" s="8" t="s">
        <v>366</v>
      </c>
      <c r="E239" s="39"/>
      <c r="F239" s="11"/>
      <c r="G239" s="8">
        <f>IFERROR(VLOOKUP(F239,Šifranti!$F$49:$G$152,2,FALSE),0)</f>
        <v>0</v>
      </c>
      <c r="H239" s="35">
        <f>H237*0.7</f>
        <v>0</v>
      </c>
      <c r="I239" s="25"/>
      <c r="J239" s="24">
        <v>0.54</v>
      </c>
      <c r="K239" s="24">
        <f>IF(C237*H239*I239*J239 &lt;= 750, C237*H239*I239*J239, 750)</f>
        <v>0</v>
      </c>
      <c r="L239" s="24">
        <f t="shared" ref="L239:L243" si="19">K239*1.161</f>
        <v>0</v>
      </c>
      <c r="M239" s="46"/>
    </row>
    <row r="240" spans="1:13" customFormat="1" ht="22.95" customHeight="1" x14ac:dyDescent="0.25">
      <c r="A240" s="63"/>
      <c r="B240" s="55"/>
      <c r="C240" s="57"/>
      <c r="D240" s="8" t="s">
        <v>367</v>
      </c>
      <c r="E240" s="39"/>
      <c r="F240" s="11"/>
      <c r="G240" s="8">
        <f>IFERROR(VLOOKUP(F240,Šifranti!$F$49:$G$152,2,FALSE),0)</f>
        <v>0</v>
      </c>
      <c r="H240" s="35">
        <f>H238*0.7</f>
        <v>0</v>
      </c>
      <c r="I240" s="25"/>
      <c r="J240" s="24">
        <v>0.54</v>
      </c>
      <c r="K240" s="24">
        <f>IF(C237*H240*I240*J240 &lt;= 750, C237*H240*I240*J240, 750)</f>
        <v>0</v>
      </c>
      <c r="L240" s="24">
        <f t="shared" si="19"/>
        <v>0</v>
      </c>
      <c r="M240" s="46"/>
    </row>
    <row r="241" spans="1:13" customFormat="1" ht="22.95" customHeight="1" x14ac:dyDescent="0.25">
      <c r="A241" s="63"/>
      <c r="B241" s="55"/>
      <c r="C241" s="57"/>
      <c r="D241" s="8" t="s">
        <v>387</v>
      </c>
      <c r="E241" s="39"/>
      <c r="F241" s="11"/>
      <c r="G241" s="8">
        <f>IFERROR(VLOOKUP(F241,Šifranti!$F$49:$G$152,2,FALSE),0)</f>
        <v>0</v>
      </c>
      <c r="H241" s="35">
        <f>H237*0.65</f>
        <v>0</v>
      </c>
      <c r="I241" s="25"/>
      <c r="J241" s="24">
        <v>0.38</v>
      </c>
      <c r="K241" s="24">
        <f>IF(C237*H241*I241*J241 &lt;= 600,C237*H241*I241*J241,600)</f>
        <v>0</v>
      </c>
      <c r="L241" s="24">
        <f t="shared" si="19"/>
        <v>0</v>
      </c>
      <c r="M241" s="46"/>
    </row>
    <row r="242" spans="1:13" customFormat="1" ht="22.95" customHeight="1" x14ac:dyDescent="0.25">
      <c r="A242" s="63"/>
      <c r="B242" s="55"/>
      <c r="C242" s="57"/>
      <c r="D242" s="8" t="s">
        <v>388</v>
      </c>
      <c r="E242" s="39"/>
      <c r="F242" s="11"/>
      <c r="G242" s="8">
        <f>IFERROR(VLOOKUP(F242,Šifranti!$F$49:$G$152,2,FALSE),0)</f>
        <v>0</v>
      </c>
      <c r="H242" s="35">
        <f>H237*0.65</f>
        <v>0</v>
      </c>
      <c r="I242" s="25"/>
      <c r="J242" s="24">
        <v>0.38</v>
      </c>
      <c r="K242" s="24">
        <f>IF(C237*H242*I242*J242 &lt;= 600,C237*H242*I242*J242,600)</f>
        <v>0</v>
      </c>
      <c r="L242" s="24">
        <f t="shared" si="19"/>
        <v>0</v>
      </c>
      <c r="M242" s="46"/>
    </row>
    <row r="243" spans="1:13" customFormat="1" ht="24" customHeight="1" x14ac:dyDescent="0.25">
      <c r="A243" s="63"/>
      <c r="B243" s="55"/>
      <c r="C243" s="57"/>
      <c r="D243" s="8" t="s">
        <v>385</v>
      </c>
      <c r="E243" s="39"/>
      <c r="F243" s="11"/>
      <c r="G243" s="8">
        <f>IFERROR(VLOOKUP(F243,Šifranti!$F$153:$G$156,2,FALSE),0)</f>
        <v>0</v>
      </c>
      <c r="H243" s="34">
        <f>H237*0.3</f>
        <v>0</v>
      </c>
      <c r="I243" s="25"/>
      <c r="J243" s="24">
        <v>0.36</v>
      </c>
      <c r="K243" s="24">
        <f>IF(C237*H243*I243*J243 &lt;= 400,C237*H243*I243*J243, 400)</f>
        <v>0</v>
      </c>
      <c r="L243" s="24">
        <f t="shared" si="19"/>
        <v>0</v>
      </c>
      <c r="M243" s="46"/>
    </row>
    <row r="244" spans="1:13" customFormat="1" ht="22.95" customHeight="1" x14ac:dyDescent="0.25">
      <c r="A244" s="26" t="s">
        <v>318</v>
      </c>
      <c r="B244" s="26"/>
      <c r="C244" s="7"/>
      <c r="D244" s="7"/>
      <c r="E244" s="7"/>
      <c r="F244" s="7"/>
      <c r="G244" s="7"/>
      <c r="H244" s="7"/>
      <c r="I244" s="7"/>
      <c r="J244" s="7"/>
      <c r="K244" s="24">
        <f>SUM(K237:K243)</f>
        <v>0</v>
      </c>
      <c r="L244" s="24">
        <f>SUM(L237:L243)</f>
        <v>0</v>
      </c>
      <c r="M244" s="48" t="s">
        <v>395</v>
      </c>
    </row>
    <row r="245" spans="1:13" customFormat="1" ht="22.95" customHeight="1" x14ac:dyDescent="0.25"/>
    <row r="246" spans="1:13" customFormat="1" ht="22.95" customHeight="1" x14ac:dyDescent="0.25">
      <c r="A246" s="58" t="s">
        <v>459</v>
      </c>
      <c r="B246" s="59"/>
      <c r="C246" s="60"/>
    </row>
    <row r="247" spans="1:13" ht="86.4" customHeight="1" x14ac:dyDescent="0.25">
      <c r="A247" s="9" t="s">
        <v>460</v>
      </c>
      <c r="B247" s="13" t="s">
        <v>373</v>
      </c>
      <c r="C247" s="13" t="s">
        <v>372</v>
      </c>
      <c r="D247"/>
      <c r="E247"/>
      <c r="F247"/>
      <c r="G247"/>
      <c r="H247"/>
      <c r="I247"/>
      <c r="J247"/>
      <c r="K247"/>
      <c r="L247"/>
      <c r="M247"/>
    </row>
    <row r="248" spans="1:13" customFormat="1" ht="22.95" customHeight="1" x14ac:dyDescent="0.25">
      <c r="A248" s="8" t="s">
        <v>461</v>
      </c>
      <c r="B248" s="50">
        <f>K16</f>
        <v>0</v>
      </c>
      <c r="C248" s="50">
        <f>L16</f>
        <v>0</v>
      </c>
    </row>
    <row r="249" spans="1:13" customFormat="1" ht="22.95" customHeight="1" x14ac:dyDescent="0.25">
      <c r="A249" s="8" t="s">
        <v>462</v>
      </c>
      <c r="B249" s="50">
        <f>K28</f>
        <v>0</v>
      </c>
      <c r="C249" s="50">
        <f>L28</f>
        <v>0</v>
      </c>
    </row>
    <row r="250" spans="1:13" customFormat="1" ht="22.95" customHeight="1" x14ac:dyDescent="0.25">
      <c r="A250" s="8" t="s">
        <v>463</v>
      </c>
      <c r="B250" s="50">
        <f>K40</f>
        <v>0</v>
      </c>
      <c r="C250" s="50">
        <f>L40</f>
        <v>0</v>
      </c>
    </row>
    <row r="251" spans="1:13" customFormat="1" ht="22.95" customHeight="1" x14ac:dyDescent="0.25">
      <c r="A251" s="8" t="s">
        <v>464</v>
      </c>
      <c r="B251" s="50">
        <f>K52</f>
        <v>0</v>
      </c>
      <c r="C251" s="50">
        <f>L52</f>
        <v>0</v>
      </c>
    </row>
    <row r="252" spans="1:13" customFormat="1" ht="22.95" customHeight="1" x14ac:dyDescent="0.25">
      <c r="A252" s="8" t="s">
        <v>465</v>
      </c>
      <c r="B252" s="50">
        <f>K64</f>
        <v>0</v>
      </c>
      <c r="C252" s="50">
        <f>L64</f>
        <v>0</v>
      </c>
    </row>
    <row r="253" spans="1:13" customFormat="1" ht="22.95" customHeight="1" x14ac:dyDescent="0.25">
      <c r="A253" s="8" t="s">
        <v>466</v>
      </c>
      <c r="B253" s="50">
        <f>K76</f>
        <v>0</v>
      </c>
      <c r="C253" s="50">
        <f>L76</f>
        <v>0</v>
      </c>
    </row>
    <row r="254" spans="1:13" customFormat="1" ht="22.95" customHeight="1" x14ac:dyDescent="0.25">
      <c r="A254" s="8" t="s">
        <v>467</v>
      </c>
      <c r="B254" s="50">
        <f>K88</f>
        <v>0</v>
      </c>
      <c r="C254" s="50">
        <f>L88</f>
        <v>0</v>
      </c>
    </row>
    <row r="255" spans="1:13" customFormat="1" ht="22.95" customHeight="1" x14ac:dyDescent="0.25">
      <c r="A255" s="8" t="s">
        <v>468</v>
      </c>
      <c r="B255" s="50">
        <f>K100</f>
        <v>0</v>
      </c>
      <c r="C255" s="50">
        <f>L100</f>
        <v>0</v>
      </c>
    </row>
    <row r="256" spans="1:13" customFormat="1" ht="22.95" customHeight="1" x14ac:dyDescent="0.25">
      <c r="A256" s="8" t="s">
        <v>469</v>
      </c>
      <c r="B256" s="50">
        <f>K112</f>
        <v>0</v>
      </c>
      <c r="C256" s="50">
        <f>L112</f>
        <v>0</v>
      </c>
    </row>
    <row r="257" spans="1:3" customFormat="1" ht="22.95" customHeight="1" x14ac:dyDescent="0.25">
      <c r="A257" s="8" t="s">
        <v>470</v>
      </c>
      <c r="B257" s="50">
        <f>K124</f>
        <v>0</v>
      </c>
      <c r="C257" s="50">
        <f>L124</f>
        <v>0</v>
      </c>
    </row>
    <row r="258" spans="1:3" customFormat="1" ht="22.95" customHeight="1" x14ac:dyDescent="0.25">
      <c r="A258" s="8" t="s">
        <v>471</v>
      </c>
      <c r="B258" s="50">
        <f>K136</f>
        <v>0</v>
      </c>
      <c r="C258" s="50">
        <f>L136</f>
        <v>0</v>
      </c>
    </row>
    <row r="259" spans="1:3" customFormat="1" ht="25.2" customHeight="1" x14ac:dyDescent="0.25">
      <c r="A259" s="8" t="s">
        <v>472</v>
      </c>
      <c r="B259" s="50">
        <f>K148</f>
        <v>0</v>
      </c>
      <c r="C259" s="50">
        <f>L148</f>
        <v>0</v>
      </c>
    </row>
    <row r="260" spans="1:3" customFormat="1" ht="22.95" customHeight="1" x14ac:dyDescent="0.25">
      <c r="A260" s="8" t="s">
        <v>473</v>
      </c>
      <c r="B260" s="50">
        <f>K160</f>
        <v>0</v>
      </c>
      <c r="C260" s="50">
        <f>L160</f>
        <v>0</v>
      </c>
    </row>
    <row r="261" spans="1:3" customFormat="1" ht="22.95" customHeight="1" x14ac:dyDescent="0.25">
      <c r="A261" s="8" t="s">
        <v>474</v>
      </c>
      <c r="B261" s="50">
        <f>K172</f>
        <v>0</v>
      </c>
      <c r="C261" s="50">
        <f>L172</f>
        <v>0</v>
      </c>
    </row>
    <row r="262" spans="1:3" customFormat="1" ht="22.95" customHeight="1" x14ac:dyDescent="0.25">
      <c r="A262" s="8" t="s">
        <v>475</v>
      </c>
      <c r="B262" s="50">
        <f>K184</f>
        <v>0</v>
      </c>
      <c r="C262" s="50">
        <f>L184</f>
        <v>0</v>
      </c>
    </row>
    <row r="263" spans="1:3" customFormat="1" ht="22.95" customHeight="1" x14ac:dyDescent="0.25">
      <c r="A263" s="8" t="s">
        <v>476</v>
      </c>
      <c r="B263" s="50">
        <f>K196</f>
        <v>0</v>
      </c>
      <c r="C263" s="50">
        <f>L196</f>
        <v>0</v>
      </c>
    </row>
    <row r="264" spans="1:3" customFormat="1" ht="22.95" customHeight="1" x14ac:dyDescent="0.25">
      <c r="A264" s="8" t="s">
        <v>477</v>
      </c>
      <c r="B264" s="50">
        <f>K208</f>
        <v>0</v>
      </c>
      <c r="C264" s="50">
        <f>L208</f>
        <v>0</v>
      </c>
    </row>
    <row r="265" spans="1:3" customFormat="1" ht="22.95" customHeight="1" x14ac:dyDescent="0.25">
      <c r="A265" s="8" t="s">
        <v>478</v>
      </c>
      <c r="B265" s="50">
        <f>K220</f>
        <v>0</v>
      </c>
      <c r="C265" s="50">
        <f>L220</f>
        <v>0</v>
      </c>
    </row>
    <row r="266" spans="1:3" customFormat="1" ht="22.95" customHeight="1" x14ac:dyDescent="0.25">
      <c r="A266" s="8" t="s">
        <v>479</v>
      </c>
      <c r="B266" s="50">
        <f>K232</f>
        <v>0</v>
      </c>
      <c r="C266" s="50">
        <f>L232</f>
        <v>0</v>
      </c>
    </row>
    <row r="267" spans="1:3" customFormat="1" ht="22.95" customHeight="1" x14ac:dyDescent="0.25">
      <c r="A267" s="8" t="s">
        <v>480</v>
      </c>
      <c r="B267" s="50">
        <f>K244</f>
        <v>0</v>
      </c>
      <c r="C267" s="50">
        <f>L244</f>
        <v>0</v>
      </c>
    </row>
    <row r="268" spans="1:3" customFormat="1" ht="22.95" customHeight="1" x14ac:dyDescent="0.25">
      <c r="A268" s="8" t="s">
        <v>496</v>
      </c>
      <c r="B268" s="51">
        <f>SUM(B248:B267)</f>
        <v>0</v>
      </c>
      <c r="C268" s="51">
        <f>SUM(C248:C267)</f>
        <v>0</v>
      </c>
    </row>
    <row r="269" spans="1:3" customFormat="1" ht="22.2" customHeight="1" x14ac:dyDescent="0.25"/>
    <row r="270" spans="1:3" customFormat="1" ht="22.95" customHeight="1" x14ac:dyDescent="0.25"/>
    <row r="271" spans="1:3" customFormat="1" ht="22.95" customHeight="1" x14ac:dyDescent="0.25"/>
    <row r="272" spans="1:3" customFormat="1" ht="22.95" customHeight="1" x14ac:dyDescent="0.25"/>
    <row r="273" customFormat="1" ht="22.95" customHeight="1" x14ac:dyDescent="0.25"/>
    <row r="274" customFormat="1" ht="22.95" customHeight="1" x14ac:dyDescent="0.25"/>
    <row r="275" customFormat="1" ht="22.95" customHeight="1" x14ac:dyDescent="0.25"/>
    <row r="276" customFormat="1" ht="78" customHeight="1" x14ac:dyDescent="0.25"/>
    <row r="277" customFormat="1" ht="22.95" customHeight="1" x14ac:dyDescent="0.25"/>
    <row r="278" customFormat="1" ht="22.95" customHeight="1" x14ac:dyDescent="0.25"/>
    <row r="279" customFormat="1" ht="22.95" customHeight="1" x14ac:dyDescent="0.25"/>
    <row r="280" customFormat="1" ht="22.95" customHeight="1" x14ac:dyDescent="0.25"/>
    <row r="281" customFormat="1" ht="22.95" customHeight="1" x14ac:dyDescent="0.25"/>
    <row r="282" customFormat="1" ht="22.95" customHeight="1" x14ac:dyDescent="0.25"/>
    <row r="283" customFormat="1" ht="22.95" customHeight="1" x14ac:dyDescent="0.25"/>
    <row r="284" customFormat="1" ht="22.95" customHeight="1" x14ac:dyDescent="0.25"/>
    <row r="285" customFormat="1" ht="22.95" customHeight="1" x14ac:dyDescent="0.25"/>
    <row r="286" customFormat="1" ht="22.95" customHeight="1" x14ac:dyDescent="0.25"/>
    <row r="287" customFormat="1" ht="22.95" customHeight="1" x14ac:dyDescent="0.25"/>
    <row r="288" customFormat="1" ht="22.95" customHeight="1" x14ac:dyDescent="0.25"/>
    <row r="289" customFormat="1" ht="22.95" customHeight="1" x14ac:dyDescent="0.25"/>
    <row r="290" customFormat="1" ht="22.95" customHeight="1" x14ac:dyDescent="0.25"/>
    <row r="291" customFormat="1" ht="22.95" customHeight="1" x14ac:dyDescent="0.25"/>
    <row r="292" customFormat="1" ht="81" customHeight="1" x14ac:dyDescent="0.25"/>
    <row r="293" customFormat="1" ht="22.95" customHeight="1" x14ac:dyDescent="0.25"/>
    <row r="294" customFormat="1" ht="22.95" customHeight="1" x14ac:dyDescent="0.25"/>
    <row r="295" customFormat="1" ht="22.95" customHeight="1" x14ac:dyDescent="0.25"/>
    <row r="296" customFormat="1" ht="22.95" customHeight="1" x14ac:dyDescent="0.25"/>
    <row r="297" customFormat="1" ht="22.95" customHeight="1" x14ac:dyDescent="0.25"/>
    <row r="298" customFormat="1" ht="22.95" customHeight="1" x14ac:dyDescent="0.25"/>
    <row r="299" customFormat="1" ht="24" customHeight="1" x14ac:dyDescent="0.25"/>
    <row r="300" customFormat="1" ht="22.95" customHeight="1" x14ac:dyDescent="0.25"/>
    <row r="301" customFormat="1" ht="22.95" customHeight="1" x14ac:dyDescent="0.25"/>
    <row r="302" customFormat="1" ht="22.95" customHeight="1" x14ac:dyDescent="0.25"/>
    <row r="303" customFormat="1" ht="22.95" customHeight="1" x14ac:dyDescent="0.25"/>
    <row r="304" customFormat="1" ht="22.95" customHeight="1" x14ac:dyDescent="0.25"/>
    <row r="305" customFormat="1" ht="22.95" customHeight="1" x14ac:dyDescent="0.25"/>
    <row r="306" customFormat="1" ht="22.95" customHeight="1" x14ac:dyDescent="0.25"/>
    <row r="307" customFormat="1" ht="22.95" customHeight="1" x14ac:dyDescent="0.25"/>
    <row r="308" customFormat="1" ht="60" customHeight="1" x14ac:dyDescent="0.25"/>
    <row r="309" customFormat="1" ht="22.95" customHeight="1" x14ac:dyDescent="0.25"/>
    <row r="310" customFormat="1" ht="22.95" customHeight="1" x14ac:dyDescent="0.25"/>
    <row r="311" customFormat="1" ht="22.95" customHeight="1" x14ac:dyDescent="0.25"/>
    <row r="312" customFormat="1" ht="22.95" customHeight="1" x14ac:dyDescent="0.25"/>
    <row r="313" customFormat="1" ht="22.95" customHeight="1" x14ac:dyDescent="0.25"/>
    <row r="314" customFormat="1" ht="22.95" customHeight="1" x14ac:dyDescent="0.25"/>
    <row r="315" customFormat="1" ht="22.95" customHeight="1" x14ac:dyDescent="0.25"/>
    <row r="316" customFormat="1" ht="22.95" customHeight="1" x14ac:dyDescent="0.25"/>
    <row r="317" customFormat="1" ht="22.95" customHeight="1" x14ac:dyDescent="0.25"/>
    <row r="318" customFormat="1" ht="22.95" customHeight="1" x14ac:dyDescent="0.25"/>
    <row r="319" customFormat="1" ht="22.95" customHeight="1" x14ac:dyDescent="0.25"/>
    <row r="320" customFormat="1" ht="22.95" customHeight="1" x14ac:dyDescent="0.25"/>
    <row r="321" customFormat="1" ht="22.95" customHeight="1" x14ac:dyDescent="0.25"/>
    <row r="322" customFormat="1" ht="22.95" customHeight="1" x14ac:dyDescent="0.25"/>
    <row r="323" customFormat="1" ht="22.95" customHeight="1" x14ac:dyDescent="0.25"/>
    <row r="324" customFormat="1" ht="22.95" customHeight="1" x14ac:dyDescent="0.25"/>
    <row r="325" customFormat="1" ht="22.95" customHeight="1" x14ac:dyDescent="0.25"/>
    <row r="326" customFormat="1" ht="22.95" customHeight="1" x14ac:dyDescent="0.25"/>
    <row r="327" customFormat="1" ht="22.95" customHeight="1" x14ac:dyDescent="0.25"/>
    <row r="328" customFormat="1" ht="22.95" customHeight="1" x14ac:dyDescent="0.25"/>
    <row r="329" customFormat="1" ht="22.95" customHeight="1" x14ac:dyDescent="0.25"/>
    <row r="330" customFormat="1" ht="22.95" customHeight="1" x14ac:dyDescent="0.25"/>
    <row r="331" customFormat="1" ht="22.95" customHeight="1" x14ac:dyDescent="0.25"/>
    <row r="332" customFormat="1" ht="22.95" customHeight="1" x14ac:dyDescent="0.25"/>
    <row r="333" customFormat="1" ht="22.95" customHeight="1" x14ac:dyDescent="0.25"/>
    <row r="334" customFormat="1" ht="22.95" customHeight="1" x14ac:dyDescent="0.25"/>
    <row r="335" customFormat="1" ht="22.95" customHeight="1" x14ac:dyDescent="0.25"/>
    <row r="336" customFormat="1" ht="22.95" customHeight="1" x14ac:dyDescent="0.25"/>
    <row r="337" customFormat="1" ht="22.95" customHeight="1" x14ac:dyDescent="0.25"/>
    <row r="338" customFormat="1" ht="22.95" customHeight="1" x14ac:dyDescent="0.25"/>
    <row r="339" customFormat="1" ht="22.95" customHeight="1" x14ac:dyDescent="0.25"/>
    <row r="340" customFormat="1" ht="22.95" customHeight="1" x14ac:dyDescent="0.25"/>
    <row r="341" customFormat="1" ht="22.95" customHeight="1" x14ac:dyDescent="0.25"/>
    <row r="342" customFormat="1" ht="22.95" customHeight="1" x14ac:dyDescent="0.25"/>
    <row r="343" customFormat="1" ht="22.95" customHeight="1" x14ac:dyDescent="0.25"/>
    <row r="344" customFormat="1" ht="22.95" customHeight="1" x14ac:dyDescent="0.25"/>
    <row r="345" customFormat="1" ht="22.95" customHeight="1" x14ac:dyDescent="0.25"/>
    <row r="346" customFormat="1" ht="22.95" customHeight="1" x14ac:dyDescent="0.25"/>
    <row r="347" customFormat="1" ht="22.95" customHeight="1" x14ac:dyDescent="0.25"/>
    <row r="348" customFormat="1" ht="22.95" customHeight="1" x14ac:dyDescent="0.25"/>
    <row r="349" customFormat="1" ht="22.95" customHeight="1" x14ac:dyDescent="0.25"/>
    <row r="350" customFormat="1" ht="22.95" customHeight="1" x14ac:dyDescent="0.25"/>
    <row r="351" customFormat="1" ht="22.95" customHeight="1" x14ac:dyDescent="0.25"/>
    <row r="352" customFormat="1" ht="22.95" customHeight="1" x14ac:dyDescent="0.25"/>
    <row r="353" customFormat="1" ht="22.95" customHeight="1" x14ac:dyDescent="0.25"/>
    <row r="354" customFormat="1" ht="22.95" customHeight="1" x14ac:dyDescent="0.25"/>
    <row r="355" customFormat="1" ht="22.95" customHeight="1" x14ac:dyDescent="0.25"/>
    <row r="356" customFormat="1" ht="22.95" customHeight="1" x14ac:dyDescent="0.25"/>
    <row r="357" customFormat="1" ht="22.95" customHeight="1" x14ac:dyDescent="0.25"/>
    <row r="358" customFormat="1" ht="22.95" customHeight="1" x14ac:dyDescent="0.25"/>
    <row r="359" customFormat="1" ht="22.95" customHeight="1" x14ac:dyDescent="0.25"/>
    <row r="360" customFormat="1" ht="22.95" customHeight="1" x14ac:dyDescent="0.25"/>
    <row r="361" customFormat="1" ht="22.95" customHeight="1" x14ac:dyDescent="0.25"/>
    <row r="362" customFormat="1" ht="22.95" customHeight="1" x14ac:dyDescent="0.25"/>
    <row r="363" customFormat="1" ht="22.95" customHeight="1" x14ac:dyDescent="0.25"/>
    <row r="364" customFormat="1" ht="22.95" customHeight="1" x14ac:dyDescent="0.25"/>
    <row r="365" customFormat="1" ht="22.95" customHeight="1" x14ac:dyDescent="0.25"/>
    <row r="366" customFormat="1" ht="22.95" customHeight="1" x14ac:dyDescent="0.25"/>
    <row r="367" customFormat="1" ht="100.2" customHeight="1" x14ac:dyDescent="0.25"/>
    <row r="368" customFormat="1" ht="22.95" customHeight="1" x14ac:dyDescent="0.25"/>
    <row r="369" customFormat="1" ht="22.95" customHeight="1" x14ac:dyDescent="0.25"/>
    <row r="370" customFormat="1" ht="22.95" customHeight="1" x14ac:dyDescent="0.25"/>
    <row r="371" customFormat="1" ht="22.95" customHeight="1" x14ac:dyDescent="0.25"/>
    <row r="372" customFormat="1" ht="22.95" customHeight="1" x14ac:dyDescent="0.25"/>
    <row r="373" customFormat="1" ht="22.95" customHeight="1" x14ac:dyDescent="0.25"/>
    <row r="374" customFormat="1" ht="22.95" customHeight="1" x14ac:dyDescent="0.25"/>
    <row r="375" customFormat="1" ht="22.95" customHeight="1" x14ac:dyDescent="0.25"/>
    <row r="376" customFormat="1" ht="22.95" customHeight="1" x14ac:dyDescent="0.25"/>
    <row r="377" customFormat="1" ht="22.95" customHeight="1" x14ac:dyDescent="0.25"/>
    <row r="378" customFormat="1" ht="22.95" customHeight="1" x14ac:dyDescent="0.25"/>
    <row r="379" customFormat="1" ht="22.95" customHeight="1" x14ac:dyDescent="0.25"/>
    <row r="380" customFormat="1" ht="22.95" customHeight="1" x14ac:dyDescent="0.25"/>
    <row r="381" customFormat="1" ht="22.95" customHeight="1" x14ac:dyDescent="0.25"/>
    <row r="382" customFormat="1" ht="22.95" customHeight="1" x14ac:dyDescent="0.25"/>
    <row r="383" customFormat="1" ht="22.95" customHeight="1" x14ac:dyDescent="0.25"/>
    <row r="384" customFormat="1" ht="22.95" customHeight="1" x14ac:dyDescent="0.25"/>
    <row r="385" customFormat="1" ht="22.95" customHeight="1" x14ac:dyDescent="0.25"/>
    <row r="386" customFormat="1" ht="22.95" customHeight="1" x14ac:dyDescent="0.25"/>
    <row r="387" customFormat="1" ht="22.95" customHeight="1" x14ac:dyDescent="0.25"/>
    <row r="388" customFormat="1" ht="22.95" customHeight="1" x14ac:dyDescent="0.25"/>
    <row r="389" customFormat="1" ht="22.95" customHeight="1" x14ac:dyDescent="0.25"/>
    <row r="390" customFormat="1" ht="22.95" customHeight="1" x14ac:dyDescent="0.25"/>
    <row r="391" customFormat="1" ht="22.95" customHeight="1" x14ac:dyDescent="0.25"/>
    <row r="392" customFormat="1" ht="22.95" customHeight="1" x14ac:dyDescent="0.25"/>
    <row r="393" customFormat="1" ht="22.95" customHeight="1" x14ac:dyDescent="0.25"/>
    <row r="394" customFormat="1" ht="22.95" customHeight="1" x14ac:dyDescent="0.25"/>
    <row r="395" customFormat="1" ht="22.95" customHeight="1" x14ac:dyDescent="0.25"/>
    <row r="396" customFormat="1" ht="22.95" customHeight="1" x14ac:dyDescent="0.25"/>
    <row r="397" customFormat="1" ht="22.95" customHeight="1" x14ac:dyDescent="0.25"/>
    <row r="398" customFormat="1" ht="22.95" customHeight="1" x14ac:dyDescent="0.25"/>
    <row r="399" customFormat="1" ht="22.95" customHeight="1" x14ac:dyDescent="0.25"/>
    <row r="400" customFormat="1" ht="22.95" customHeight="1" x14ac:dyDescent="0.25"/>
    <row r="401" customFormat="1" ht="22.95" customHeight="1" x14ac:dyDescent="0.25"/>
    <row r="402" customFormat="1" ht="22.95" customHeight="1" x14ac:dyDescent="0.25"/>
    <row r="403" customFormat="1" ht="22.95" customHeight="1" x14ac:dyDescent="0.25"/>
    <row r="404" customFormat="1" ht="22.95" customHeight="1" x14ac:dyDescent="0.25"/>
    <row r="405" customFormat="1" ht="22.95" customHeight="1" x14ac:dyDescent="0.25"/>
    <row r="406" customFormat="1" ht="22.95" customHeight="1" x14ac:dyDescent="0.25"/>
    <row r="407" customFormat="1" ht="22.95" customHeight="1" x14ac:dyDescent="0.25"/>
    <row r="408" customFormat="1" ht="22.95" customHeight="1" x14ac:dyDescent="0.25"/>
    <row r="409" customFormat="1" ht="22.95" customHeight="1" x14ac:dyDescent="0.25"/>
    <row r="410" customFormat="1" ht="22.95" customHeight="1" x14ac:dyDescent="0.25"/>
    <row r="411" customFormat="1" ht="22.95" customHeight="1" x14ac:dyDescent="0.25"/>
    <row r="412" customFormat="1" ht="22.95" customHeight="1" x14ac:dyDescent="0.25"/>
    <row r="413" customFormat="1" ht="22.95" customHeight="1" x14ac:dyDescent="0.25"/>
    <row r="414" customFormat="1" ht="22.95" customHeight="1" x14ac:dyDescent="0.25"/>
    <row r="415" customFormat="1" ht="22.95" customHeight="1" x14ac:dyDescent="0.25"/>
    <row r="416" customFormat="1" ht="22.95" customHeight="1" x14ac:dyDescent="0.25"/>
    <row r="417" customFormat="1" ht="22.95" customHeight="1" x14ac:dyDescent="0.25"/>
    <row r="418" customFormat="1" ht="22.95" customHeight="1" x14ac:dyDescent="0.25"/>
    <row r="419" customFormat="1" ht="22.95" customHeight="1" x14ac:dyDescent="0.25"/>
    <row r="420" customFormat="1" ht="22.95" customHeight="1" x14ac:dyDescent="0.25"/>
    <row r="421" customFormat="1" ht="22.95" customHeight="1" x14ac:dyDescent="0.25"/>
    <row r="422" customFormat="1" ht="22.95" customHeight="1" x14ac:dyDescent="0.25"/>
    <row r="423" customFormat="1" ht="22.95" customHeight="1" x14ac:dyDescent="0.25"/>
    <row r="424" customFormat="1" ht="22.95" customHeight="1" x14ac:dyDescent="0.25"/>
    <row r="425" customFormat="1" ht="22.95" customHeight="1" x14ac:dyDescent="0.25"/>
    <row r="426" customFormat="1" ht="22.95" customHeight="1" x14ac:dyDescent="0.25"/>
    <row r="427" customFormat="1" ht="22.95" customHeight="1" x14ac:dyDescent="0.25"/>
    <row r="428" customFormat="1" ht="22.95" customHeight="1" x14ac:dyDescent="0.25"/>
    <row r="429" customFormat="1" ht="22.95" customHeight="1" x14ac:dyDescent="0.25"/>
    <row r="430" customFormat="1" ht="22.95" customHeight="1" x14ac:dyDescent="0.25"/>
    <row r="431" customFormat="1" ht="22.95" customHeight="1" x14ac:dyDescent="0.25"/>
    <row r="432" customFormat="1" ht="100.2" customHeight="1" x14ac:dyDescent="0.25"/>
    <row r="433" customFormat="1" ht="22.95" customHeight="1" x14ac:dyDescent="0.25"/>
    <row r="434" customFormat="1" ht="22.95" customHeight="1" x14ac:dyDescent="0.25"/>
    <row r="435" customFormat="1" ht="22.95" customHeight="1" x14ac:dyDescent="0.25"/>
    <row r="436" customFormat="1" ht="22.95" customHeight="1" x14ac:dyDescent="0.25"/>
    <row r="437" customFormat="1" ht="22.95" customHeight="1" x14ac:dyDescent="0.25"/>
    <row r="438" customFormat="1" ht="22.95" customHeight="1" x14ac:dyDescent="0.25"/>
    <row r="439" customFormat="1" ht="22.95" customHeight="1" x14ac:dyDescent="0.25"/>
    <row r="440" customFormat="1" ht="22.95" customHeight="1" x14ac:dyDescent="0.25"/>
    <row r="441" customFormat="1" ht="22.95" customHeight="1" x14ac:dyDescent="0.25"/>
    <row r="442" customFormat="1" ht="22.95" customHeight="1" x14ac:dyDescent="0.25"/>
    <row r="443" customFormat="1" ht="22.95" customHeight="1" x14ac:dyDescent="0.25"/>
    <row r="444" customFormat="1" ht="22.95" customHeight="1" x14ac:dyDescent="0.25"/>
    <row r="445" customFormat="1" ht="22.95" customHeight="1" x14ac:dyDescent="0.25"/>
    <row r="446" customFormat="1" ht="22.95" customHeight="1" x14ac:dyDescent="0.25"/>
    <row r="447" customFormat="1" ht="22.95" customHeight="1" x14ac:dyDescent="0.25"/>
    <row r="448" customFormat="1" ht="22.95" customHeight="1" x14ac:dyDescent="0.25"/>
    <row r="449" customFormat="1" ht="22.95" customHeight="1" x14ac:dyDescent="0.25"/>
    <row r="450" customFormat="1" ht="22.95" customHeight="1" x14ac:dyDescent="0.25"/>
    <row r="451" customFormat="1" ht="22.95" customHeight="1" x14ac:dyDescent="0.25"/>
    <row r="452" customFormat="1" ht="22.95" customHeight="1" x14ac:dyDescent="0.25"/>
    <row r="453" customFormat="1" ht="22.95" customHeight="1" x14ac:dyDescent="0.25"/>
    <row r="454" customFormat="1" ht="22.95" customHeight="1" x14ac:dyDescent="0.25"/>
    <row r="455" customFormat="1" ht="22.95" customHeight="1" x14ac:dyDescent="0.25"/>
    <row r="456" customFormat="1" ht="22.95" customHeight="1" x14ac:dyDescent="0.25"/>
    <row r="457" customFormat="1" ht="22.95" customHeight="1" x14ac:dyDescent="0.25"/>
    <row r="458" customFormat="1" ht="22.95" customHeight="1" x14ac:dyDescent="0.25"/>
    <row r="459" customFormat="1" ht="22.95" customHeight="1" x14ac:dyDescent="0.25"/>
    <row r="460" customFormat="1" ht="22.95" customHeight="1" x14ac:dyDescent="0.25"/>
    <row r="461" customFormat="1" ht="22.95" customHeight="1" x14ac:dyDescent="0.25"/>
    <row r="462" customFormat="1" ht="22.95" customHeight="1" x14ac:dyDescent="0.25"/>
    <row r="463" customFormat="1" ht="22.95" customHeight="1" x14ac:dyDescent="0.25"/>
    <row r="464" customFormat="1" ht="22.95" customHeight="1" x14ac:dyDescent="0.25"/>
    <row r="465" customFormat="1" ht="22.95" customHeight="1" x14ac:dyDescent="0.25"/>
    <row r="466" customFormat="1" ht="22.95" customHeight="1" x14ac:dyDescent="0.25"/>
    <row r="467" customFormat="1" ht="22.95" customHeight="1" x14ac:dyDescent="0.25"/>
    <row r="468" customFormat="1" ht="22.95" customHeight="1" x14ac:dyDescent="0.25"/>
    <row r="469" customFormat="1" ht="22.95" customHeight="1" x14ac:dyDescent="0.25"/>
    <row r="470" customFormat="1" ht="22.95" customHeight="1" x14ac:dyDescent="0.25"/>
    <row r="471" customFormat="1" ht="22.95" customHeight="1" x14ac:dyDescent="0.25"/>
    <row r="472" customFormat="1" ht="22.95" customHeight="1" x14ac:dyDescent="0.25"/>
    <row r="473" customFormat="1" ht="22.95" customHeight="1" x14ac:dyDescent="0.25"/>
    <row r="474" customFormat="1" ht="22.95" customHeight="1" x14ac:dyDescent="0.25"/>
    <row r="475" customFormat="1" ht="22.95" customHeight="1" x14ac:dyDescent="0.25"/>
    <row r="476" customFormat="1" ht="22.95" customHeight="1" x14ac:dyDescent="0.25"/>
    <row r="477" customFormat="1" ht="22.95" customHeight="1" x14ac:dyDescent="0.25"/>
    <row r="478" customFormat="1" ht="22.95" customHeight="1" x14ac:dyDescent="0.25"/>
    <row r="479" customFormat="1" ht="22.95" customHeight="1" x14ac:dyDescent="0.25"/>
    <row r="480" customFormat="1" ht="22.95" customHeight="1" x14ac:dyDescent="0.25"/>
    <row r="481" customFormat="1" ht="22.95" customHeight="1" x14ac:dyDescent="0.25"/>
    <row r="482" customFormat="1" ht="22.95" customHeight="1" x14ac:dyDescent="0.25"/>
    <row r="483" customFormat="1" ht="22.95" customHeight="1" x14ac:dyDescent="0.25"/>
    <row r="484" customFormat="1" ht="22.95" customHeight="1" x14ac:dyDescent="0.25"/>
    <row r="485" customFormat="1" ht="22.95" customHeight="1" x14ac:dyDescent="0.25"/>
    <row r="486" customFormat="1" ht="22.95" customHeight="1" x14ac:dyDescent="0.25"/>
    <row r="487" customFormat="1" ht="22.95" customHeight="1" x14ac:dyDescent="0.25"/>
    <row r="488" customFormat="1" ht="22.95" customHeight="1" x14ac:dyDescent="0.25"/>
    <row r="489" customFormat="1" ht="22.95" customHeight="1" x14ac:dyDescent="0.25"/>
    <row r="490" customFormat="1" ht="22.95" customHeight="1" x14ac:dyDescent="0.25"/>
    <row r="491" customFormat="1" ht="22.95" customHeight="1" x14ac:dyDescent="0.25"/>
    <row r="492" customFormat="1" ht="22.95" customHeight="1" x14ac:dyDescent="0.25"/>
    <row r="493" customFormat="1" ht="22.95" customHeight="1" x14ac:dyDescent="0.25"/>
    <row r="494" customFormat="1" ht="22.95" customHeight="1" x14ac:dyDescent="0.25"/>
    <row r="495" customFormat="1" ht="22.95" customHeight="1" x14ac:dyDescent="0.25"/>
    <row r="496" customFormat="1" ht="22.95" customHeight="1" x14ac:dyDescent="0.25"/>
    <row r="497" customFormat="1" ht="100.2" customHeight="1" x14ac:dyDescent="0.25"/>
    <row r="498" customFormat="1" ht="22.95" customHeight="1" x14ac:dyDescent="0.25"/>
    <row r="499" customFormat="1" ht="22.95" customHeight="1" x14ac:dyDescent="0.25"/>
    <row r="500" customFormat="1" ht="22.95" customHeight="1" x14ac:dyDescent="0.25"/>
    <row r="501" customFormat="1" ht="22.95" customHeight="1" x14ac:dyDescent="0.25"/>
    <row r="502" customFormat="1" ht="22.95" customHeight="1" x14ac:dyDescent="0.25"/>
    <row r="503" customFormat="1" ht="22.95" customHeight="1" x14ac:dyDescent="0.25"/>
    <row r="504" customFormat="1" ht="22.95" customHeight="1" x14ac:dyDescent="0.25"/>
    <row r="505" customFormat="1" ht="22.95" customHeight="1" x14ac:dyDescent="0.25"/>
    <row r="506" customFormat="1" ht="22.95" customHeight="1" x14ac:dyDescent="0.25"/>
    <row r="507" customFormat="1" ht="22.95" customHeight="1" x14ac:dyDescent="0.25"/>
    <row r="508" customFormat="1" ht="22.95" customHeight="1" x14ac:dyDescent="0.25"/>
    <row r="509" customFormat="1" ht="22.95" customHeight="1" x14ac:dyDescent="0.25"/>
    <row r="510" customFormat="1" ht="22.95" customHeight="1" x14ac:dyDescent="0.25"/>
    <row r="511" customFormat="1" ht="22.95" customHeight="1" x14ac:dyDescent="0.25"/>
    <row r="512" customFormat="1" ht="22.95" customHeight="1" x14ac:dyDescent="0.25"/>
    <row r="513" customFormat="1" ht="22.95" customHeight="1" x14ac:dyDescent="0.25"/>
    <row r="514" customFormat="1" ht="22.95" customHeight="1" x14ac:dyDescent="0.25"/>
    <row r="515" customFormat="1" ht="22.95" customHeight="1" x14ac:dyDescent="0.25"/>
    <row r="516" customFormat="1" ht="22.95" customHeight="1" x14ac:dyDescent="0.25"/>
    <row r="517" customFormat="1" ht="22.95" customHeight="1" x14ac:dyDescent="0.25"/>
    <row r="518" customFormat="1" ht="22.95" customHeight="1" x14ac:dyDescent="0.25"/>
    <row r="519" customFormat="1" ht="22.95" customHeight="1" x14ac:dyDescent="0.25"/>
    <row r="520" customFormat="1" ht="22.95" customHeight="1" x14ac:dyDescent="0.25"/>
    <row r="521" customFormat="1" ht="22.95" customHeight="1" x14ac:dyDescent="0.25"/>
    <row r="522" customFormat="1" ht="22.95" customHeight="1" x14ac:dyDescent="0.25"/>
    <row r="523" customFormat="1" ht="22.95" customHeight="1" x14ac:dyDescent="0.25"/>
    <row r="524" customFormat="1" ht="22.95" customHeight="1" x14ac:dyDescent="0.25"/>
    <row r="525" customFormat="1" ht="22.95" customHeight="1" x14ac:dyDescent="0.25"/>
    <row r="526" customFormat="1" ht="22.95" customHeight="1" x14ac:dyDescent="0.25"/>
    <row r="527" customFormat="1" ht="22.95" customHeight="1" x14ac:dyDescent="0.25"/>
    <row r="528" customFormat="1" ht="22.95" customHeight="1" x14ac:dyDescent="0.25"/>
    <row r="529" customFormat="1" ht="22.95" customHeight="1" x14ac:dyDescent="0.25"/>
    <row r="530" customFormat="1" ht="22.95" customHeight="1" x14ac:dyDescent="0.25"/>
    <row r="531" customFormat="1" ht="22.95" customHeight="1" x14ac:dyDescent="0.25"/>
    <row r="532" customFormat="1" ht="22.95" customHeight="1" x14ac:dyDescent="0.25"/>
    <row r="533" customFormat="1" ht="22.95" customHeight="1" x14ac:dyDescent="0.25"/>
    <row r="534" customFormat="1" ht="22.95" customHeight="1" x14ac:dyDescent="0.25"/>
    <row r="535" customFormat="1" ht="22.95" customHeight="1" x14ac:dyDescent="0.25"/>
    <row r="536" customFormat="1" ht="22.95" customHeight="1" x14ac:dyDescent="0.25"/>
    <row r="537" customFormat="1" ht="22.95" customHeight="1" x14ac:dyDescent="0.25"/>
    <row r="538" customFormat="1" ht="22.95" customHeight="1" x14ac:dyDescent="0.25"/>
    <row r="539" customFormat="1" ht="22.95" customHeight="1" x14ac:dyDescent="0.25"/>
    <row r="540" customFormat="1" ht="22.95" customHeight="1" x14ac:dyDescent="0.25"/>
    <row r="541" customFormat="1" ht="22.95" customHeight="1" x14ac:dyDescent="0.25"/>
    <row r="542" customFormat="1" ht="22.95" customHeight="1" x14ac:dyDescent="0.25"/>
    <row r="543" customFormat="1" ht="22.95" customHeight="1" x14ac:dyDescent="0.25"/>
    <row r="544" customFormat="1" ht="22.95" customHeight="1" x14ac:dyDescent="0.25"/>
    <row r="545" customFormat="1" ht="22.95" customHeight="1" x14ac:dyDescent="0.25"/>
    <row r="546" customFormat="1" ht="22.95" customHeight="1" x14ac:dyDescent="0.25"/>
    <row r="547" customFormat="1" ht="22.95" customHeight="1" x14ac:dyDescent="0.25"/>
    <row r="548" customFormat="1" ht="22.95" customHeight="1" x14ac:dyDescent="0.25"/>
    <row r="549" customFormat="1" ht="22.95" customHeight="1" x14ac:dyDescent="0.25"/>
    <row r="550" customFormat="1" ht="22.95" customHeight="1" x14ac:dyDescent="0.25"/>
    <row r="551" customFormat="1" ht="22.95" customHeight="1" x14ac:dyDescent="0.25"/>
    <row r="552" customFormat="1" ht="22.95" customHeight="1" x14ac:dyDescent="0.25"/>
    <row r="553" customFormat="1" ht="22.95" customHeight="1" x14ac:dyDescent="0.25"/>
    <row r="554" customFormat="1" ht="22.95" customHeight="1" x14ac:dyDescent="0.25"/>
    <row r="555" customFormat="1" ht="22.95" customHeight="1" x14ac:dyDescent="0.25"/>
    <row r="556" customFormat="1" ht="22.95" customHeight="1" x14ac:dyDescent="0.25"/>
    <row r="557" customFormat="1" ht="22.95" customHeight="1" x14ac:dyDescent="0.25"/>
    <row r="558" customFormat="1" ht="22.95" customHeight="1" x14ac:dyDescent="0.25"/>
    <row r="559" customFormat="1" ht="22.95" customHeight="1" x14ac:dyDescent="0.25"/>
    <row r="560" customFormat="1" ht="22.95" customHeight="1" x14ac:dyDescent="0.25"/>
    <row r="561" customFormat="1" ht="22.95" customHeight="1" x14ac:dyDescent="0.25"/>
    <row r="562" customFormat="1" ht="100.2" customHeight="1" x14ac:dyDescent="0.25"/>
    <row r="563" customFormat="1" ht="22.95" customHeight="1" x14ac:dyDescent="0.25"/>
    <row r="564" customFormat="1" ht="22.95" customHeight="1" x14ac:dyDescent="0.25"/>
    <row r="565" customFormat="1" ht="22.95" customHeight="1" x14ac:dyDescent="0.25"/>
    <row r="566" customFormat="1" ht="22.95" customHeight="1" x14ac:dyDescent="0.25"/>
    <row r="567" customFormat="1" ht="22.95" customHeight="1" x14ac:dyDescent="0.25"/>
    <row r="568" customFormat="1" ht="22.95" customHeight="1" x14ac:dyDescent="0.25"/>
    <row r="569" customFormat="1" ht="22.95" customHeight="1" x14ac:dyDescent="0.25"/>
    <row r="570" customFormat="1" ht="22.95" customHeight="1" x14ac:dyDescent="0.25"/>
    <row r="571" customFormat="1" ht="22.95" customHeight="1" x14ac:dyDescent="0.25"/>
    <row r="572" customFormat="1" ht="22.95" customHeight="1" x14ac:dyDescent="0.25"/>
    <row r="573" customFormat="1" ht="22.95" customHeight="1" x14ac:dyDescent="0.25"/>
    <row r="574" customFormat="1" ht="22.95" customHeight="1" x14ac:dyDescent="0.25"/>
    <row r="575" customFormat="1" ht="22.95" customHeight="1" x14ac:dyDescent="0.25"/>
    <row r="576" customFormat="1" ht="22.95" customHeight="1" x14ac:dyDescent="0.25"/>
    <row r="577" customFormat="1" ht="22.95" customHeight="1" x14ac:dyDescent="0.25"/>
    <row r="578" customFormat="1" ht="22.95" customHeight="1" x14ac:dyDescent="0.25"/>
    <row r="579" customFormat="1" ht="22.95" customHeight="1" x14ac:dyDescent="0.25"/>
    <row r="580" customFormat="1" ht="22.95" customHeight="1" x14ac:dyDescent="0.25"/>
    <row r="581" customFormat="1" ht="22.95" customHeight="1" x14ac:dyDescent="0.25"/>
    <row r="582" customFormat="1" ht="22.95" customHeight="1" x14ac:dyDescent="0.25"/>
    <row r="583" customFormat="1" ht="22.95" customHeight="1" x14ac:dyDescent="0.25"/>
    <row r="584" customFormat="1" ht="22.95" customHeight="1" x14ac:dyDescent="0.25"/>
    <row r="585" customFormat="1" ht="22.95" customHeight="1" x14ac:dyDescent="0.25"/>
    <row r="586" customFormat="1" ht="22.95" customHeight="1" x14ac:dyDescent="0.25"/>
    <row r="587" customFormat="1" ht="22.95" customHeight="1" x14ac:dyDescent="0.25"/>
    <row r="588" customFormat="1" ht="22.95" customHeight="1" x14ac:dyDescent="0.25"/>
    <row r="589" customFormat="1" ht="22.95" customHeight="1" x14ac:dyDescent="0.25"/>
    <row r="590" customFormat="1" ht="22.95" customHeight="1" x14ac:dyDescent="0.25"/>
    <row r="591" customFormat="1" ht="22.95" customHeight="1" x14ac:dyDescent="0.25"/>
    <row r="592" customFormat="1" ht="22.95" customHeight="1" x14ac:dyDescent="0.25"/>
    <row r="593" customFormat="1" ht="22.95" customHeight="1" x14ac:dyDescent="0.25"/>
    <row r="594" customFormat="1" ht="22.95" customHeight="1" x14ac:dyDescent="0.25"/>
    <row r="595" customFormat="1" ht="22.95" customHeight="1" x14ac:dyDescent="0.25"/>
    <row r="596" customFormat="1" ht="22.95" customHeight="1" x14ac:dyDescent="0.25"/>
    <row r="597" customFormat="1" ht="22.95" customHeight="1" x14ac:dyDescent="0.25"/>
    <row r="598" customFormat="1" ht="22.95" customHeight="1" x14ac:dyDescent="0.25"/>
    <row r="599" customFormat="1" ht="22.95" customHeight="1" x14ac:dyDescent="0.25"/>
    <row r="600" customFormat="1" ht="22.95" customHeight="1" x14ac:dyDescent="0.25"/>
    <row r="601" customFormat="1" ht="22.95" customHeight="1" x14ac:dyDescent="0.25"/>
    <row r="602" customFormat="1" ht="22.95" customHeight="1" x14ac:dyDescent="0.25"/>
    <row r="603" customFormat="1" ht="22.95" customHeight="1" x14ac:dyDescent="0.25"/>
    <row r="604" customFormat="1" ht="22.95" customHeight="1" x14ac:dyDescent="0.25"/>
    <row r="605" customFormat="1" ht="22.95" customHeight="1" x14ac:dyDescent="0.25"/>
    <row r="606" customFormat="1" ht="22.95" customHeight="1" x14ac:dyDescent="0.25"/>
    <row r="607" customFormat="1" ht="22.95" customHeight="1" x14ac:dyDescent="0.25"/>
    <row r="608" customFormat="1" ht="22.95" customHeight="1" x14ac:dyDescent="0.25"/>
    <row r="609" customFormat="1" ht="22.95" customHeight="1" x14ac:dyDescent="0.25"/>
    <row r="610" customFormat="1" ht="22.95" customHeight="1" x14ac:dyDescent="0.25"/>
    <row r="611" customFormat="1" ht="22.95" customHeight="1" x14ac:dyDescent="0.25"/>
    <row r="612" customFormat="1" ht="22.95" customHeight="1" x14ac:dyDescent="0.25"/>
    <row r="613" customFormat="1" ht="22.95" customHeight="1" x14ac:dyDescent="0.25"/>
    <row r="614" customFormat="1" ht="22.95" customHeight="1" x14ac:dyDescent="0.25"/>
    <row r="615" customFormat="1" ht="22.95" customHeight="1" x14ac:dyDescent="0.25"/>
    <row r="616" customFormat="1" ht="22.95" customHeight="1" x14ac:dyDescent="0.25"/>
    <row r="617" customFormat="1" ht="22.95" customHeight="1" x14ac:dyDescent="0.25"/>
    <row r="618" customFormat="1" ht="22.95" customHeight="1" x14ac:dyDescent="0.25"/>
    <row r="619" customFormat="1" ht="22.95" customHeight="1" x14ac:dyDescent="0.25"/>
    <row r="620" customFormat="1" ht="22.95" customHeight="1" x14ac:dyDescent="0.25"/>
    <row r="621" customFormat="1" ht="22.95" customHeight="1" x14ac:dyDescent="0.25"/>
    <row r="622" customFormat="1" ht="22.95" customHeight="1" x14ac:dyDescent="0.25"/>
    <row r="623" customFormat="1" ht="22.95" customHeight="1" x14ac:dyDescent="0.25"/>
    <row r="624" customFormat="1" ht="22.95" customHeight="1" x14ac:dyDescent="0.25"/>
    <row r="625" customFormat="1" ht="22.95" customHeight="1" x14ac:dyDescent="0.25"/>
    <row r="626" customFormat="1" ht="22.95" customHeight="1" x14ac:dyDescent="0.25"/>
    <row r="627" customFormat="1" ht="100.2" customHeight="1" x14ac:dyDescent="0.25"/>
    <row r="628" customFormat="1" ht="22.95" customHeight="1" x14ac:dyDescent="0.25"/>
    <row r="629" customFormat="1" ht="22.95" customHeight="1" x14ac:dyDescent="0.25"/>
    <row r="630" customFormat="1" ht="22.95" customHeight="1" x14ac:dyDescent="0.25"/>
    <row r="631" customFormat="1" ht="22.95" customHeight="1" x14ac:dyDescent="0.25"/>
    <row r="632" customFormat="1" ht="22.95" customHeight="1" x14ac:dyDescent="0.25"/>
    <row r="633" customFormat="1" ht="22.95" customHeight="1" x14ac:dyDescent="0.25"/>
    <row r="634" customFormat="1" ht="22.95" customHeight="1" x14ac:dyDescent="0.25"/>
    <row r="635" customFormat="1" ht="22.95" customHeight="1" x14ac:dyDescent="0.25"/>
    <row r="636" customFormat="1" ht="22.95" customHeight="1" x14ac:dyDescent="0.25"/>
    <row r="637" customFormat="1" ht="22.95" customHeight="1" x14ac:dyDescent="0.25"/>
    <row r="638" customFormat="1" ht="22.95" customHeight="1" x14ac:dyDescent="0.25"/>
    <row r="639" customFormat="1" ht="22.95" customHeight="1" x14ac:dyDescent="0.25"/>
    <row r="640" customFormat="1" ht="22.95" customHeight="1" x14ac:dyDescent="0.25"/>
    <row r="641" customFormat="1" ht="22.95" customHeight="1" x14ac:dyDescent="0.25"/>
    <row r="642" customFormat="1" ht="22.95" customHeight="1" x14ac:dyDescent="0.25"/>
    <row r="643" customFormat="1" ht="22.95" customHeight="1" x14ac:dyDescent="0.25"/>
    <row r="644" customFormat="1" ht="22.95" customHeight="1" x14ac:dyDescent="0.25"/>
    <row r="645" customFormat="1" ht="22.95" customHeight="1" x14ac:dyDescent="0.25"/>
    <row r="646" customFormat="1" ht="22.95" customHeight="1" x14ac:dyDescent="0.25"/>
    <row r="647" customFormat="1" ht="22.95" customHeight="1" x14ac:dyDescent="0.25"/>
    <row r="648" customFormat="1" ht="22.95" customHeight="1" x14ac:dyDescent="0.25"/>
    <row r="649" customFormat="1" ht="22.95" customHeight="1" x14ac:dyDescent="0.25"/>
    <row r="650" customFormat="1" ht="22.95" customHeight="1" x14ac:dyDescent="0.25"/>
    <row r="651" customFormat="1" ht="22.95" customHeight="1" x14ac:dyDescent="0.25"/>
    <row r="652" customFormat="1" ht="22.95" customHeight="1" x14ac:dyDescent="0.25"/>
    <row r="653" customFormat="1" ht="22.95" customHeight="1" x14ac:dyDescent="0.25"/>
    <row r="654" customFormat="1" ht="22.95" customHeight="1" x14ac:dyDescent="0.25"/>
    <row r="655" customFormat="1" ht="22.95" customHeight="1" x14ac:dyDescent="0.25"/>
    <row r="656" customFormat="1" ht="22.95" customHeight="1" x14ac:dyDescent="0.25"/>
    <row r="657" customFormat="1" ht="22.95" customHeight="1" x14ac:dyDescent="0.25"/>
    <row r="658" customFormat="1" ht="22.95" customHeight="1" x14ac:dyDescent="0.25"/>
    <row r="659" customFormat="1" ht="22.95" customHeight="1" x14ac:dyDescent="0.25"/>
    <row r="660" customFormat="1" ht="22.95" customHeight="1" x14ac:dyDescent="0.25"/>
    <row r="661" customFormat="1" ht="22.95" customHeight="1" x14ac:dyDescent="0.25"/>
    <row r="662" customFormat="1" ht="22.95" customHeight="1" x14ac:dyDescent="0.25"/>
    <row r="663" customFormat="1" ht="22.95" customHeight="1" x14ac:dyDescent="0.25"/>
    <row r="664" customFormat="1" ht="22.95" customHeight="1" x14ac:dyDescent="0.25"/>
    <row r="665" customFormat="1" ht="22.95" customHeight="1" x14ac:dyDescent="0.25"/>
    <row r="666" customFormat="1" ht="22.95" customHeight="1" x14ac:dyDescent="0.25"/>
    <row r="667" customFormat="1" ht="22.95" customHeight="1" x14ac:dyDescent="0.25"/>
    <row r="668" customFormat="1" ht="22.95" customHeight="1" x14ac:dyDescent="0.25"/>
    <row r="669" customFormat="1" ht="22.95" customHeight="1" x14ac:dyDescent="0.25"/>
    <row r="670" customFormat="1" ht="22.95" customHeight="1" x14ac:dyDescent="0.25"/>
    <row r="671" customFormat="1" ht="22.95" customHeight="1" x14ac:dyDescent="0.25"/>
    <row r="672" customFormat="1" ht="22.95" customHeight="1" x14ac:dyDescent="0.25"/>
    <row r="673" customFormat="1" ht="22.95" customHeight="1" x14ac:dyDescent="0.25"/>
    <row r="674" customFormat="1" ht="22.95" customHeight="1" x14ac:dyDescent="0.25"/>
    <row r="675" customFormat="1" ht="22.95" customHeight="1" x14ac:dyDescent="0.25"/>
    <row r="676" customFormat="1" ht="22.95" customHeight="1" x14ac:dyDescent="0.25"/>
    <row r="677" customFormat="1" ht="22.95" customHeight="1" x14ac:dyDescent="0.25"/>
    <row r="678" customFormat="1" ht="22.95" customHeight="1" x14ac:dyDescent="0.25"/>
    <row r="679" customFormat="1" ht="22.95" customHeight="1" x14ac:dyDescent="0.25"/>
    <row r="680" customFormat="1" ht="22.95" customHeight="1" x14ac:dyDescent="0.25"/>
    <row r="681" customFormat="1" ht="22.95" customHeight="1" x14ac:dyDescent="0.25"/>
    <row r="682" customFormat="1" ht="22.95" customHeight="1" x14ac:dyDescent="0.25"/>
    <row r="683" customFormat="1" ht="22.95" customHeight="1" x14ac:dyDescent="0.25"/>
    <row r="684" customFormat="1" ht="22.95" customHeight="1" x14ac:dyDescent="0.25"/>
    <row r="685" customFormat="1" ht="22.95" customHeight="1" x14ac:dyDescent="0.25"/>
    <row r="686" customFormat="1" ht="22.95" customHeight="1" x14ac:dyDescent="0.25"/>
    <row r="687" customFormat="1" ht="22.95" customHeight="1" x14ac:dyDescent="0.25"/>
    <row r="688" customFormat="1" ht="22.95" customHeight="1" x14ac:dyDescent="0.25"/>
    <row r="689" customFormat="1" ht="22.95" customHeight="1" x14ac:dyDescent="0.25"/>
    <row r="690" customFormat="1" ht="22.95" customHeight="1" x14ac:dyDescent="0.25"/>
    <row r="691" customFormat="1" ht="22.95" customHeight="1" x14ac:dyDescent="0.25"/>
    <row r="692" customFormat="1" ht="100.2" customHeight="1" x14ac:dyDescent="0.25"/>
    <row r="693" customFormat="1" ht="22.95" customHeight="1" x14ac:dyDescent="0.25"/>
    <row r="694" customFormat="1" ht="22.95" customHeight="1" x14ac:dyDescent="0.25"/>
    <row r="695" customFormat="1" ht="22.95" customHeight="1" x14ac:dyDescent="0.25"/>
    <row r="696" customFormat="1" ht="22.95" customHeight="1" x14ac:dyDescent="0.25"/>
    <row r="697" customFormat="1" ht="22.95" customHeight="1" x14ac:dyDescent="0.25"/>
    <row r="698" customFormat="1" ht="22.95" customHeight="1" x14ac:dyDescent="0.25"/>
    <row r="699" customFormat="1" ht="22.95" customHeight="1" x14ac:dyDescent="0.25"/>
    <row r="700" customFormat="1" ht="22.95" customHeight="1" x14ac:dyDescent="0.25"/>
    <row r="701" customFormat="1" ht="22.95" customHeight="1" x14ac:dyDescent="0.25"/>
    <row r="702" customFormat="1" ht="22.95" customHeight="1" x14ac:dyDescent="0.25"/>
    <row r="703" customFormat="1" ht="22.95" customHeight="1" x14ac:dyDescent="0.25"/>
    <row r="704" customFormat="1" ht="22.95" customHeight="1" x14ac:dyDescent="0.25"/>
    <row r="705" customFormat="1" ht="22.95" customHeight="1" x14ac:dyDescent="0.25"/>
    <row r="706" customFormat="1" ht="22.95" customHeight="1" x14ac:dyDescent="0.25"/>
    <row r="707" customFormat="1" ht="22.95" customHeight="1" x14ac:dyDescent="0.25"/>
    <row r="708" customFormat="1" ht="22.95" customHeight="1" x14ac:dyDescent="0.25"/>
    <row r="709" customFormat="1" ht="22.95" customHeight="1" x14ac:dyDescent="0.25"/>
    <row r="710" customFormat="1" ht="22.95" customHeight="1" x14ac:dyDescent="0.25"/>
    <row r="711" customFormat="1" ht="22.95" customHeight="1" x14ac:dyDescent="0.25"/>
    <row r="712" customFormat="1" ht="22.95" customHeight="1" x14ac:dyDescent="0.25"/>
    <row r="713" customFormat="1" ht="22.95" customHeight="1" x14ac:dyDescent="0.25"/>
    <row r="714" customFormat="1" ht="22.95" customHeight="1" x14ac:dyDescent="0.25"/>
    <row r="715" customFormat="1" ht="22.95" customHeight="1" x14ac:dyDescent="0.25"/>
    <row r="716" customFormat="1" ht="22.95" customHeight="1" x14ac:dyDescent="0.25"/>
    <row r="717" customFormat="1" ht="22.95" customHeight="1" x14ac:dyDescent="0.25"/>
    <row r="718" customFormat="1" ht="22.95" customHeight="1" x14ac:dyDescent="0.25"/>
    <row r="719" customFormat="1" ht="22.95" customHeight="1" x14ac:dyDescent="0.25"/>
    <row r="720" customFormat="1" ht="22.95" customHeight="1" x14ac:dyDescent="0.25"/>
    <row r="721" customFormat="1" ht="22.95" customHeight="1" x14ac:dyDescent="0.25"/>
    <row r="722" customFormat="1" ht="22.95" customHeight="1" x14ac:dyDescent="0.25"/>
    <row r="723" customFormat="1" ht="22.95" customHeight="1" x14ac:dyDescent="0.25"/>
    <row r="724" customFormat="1" ht="22.95" customHeight="1" x14ac:dyDescent="0.25"/>
    <row r="725" customFormat="1" ht="22.95" customHeight="1" x14ac:dyDescent="0.25"/>
    <row r="726" customFormat="1" ht="22.95" customHeight="1" x14ac:dyDescent="0.25"/>
    <row r="727" customFormat="1" ht="22.95" customHeight="1" x14ac:dyDescent="0.25"/>
    <row r="728" customFormat="1" ht="22.95" customHeight="1" x14ac:dyDescent="0.25"/>
    <row r="729" customFormat="1" ht="22.95" customHeight="1" x14ac:dyDescent="0.25"/>
    <row r="730" customFormat="1" ht="22.95" customHeight="1" x14ac:dyDescent="0.25"/>
    <row r="731" customFormat="1" ht="22.95" customHeight="1" x14ac:dyDescent="0.25"/>
    <row r="732" customFormat="1" ht="22.95" customHeight="1" x14ac:dyDescent="0.25"/>
    <row r="733" customFormat="1" ht="22.95" customHeight="1" x14ac:dyDescent="0.25"/>
    <row r="734" customFormat="1" ht="22.95" customHeight="1" x14ac:dyDescent="0.25"/>
    <row r="735" customFormat="1" ht="22.95" customHeight="1" x14ac:dyDescent="0.25"/>
    <row r="736" customFormat="1" ht="22.95" customHeight="1" x14ac:dyDescent="0.25"/>
    <row r="737" customFormat="1" ht="22.95" customHeight="1" x14ac:dyDescent="0.25"/>
    <row r="738" customFormat="1" ht="22.95" customHeight="1" x14ac:dyDescent="0.25"/>
    <row r="739" customFormat="1" ht="22.95" customHeight="1" x14ac:dyDescent="0.25"/>
    <row r="740" customFormat="1" ht="22.95" customHeight="1" x14ac:dyDescent="0.25"/>
    <row r="741" customFormat="1" ht="22.95" customHeight="1" x14ac:dyDescent="0.25"/>
    <row r="742" customFormat="1" ht="22.95" customHeight="1" x14ac:dyDescent="0.25"/>
    <row r="743" customFormat="1" ht="22.95" customHeight="1" x14ac:dyDescent="0.25"/>
    <row r="744" customFormat="1" ht="22.95" customHeight="1" x14ac:dyDescent="0.25"/>
    <row r="745" customFormat="1" ht="22.95" customHeight="1" x14ac:dyDescent="0.25"/>
    <row r="746" customFormat="1" ht="22.95" customHeight="1" x14ac:dyDescent="0.25"/>
    <row r="747" customFormat="1" ht="22.95" customHeight="1" x14ac:dyDescent="0.25"/>
    <row r="748" customFormat="1" ht="22.95" customHeight="1" x14ac:dyDescent="0.25"/>
    <row r="749" customFormat="1" ht="22.95" customHeight="1" x14ac:dyDescent="0.25"/>
    <row r="750" customFormat="1" ht="22.95" customHeight="1" x14ac:dyDescent="0.25"/>
    <row r="751" customFormat="1" ht="22.95" customHeight="1" x14ac:dyDescent="0.25"/>
    <row r="752" customFormat="1" ht="22.95" customHeight="1" x14ac:dyDescent="0.25"/>
    <row r="753" customFormat="1" ht="22.95" customHeight="1" x14ac:dyDescent="0.25"/>
    <row r="754" customFormat="1" ht="22.95" customHeight="1" x14ac:dyDescent="0.25"/>
    <row r="755" customFormat="1" ht="22.95" customHeight="1" x14ac:dyDescent="0.25"/>
    <row r="756" customFormat="1" ht="22.95" customHeight="1" x14ac:dyDescent="0.25"/>
    <row r="757" customFormat="1" ht="100.2" customHeight="1" x14ac:dyDescent="0.25"/>
    <row r="758" customFormat="1" ht="22.95" customHeight="1" x14ac:dyDescent="0.25"/>
    <row r="759" customFormat="1" ht="22.95" customHeight="1" x14ac:dyDescent="0.25"/>
    <row r="760" customFormat="1" ht="22.95" customHeight="1" x14ac:dyDescent="0.25"/>
    <row r="761" customFormat="1" ht="22.95" customHeight="1" x14ac:dyDescent="0.25"/>
    <row r="762" customFormat="1" ht="22.95" customHeight="1" x14ac:dyDescent="0.25"/>
    <row r="763" customFormat="1" ht="22.95" customHeight="1" x14ac:dyDescent="0.25"/>
    <row r="764" customFormat="1" ht="22.95" customHeight="1" x14ac:dyDescent="0.25"/>
    <row r="765" customFormat="1" ht="22.95" customHeight="1" x14ac:dyDescent="0.25"/>
    <row r="766" customFormat="1" ht="22.95" customHeight="1" x14ac:dyDescent="0.25"/>
    <row r="767" customFormat="1" ht="22.95" customHeight="1" x14ac:dyDescent="0.25"/>
    <row r="768" customFormat="1" ht="22.95" customHeight="1" x14ac:dyDescent="0.25"/>
    <row r="769" customFormat="1" ht="22.95" customHeight="1" x14ac:dyDescent="0.25"/>
    <row r="770" customFormat="1" ht="22.95" customHeight="1" x14ac:dyDescent="0.25"/>
    <row r="771" customFormat="1" ht="22.95" customHeight="1" x14ac:dyDescent="0.25"/>
    <row r="772" customFormat="1" ht="22.95" customHeight="1" x14ac:dyDescent="0.25"/>
    <row r="773" customFormat="1" ht="22.95" customHeight="1" x14ac:dyDescent="0.25"/>
    <row r="774" customFormat="1" ht="22.95" customHeight="1" x14ac:dyDescent="0.25"/>
    <row r="775" customFormat="1" ht="22.95" customHeight="1" x14ac:dyDescent="0.25"/>
    <row r="776" customFormat="1" ht="22.95" customHeight="1" x14ac:dyDescent="0.25"/>
    <row r="777" customFormat="1" ht="22.95" customHeight="1" x14ac:dyDescent="0.25"/>
    <row r="778" customFormat="1" ht="22.95" customHeight="1" x14ac:dyDescent="0.25"/>
    <row r="779" customFormat="1" ht="22.95" customHeight="1" x14ac:dyDescent="0.25"/>
    <row r="780" customFormat="1" ht="22.95" customHeight="1" x14ac:dyDescent="0.25"/>
    <row r="781" customFormat="1" ht="22.95" customHeight="1" x14ac:dyDescent="0.25"/>
    <row r="782" customFormat="1" ht="22.95" customHeight="1" x14ac:dyDescent="0.25"/>
    <row r="783" customFormat="1" ht="22.95" customHeight="1" x14ac:dyDescent="0.25"/>
    <row r="784" customFormat="1" ht="22.95" customHeight="1" x14ac:dyDescent="0.25"/>
    <row r="785" customFormat="1" ht="22.95" customHeight="1" x14ac:dyDescent="0.25"/>
    <row r="786" customFormat="1" ht="22.95" customHeight="1" x14ac:dyDescent="0.25"/>
    <row r="787" customFormat="1" ht="22.95" customHeight="1" x14ac:dyDescent="0.25"/>
    <row r="788" customFormat="1" ht="22.95" customHeight="1" x14ac:dyDescent="0.25"/>
    <row r="789" customFormat="1" ht="22.95" customHeight="1" x14ac:dyDescent="0.25"/>
    <row r="790" customFormat="1" ht="22.95" customHeight="1" x14ac:dyDescent="0.25"/>
    <row r="791" customFormat="1" ht="22.95" customHeight="1" x14ac:dyDescent="0.25"/>
    <row r="792" customFormat="1" ht="22.95" customHeight="1" x14ac:dyDescent="0.25"/>
    <row r="793" customFormat="1" ht="22.95" customHeight="1" x14ac:dyDescent="0.25"/>
    <row r="794" customFormat="1" ht="22.95" customHeight="1" x14ac:dyDescent="0.25"/>
    <row r="795" customFormat="1" ht="22.95" customHeight="1" x14ac:dyDescent="0.25"/>
    <row r="796" customFormat="1" ht="22.95" customHeight="1" x14ac:dyDescent="0.25"/>
    <row r="797" customFormat="1" ht="22.95" customHeight="1" x14ac:dyDescent="0.25"/>
    <row r="798" customFormat="1" ht="22.95" customHeight="1" x14ac:dyDescent="0.25"/>
    <row r="799" customFormat="1" ht="22.95" customHeight="1" x14ac:dyDescent="0.25"/>
    <row r="800" customFormat="1" ht="22.95" customHeight="1" x14ac:dyDescent="0.25"/>
    <row r="801" customFormat="1" ht="22.95" customHeight="1" x14ac:dyDescent="0.25"/>
    <row r="802" customFormat="1" ht="22.95" customHeight="1" x14ac:dyDescent="0.25"/>
    <row r="803" customFormat="1" ht="22.95" customHeight="1" x14ac:dyDescent="0.25"/>
    <row r="804" customFormat="1" ht="22.95" customHeight="1" x14ac:dyDescent="0.25"/>
    <row r="805" customFormat="1" ht="22.95" customHeight="1" x14ac:dyDescent="0.25"/>
    <row r="806" customFormat="1" ht="22.95" customHeight="1" x14ac:dyDescent="0.25"/>
    <row r="807" customFormat="1" ht="22.95" customHeight="1" x14ac:dyDescent="0.25"/>
    <row r="808" customFormat="1" ht="22.95" customHeight="1" x14ac:dyDescent="0.25"/>
    <row r="809" customFormat="1" ht="22.95" customHeight="1" x14ac:dyDescent="0.25"/>
    <row r="810" customFormat="1" ht="22.95" customHeight="1" x14ac:dyDescent="0.25"/>
    <row r="811" customFormat="1" ht="22.95" customHeight="1" x14ac:dyDescent="0.25"/>
    <row r="812" customFormat="1" ht="22.95" customHeight="1" x14ac:dyDescent="0.25"/>
    <row r="813" customFormat="1" ht="22.95" customHeight="1" x14ac:dyDescent="0.25"/>
    <row r="814" customFormat="1" ht="22.95" customHeight="1" x14ac:dyDescent="0.25"/>
    <row r="815" customFormat="1" ht="22.95" customHeight="1" x14ac:dyDescent="0.25"/>
    <row r="816" customFormat="1" ht="22.95" customHeight="1" x14ac:dyDescent="0.25"/>
    <row r="817" customFormat="1" ht="22.95" customHeight="1" x14ac:dyDescent="0.25"/>
    <row r="818" customFormat="1" ht="22.95" customHeight="1" x14ac:dyDescent="0.25"/>
    <row r="819" customFormat="1" ht="22.95" customHeight="1" x14ac:dyDescent="0.25"/>
    <row r="820" customFormat="1" ht="22.95" customHeight="1" x14ac:dyDescent="0.25"/>
    <row r="821" customFormat="1" ht="22.95" customHeight="1" x14ac:dyDescent="0.25"/>
    <row r="822" customFormat="1" ht="22.95" customHeight="1" x14ac:dyDescent="0.25"/>
    <row r="823" customFormat="1" ht="57.6" customHeight="1" x14ac:dyDescent="0.25"/>
    <row r="824" customFormat="1" ht="22.95" customHeight="1" x14ac:dyDescent="0.25"/>
    <row r="825" customFormat="1" ht="22.95" customHeight="1" x14ac:dyDescent="0.25"/>
    <row r="826" customFormat="1" ht="22.95" customHeight="1" x14ac:dyDescent="0.25"/>
    <row r="827" customFormat="1" ht="22.95" customHeight="1" x14ac:dyDescent="0.25"/>
    <row r="828" customFormat="1" ht="22.95" customHeight="1" x14ac:dyDescent="0.25"/>
    <row r="829" customFormat="1" ht="22.95" customHeight="1" x14ac:dyDescent="0.25"/>
    <row r="830" customFormat="1" ht="22.95" customHeight="1" x14ac:dyDescent="0.25"/>
    <row r="831" customFormat="1" ht="22.95" customHeight="1" x14ac:dyDescent="0.25"/>
    <row r="832" customFormat="1" ht="22.95" customHeight="1" x14ac:dyDescent="0.25"/>
    <row r="833" customFormat="1" ht="22.95" customHeight="1" x14ac:dyDescent="0.25"/>
    <row r="834" customFormat="1" ht="22.95" customHeight="1" x14ac:dyDescent="0.25"/>
    <row r="835" customFormat="1" ht="22.95" customHeight="1" x14ac:dyDescent="0.25"/>
    <row r="836" customFormat="1" ht="22.95" customHeight="1" x14ac:dyDescent="0.25"/>
    <row r="837" customFormat="1" ht="22.95" customHeight="1" x14ac:dyDescent="0.25"/>
    <row r="838" customFormat="1" ht="22.95" customHeight="1" x14ac:dyDescent="0.25"/>
    <row r="839" customFormat="1" ht="22.95" customHeight="1" x14ac:dyDescent="0.25"/>
    <row r="840" customFormat="1" ht="22.95" customHeight="1" x14ac:dyDescent="0.25"/>
    <row r="841" customFormat="1" ht="22.95" customHeight="1" x14ac:dyDescent="0.25"/>
    <row r="842" customFormat="1" ht="22.95" customHeight="1" x14ac:dyDescent="0.25"/>
    <row r="843" customFormat="1" ht="22.95" customHeight="1" x14ac:dyDescent="0.25"/>
    <row r="844" customFormat="1" ht="22.95" customHeight="1" x14ac:dyDescent="0.25"/>
    <row r="845" customFormat="1" ht="22.95" customHeight="1" x14ac:dyDescent="0.25"/>
    <row r="846" customFormat="1" ht="22.95" customHeight="1" x14ac:dyDescent="0.25"/>
    <row r="847" customFormat="1" ht="22.95" customHeight="1" x14ac:dyDescent="0.25"/>
    <row r="848" customFormat="1" ht="22.95" customHeight="1" x14ac:dyDescent="0.25"/>
    <row r="849" customFormat="1" ht="22.95" customHeight="1" x14ac:dyDescent="0.25"/>
    <row r="850" customFormat="1" ht="22.95" customHeight="1" x14ac:dyDescent="0.25"/>
    <row r="851" customFormat="1" ht="22.95" customHeight="1" x14ac:dyDescent="0.25"/>
    <row r="852" customFormat="1" ht="22.95" customHeight="1" x14ac:dyDescent="0.25"/>
    <row r="853" customFormat="1" ht="22.95" customHeight="1" x14ac:dyDescent="0.25"/>
    <row r="854" customFormat="1" ht="22.95" customHeight="1" x14ac:dyDescent="0.25"/>
    <row r="855" customFormat="1" ht="22.95" customHeight="1" x14ac:dyDescent="0.25"/>
    <row r="856" customFormat="1" ht="22.95" customHeight="1" x14ac:dyDescent="0.25"/>
    <row r="857" customFormat="1" ht="22.95" customHeight="1" x14ac:dyDescent="0.25"/>
    <row r="858" customFormat="1" ht="22.95" customHeight="1" x14ac:dyDescent="0.25"/>
    <row r="859" customFormat="1" ht="22.95" customHeight="1" x14ac:dyDescent="0.25"/>
    <row r="860" customFormat="1" ht="22.95" customHeight="1" x14ac:dyDescent="0.25"/>
    <row r="861" customFormat="1" ht="22.95" customHeight="1" x14ac:dyDescent="0.25"/>
    <row r="862" customFormat="1" ht="22.95" customHeight="1" x14ac:dyDescent="0.25"/>
    <row r="863" customFormat="1" ht="22.95" customHeight="1" x14ac:dyDescent="0.25"/>
    <row r="864" customFormat="1" ht="22.95" customHeight="1" x14ac:dyDescent="0.25"/>
    <row r="865" customFormat="1" ht="13.2" customHeight="1" x14ac:dyDescent="0.25"/>
    <row r="866" customFormat="1" ht="13.2" customHeight="1" x14ac:dyDescent="0.25"/>
    <row r="867" customFormat="1" ht="13.2" customHeight="1" x14ac:dyDescent="0.25"/>
    <row r="868" customFormat="1" ht="13.2" customHeight="1" x14ac:dyDescent="0.25"/>
    <row r="869" customFormat="1" ht="13.2" customHeight="1" x14ac:dyDescent="0.25"/>
    <row r="870" customFormat="1" ht="13.2" customHeight="1" x14ac:dyDescent="0.25"/>
    <row r="871" customFormat="1" ht="13.2" customHeight="1" x14ac:dyDescent="0.25"/>
    <row r="872" customFormat="1" ht="13.2" customHeight="1" x14ac:dyDescent="0.25"/>
    <row r="873" customFormat="1" ht="13.2" customHeight="1" x14ac:dyDescent="0.25"/>
    <row r="874" customFormat="1" ht="13.2" customHeight="1" x14ac:dyDescent="0.25"/>
    <row r="875" customFormat="1" ht="13.2" customHeight="1" x14ac:dyDescent="0.25"/>
    <row r="876" customFormat="1" ht="13.2" customHeight="1" x14ac:dyDescent="0.25"/>
    <row r="877" customFormat="1" ht="13.2" customHeight="1" x14ac:dyDescent="0.25"/>
    <row r="878" customFormat="1" ht="13.2" customHeight="1" x14ac:dyDescent="0.25"/>
    <row r="879" customFormat="1" ht="13.2" customHeight="1" x14ac:dyDescent="0.25"/>
    <row r="880" customFormat="1" ht="13.2" customHeight="1" x14ac:dyDescent="0.25"/>
    <row r="881" customFormat="1" ht="13.2" customHeight="1" x14ac:dyDescent="0.25"/>
    <row r="882" customFormat="1" ht="13.2" customHeight="1" x14ac:dyDescent="0.25"/>
    <row r="883" customFormat="1" ht="13.2" customHeight="1" x14ac:dyDescent="0.25"/>
    <row r="884" customFormat="1" ht="13.2" customHeight="1" x14ac:dyDescent="0.25"/>
    <row r="885" customFormat="1" ht="13.2" customHeight="1" x14ac:dyDescent="0.25"/>
    <row r="886" customFormat="1" ht="13.2" customHeight="1" x14ac:dyDescent="0.25"/>
    <row r="887" customFormat="1" ht="13.2" customHeight="1" x14ac:dyDescent="0.25"/>
    <row r="888" customFormat="1" ht="13.2" customHeight="1" x14ac:dyDescent="0.25"/>
    <row r="889" customFormat="1" ht="13.2" customHeight="1" x14ac:dyDescent="0.25"/>
    <row r="890" customFormat="1" ht="13.2" customHeight="1" x14ac:dyDescent="0.25"/>
    <row r="891" customFormat="1" ht="13.2" customHeight="1" x14ac:dyDescent="0.25"/>
    <row r="892" customFormat="1" ht="13.2" customHeight="1" x14ac:dyDescent="0.25"/>
    <row r="893" customFormat="1" ht="13.2" customHeight="1" x14ac:dyDescent="0.25"/>
    <row r="894" customFormat="1" ht="13.2" customHeight="1" x14ac:dyDescent="0.25"/>
    <row r="895" customFormat="1" ht="13.2" customHeight="1" x14ac:dyDescent="0.25"/>
    <row r="896" customFormat="1" ht="13.2" customHeight="1" x14ac:dyDescent="0.25"/>
    <row r="897" customFormat="1" ht="13.2" customHeight="1" x14ac:dyDescent="0.25"/>
    <row r="898" customFormat="1" ht="13.2" customHeight="1" x14ac:dyDescent="0.25"/>
    <row r="899" customFormat="1" ht="13.2" customHeight="1" x14ac:dyDescent="0.25"/>
    <row r="900" customFormat="1" ht="13.2" customHeight="1" x14ac:dyDescent="0.25"/>
    <row r="901" customFormat="1" ht="13.2" customHeight="1" x14ac:dyDescent="0.25"/>
    <row r="902" customFormat="1" ht="13.2" customHeight="1" x14ac:dyDescent="0.25"/>
    <row r="903" customFormat="1" ht="13.2" customHeight="1" x14ac:dyDescent="0.25"/>
    <row r="904" customFormat="1" ht="13.2" customHeight="1" x14ac:dyDescent="0.25"/>
    <row r="905" customFormat="1" ht="13.2" customHeight="1" x14ac:dyDescent="0.25"/>
    <row r="906" customFormat="1" ht="13.2" customHeight="1" x14ac:dyDescent="0.25"/>
    <row r="907" customFormat="1" ht="13.2" customHeight="1" x14ac:dyDescent="0.25"/>
    <row r="908" customFormat="1" ht="13.2" customHeight="1" x14ac:dyDescent="0.25"/>
    <row r="909" customFormat="1" ht="13.2" customHeight="1" x14ac:dyDescent="0.25"/>
    <row r="910" customFormat="1" ht="13.2" customHeight="1" x14ac:dyDescent="0.25"/>
    <row r="911" customFormat="1" ht="13.2" customHeight="1" x14ac:dyDescent="0.25"/>
    <row r="912" customFormat="1" ht="13.2" customHeight="1" x14ac:dyDescent="0.25"/>
    <row r="913" customFormat="1" ht="13.2" customHeight="1" x14ac:dyDescent="0.25"/>
    <row r="914" customFormat="1" ht="13.2" customHeight="1" x14ac:dyDescent="0.25"/>
    <row r="915" customFormat="1" ht="13.2" customHeight="1" x14ac:dyDescent="0.25"/>
    <row r="916" customFormat="1" ht="13.2" customHeight="1" x14ac:dyDescent="0.25"/>
    <row r="917" customFormat="1" ht="13.2" customHeight="1" x14ac:dyDescent="0.25"/>
    <row r="918" customFormat="1" ht="13.2" customHeight="1" x14ac:dyDescent="0.25"/>
    <row r="919" customFormat="1" ht="13.2" customHeight="1" x14ac:dyDescent="0.25"/>
    <row r="920" customFormat="1" ht="13.2" customHeight="1" x14ac:dyDescent="0.25"/>
    <row r="921" customFormat="1" ht="13.2" customHeight="1" x14ac:dyDescent="0.25"/>
    <row r="922" customFormat="1" ht="13.2" customHeight="1" x14ac:dyDescent="0.25"/>
    <row r="923" customFormat="1" ht="13.2" customHeight="1" x14ac:dyDescent="0.25"/>
    <row r="924" customFormat="1" ht="13.2" customHeight="1" x14ac:dyDescent="0.25"/>
    <row r="925" customFormat="1" ht="13.2" customHeight="1" x14ac:dyDescent="0.25"/>
    <row r="926" customFormat="1" ht="13.2" customHeight="1" x14ac:dyDescent="0.25"/>
    <row r="927" customFormat="1" ht="13.2" customHeight="1" x14ac:dyDescent="0.25"/>
    <row r="928" customFormat="1" ht="13.2" customHeight="1" x14ac:dyDescent="0.25"/>
    <row r="929" customFormat="1" ht="13.2" customHeight="1" x14ac:dyDescent="0.25"/>
    <row r="930" customFormat="1" ht="13.2" customHeight="1" x14ac:dyDescent="0.25"/>
    <row r="931" customFormat="1" ht="13.2" customHeight="1" x14ac:dyDescent="0.25"/>
    <row r="932" customFormat="1" ht="13.2" customHeight="1" x14ac:dyDescent="0.25"/>
    <row r="933" customFormat="1" ht="13.2" customHeight="1" x14ac:dyDescent="0.25"/>
    <row r="934" customFormat="1" ht="13.2" customHeight="1" x14ac:dyDescent="0.25"/>
    <row r="935" customFormat="1" ht="13.2" customHeight="1" x14ac:dyDescent="0.25"/>
    <row r="936" customFormat="1" ht="13.2" customHeight="1" x14ac:dyDescent="0.25"/>
    <row r="937" customFormat="1" ht="13.2" customHeight="1" x14ac:dyDescent="0.25"/>
    <row r="938" customFormat="1" ht="13.2" customHeight="1" x14ac:dyDescent="0.25"/>
    <row r="939" customFormat="1" ht="13.2" customHeight="1" x14ac:dyDescent="0.25"/>
    <row r="940" customFormat="1" ht="13.2" customHeight="1" x14ac:dyDescent="0.25"/>
    <row r="941" customFormat="1" ht="13.2" customHeight="1" x14ac:dyDescent="0.25"/>
    <row r="942" customFormat="1" ht="13.2" customHeight="1" x14ac:dyDescent="0.25"/>
    <row r="943" customFormat="1" ht="13.2" customHeight="1" x14ac:dyDescent="0.25"/>
    <row r="944" customFormat="1" ht="13.2" customHeight="1" x14ac:dyDescent="0.25"/>
    <row r="945" customFormat="1" ht="13.2" customHeight="1" x14ac:dyDescent="0.25"/>
    <row r="946" customFormat="1" ht="13.2" customHeight="1" x14ac:dyDescent="0.25"/>
    <row r="947" customFormat="1" ht="13.2" customHeight="1" x14ac:dyDescent="0.25"/>
    <row r="948" customFormat="1" ht="13.2" customHeight="1" x14ac:dyDescent="0.25"/>
    <row r="949" customFormat="1" ht="13.2" customHeight="1" x14ac:dyDescent="0.25"/>
    <row r="950" customFormat="1" ht="13.2" customHeight="1" x14ac:dyDescent="0.25"/>
    <row r="951" customFormat="1" ht="13.2" customHeight="1" x14ac:dyDescent="0.25"/>
    <row r="952" customFormat="1" ht="13.2" customHeight="1" x14ac:dyDescent="0.25"/>
    <row r="953" customFormat="1" ht="13.2" customHeight="1" x14ac:dyDescent="0.25"/>
    <row r="954" customFormat="1" ht="13.2" customHeight="1" x14ac:dyDescent="0.25"/>
    <row r="955" customFormat="1" ht="13.2" customHeight="1" x14ac:dyDescent="0.25"/>
    <row r="956" customFormat="1" ht="13.2" customHeight="1" x14ac:dyDescent="0.25"/>
    <row r="957" customFormat="1" ht="13.2" customHeight="1" x14ac:dyDescent="0.25"/>
    <row r="958" customFormat="1" ht="13.2" customHeight="1" x14ac:dyDescent="0.25"/>
    <row r="959" customFormat="1" ht="13.2" customHeight="1" x14ac:dyDescent="0.25"/>
    <row r="960" customFormat="1" ht="13.2" customHeight="1" x14ac:dyDescent="0.25"/>
    <row r="961" customFormat="1" ht="13.2" customHeight="1" x14ac:dyDescent="0.25"/>
    <row r="962" customFormat="1" ht="13.2" customHeight="1" x14ac:dyDescent="0.25"/>
    <row r="963" customFormat="1" ht="13.2" customHeight="1" x14ac:dyDescent="0.25"/>
    <row r="964" customFormat="1" ht="13.2" customHeight="1" x14ac:dyDescent="0.25"/>
    <row r="965" customFormat="1" ht="13.2" customHeight="1" x14ac:dyDescent="0.25"/>
    <row r="966" customFormat="1" ht="13.2" customHeight="1" x14ac:dyDescent="0.25"/>
    <row r="967" customFormat="1" ht="13.2" customHeight="1" x14ac:dyDescent="0.25"/>
    <row r="968" customFormat="1" ht="13.2" customHeight="1" x14ac:dyDescent="0.25"/>
    <row r="969" customFormat="1" ht="13.2" customHeight="1" x14ac:dyDescent="0.25"/>
    <row r="970" customFormat="1" ht="13.2" customHeight="1" x14ac:dyDescent="0.25"/>
    <row r="971" customFormat="1" ht="13.2" customHeight="1" x14ac:dyDescent="0.25"/>
    <row r="972" customFormat="1" ht="13.2" customHeight="1" x14ac:dyDescent="0.25"/>
    <row r="973" customFormat="1" ht="13.2" customHeight="1" x14ac:dyDescent="0.25"/>
    <row r="974" customFormat="1" ht="13.2" customHeight="1" x14ac:dyDescent="0.25"/>
    <row r="975" customFormat="1" ht="13.2" customHeight="1" x14ac:dyDescent="0.25"/>
    <row r="976" customFormat="1" ht="13.2" customHeight="1" x14ac:dyDescent="0.25"/>
    <row r="977" customFormat="1" ht="13.2" customHeight="1" x14ac:dyDescent="0.25"/>
    <row r="978" customFormat="1" ht="13.2" customHeight="1" x14ac:dyDescent="0.25"/>
    <row r="979" customFormat="1" ht="13.2" customHeight="1" x14ac:dyDescent="0.25"/>
    <row r="980" customFormat="1" ht="13.2" customHeight="1" x14ac:dyDescent="0.25"/>
    <row r="981" customFormat="1" ht="13.2" customHeight="1" x14ac:dyDescent="0.25"/>
    <row r="982" customFormat="1" ht="13.2" customHeight="1" x14ac:dyDescent="0.25"/>
    <row r="983" customFormat="1" ht="13.2" customHeight="1" x14ac:dyDescent="0.25"/>
    <row r="984" customFormat="1" ht="13.2" customHeight="1" x14ac:dyDescent="0.25"/>
    <row r="985" customFormat="1" ht="13.2" customHeight="1" x14ac:dyDescent="0.25"/>
    <row r="986" customFormat="1" ht="13.2" customHeight="1" x14ac:dyDescent="0.25"/>
    <row r="987" customFormat="1" ht="13.2" customHeight="1" x14ac:dyDescent="0.25"/>
    <row r="988" customFormat="1" ht="13.2" customHeight="1" x14ac:dyDescent="0.25"/>
    <row r="989" customFormat="1" ht="13.2" customHeight="1" x14ac:dyDescent="0.25"/>
    <row r="990" customFormat="1" ht="13.2" customHeight="1" x14ac:dyDescent="0.25"/>
    <row r="991" customFormat="1" ht="13.2" customHeight="1" x14ac:dyDescent="0.25"/>
    <row r="992" customFormat="1" ht="13.2" customHeight="1" x14ac:dyDescent="0.25"/>
    <row r="993" customFormat="1" ht="13.2" customHeight="1" x14ac:dyDescent="0.25"/>
    <row r="994" customFormat="1" ht="13.2" customHeight="1" x14ac:dyDescent="0.25"/>
    <row r="995" customFormat="1" ht="13.2" customHeight="1" x14ac:dyDescent="0.25"/>
    <row r="996" customFormat="1" ht="13.2" customHeight="1" x14ac:dyDescent="0.25"/>
    <row r="997" customFormat="1" ht="13.2" customHeight="1" x14ac:dyDescent="0.25"/>
    <row r="998" customFormat="1" ht="13.2" customHeight="1" x14ac:dyDescent="0.25"/>
    <row r="999" customFormat="1" ht="13.2" customHeight="1" x14ac:dyDescent="0.25"/>
    <row r="1000" customFormat="1" ht="13.2" customHeight="1" x14ac:dyDescent="0.25"/>
    <row r="1001" customFormat="1" ht="13.2" customHeight="1" x14ac:dyDescent="0.25"/>
    <row r="1002" customFormat="1" ht="13.2" customHeight="1" x14ac:dyDescent="0.25"/>
    <row r="1003" customFormat="1" ht="13.2" customHeight="1" x14ac:dyDescent="0.25"/>
    <row r="1004" customFormat="1" ht="13.2" customHeight="1" x14ac:dyDescent="0.25"/>
    <row r="1005" customFormat="1" ht="13.2" customHeight="1" x14ac:dyDescent="0.25"/>
    <row r="1006" customFormat="1" ht="13.2" customHeight="1" x14ac:dyDescent="0.25"/>
    <row r="1007" customFormat="1" ht="13.2" customHeight="1" x14ac:dyDescent="0.25"/>
    <row r="1008" customFormat="1" ht="13.2" customHeight="1" x14ac:dyDescent="0.25"/>
    <row r="1009" spans="1:12" customFormat="1" ht="13.2" customHeight="1" x14ac:dyDescent="0.25"/>
    <row r="1010" spans="1:12" customFormat="1" ht="13.2" customHeight="1" x14ac:dyDescent="0.25"/>
    <row r="1011" spans="1:12" customFormat="1" ht="13.2" customHeight="1" x14ac:dyDescent="0.25"/>
    <row r="1012" spans="1:12" customFormat="1" ht="13.2" customHeight="1" x14ac:dyDescent="0.25"/>
    <row r="1013" spans="1:12" customFormat="1" ht="13.2" customHeight="1" x14ac:dyDescent="0.25"/>
    <row r="1014" spans="1:12" customFormat="1" ht="13.2" customHeight="1" x14ac:dyDescent="0.25"/>
    <row r="1015" spans="1:12" customFormat="1" ht="13.2" customHeight="1" x14ac:dyDescent="0.25"/>
    <row r="1016" spans="1:12" customFormat="1" ht="13.2" customHeight="1" x14ac:dyDescent="0.25"/>
    <row r="1017" spans="1:12" customFormat="1" ht="13.2" customHeight="1" x14ac:dyDescent="0.25"/>
    <row r="1018" spans="1:12" customFormat="1" ht="13.2" customHeight="1" x14ac:dyDescent="0.25"/>
    <row r="1019" spans="1:12" customFormat="1" ht="13.2" customHeight="1" x14ac:dyDescent="0.25"/>
    <row r="1020" spans="1:12" customFormat="1" ht="13.2" customHeight="1" x14ac:dyDescent="0.25"/>
    <row r="1021" spans="1:12" customFormat="1" ht="13.2" customHeight="1" x14ac:dyDescent="0.25"/>
    <row r="1022" spans="1:12" customFormat="1" ht="13.2" customHeight="1" x14ac:dyDescent="0.25"/>
    <row r="1023" spans="1:12" ht="13.2" customHeight="1" x14ac:dyDescent="0.25">
      <c r="A1023"/>
      <c r="B1023"/>
      <c r="C1023"/>
      <c r="D1023"/>
      <c r="E1023"/>
      <c r="F1023"/>
      <c r="G1023"/>
      <c r="H1023"/>
      <c r="I1023"/>
      <c r="J1023"/>
      <c r="K1023"/>
      <c r="L1023"/>
    </row>
    <row r="1024" spans="1:12" ht="13.2" customHeight="1" x14ac:dyDescent="0.25">
      <c r="A1024"/>
      <c r="B1024"/>
      <c r="C1024"/>
      <c r="D1024"/>
      <c r="E1024"/>
      <c r="F1024"/>
      <c r="G1024"/>
      <c r="H1024"/>
      <c r="I1024"/>
      <c r="J1024"/>
      <c r="K1024"/>
      <c r="L1024"/>
    </row>
    <row r="1025" spans="1:12" ht="13.2" customHeight="1" x14ac:dyDescent="0.25">
      <c r="A1025"/>
      <c r="B1025"/>
      <c r="C1025"/>
      <c r="D1025"/>
      <c r="E1025"/>
      <c r="F1025"/>
      <c r="G1025"/>
      <c r="H1025"/>
      <c r="I1025"/>
      <c r="J1025"/>
      <c r="K1025"/>
      <c r="L1025"/>
    </row>
    <row r="1026" spans="1:12" ht="13.2" customHeight="1" x14ac:dyDescent="0.25">
      <c r="A1026"/>
      <c r="B1026"/>
      <c r="C1026"/>
      <c r="D1026"/>
      <c r="E1026"/>
      <c r="F1026"/>
      <c r="G1026"/>
      <c r="H1026"/>
      <c r="I1026"/>
      <c r="J1026"/>
      <c r="K1026"/>
      <c r="L1026"/>
    </row>
    <row r="1027" spans="1:12" ht="13.2" customHeight="1" x14ac:dyDescent="0.25">
      <c r="A1027"/>
      <c r="B1027"/>
      <c r="C1027"/>
      <c r="D1027"/>
      <c r="E1027"/>
      <c r="F1027"/>
      <c r="G1027"/>
      <c r="H1027"/>
      <c r="I1027"/>
      <c r="J1027"/>
      <c r="K1027"/>
      <c r="L1027"/>
    </row>
    <row r="1028" spans="1:12" ht="13.2" customHeight="1" x14ac:dyDescent="0.25">
      <c r="A1028"/>
      <c r="B1028"/>
      <c r="C1028"/>
      <c r="D1028"/>
      <c r="E1028"/>
      <c r="F1028"/>
      <c r="G1028"/>
      <c r="H1028"/>
      <c r="I1028"/>
      <c r="J1028"/>
      <c r="K1028"/>
      <c r="L1028"/>
    </row>
    <row r="1029" spans="1:12" ht="13.2" customHeight="1" x14ac:dyDescent="0.25">
      <c r="A1029"/>
      <c r="B1029"/>
      <c r="C1029"/>
      <c r="D1029"/>
      <c r="E1029"/>
      <c r="F1029"/>
      <c r="G1029"/>
      <c r="H1029"/>
      <c r="I1029"/>
      <c r="J1029"/>
      <c r="K1029"/>
      <c r="L1029"/>
    </row>
    <row r="1030" spans="1:12" ht="13.2" customHeight="1" x14ac:dyDescent="0.25">
      <c r="A1030"/>
      <c r="B1030"/>
      <c r="C1030"/>
      <c r="D1030"/>
      <c r="E1030"/>
      <c r="F1030"/>
      <c r="G1030"/>
      <c r="H1030"/>
      <c r="I1030"/>
      <c r="J1030"/>
      <c r="K1030"/>
      <c r="L1030"/>
    </row>
    <row r="1031" spans="1:12" ht="13.2" customHeight="1" x14ac:dyDescent="0.25">
      <c r="A1031"/>
      <c r="B1031"/>
      <c r="C1031"/>
      <c r="D1031"/>
      <c r="E1031"/>
      <c r="F1031"/>
      <c r="G1031"/>
      <c r="H1031"/>
      <c r="I1031"/>
      <c r="J1031"/>
      <c r="K1031"/>
      <c r="L1031"/>
    </row>
    <row r="1032" spans="1:12" ht="13.2" customHeight="1" x14ac:dyDescent="0.25">
      <c r="A1032"/>
      <c r="B1032"/>
      <c r="C1032"/>
      <c r="D1032"/>
      <c r="E1032"/>
      <c r="F1032"/>
      <c r="G1032"/>
      <c r="H1032"/>
      <c r="I1032"/>
      <c r="J1032"/>
      <c r="K1032"/>
      <c r="L1032"/>
    </row>
    <row r="1033" spans="1:12" ht="13.2" customHeight="1" x14ac:dyDescent="0.25">
      <c r="A1033"/>
      <c r="B1033"/>
      <c r="C1033"/>
      <c r="D1033"/>
      <c r="E1033"/>
      <c r="F1033"/>
      <c r="G1033"/>
      <c r="H1033"/>
      <c r="I1033"/>
      <c r="J1033"/>
      <c r="K1033"/>
      <c r="L1033"/>
    </row>
    <row r="1034" spans="1:12" ht="13.2" customHeight="1" x14ac:dyDescent="0.25">
      <c r="A1034"/>
      <c r="B1034"/>
      <c r="C1034"/>
      <c r="D1034"/>
      <c r="E1034"/>
      <c r="F1034"/>
      <c r="G1034"/>
      <c r="H1034"/>
      <c r="I1034"/>
      <c r="J1034"/>
      <c r="K1034"/>
      <c r="L1034"/>
    </row>
    <row r="1035" spans="1:12" ht="13.2" customHeight="1" x14ac:dyDescent="0.25">
      <c r="A1035"/>
      <c r="B1035"/>
      <c r="C1035"/>
      <c r="D1035"/>
      <c r="E1035"/>
      <c r="F1035"/>
      <c r="G1035"/>
      <c r="H1035"/>
      <c r="I1035"/>
      <c r="J1035"/>
      <c r="K1035"/>
      <c r="L1035"/>
    </row>
    <row r="1036" spans="1:12" ht="13.2" customHeight="1" x14ac:dyDescent="0.25">
      <c r="A1036"/>
      <c r="B1036"/>
      <c r="C1036"/>
      <c r="D1036"/>
      <c r="E1036"/>
      <c r="F1036"/>
      <c r="G1036"/>
      <c r="H1036"/>
      <c r="I1036"/>
      <c r="J1036"/>
      <c r="K1036"/>
      <c r="L1036"/>
    </row>
    <row r="1037" spans="1:12" ht="13.2" customHeight="1" x14ac:dyDescent="0.25">
      <c r="A1037"/>
      <c r="B1037"/>
      <c r="C1037"/>
      <c r="D1037"/>
      <c r="E1037"/>
      <c r="F1037"/>
      <c r="G1037"/>
      <c r="H1037"/>
      <c r="I1037"/>
      <c r="J1037"/>
      <c r="K1037"/>
      <c r="L1037"/>
    </row>
    <row r="1038" spans="1:12" ht="13.2" customHeight="1" x14ac:dyDescent="0.25">
      <c r="A1038"/>
      <c r="B1038"/>
      <c r="C1038"/>
      <c r="D1038"/>
      <c r="E1038"/>
      <c r="F1038"/>
      <c r="G1038"/>
      <c r="H1038"/>
      <c r="I1038"/>
      <c r="J1038"/>
      <c r="K1038"/>
      <c r="L1038"/>
    </row>
    <row r="1039" spans="1:12" ht="13.2" customHeight="1" x14ac:dyDescent="0.25">
      <c r="A1039"/>
      <c r="B1039"/>
      <c r="C1039"/>
      <c r="D1039"/>
      <c r="E1039"/>
      <c r="F1039"/>
      <c r="G1039"/>
      <c r="H1039"/>
      <c r="I1039"/>
      <c r="J1039"/>
      <c r="K1039"/>
      <c r="L1039"/>
    </row>
    <row r="1040" spans="1:12" ht="13.2" customHeight="1" x14ac:dyDescent="0.25">
      <c r="A1040"/>
      <c r="B1040"/>
      <c r="C1040"/>
      <c r="D1040"/>
      <c r="E1040"/>
      <c r="F1040"/>
      <c r="G1040"/>
      <c r="H1040"/>
      <c r="I1040"/>
      <c r="J1040"/>
      <c r="K1040"/>
      <c r="L1040"/>
    </row>
    <row r="1041" spans="1:12" ht="13.2" customHeight="1" x14ac:dyDescent="0.25">
      <c r="A1041"/>
      <c r="B1041"/>
      <c r="C1041"/>
      <c r="D1041"/>
      <c r="E1041"/>
      <c r="F1041"/>
      <c r="G1041"/>
      <c r="H1041"/>
      <c r="I1041"/>
      <c r="J1041"/>
      <c r="K1041"/>
      <c r="L1041"/>
    </row>
    <row r="1042" spans="1:12" ht="13.2" customHeight="1" x14ac:dyDescent="0.25">
      <c r="A1042"/>
      <c r="B1042"/>
      <c r="C1042"/>
      <c r="D1042"/>
      <c r="E1042"/>
      <c r="F1042"/>
      <c r="G1042"/>
      <c r="H1042"/>
      <c r="I1042"/>
      <c r="J1042"/>
      <c r="K1042"/>
      <c r="L1042"/>
    </row>
    <row r="1043" spans="1:12" ht="13.2" customHeight="1" x14ac:dyDescent="0.25">
      <c r="A1043"/>
      <c r="B1043"/>
      <c r="C1043"/>
      <c r="D1043"/>
      <c r="E1043"/>
      <c r="F1043"/>
      <c r="G1043"/>
      <c r="H1043"/>
      <c r="I1043"/>
      <c r="J1043"/>
      <c r="K1043"/>
      <c r="L1043"/>
    </row>
    <row r="1044" spans="1:12" ht="13.2" customHeight="1" x14ac:dyDescent="0.25">
      <c r="A1044"/>
      <c r="B1044"/>
      <c r="C1044"/>
      <c r="D1044"/>
      <c r="E1044"/>
      <c r="F1044"/>
      <c r="G1044"/>
      <c r="H1044"/>
      <c r="I1044"/>
      <c r="J1044"/>
      <c r="K1044"/>
      <c r="L1044"/>
    </row>
    <row r="1045" spans="1:12" ht="13.2" customHeight="1" x14ac:dyDescent="0.25">
      <c r="A1045"/>
      <c r="B1045"/>
      <c r="C1045"/>
      <c r="D1045"/>
      <c r="E1045"/>
      <c r="F1045"/>
      <c r="G1045"/>
      <c r="H1045"/>
      <c r="I1045"/>
      <c r="J1045"/>
      <c r="K1045"/>
      <c r="L1045"/>
    </row>
    <row r="1046" spans="1:12" ht="13.2" customHeight="1" x14ac:dyDescent="0.25">
      <c r="A1046"/>
      <c r="B1046"/>
      <c r="C1046"/>
      <c r="D1046"/>
      <c r="E1046"/>
      <c r="F1046"/>
      <c r="G1046"/>
      <c r="H1046"/>
      <c r="I1046"/>
      <c r="J1046"/>
      <c r="K1046"/>
      <c r="L1046"/>
    </row>
    <row r="1047" spans="1:12" ht="13.2" customHeight="1" x14ac:dyDescent="0.25">
      <c r="A1047"/>
      <c r="B1047"/>
      <c r="C1047"/>
      <c r="D1047"/>
      <c r="E1047"/>
      <c r="F1047"/>
      <c r="G1047"/>
      <c r="H1047"/>
      <c r="I1047"/>
      <c r="J1047"/>
      <c r="K1047"/>
      <c r="L1047"/>
    </row>
    <row r="1048" spans="1:12" ht="13.2" customHeight="1" x14ac:dyDescent="0.25">
      <c r="A1048"/>
      <c r="B1048"/>
      <c r="C1048"/>
      <c r="D1048"/>
      <c r="E1048"/>
      <c r="F1048"/>
      <c r="G1048"/>
      <c r="H1048"/>
      <c r="I1048"/>
      <c r="J1048"/>
      <c r="K1048"/>
      <c r="L1048"/>
    </row>
    <row r="1049" spans="1:12" ht="13.2" customHeight="1" x14ac:dyDescent="0.25">
      <c r="A1049"/>
      <c r="B1049"/>
      <c r="C1049"/>
      <c r="D1049"/>
      <c r="E1049"/>
      <c r="F1049"/>
      <c r="G1049"/>
      <c r="H1049"/>
      <c r="I1049"/>
      <c r="J1049"/>
      <c r="K1049"/>
      <c r="L1049"/>
    </row>
    <row r="1050" spans="1:12" ht="13.2" customHeight="1" x14ac:dyDescent="0.25">
      <c r="A1050"/>
      <c r="B1050"/>
      <c r="C1050"/>
      <c r="D1050"/>
      <c r="E1050"/>
      <c r="F1050"/>
      <c r="G1050"/>
      <c r="H1050"/>
      <c r="I1050"/>
      <c r="J1050"/>
      <c r="K1050"/>
      <c r="L1050"/>
    </row>
    <row r="1051" spans="1:12" ht="13.2" customHeight="1" x14ac:dyDescent="0.25">
      <c r="A1051"/>
      <c r="B1051"/>
      <c r="C1051"/>
      <c r="D1051"/>
      <c r="E1051"/>
      <c r="F1051"/>
      <c r="G1051"/>
      <c r="H1051"/>
      <c r="I1051"/>
      <c r="J1051"/>
      <c r="K1051"/>
      <c r="L1051"/>
    </row>
    <row r="1052" spans="1:12" ht="13.2" customHeight="1" x14ac:dyDescent="0.25">
      <c r="A1052"/>
      <c r="B1052"/>
      <c r="C1052"/>
      <c r="D1052"/>
      <c r="E1052"/>
      <c r="F1052"/>
      <c r="G1052"/>
      <c r="H1052"/>
      <c r="I1052"/>
      <c r="J1052"/>
      <c r="K1052"/>
      <c r="L1052"/>
    </row>
    <row r="1053" spans="1:12" ht="13.2" customHeight="1" x14ac:dyDescent="0.25">
      <c r="A1053"/>
      <c r="B1053"/>
      <c r="C1053"/>
      <c r="D1053"/>
      <c r="E1053"/>
      <c r="F1053"/>
      <c r="G1053"/>
      <c r="H1053"/>
      <c r="I1053"/>
      <c r="J1053"/>
      <c r="K1053"/>
      <c r="L1053"/>
    </row>
    <row r="1054" spans="1:12" ht="13.2" customHeight="1" x14ac:dyDescent="0.25">
      <c r="A1054"/>
      <c r="B1054"/>
      <c r="C1054"/>
      <c r="D1054"/>
      <c r="E1054"/>
      <c r="F1054"/>
      <c r="G1054"/>
      <c r="H1054"/>
      <c r="I1054"/>
      <c r="J1054"/>
      <c r="K1054"/>
      <c r="L1054"/>
    </row>
    <row r="1055" spans="1:12" ht="13.2" customHeight="1" x14ac:dyDescent="0.25">
      <c r="A1055"/>
      <c r="B1055"/>
      <c r="C1055"/>
      <c r="D1055"/>
      <c r="E1055"/>
      <c r="F1055"/>
      <c r="G1055"/>
      <c r="H1055"/>
      <c r="I1055"/>
      <c r="J1055"/>
      <c r="K1055"/>
      <c r="L1055"/>
    </row>
    <row r="1056" spans="1:12" ht="13.2" customHeight="1" x14ac:dyDescent="0.25">
      <c r="A1056"/>
      <c r="B1056"/>
      <c r="C1056"/>
      <c r="D1056"/>
      <c r="E1056"/>
      <c r="F1056"/>
      <c r="G1056"/>
      <c r="H1056"/>
      <c r="I1056"/>
      <c r="J1056"/>
      <c r="K1056"/>
      <c r="L1056"/>
    </row>
    <row r="1057" spans="1:12" ht="13.2" customHeight="1" x14ac:dyDescent="0.25">
      <c r="A1057"/>
      <c r="B1057"/>
      <c r="C1057"/>
      <c r="D1057"/>
      <c r="E1057"/>
      <c r="F1057"/>
      <c r="G1057"/>
      <c r="H1057"/>
      <c r="I1057"/>
      <c r="J1057"/>
      <c r="K1057"/>
      <c r="L1057"/>
    </row>
    <row r="1058" spans="1:12" ht="13.2" customHeight="1" x14ac:dyDescent="0.25">
      <c r="A1058"/>
      <c r="B1058"/>
      <c r="C1058"/>
      <c r="D1058"/>
      <c r="E1058"/>
      <c r="F1058"/>
      <c r="G1058"/>
      <c r="H1058"/>
      <c r="I1058"/>
      <c r="J1058"/>
      <c r="K1058"/>
      <c r="L1058"/>
    </row>
    <row r="1059" spans="1:12" ht="13.2" customHeight="1" x14ac:dyDescent="0.25">
      <c r="A1059"/>
      <c r="B1059"/>
      <c r="C1059"/>
      <c r="D1059"/>
      <c r="E1059"/>
      <c r="F1059"/>
      <c r="G1059"/>
      <c r="H1059"/>
      <c r="I1059"/>
      <c r="J1059"/>
      <c r="K1059"/>
      <c r="L1059"/>
    </row>
    <row r="1060" spans="1:12" ht="13.2" customHeight="1" x14ac:dyDescent="0.25">
      <c r="A1060"/>
      <c r="B1060"/>
      <c r="C1060"/>
      <c r="D1060"/>
      <c r="E1060"/>
      <c r="F1060"/>
      <c r="G1060"/>
      <c r="H1060"/>
      <c r="I1060"/>
      <c r="J1060"/>
      <c r="K1060"/>
      <c r="L1060"/>
    </row>
    <row r="1061" spans="1:12" ht="13.2" customHeight="1" x14ac:dyDescent="0.25">
      <c r="A1061"/>
      <c r="B1061"/>
      <c r="C1061"/>
      <c r="D1061"/>
      <c r="E1061"/>
      <c r="F1061"/>
      <c r="G1061"/>
      <c r="H1061"/>
      <c r="I1061"/>
      <c r="J1061"/>
      <c r="K1061"/>
      <c r="L1061"/>
    </row>
    <row r="1062" spans="1:12" ht="13.2" customHeight="1" x14ac:dyDescent="0.25">
      <c r="A1062"/>
      <c r="B1062"/>
      <c r="C1062"/>
      <c r="D1062"/>
      <c r="E1062"/>
      <c r="F1062"/>
      <c r="G1062"/>
      <c r="H1062"/>
      <c r="I1062"/>
      <c r="J1062"/>
      <c r="K1062"/>
      <c r="L1062"/>
    </row>
    <row r="1063" spans="1:12" ht="13.2" customHeight="1" x14ac:dyDescent="0.25">
      <c r="A1063"/>
      <c r="B1063"/>
      <c r="C1063"/>
      <c r="D1063"/>
      <c r="E1063"/>
      <c r="F1063"/>
      <c r="G1063"/>
      <c r="H1063"/>
      <c r="I1063"/>
      <c r="J1063"/>
      <c r="K1063"/>
      <c r="L1063"/>
    </row>
    <row r="1064" spans="1:12" ht="13.2" customHeight="1" x14ac:dyDescent="0.25">
      <c r="A1064"/>
      <c r="B1064"/>
      <c r="C1064"/>
      <c r="D1064"/>
      <c r="E1064"/>
      <c r="F1064"/>
      <c r="G1064"/>
      <c r="H1064"/>
      <c r="I1064"/>
      <c r="J1064"/>
      <c r="K1064"/>
      <c r="L1064"/>
    </row>
    <row r="1065" spans="1:12" ht="13.2" customHeight="1" x14ac:dyDescent="0.25">
      <c r="A1065"/>
      <c r="B1065"/>
      <c r="C1065"/>
      <c r="D1065"/>
      <c r="E1065"/>
      <c r="F1065"/>
      <c r="G1065"/>
      <c r="H1065"/>
      <c r="I1065"/>
      <c r="J1065"/>
      <c r="K1065"/>
      <c r="L1065"/>
    </row>
    <row r="1066" spans="1:12" ht="13.2" customHeight="1" x14ac:dyDescent="0.25">
      <c r="A1066"/>
      <c r="B1066"/>
      <c r="C1066"/>
      <c r="D1066"/>
      <c r="E1066"/>
      <c r="F1066"/>
      <c r="G1066"/>
      <c r="H1066"/>
      <c r="I1066"/>
      <c r="J1066"/>
      <c r="K1066"/>
      <c r="L1066"/>
    </row>
    <row r="1067" spans="1:12" ht="13.2" customHeight="1" x14ac:dyDescent="0.25">
      <c r="A1067"/>
      <c r="B1067"/>
      <c r="C1067"/>
      <c r="D1067"/>
      <c r="E1067"/>
      <c r="F1067"/>
      <c r="G1067"/>
      <c r="H1067"/>
      <c r="I1067"/>
      <c r="J1067"/>
      <c r="K1067"/>
      <c r="L1067"/>
    </row>
    <row r="1068" spans="1:12" ht="13.2" customHeight="1" x14ac:dyDescent="0.25">
      <c r="A1068"/>
      <c r="B1068"/>
      <c r="C1068"/>
      <c r="D1068"/>
      <c r="E1068"/>
      <c r="F1068"/>
      <c r="G1068"/>
      <c r="H1068"/>
      <c r="I1068"/>
      <c r="J1068"/>
      <c r="K1068"/>
      <c r="L1068"/>
    </row>
    <row r="1069" spans="1:12" ht="13.2" customHeight="1" x14ac:dyDescent="0.25">
      <c r="A1069"/>
      <c r="B1069"/>
      <c r="C1069"/>
      <c r="D1069"/>
      <c r="E1069"/>
      <c r="F1069"/>
      <c r="G1069"/>
      <c r="H1069"/>
      <c r="I1069"/>
      <c r="J1069"/>
      <c r="K1069"/>
      <c r="L1069"/>
    </row>
    <row r="1070" spans="1:12" ht="13.2" customHeight="1" x14ac:dyDescent="0.25">
      <c r="A1070"/>
      <c r="B1070"/>
      <c r="C1070"/>
      <c r="D1070"/>
      <c r="E1070"/>
      <c r="F1070"/>
      <c r="G1070"/>
      <c r="H1070"/>
      <c r="I1070"/>
      <c r="J1070"/>
      <c r="K1070"/>
      <c r="L1070"/>
    </row>
    <row r="1071" spans="1:12" ht="13.2" customHeight="1" x14ac:dyDescent="0.25">
      <c r="A1071"/>
      <c r="B1071"/>
      <c r="C1071"/>
      <c r="D1071"/>
      <c r="E1071"/>
      <c r="F1071"/>
      <c r="G1071"/>
      <c r="H1071"/>
      <c r="I1071"/>
      <c r="J1071"/>
      <c r="K1071"/>
      <c r="L1071"/>
    </row>
    <row r="1072" spans="1:12" ht="13.2" customHeight="1" x14ac:dyDescent="0.25">
      <c r="A1072"/>
      <c r="B1072"/>
      <c r="C1072"/>
      <c r="D1072"/>
      <c r="E1072"/>
      <c r="F1072"/>
      <c r="G1072"/>
      <c r="H1072"/>
      <c r="I1072"/>
      <c r="J1072"/>
      <c r="K1072"/>
      <c r="L1072"/>
    </row>
    <row r="1073" spans="1:12" ht="13.2" customHeight="1" x14ac:dyDescent="0.25">
      <c r="A1073"/>
      <c r="B1073"/>
      <c r="C1073"/>
      <c r="D1073"/>
      <c r="E1073"/>
      <c r="F1073"/>
      <c r="G1073"/>
      <c r="H1073"/>
      <c r="I1073"/>
      <c r="J1073"/>
      <c r="K1073"/>
      <c r="L1073"/>
    </row>
    <row r="1074" spans="1:12" ht="13.2" customHeight="1" x14ac:dyDescent="0.25">
      <c r="A1074"/>
      <c r="B1074"/>
      <c r="C1074"/>
      <c r="D1074"/>
      <c r="E1074"/>
      <c r="F1074"/>
      <c r="G1074"/>
      <c r="H1074"/>
      <c r="I1074"/>
      <c r="J1074"/>
      <c r="K1074"/>
      <c r="L1074"/>
    </row>
    <row r="1075" spans="1:12" ht="13.2" customHeight="1" x14ac:dyDescent="0.25">
      <c r="A1075"/>
      <c r="B1075"/>
      <c r="C1075"/>
      <c r="D1075"/>
      <c r="E1075"/>
      <c r="F1075"/>
      <c r="G1075"/>
      <c r="H1075"/>
      <c r="I1075"/>
      <c r="J1075"/>
      <c r="K1075"/>
      <c r="L1075"/>
    </row>
    <row r="1076" spans="1:12" ht="13.2" customHeight="1" x14ac:dyDescent="0.25">
      <c r="A1076"/>
      <c r="B1076"/>
      <c r="C1076"/>
      <c r="D1076"/>
      <c r="E1076"/>
      <c r="F1076"/>
      <c r="G1076"/>
      <c r="H1076"/>
      <c r="I1076"/>
      <c r="J1076"/>
      <c r="K1076"/>
      <c r="L1076"/>
    </row>
    <row r="1077" spans="1:12" ht="13.2" customHeight="1" x14ac:dyDescent="0.25">
      <c r="A1077"/>
      <c r="B1077"/>
      <c r="C1077"/>
      <c r="D1077"/>
      <c r="E1077"/>
      <c r="F1077"/>
      <c r="G1077"/>
      <c r="H1077"/>
      <c r="I1077"/>
      <c r="J1077"/>
      <c r="K1077"/>
      <c r="L1077"/>
    </row>
    <row r="1078" spans="1:12" ht="13.2" customHeight="1" x14ac:dyDescent="0.25">
      <c r="A1078"/>
      <c r="B1078"/>
      <c r="C1078"/>
      <c r="D1078"/>
      <c r="E1078"/>
      <c r="F1078"/>
      <c r="G1078"/>
      <c r="H1078"/>
      <c r="I1078"/>
      <c r="J1078"/>
      <c r="K1078"/>
      <c r="L1078"/>
    </row>
    <row r="1079" spans="1:12" ht="13.2" customHeight="1" x14ac:dyDescent="0.25">
      <c r="A1079"/>
      <c r="B1079"/>
      <c r="C1079"/>
      <c r="D1079"/>
      <c r="E1079"/>
      <c r="F1079"/>
      <c r="G1079"/>
      <c r="H1079"/>
      <c r="I1079"/>
      <c r="J1079"/>
      <c r="K1079"/>
      <c r="L1079"/>
    </row>
    <row r="1080" spans="1:12" ht="13.2" customHeight="1" x14ac:dyDescent="0.25">
      <c r="A1080"/>
      <c r="B1080"/>
      <c r="C1080"/>
      <c r="D1080"/>
      <c r="E1080"/>
      <c r="F1080"/>
      <c r="G1080"/>
      <c r="H1080"/>
      <c r="I1080"/>
      <c r="J1080"/>
      <c r="K1080"/>
      <c r="L1080"/>
    </row>
    <row r="1081" spans="1:12" ht="13.2" customHeight="1" x14ac:dyDescent="0.25">
      <c r="A1081"/>
      <c r="B1081"/>
      <c r="C1081"/>
      <c r="D1081"/>
      <c r="E1081"/>
      <c r="F1081"/>
      <c r="G1081"/>
      <c r="H1081"/>
      <c r="I1081"/>
      <c r="J1081"/>
      <c r="K1081"/>
      <c r="L1081"/>
    </row>
    <row r="1082" spans="1:12" ht="13.2" customHeight="1" x14ac:dyDescent="0.25">
      <c r="A1082"/>
      <c r="B1082"/>
      <c r="C1082"/>
      <c r="D1082"/>
      <c r="E1082"/>
      <c r="F1082"/>
      <c r="G1082"/>
      <c r="H1082"/>
      <c r="I1082"/>
      <c r="J1082"/>
      <c r="K1082"/>
      <c r="L1082"/>
    </row>
    <row r="1083" spans="1:12" ht="13.2" customHeight="1" x14ac:dyDescent="0.25">
      <c r="A1083"/>
      <c r="B1083"/>
      <c r="C1083"/>
      <c r="D1083"/>
      <c r="E1083"/>
      <c r="F1083"/>
      <c r="G1083"/>
      <c r="H1083"/>
      <c r="I1083"/>
      <c r="J1083"/>
      <c r="K1083"/>
      <c r="L1083"/>
    </row>
    <row r="1084" spans="1:12" ht="13.2" customHeight="1" x14ac:dyDescent="0.25">
      <c r="A1084"/>
      <c r="B1084"/>
      <c r="C1084"/>
      <c r="D1084"/>
      <c r="E1084"/>
      <c r="F1084"/>
      <c r="G1084"/>
      <c r="H1084"/>
      <c r="I1084"/>
      <c r="J1084"/>
      <c r="K1084"/>
      <c r="L1084"/>
    </row>
    <row r="1085" spans="1:12" ht="13.2" customHeight="1" x14ac:dyDescent="0.25">
      <c r="A1085"/>
      <c r="B1085"/>
      <c r="C1085"/>
      <c r="D1085"/>
      <c r="E1085"/>
      <c r="F1085"/>
      <c r="G1085"/>
      <c r="H1085"/>
      <c r="I1085"/>
      <c r="J1085"/>
      <c r="K1085"/>
      <c r="L1085"/>
    </row>
    <row r="1086" spans="1:12" ht="13.2" customHeight="1" x14ac:dyDescent="0.25">
      <c r="A1086"/>
      <c r="B1086"/>
      <c r="C1086"/>
      <c r="D1086"/>
      <c r="E1086"/>
      <c r="F1086"/>
      <c r="G1086"/>
      <c r="H1086"/>
      <c r="I1086"/>
      <c r="J1086"/>
      <c r="K1086"/>
      <c r="L1086"/>
    </row>
    <row r="1087" spans="1:12" ht="13.2" customHeight="1" x14ac:dyDescent="0.25">
      <c r="A1087"/>
      <c r="B1087"/>
      <c r="C1087"/>
      <c r="D1087"/>
      <c r="E1087"/>
      <c r="F1087"/>
      <c r="G1087"/>
      <c r="H1087"/>
      <c r="I1087"/>
      <c r="J1087"/>
      <c r="K1087"/>
      <c r="L1087"/>
    </row>
    <row r="1088" spans="1:12" ht="13.2" customHeight="1" x14ac:dyDescent="0.25">
      <c r="A1088"/>
      <c r="B1088"/>
      <c r="C1088"/>
      <c r="D1088"/>
      <c r="E1088"/>
      <c r="F1088"/>
      <c r="G1088"/>
      <c r="H1088"/>
      <c r="I1088"/>
      <c r="J1088"/>
      <c r="K1088"/>
      <c r="L1088"/>
    </row>
    <row r="1089" spans="1:12" ht="13.2" customHeight="1" x14ac:dyDescent="0.25">
      <c r="A1089"/>
      <c r="B1089"/>
      <c r="C1089"/>
      <c r="D1089"/>
      <c r="E1089"/>
      <c r="F1089"/>
      <c r="G1089"/>
      <c r="H1089"/>
      <c r="I1089"/>
      <c r="J1089"/>
      <c r="K1089"/>
      <c r="L1089"/>
    </row>
    <row r="1090" spans="1:12" ht="13.2" customHeight="1" x14ac:dyDescent="0.25">
      <c r="A1090"/>
      <c r="B1090"/>
      <c r="C1090"/>
      <c r="D1090"/>
      <c r="E1090"/>
      <c r="F1090"/>
      <c r="G1090"/>
      <c r="H1090"/>
      <c r="I1090"/>
      <c r="J1090"/>
      <c r="K1090"/>
      <c r="L1090"/>
    </row>
    <row r="1091" spans="1:12" ht="13.2" customHeight="1" x14ac:dyDescent="0.25">
      <c r="A1091"/>
      <c r="B1091"/>
      <c r="C1091"/>
      <c r="D1091"/>
      <c r="E1091"/>
      <c r="F1091"/>
      <c r="G1091"/>
      <c r="H1091"/>
      <c r="I1091"/>
      <c r="J1091"/>
      <c r="K1091"/>
      <c r="L1091"/>
    </row>
    <row r="1092" spans="1:12" ht="13.2" customHeight="1" x14ac:dyDescent="0.25">
      <c r="A1092"/>
      <c r="B1092"/>
      <c r="C1092"/>
      <c r="D1092"/>
      <c r="E1092"/>
      <c r="F1092"/>
      <c r="G1092"/>
      <c r="H1092"/>
      <c r="I1092"/>
      <c r="J1092"/>
      <c r="K1092"/>
      <c r="L1092"/>
    </row>
    <row r="1093" spans="1:12" ht="13.2" customHeight="1" x14ac:dyDescent="0.25">
      <c r="A1093"/>
      <c r="B1093"/>
      <c r="C1093"/>
      <c r="D1093"/>
      <c r="E1093"/>
      <c r="F1093"/>
      <c r="G1093"/>
      <c r="H1093"/>
      <c r="I1093"/>
      <c r="J1093"/>
      <c r="K1093"/>
      <c r="L1093"/>
    </row>
    <row r="1094" spans="1:12" ht="13.2" customHeight="1" x14ac:dyDescent="0.25">
      <c r="A1094"/>
      <c r="B1094"/>
      <c r="C1094"/>
      <c r="D1094"/>
      <c r="E1094"/>
      <c r="F1094"/>
      <c r="G1094"/>
      <c r="H1094"/>
      <c r="I1094"/>
      <c r="J1094"/>
      <c r="K1094"/>
      <c r="L1094"/>
    </row>
    <row r="1095" spans="1:12" ht="13.2" customHeight="1" x14ac:dyDescent="0.25">
      <c r="A1095"/>
      <c r="B1095"/>
      <c r="C1095"/>
      <c r="D1095"/>
      <c r="E1095"/>
      <c r="F1095"/>
      <c r="G1095"/>
      <c r="H1095"/>
      <c r="I1095"/>
      <c r="J1095"/>
      <c r="K1095"/>
      <c r="L1095"/>
    </row>
    <row r="1096" spans="1:12" ht="13.2" customHeight="1" x14ac:dyDescent="0.25">
      <c r="A1096"/>
      <c r="B1096"/>
      <c r="C1096"/>
      <c r="D1096"/>
      <c r="E1096"/>
      <c r="F1096"/>
      <c r="G1096"/>
      <c r="H1096"/>
      <c r="I1096"/>
      <c r="J1096"/>
      <c r="K1096"/>
      <c r="L1096"/>
    </row>
    <row r="1097" spans="1:12" ht="13.2" customHeight="1" x14ac:dyDescent="0.25">
      <c r="A1097"/>
      <c r="B1097"/>
      <c r="C1097"/>
      <c r="D1097"/>
      <c r="E1097"/>
      <c r="F1097"/>
      <c r="G1097"/>
      <c r="H1097"/>
      <c r="I1097"/>
      <c r="J1097"/>
      <c r="K1097"/>
      <c r="L1097"/>
    </row>
    <row r="1098" spans="1:12" ht="13.2" customHeight="1" x14ac:dyDescent="0.25">
      <c r="A1098"/>
      <c r="B1098"/>
      <c r="C1098"/>
      <c r="D1098"/>
      <c r="E1098"/>
      <c r="F1098"/>
      <c r="G1098"/>
      <c r="H1098"/>
      <c r="I1098"/>
      <c r="J1098"/>
      <c r="K1098"/>
      <c r="L1098"/>
    </row>
    <row r="1099" spans="1:12" ht="13.2" customHeight="1" x14ac:dyDescent="0.25">
      <c r="A1099"/>
      <c r="B1099"/>
      <c r="C1099"/>
      <c r="D1099"/>
      <c r="E1099"/>
      <c r="F1099"/>
      <c r="G1099"/>
      <c r="H1099"/>
      <c r="I1099"/>
      <c r="J1099"/>
      <c r="K1099"/>
      <c r="L1099"/>
    </row>
    <row r="1100" spans="1:12" ht="13.2" customHeight="1" x14ac:dyDescent="0.25">
      <c r="A1100"/>
      <c r="B1100"/>
      <c r="C1100"/>
      <c r="D1100"/>
      <c r="E1100"/>
      <c r="F1100"/>
      <c r="G1100"/>
      <c r="H1100"/>
      <c r="I1100"/>
      <c r="J1100"/>
      <c r="K1100"/>
      <c r="L1100"/>
    </row>
    <row r="1101" spans="1:12" ht="13.2" customHeight="1" x14ac:dyDescent="0.25">
      <c r="A1101"/>
      <c r="B1101"/>
      <c r="C1101"/>
      <c r="D1101"/>
      <c r="E1101"/>
      <c r="F1101"/>
      <c r="G1101"/>
      <c r="H1101"/>
      <c r="I1101"/>
      <c r="J1101"/>
      <c r="K1101"/>
      <c r="L1101"/>
    </row>
    <row r="1102" spans="1:12" ht="13.2" customHeight="1" x14ac:dyDescent="0.25">
      <c r="A1102"/>
      <c r="B1102"/>
      <c r="C1102"/>
      <c r="D1102"/>
      <c r="E1102"/>
      <c r="F1102"/>
      <c r="G1102"/>
      <c r="H1102"/>
      <c r="I1102"/>
      <c r="J1102"/>
      <c r="K1102"/>
      <c r="L1102"/>
    </row>
    <row r="1103" spans="1:12" ht="13.2" customHeight="1" x14ac:dyDescent="0.25">
      <c r="A1103"/>
      <c r="B1103"/>
      <c r="C1103"/>
      <c r="D1103"/>
      <c r="E1103"/>
      <c r="F1103"/>
      <c r="G1103"/>
      <c r="H1103"/>
      <c r="I1103"/>
      <c r="J1103"/>
      <c r="K1103"/>
      <c r="L1103"/>
    </row>
    <row r="1104" spans="1:12" ht="13.2" customHeight="1" x14ac:dyDescent="0.25">
      <c r="A1104"/>
      <c r="B1104"/>
      <c r="C1104"/>
      <c r="D1104"/>
      <c r="E1104"/>
      <c r="F1104"/>
      <c r="G1104"/>
      <c r="H1104"/>
      <c r="I1104"/>
      <c r="J1104"/>
      <c r="K1104"/>
      <c r="L1104"/>
    </row>
    <row r="1105" spans="1:12" ht="13.2" customHeight="1" x14ac:dyDescent="0.25">
      <c r="A1105"/>
      <c r="B1105"/>
      <c r="C1105"/>
      <c r="D1105"/>
      <c r="E1105"/>
      <c r="F1105"/>
      <c r="G1105"/>
      <c r="H1105"/>
      <c r="I1105"/>
      <c r="J1105"/>
      <c r="K1105"/>
      <c r="L1105"/>
    </row>
    <row r="1106" spans="1:12" ht="13.2" customHeight="1" x14ac:dyDescent="0.25">
      <c r="A1106"/>
      <c r="B1106"/>
      <c r="C1106"/>
      <c r="D1106"/>
      <c r="E1106"/>
      <c r="F1106"/>
      <c r="G1106"/>
      <c r="H1106"/>
      <c r="I1106"/>
      <c r="J1106"/>
      <c r="K1106"/>
      <c r="L1106"/>
    </row>
    <row r="1107" spans="1:12" ht="13.2" customHeight="1" x14ac:dyDescent="0.25">
      <c r="A1107"/>
      <c r="B1107"/>
      <c r="C1107"/>
      <c r="D1107"/>
      <c r="E1107"/>
      <c r="F1107"/>
      <c r="G1107"/>
      <c r="H1107"/>
      <c r="I1107"/>
      <c r="J1107"/>
      <c r="K1107"/>
      <c r="L1107"/>
    </row>
    <row r="1108" spans="1:12" ht="13.2" customHeight="1" x14ac:dyDescent="0.25">
      <c r="A1108"/>
      <c r="B1108"/>
      <c r="C1108"/>
      <c r="D1108"/>
      <c r="E1108"/>
      <c r="F1108"/>
      <c r="G1108"/>
      <c r="H1108"/>
      <c r="I1108"/>
      <c r="J1108"/>
      <c r="K1108"/>
      <c r="L1108"/>
    </row>
    <row r="1109" spans="1:12" ht="13.2" customHeight="1" x14ac:dyDescent="0.25">
      <c r="A1109"/>
      <c r="B1109"/>
      <c r="C1109"/>
      <c r="D1109"/>
      <c r="E1109"/>
      <c r="F1109"/>
      <c r="G1109"/>
      <c r="H1109"/>
      <c r="I1109"/>
      <c r="J1109"/>
      <c r="K1109"/>
      <c r="L1109"/>
    </row>
    <row r="1110" spans="1:12" ht="13.2" customHeight="1" x14ac:dyDescent="0.25">
      <c r="A1110"/>
      <c r="B1110"/>
      <c r="C1110"/>
      <c r="D1110"/>
      <c r="E1110"/>
      <c r="F1110"/>
      <c r="G1110"/>
      <c r="H1110"/>
      <c r="I1110"/>
      <c r="J1110"/>
      <c r="K1110"/>
      <c r="L1110"/>
    </row>
    <row r="1111" spans="1:12" ht="13.2" customHeight="1" x14ac:dyDescent="0.25">
      <c r="A1111"/>
      <c r="B1111"/>
      <c r="C1111"/>
      <c r="D1111"/>
      <c r="E1111"/>
      <c r="F1111"/>
      <c r="G1111"/>
      <c r="H1111"/>
      <c r="I1111"/>
      <c r="J1111"/>
      <c r="K1111"/>
      <c r="L1111"/>
    </row>
    <row r="1112" spans="1:12" ht="13.2" customHeight="1" x14ac:dyDescent="0.25">
      <c r="A1112"/>
      <c r="B1112"/>
      <c r="C1112"/>
      <c r="D1112"/>
      <c r="E1112"/>
      <c r="F1112"/>
      <c r="G1112"/>
      <c r="H1112"/>
      <c r="I1112"/>
      <c r="J1112"/>
      <c r="K1112"/>
      <c r="L1112"/>
    </row>
    <row r="1113" spans="1:12" ht="13.2" customHeight="1" x14ac:dyDescent="0.25">
      <c r="A1113"/>
      <c r="B1113"/>
      <c r="C1113"/>
      <c r="D1113"/>
      <c r="E1113"/>
      <c r="F1113"/>
      <c r="G1113"/>
      <c r="H1113"/>
      <c r="I1113"/>
      <c r="J1113"/>
      <c r="K1113"/>
      <c r="L1113"/>
    </row>
    <row r="1114" spans="1:12" ht="13.2" customHeight="1" x14ac:dyDescent="0.25">
      <c r="A1114"/>
      <c r="B1114"/>
      <c r="C1114"/>
      <c r="D1114"/>
      <c r="E1114"/>
      <c r="F1114"/>
      <c r="G1114"/>
      <c r="H1114"/>
      <c r="I1114"/>
      <c r="J1114"/>
      <c r="K1114"/>
      <c r="L1114"/>
    </row>
    <row r="1115" spans="1:12" ht="13.2" customHeight="1" x14ac:dyDescent="0.25">
      <c r="A1115"/>
      <c r="B1115"/>
      <c r="C1115"/>
      <c r="D1115"/>
      <c r="E1115"/>
      <c r="F1115"/>
      <c r="G1115"/>
      <c r="H1115"/>
      <c r="I1115"/>
      <c r="J1115"/>
      <c r="K1115"/>
      <c r="L1115"/>
    </row>
    <row r="1116" spans="1:12" ht="13.2" customHeight="1" x14ac:dyDescent="0.25">
      <c r="A1116"/>
      <c r="B1116"/>
      <c r="C1116"/>
      <c r="D1116"/>
      <c r="E1116"/>
      <c r="F1116"/>
      <c r="G1116"/>
      <c r="H1116"/>
      <c r="I1116"/>
      <c r="J1116"/>
      <c r="K1116"/>
      <c r="L1116"/>
    </row>
    <row r="1117" spans="1:12" ht="13.2" customHeight="1" x14ac:dyDescent="0.25">
      <c r="A1117"/>
      <c r="B1117"/>
      <c r="C1117"/>
      <c r="D1117"/>
      <c r="E1117"/>
      <c r="F1117"/>
      <c r="G1117"/>
      <c r="H1117"/>
      <c r="I1117"/>
      <c r="J1117"/>
      <c r="K1117"/>
      <c r="L1117"/>
    </row>
    <row r="1118" spans="1:12" ht="13.2" customHeight="1" x14ac:dyDescent="0.25">
      <c r="A1118"/>
      <c r="B1118"/>
      <c r="C1118"/>
      <c r="D1118"/>
      <c r="E1118"/>
      <c r="F1118"/>
      <c r="G1118"/>
      <c r="H1118"/>
      <c r="I1118"/>
      <c r="J1118"/>
      <c r="K1118"/>
      <c r="L1118"/>
    </row>
    <row r="1119" spans="1:12" ht="13.2" customHeight="1" x14ac:dyDescent="0.25">
      <c r="A1119"/>
      <c r="B1119"/>
      <c r="C1119"/>
      <c r="D1119"/>
      <c r="E1119"/>
      <c r="F1119"/>
      <c r="G1119"/>
      <c r="H1119"/>
      <c r="I1119"/>
      <c r="J1119"/>
      <c r="K1119"/>
      <c r="L1119"/>
    </row>
    <row r="1120" spans="1:12" ht="13.2" customHeight="1" x14ac:dyDescent="0.25">
      <c r="A1120"/>
      <c r="B1120"/>
      <c r="C1120"/>
      <c r="D1120"/>
      <c r="E1120"/>
      <c r="F1120"/>
      <c r="G1120"/>
      <c r="H1120"/>
      <c r="I1120"/>
      <c r="J1120"/>
      <c r="K1120"/>
      <c r="L1120"/>
    </row>
    <row r="1121" spans="1:12" ht="13.2" customHeight="1" x14ac:dyDescent="0.25">
      <c r="A1121"/>
      <c r="B1121"/>
      <c r="C1121"/>
      <c r="D1121"/>
      <c r="E1121"/>
      <c r="F1121"/>
      <c r="G1121"/>
      <c r="H1121"/>
      <c r="I1121"/>
      <c r="J1121"/>
      <c r="K1121"/>
      <c r="L1121"/>
    </row>
    <row r="1122" spans="1:12" ht="13.2" customHeight="1" x14ac:dyDescent="0.25">
      <c r="A1122"/>
      <c r="B1122"/>
      <c r="C1122"/>
      <c r="D1122"/>
      <c r="E1122"/>
      <c r="F1122"/>
      <c r="G1122"/>
      <c r="H1122"/>
      <c r="I1122"/>
      <c r="J1122"/>
      <c r="K1122"/>
      <c r="L1122"/>
    </row>
    <row r="1123" spans="1:12" ht="13.2" customHeight="1" x14ac:dyDescent="0.25">
      <c r="A1123"/>
      <c r="B1123"/>
      <c r="C1123"/>
      <c r="D1123"/>
      <c r="E1123"/>
      <c r="F1123"/>
      <c r="G1123"/>
      <c r="H1123"/>
      <c r="I1123"/>
      <c r="J1123"/>
      <c r="K1123"/>
      <c r="L1123"/>
    </row>
    <row r="1124" spans="1:12" ht="13.2" customHeight="1" x14ac:dyDescent="0.25">
      <c r="A1124"/>
      <c r="B1124"/>
      <c r="C1124"/>
      <c r="D1124"/>
      <c r="E1124"/>
      <c r="F1124"/>
      <c r="G1124"/>
      <c r="H1124"/>
      <c r="I1124"/>
      <c r="J1124"/>
      <c r="K1124"/>
      <c r="L1124"/>
    </row>
    <row r="1125" spans="1:12" ht="13.2" customHeight="1" x14ac:dyDescent="0.25">
      <c r="A1125"/>
      <c r="B1125"/>
      <c r="C1125"/>
      <c r="D1125"/>
      <c r="E1125"/>
      <c r="F1125"/>
      <c r="G1125"/>
      <c r="H1125"/>
      <c r="I1125"/>
      <c r="J1125"/>
      <c r="K1125"/>
      <c r="L1125"/>
    </row>
    <row r="1126" spans="1:12" ht="13.2" customHeight="1" x14ac:dyDescent="0.25">
      <c r="A1126"/>
      <c r="B1126"/>
      <c r="C1126"/>
      <c r="D1126"/>
      <c r="E1126"/>
      <c r="F1126"/>
      <c r="G1126"/>
      <c r="H1126"/>
      <c r="I1126"/>
      <c r="J1126"/>
      <c r="K1126"/>
      <c r="L1126"/>
    </row>
    <row r="1127" spans="1:12" ht="13.2" customHeight="1" x14ac:dyDescent="0.25">
      <c r="A1127"/>
      <c r="B1127"/>
      <c r="C1127"/>
      <c r="D1127"/>
      <c r="E1127"/>
      <c r="F1127"/>
      <c r="G1127"/>
      <c r="H1127"/>
      <c r="I1127"/>
      <c r="J1127"/>
      <c r="K1127"/>
      <c r="L1127"/>
    </row>
    <row r="1128" spans="1:12" ht="13.2" customHeight="1" x14ac:dyDescent="0.25">
      <c r="A1128"/>
      <c r="B1128"/>
      <c r="C1128"/>
      <c r="D1128"/>
      <c r="E1128"/>
      <c r="F1128"/>
      <c r="G1128"/>
      <c r="H1128"/>
      <c r="I1128"/>
      <c r="J1128"/>
      <c r="K1128"/>
      <c r="L1128"/>
    </row>
    <row r="1129" spans="1:12" ht="13.2" customHeight="1" x14ac:dyDescent="0.25">
      <c r="A1129"/>
      <c r="B1129"/>
      <c r="C1129"/>
      <c r="D1129"/>
      <c r="E1129"/>
      <c r="F1129"/>
      <c r="G1129"/>
      <c r="H1129"/>
      <c r="I1129"/>
      <c r="J1129"/>
      <c r="K1129"/>
      <c r="L1129"/>
    </row>
    <row r="1130" spans="1:12" ht="13.2" customHeight="1" x14ac:dyDescent="0.25">
      <c r="A1130"/>
      <c r="B1130"/>
      <c r="C1130"/>
      <c r="D1130"/>
      <c r="E1130"/>
      <c r="F1130"/>
      <c r="G1130"/>
      <c r="H1130"/>
      <c r="I1130"/>
      <c r="J1130"/>
      <c r="K1130"/>
      <c r="L1130"/>
    </row>
    <row r="1131" spans="1:12" ht="13.2" customHeight="1" x14ac:dyDescent="0.25">
      <c r="A1131"/>
      <c r="B1131"/>
      <c r="C1131"/>
      <c r="D1131"/>
      <c r="E1131"/>
      <c r="F1131"/>
      <c r="G1131"/>
      <c r="H1131"/>
      <c r="I1131"/>
      <c r="J1131"/>
      <c r="K1131"/>
      <c r="L1131"/>
    </row>
    <row r="1132" spans="1:12" ht="13.2" customHeight="1" x14ac:dyDescent="0.25">
      <c r="A1132"/>
      <c r="B1132"/>
      <c r="C1132"/>
      <c r="D1132"/>
      <c r="E1132"/>
      <c r="F1132"/>
      <c r="G1132"/>
      <c r="H1132"/>
      <c r="I1132"/>
      <c r="J1132"/>
      <c r="K1132"/>
      <c r="L1132"/>
    </row>
    <row r="1133" spans="1:12" ht="13.2" customHeight="1" x14ac:dyDescent="0.25">
      <c r="A1133"/>
      <c r="B1133"/>
      <c r="C1133"/>
      <c r="D1133"/>
      <c r="E1133"/>
      <c r="F1133"/>
      <c r="G1133"/>
      <c r="H1133"/>
      <c r="I1133"/>
      <c r="J1133"/>
      <c r="K1133"/>
      <c r="L1133"/>
    </row>
    <row r="1134" spans="1:12" ht="13.2" customHeight="1" x14ac:dyDescent="0.25">
      <c r="A1134"/>
      <c r="B1134"/>
      <c r="C1134"/>
      <c r="D1134"/>
      <c r="E1134"/>
      <c r="F1134"/>
      <c r="G1134"/>
      <c r="H1134"/>
      <c r="I1134"/>
      <c r="J1134"/>
      <c r="K1134"/>
      <c r="L1134"/>
    </row>
    <row r="1135" spans="1:12" ht="13.2" customHeight="1" x14ac:dyDescent="0.25">
      <c r="A1135"/>
      <c r="B1135"/>
      <c r="C1135"/>
      <c r="D1135"/>
      <c r="E1135"/>
      <c r="F1135"/>
      <c r="G1135"/>
      <c r="H1135"/>
      <c r="I1135"/>
      <c r="J1135"/>
      <c r="K1135"/>
      <c r="L1135"/>
    </row>
    <row r="1136" spans="1:12" ht="13.2" customHeight="1" x14ac:dyDescent="0.25">
      <c r="A1136"/>
      <c r="B1136"/>
      <c r="C1136"/>
      <c r="D1136"/>
      <c r="E1136"/>
      <c r="F1136"/>
      <c r="G1136"/>
      <c r="H1136"/>
      <c r="I1136"/>
      <c r="J1136"/>
      <c r="K1136"/>
      <c r="L1136"/>
    </row>
    <row r="1137" spans="1:12" ht="13.2" customHeight="1" x14ac:dyDescent="0.25">
      <c r="A1137"/>
      <c r="B1137"/>
      <c r="C1137"/>
      <c r="D1137"/>
      <c r="E1137"/>
      <c r="F1137"/>
      <c r="G1137"/>
      <c r="H1137"/>
      <c r="I1137"/>
      <c r="J1137"/>
      <c r="K1137"/>
      <c r="L1137"/>
    </row>
    <row r="1138" spans="1:12" ht="13.2" customHeight="1" x14ac:dyDescent="0.25">
      <c r="A1138"/>
      <c r="B1138"/>
      <c r="C1138"/>
      <c r="D1138"/>
      <c r="E1138"/>
      <c r="F1138"/>
      <c r="G1138"/>
      <c r="H1138"/>
      <c r="I1138"/>
      <c r="J1138"/>
      <c r="K1138"/>
      <c r="L1138"/>
    </row>
    <row r="1139" spans="1:12" ht="13.2" customHeight="1" x14ac:dyDescent="0.25">
      <c r="A1139"/>
      <c r="B1139"/>
      <c r="C1139"/>
      <c r="D1139"/>
      <c r="E1139"/>
      <c r="F1139"/>
      <c r="G1139"/>
      <c r="H1139"/>
      <c r="I1139"/>
      <c r="J1139"/>
      <c r="K1139"/>
      <c r="L1139"/>
    </row>
    <row r="1140" spans="1:12" ht="13.2" customHeight="1" x14ac:dyDescent="0.25">
      <c r="A1140"/>
      <c r="B1140"/>
      <c r="C1140"/>
      <c r="D1140"/>
      <c r="E1140"/>
      <c r="F1140"/>
      <c r="G1140"/>
      <c r="H1140"/>
      <c r="I1140"/>
      <c r="J1140"/>
      <c r="K1140"/>
      <c r="L1140"/>
    </row>
    <row r="1141" spans="1:12" ht="13.2" customHeight="1" x14ac:dyDescent="0.25">
      <c r="A1141"/>
      <c r="B1141"/>
      <c r="C1141"/>
      <c r="D1141"/>
      <c r="E1141"/>
      <c r="F1141"/>
      <c r="G1141"/>
      <c r="H1141"/>
      <c r="I1141"/>
      <c r="J1141"/>
      <c r="K1141"/>
      <c r="L1141"/>
    </row>
    <row r="1142" spans="1:12" ht="13.2" customHeight="1" x14ac:dyDescent="0.25">
      <c r="A1142"/>
      <c r="B1142"/>
      <c r="C1142"/>
      <c r="D1142"/>
      <c r="E1142"/>
      <c r="F1142"/>
      <c r="G1142"/>
      <c r="H1142"/>
      <c r="I1142"/>
      <c r="J1142"/>
      <c r="K1142"/>
      <c r="L1142"/>
    </row>
    <row r="1143" spans="1:12" ht="13.2" customHeight="1" x14ac:dyDescent="0.25">
      <c r="A1143"/>
      <c r="B1143"/>
      <c r="C1143"/>
      <c r="D1143"/>
      <c r="E1143"/>
      <c r="F1143"/>
      <c r="G1143"/>
      <c r="H1143"/>
      <c r="I1143"/>
      <c r="J1143"/>
      <c r="K1143"/>
      <c r="L1143"/>
    </row>
    <row r="1144" spans="1:12" ht="13.2" customHeight="1" x14ac:dyDescent="0.25">
      <c r="A1144"/>
      <c r="B1144"/>
      <c r="C1144"/>
      <c r="D1144"/>
      <c r="E1144"/>
      <c r="F1144"/>
      <c r="G1144"/>
      <c r="H1144"/>
      <c r="I1144"/>
      <c r="J1144"/>
      <c r="K1144"/>
      <c r="L1144"/>
    </row>
    <row r="1145" spans="1:12" ht="13.2" customHeight="1" x14ac:dyDescent="0.25">
      <c r="A1145"/>
      <c r="B1145"/>
      <c r="C1145"/>
      <c r="D1145"/>
      <c r="E1145"/>
      <c r="F1145"/>
      <c r="G1145"/>
      <c r="H1145"/>
      <c r="I1145"/>
      <c r="J1145"/>
      <c r="K1145"/>
      <c r="L1145"/>
    </row>
    <row r="1146" spans="1:12" ht="13.2" customHeight="1" x14ac:dyDescent="0.25">
      <c r="A1146"/>
      <c r="B1146"/>
      <c r="C1146"/>
      <c r="D1146"/>
      <c r="E1146"/>
      <c r="F1146"/>
      <c r="G1146"/>
      <c r="H1146"/>
      <c r="I1146"/>
      <c r="J1146"/>
      <c r="K1146"/>
      <c r="L1146"/>
    </row>
    <row r="1147" spans="1:12" ht="13.2" customHeight="1" x14ac:dyDescent="0.25">
      <c r="A1147"/>
      <c r="B1147"/>
      <c r="C1147"/>
      <c r="D1147"/>
      <c r="E1147"/>
      <c r="F1147"/>
      <c r="G1147"/>
      <c r="H1147"/>
      <c r="I1147"/>
      <c r="J1147"/>
      <c r="K1147"/>
      <c r="L1147"/>
    </row>
    <row r="1148" spans="1:12" ht="13.2" customHeight="1" x14ac:dyDescent="0.25">
      <c r="A1148"/>
      <c r="B1148"/>
      <c r="C1148"/>
      <c r="D1148"/>
      <c r="E1148"/>
      <c r="F1148"/>
      <c r="G1148"/>
      <c r="H1148"/>
      <c r="I1148"/>
      <c r="J1148"/>
      <c r="K1148"/>
      <c r="L1148"/>
    </row>
    <row r="1149" spans="1:12" ht="13.2" customHeight="1" x14ac:dyDescent="0.25">
      <c r="A1149"/>
      <c r="B1149"/>
      <c r="C1149"/>
      <c r="D1149"/>
      <c r="E1149"/>
      <c r="F1149"/>
      <c r="G1149"/>
      <c r="H1149"/>
      <c r="I1149"/>
      <c r="J1149"/>
      <c r="K1149"/>
      <c r="L1149"/>
    </row>
    <row r="1150" spans="1:12" ht="13.2" customHeight="1" x14ac:dyDescent="0.25">
      <c r="A1150"/>
      <c r="B1150"/>
      <c r="C1150"/>
      <c r="D1150"/>
      <c r="E1150"/>
      <c r="F1150"/>
      <c r="G1150"/>
      <c r="H1150"/>
      <c r="I1150"/>
      <c r="J1150"/>
      <c r="K1150"/>
      <c r="L1150"/>
    </row>
    <row r="1151" spans="1:12" ht="13.2" customHeight="1" x14ac:dyDescent="0.25">
      <c r="A1151"/>
      <c r="B1151"/>
      <c r="C1151"/>
      <c r="D1151"/>
      <c r="E1151"/>
      <c r="F1151"/>
      <c r="G1151"/>
      <c r="H1151"/>
      <c r="I1151"/>
      <c r="J1151"/>
      <c r="K1151"/>
      <c r="L1151"/>
    </row>
    <row r="1152" spans="1:12" ht="13.2" customHeight="1" x14ac:dyDescent="0.25">
      <c r="A1152"/>
      <c r="B1152"/>
      <c r="C1152"/>
      <c r="D1152"/>
      <c r="E1152"/>
      <c r="F1152"/>
      <c r="G1152"/>
      <c r="H1152"/>
      <c r="I1152"/>
      <c r="J1152"/>
      <c r="K1152"/>
      <c r="L1152"/>
    </row>
    <row r="1153" spans="1:12" ht="13.2" customHeight="1" x14ac:dyDescent="0.25">
      <c r="A1153"/>
      <c r="B1153"/>
      <c r="C1153"/>
      <c r="D1153"/>
      <c r="E1153"/>
      <c r="F1153"/>
      <c r="G1153"/>
      <c r="H1153"/>
      <c r="I1153"/>
      <c r="J1153"/>
      <c r="K1153"/>
      <c r="L1153"/>
    </row>
    <row r="1154" spans="1:12" ht="13.2" customHeight="1" x14ac:dyDescent="0.25">
      <c r="A1154"/>
      <c r="B1154"/>
      <c r="C1154"/>
      <c r="D1154"/>
      <c r="E1154"/>
      <c r="F1154"/>
      <c r="G1154"/>
      <c r="H1154"/>
      <c r="I1154"/>
      <c r="J1154"/>
      <c r="K1154"/>
      <c r="L1154"/>
    </row>
    <row r="1155" spans="1:12" ht="13.2" customHeight="1" x14ac:dyDescent="0.25">
      <c r="A1155"/>
      <c r="B1155"/>
      <c r="C1155"/>
      <c r="D1155"/>
      <c r="E1155"/>
      <c r="F1155"/>
      <c r="G1155"/>
      <c r="H1155"/>
      <c r="I1155"/>
      <c r="J1155"/>
      <c r="K1155"/>
      <c r="L1155"/>
    </row>
    <row r="1156" spans="1:12" ht="13.2" customHeight="1" x14ac:dyDescent="0.25">
      <c r="A1156"/>
      <c r="B1156"/>
      <c r="C1156"/>
      <c r="D1156"/>
      <c r="E1156"/>
      <c r="F1156"/>
      <c r="G1156"/>
      <c r="H1156"/>
      <c r="I1156"/>
      <c r="J1156"/>
      <c r="K1156"/>
      <c r="L1156"/>
    </row>
    <row r="1157" spans="1:12" ht="13.2" customHeight="1" x14ac:dyDescent="0.25">
      <c r="A1157"/>
      <c r="B1157"/>
      <c r="C1157"/>
      <c r="D1157"/>
      <c r="E1157"/>
      <c r="F1157"/>
      <c r="G1157"/>
      <c r="H1157"/>
      <c r="I1157"/>
      <c r="J1157"/>
      <c r="K1157"/>
      <c r="L1157"/>
    </row>
    <row r="1158" spans="1:12" ht="13.2" customHeight="1" x14ac:dyDescent="0.25">
      <c r="A1158"/>
      <c r="B1158"/>
      <c r="C1158"/>
      <c r="D1158"/>
      <c r="E1158"/>
      <c r="F1158"/>
      <c r="G1158"/>
      <c r="H1158"/>
      <c r="I1158"/>
      <c r="J1158"/>
      <c r="K1158"/>
      <c r="L1158"/>
    </row>
    <row r="1159" spans="1:12" ht="13.2" customHeight="1" x14ac:dyDescent="0.25">
      <c r="A1159"/>
      <c r="B1159"/>
      <c r="C1159"/>
      <c r="D1159"/>
      <c r="E1159"/>
      <c r="F1159"/>
      <c r="G1159"/>
      <c r="H1159"/>
      <c r="I1159"/>
      <c r="J1159"/>
      <c r="K1159"/>
      <c r="L1159"/>
    </row>
    <row r="1160" spans="1:12" ht="13.2" customHeight="1" x14ac:dyDescent="0.25">
      <c r="A1160"/>
      <c r="B1160"/>
      <c r="C1160"/>
      <c r="D1160"/>
      <c r="E1160"/>
      <c r="F1160"/>
      <c r="G1160"/>
      <c r="H1160"/>
      <c r="I1160"/>
      <c r="J1160"/>
      <c r="K1160"/>
      <c r="L1160"/>
    </row>
    <row r="1161" spans="1:12" ht="13.2" customHeight="1" x14ac:dyDescent="0.25">
      <c r="A1161"/>
      <c r="B1161"/>
      <c r="C1161"/>
      <c r="D1161"/>
      <c r="E1161"/>
      <c r="F1161"/>
      <c r="G1161"/>
      <c r="H1161"/>
      <c r="I1161"/>
      <c r="J1161"/>
      <c r="K1161"/>
      <c r="L1161"/>
    </row>
    <row r="1162" spans="1:12" ht="13.2" customHeight="1" x14ac:dyDescent="0.25">
      <c r="A1162"/>
      <c r="B1162"/>
      <c r="C1162"/>
      <c r="D1162"/>
      <c r="E1162"/>
      <c r="F1162"/>
      <c r="G1162"/>
      <c r="H1162"/>
      <c r="I1162"/>
      <c r="J1162"/>
      <c r="K1162"/>
      <c r="L1162"/>
    </row>
    <row r="1163" spans="1:12" ht="13.2" customHeight="1" x14ac:dyDescent="0.25">
      <c r="A1163"/>
      <c r="B1163"/>
      <c r="C1163"/>
      <c r="D1163"/>
      <c r="E1163"/>
      <c r="F1163"/>
      <c r="G1163"/>
      <c r="H1163"/>
      <c r="I1163"/>
      <c r="J1163"/>
      <c r="K1163"/>
      <c r="L1163"/>
    </row>
    <row r="1164" spans="1:12" ht="13.2" customHeight="1" x14ac:dyDescent="0.25">
      <c r="A1164"/>
      <c r="B1164"/>
      <c r="C1164"/>
      <c r="D1164"/>
      <c r="E1164"/>
      <c r="F1164"/>
      <c r="G1164"/>
      <c r="H1164"/>
      <c r="I1164"/>
      <c r="J1164"/>
      <c r="K1164"/>
      <c r="L1164"/>
    </row>
    <row r="1165" spans="1:12" ht="13.2" customHeight="1" x14ac:dyDescent="0.25">
      <c r="A1165"/>
      <c r="B1165"/>
      <c r="C1165"/>
      <c r="D1165"/>
      <c r="E1165"/>
      <c r="F1165"/>
      <c r="G1165"/>
      <c r="H1165"/>
      <c r="I1165"/>
      <c r="J1165"/>
      <c r="K1165"/>
      <c r="L1165"/>
    </row>
    <row r="1166" spans="1:12" ht="13.2" customHeight="1" x14ac:dyDescent="0.25">
      <c r="A1166"/>
      <c r="B1166"/>
      <c r="C1166"/>
      <c r="D1166"/>
      <c r="E1166"/>
      <c r="F1166"/>
      <c r="G1166"/>
      <c r="H1166"/>
      <c r="I1166"/>
      <c r="J1166"/>
      <c r="K1166"/>
      <c r="L1166"/>
    </row>
    <row r="1167" spans="1:12" ht="13.2" customHeight="1" x14ac:dyDescent="0.25">
      <c r="A1167"/>
      <c r="B1167"/>
      <c r="C1167"/>
      <c r="D1167"/>
      <c r="E1167"/>
      <c r="F1167"/>
      <c r="G1167"/>
      <c r="H1167"/>
      <c r="I1167"/>
      <c r="J1167"/>
      <c r="K1167"/>
      <c r="L1167"/>
    </row>
    <row r="1168" spans="1:12" ht="13.2" customHeight="1" x14ac:dyDescent="0.25">
      <c r="A1168"/>
      <c r="B1168"/>
      <c r="C1168"/>
      <c r="D1168"/>
      <c r="E1168"/>
      <c r="F1168"/>
      <c r="G1168"/>
      <c r="H1168"/>
      <c r="I1168"/>
      <c r="J1168"/>
      <c r="K1168"/>
      <c r="L1168"/>
    </row>
    <row r="1169" spans="1:12" ht="13.2" customHeight="1" x14ac:dyDescent="0.25">
      <c r="A1169"/>
      <c r="B1169"/>
      <c r="C1169"/>
      <c r="D1169"/>
      <c r="E1169"/>
      <c r="F1169"/>
      <c r="G1169"/>
      <c r="H1169"/>
      <c r="I1169"/>
      <c r="J1169"/>
      <c r="K1169"/>
      <c r="L1169"/>
    </row>
    <row r="1170" spans="1:12" ht="13.2" customHeight="1" x14ac:dyDescent="0.25">
      <c r="A1170"/>
      <c r="B1170"/>
      <c r="C1170"/>
      <c r="D1170"/>
      <c r="E1170"/>
      <c r="F1170"/>
      <c r="G1170"/>
      <c r="H1170"/>
      <c r="I1170"/>
      <c r="J1170"/>
      <c r="K1170"/>
      <c r="L1170"/>
    </row>
    <row r="1171" spans="1:12" ht="13.2" customHeight="1" x14ac:dyDescent="0.25">
      <c r="A1171"/>
      <c r="B1171"/>
      <c r="C1171"/>
      <c r="D1171"/>
      <c r="E1171"/>
      <c r="F1171"/>
      <c r="G1171"/>
      <c r="H1171"/>
      <c r="I1171"/>
      <c r="J1171"/>
      <c r="K1171"/>
      <c r="L1171"/>
    </row>
    <row r="1172" spans="1:12" ht="13.2" customHeight="1" x14ac:dyDescent="0.25">
      <c r="A1172"/>
      <c r="B1172"/>
      <c r="C1172"/>
      <c r="D1172"/>
      <c r="E1172"/>
      <c r="F1172"/>
      <c r="G1172"/>
      <c r="H1172"/>
      <c r="I1172"/>
      <c r="J1172"/>
      <c r="K1172"/>
      <c r="L1172"/>
    </row>
    <row r="1173" spans="1:12" ht="13.2" customHeight="1" x14ac:dyDescent="0.25">
      <c r="A1173"/>
      <c r="B1173"/>
      <c r="C1173"/>
      <c r="D1173"/>
      <c r="E1173"/>
      <c r="F1173"/>
      <c r="G1173"/>
      <c r="H1173"/>
      <c r="I1173"/>
      <c r="J1173"/>
      <c r="K1173"/>
      <c r="L1173"/>
    </row>
    <row r="1174" spans="1:12" ht="13.2" customHeight="1" x14ac:dyDescent="0.25">
      <c r="A1174"/>
      <c r="B1174"/>
      <c r="C1174"/>
      <c r="D1174"/>
      <c r="E1174"/>
      <c r="F1174"/>
      <c r="G1174"/>
      <c r="H1174"/>
      <c r="I1174"/>
      <c r="J1174"/>
      <c r="K1174"/>
      <c r="L1174"/>
    </row>
    <row r="1175" spans="1:12" ht="13.2" customHeight="1" x14ac:dyDescent="0.25">
      <c r="A1175"/>
      <c r="B1175"/>
      <c r="C1175"/>
      <c r="D1175"/>
      <c r="E1175"/>
      <c r="F1175"/>
      <c r="G1175"/>
      <c r="H1175"/>
      <c r="I1175"/>
      <c r="J1175"/>
      <c r="K1175"/>
      <c r="L1175"/>
    </row>
    <row r="1176" spans="1:12" ht="13.2" customHeight="1" x14ac:dyDescent="0.25"/>
    <row r="1177" spans="1:12" ht="13.2" customHeight="1" x14ac:dyDescent="0.25"/>
    <row r="1178" spans="1:12" ht="13.2" customHeight="1" x14ac:dyDescent="0.25"/>
    <row r="1179" spans="1:12" ht="13.2" customHeight="1" x14ac:dyDescent="0.25"/>
    <row r="1180" spans="1:12" ht="13.2" customHeight="1" x14ac:dyDescent="0.25"/>
    <row r="1181" spans="1:12" ht="13.2" customHeight="1" x14ac:dyDescent="0.25"/>
    <row r="1182" spans="1:12" ht="13.2" customHeight="1" x14ac:dyDescent="0.25"/>
    <row r="1183" spans="1:12" ht="13.2" customHeight="1" x14ac:dyDescent="0.25"/>
    <row r="1184" spans="1:12" ht="13.2" customHeight="1" x14ac:dyDescent="0.25"/>
    <row r="1185" ht="13.2" customHeight="1" x14ac:dyDescent="0.25"/>
    <row r="1186" ht="13.2" customHeight="1" x14ac:dyDescent="0.25"/>
    <row r="1187" ht="13.2" customHeight="1" x14ac:dyDescent="0.25"/>
    <row r="1188" ht="13.2" customHeight="1" x14ac:dyDescent="0.25"/>
    <row r="1189" ht="13.2" customHeight="1" x14ac:dyDescent="0.25"/>
    <row r="1190" ht="13.2" customHeight="1" x14ac:dyDescent="0.25"/>
  </sheetData>
  <sheetProtection algorithmName="SHA-512" hashValue="eu974gx8MdvO5Xvc3Sk264Vl+AjrjE6M5yKh+sxM2sstMKo/HjXMgy/ALuLMVQWi3vH2FYMll1W3HYoXKo6dsg==" saltValue="/zfMUuyxeG0t9MRLkecWwQ==" spinCount="100000" sheet="1" deleteRows="0" selectLockedCells="1" sort="0"/>
  <mergeCells count="62">
    <mergeCell ref="A1:K1"/>
    <mergeCell ref="A9:A15"/>
    <mergeCell ref="B9:B15"/>
    <mergeCell ref="C9:C15"/>
    <mergeCell ref="A21:A27"/>
    <mergeCell ref="B21:B27"/>
    <mergeCell ref="C21:C27"/>
    <mergeCell ref="A33:A39"/>
    <mergeCell ref="B33:B39"/>
    <mergeCell ref="C33:C39"/>
    <mergeCell ref="A45:A51"/>
    <mergeCell ref="B45:B51"/>
    <mergeCell ref="C45:C51"/>
    <mergeCell ref="A57:A63"/>
    <mergeCell ref="B57:B63"/>
    <mergeCell ref="C57:C63"/>
    <mergeCell ref="A69:A75"/>
    <mergeCell ref="B69:B75"/>
    <mergeCell ref="C69:C75"/>
    <mergeCell ref="A81:A87"/>
    <mergeCell ref="B81:B87"/>
    <mergeCell ref="C81:C87"/>
    <mergeCell ref="A93:A99"/>
    <mergeCell ref="B93:B99"/>
    <mergeCell ref="C93:C99"/>
    <mergeCell ref="A105:A111"/>
    <mergeCell ref="B105:B111"/>
    <mergeCell ref="C105:C111"/>
    <mergeCell ref="A117:A123"/>
    <mergeCell ref="B117:B123"/>
    <mergeCell ref="C117:C123"/>
    <mergeCell ref="A129:A135"/>
    <mergeCell ref="B129:B135"/>
    <mergeCell ref="C129:C135"/>
    <mergeCell ref="A141:A147"/>
    <mergeCell ref="B141:B147"/>
    <mergeCell ref="C141:C147"/>
    <mergeCell ref="A153:A159"/>
    <mergeCell ref="B153:B159"/>
    <mergeCell ref="C153:C159"/>
    <mergeCell ref="A165:A171"/>
    <mergeCell ref="B165:B171"/>
    <mergeCell ref="C165:C171"/>
    <mergeCell ref="A177:A183"/>
    <mergeCell ref="B177:B183"/>
    <mergeCell ref="C177:C183"/>
    <mergeCell ref="A189:A195"/>
    <mergeCell ref="B189:B195"/>
    <mergeCell ref="C189:C195"/>
    <mergeCell ref="A201:A207"/>
    <mergeCell ref="B201:B207"/>
    <mergeCell ref="C201:C207"/>
    <mergeCell ref="A213:A219"/>
    <mergeCell ref="B213:B219"/>
    <mergeCell ref="C213:C219"/>
    <mergeCell ref="A246:C246"/>
    <mergeCell ref="A225:A231"/>
    <mergeCell ref="B225:B231"/>
    <mergeCell ref="C225:C231"/>
    <mergeCell ref="A237:A243"/>
    <mergeCell ref="B237:B243"/>
    <mergeCell ref="C237:C243"/>
  </mergeCells>
  <dataValidations xWindow="1360" yWindow="674" count="7">
    <dataValidation type="decimal" allowBlank="1" showInputMessage="1" showErrorMessage="1" errorTitle="Napaka:" error="Vnesete lahko največ 100%." promptTitle="Odstotek zaposlitve" prompt="Vpišite odstotek zaposlitve administrativno tehničnega delavca v tem timu. " sqref="I15 I27 I39 I51 I63 I75 I87 I99 I111 I123 I135 I147 I159 I171 I183 I195 I207 I219 I231 I243" xr:uid="{F437BF3A-02FF-4AD8-953E-C760ED9BD17F}">
      <formula1>0</formula1>
      <formula2>1</formula2>
    </dataValidation>
    <dataValidation allowBlank="1" showInputMessage="1" showErrorMessage="1" errorTitle="Napaka:" promptTitle="Odstotek zaposlitve " prompt="Odstotek zaposlitve zdravnika v tem timu." sqref="I9 I21 I33 I45 I57 I69 I81 I93 I105 I117 I129 I141 I153 I165 I177 I189 I201 I213 I225 I237" xr:uid="{516477D0-DA3B-4B92-A5D5-FCD5B89E8DD8}"/>
    <dataValidation type="whole" allowBlank="1" showInputMessage="1" showErrorMessage="1" error="Vnesli ste napačno vrednost." promptTitle="Število GK na zadnji dan v mes." prompt="Vnesite število GK na zadnji dan v mesecu." sqref="B9:B15 B21:B27 B33:B39 B45:B51 B57:B63 B69:B75 B81:B87 B93:B99 B105:B111 B117:B123 B129:B135 B141:B147 B153:B159 B165:B171 B177:B183 B189:B195 B201:B207 B213:B219 B225:B231 B237:B243" xr:uid="{F548BFE4-C0CA-4DFB-B0B7-3A26E4AE1CEA}">
      <formula1>0</formula1>
      <formula2>7000</formula2>
    </dataValidation>
    <dataValidation type="decimal" allowBlank="1" showInputMessage="1" showErrorMessage="1" errorTitle="Napaka:" error="Vnesete lahko največ 100%." promptTitle="Odstotek zaposlitve" prompt="Vpišite odstotek zaposlitve medicinske sestre v tem timu. " sqref="I11:I14 I23:I26 I35:I38 I47:I50 I59:I62 I71:I74 I83:I86 I95:I98 I107:I110 I119:I122 I131:I134 I143:I146 I155:I158 I167:I170 I179:I182 I191:I194 I203:I206 I215:I218 I227:I230 I239:I242" xr:uid="{B83B4679-3B00-44FA-BAB1-A910DC22594E}">
      <formula1>0</formula1>
      <formula2>1</formula2>
    </dataValidation>
    <dataValidation allowBlank="1" showInputMessage="1" showErrorMessage="1" promptTitle="Enota" prompt="Vpišite Enoto in Poslovno enoto." sqref="D3" xr:uid="{B2F2357E-F73C-4FB6-92BA-D6D0682D2A98}"/>
    <dataValidation type="decimal" allowBlank="1" showInputMessage="1" showErrorMessage="1" errorTitle="Napaka:" promptTitle="Odstotek zaposlitve " prompt="Odstotek zaposlitve nadomestnega zdravnika v tem timu." sqref="I10 I22 I34 I46 I58 I70 I82 I94 I106 I118 I130 I142 I154 I166 I178 I190 I202 I214 I226 I238" xr:uid="{D5F8EDC5-CADE-4D2F-B876-4734B2458CAC}">
      <formula1>0</formula1>
      <formula2>1</formula2>
    </dataValidation>
    <dataValidation allowBlank="1" showInputMessage="1" showErrorMessage="1" errorTitle="Napaka:" error="Delež zaposlitve v timu je lahko največ 1." promptTitle="Obseg tima:" prompt="Vnesite podatek o številu timov iz tabele ZZZS." sqref="H9 H21 H33 H45 H57 H69 H81 H93 H105 H117 H129 H141 H153 H165 H177 H189 H201 H213 H225 H237" xr:uid="{8964C302-4BA3-4DF2-87C7-9D10A1CA9298}"/>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1360" yWindow="674" count="7">
        <x14:dataValidation type="list" allowBlank="1" showInputMessage="1" showErrorMessage="1" promptTitle="Šifra delovnega mesta" prompt="Iz spustnega seznama izberite šifro DM zdr. administrativni sodelavec." xr:uid="{5F534734-2D08-47CD-A939-D5776F35D417}">
          <x14:formula1>
            <xm:f>Šifranti!$F$153:$F$156</xm:f>
          </x14:formula1>
          <xm:sqref>F15 F27 F39 F51 F63 F75 F87 F99 F111 F123 F135 F147 F159 F171 F183 F195 F207 F219 F231 F243</xm:sqref>
        </x14:dataValidation>
        <x14:dataValidation type="list" allowBlank="1" showInputMessage="1" showErrorMessage="1" promptTitle="Šifra delovnega mesta" prompt="Iz spustnega seznama izberite šifro DM medicinske sestre." xr:uid="{307291A1-E55F-4B4F-94C3-BCF40BB15557}">
          <x14:formula1>
            <xm:f>Šifranti!$F$49:$F$152</xm:f>
          </x14:formula1>
          <xm:sqref>F11:F14 F23:F26 F35:F38 F47:F50 F59:F62 F71:F74 F83:F86 F95:F98 F107:F110 F119:F122 F131:F134 F143:F146 F155:F158 F167:F170 F179:F182 F191:F194 F203:F206 F215:F218 F227:F230 F239:F242</xm:sqref>
        </x14:dataValidation>
        <x14:dataValidation type="list" allowBlank="1" showInputMessage="1" showErrorMessage="1" promptTitle="Šifra delovnega mesta" prompt="Iz spustnega seznama izberite šifro DM zdravnika." xr:uid="{B085B6BB-E393-4575-9E62-166BEA688955}">
          <x14:formula1>
            <xm:f>Šifranti!$F$5:$F$48</xm:f>
          </x14:formula1>
          <xm:sqref>F10 F22 F34 F46 F58 F70 F82 F94 F106 F118 F130 F142 F154 F166 F178 F190 F202 F214 F226 F238</xm:sqref>
        </x14:dataValidation>
        <x14:dataValidation type="list" allowBlank="1" showInputMessage="1" showErrorMessage="1" xr:uid="{13E7D7C2-DA70-4FBF-95F7-43C8593B796E}">
          <x14:formula1>
            <xm:f>Šifranti!$C$2:$C$3</xm:f>
          </x14:formula1>
          <xm:sqref>M16 M28 M40 M52 M64 M76 M88 M100 M112 M124 M136 M148 M160 M172 M184 M196 M208 M220 M232 M244</xm:sqref>
        </x14:dataValidation>
        <x14:dataValidation type="list" allowBlank="1" showInputMessage="1" showErrorMessage="1" promptTitle="Zdravstveni dom" prompt="Iz spustnega seznama izberite vaš zdravstveni dom." xr:uid="{2F46518D-B7BC-4DB0-9C74-08776A0AB9ED}">
          <x14:formula1>
            <xm:f>Šifranti!$A$2:$A$59</xm:f>
          </x14:formula1>
          <xm:sqref>B3</xm:sqref>
        </x14:dataValidation>
        <x14:dataValidation type="list" allowBlank="1" showInputMessage="1" showErrorMessage="1" promptTitle="Obdobje poročanja:" prompt="Izberite obdobje za katerega poročate." xr:uid="{85C5F178-0D2B-4CBE-96AE-B4D955EB5E7B}">
          <x14:formula1>
            <xm:f>Šifranti!$K$2:$K$13</xm:f>
          </x14:formula1>
          <xm:sqref>B4</xm:sqref>
        </x14:dataValidation>
        <x14:dataValidation type="list" allowBlank="1" showInputMessage="1" showErrorMessage="1" promptTitle="Šifra delovnega mesta" prompt="Iz spustnega seznama izberite šifro DM zdravnika." xr:uid="{CB69A208-20D9-4AAC-9BC9-119B8D5435CD}">
          <x14:formula1>
            <xm:f>Šifranti!$F$5:$F$163</xm:f>
          </x14:formula1>
          <xm:sqref>F9 F21 F33 F45 F57 F69 F81 F93 F105 F117 F129 F141 F153 F165 F177 F189 F201 F213 F225 F237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3"/>
  <dimension ref="A1:K163"/>
  <sheetViews>
    <sheetView workbookViewId="0">
      <selection activeCell="F159" sqref="F159"/>
    </sheetView>
  </sheetViews>
  <sheetFormatPr defaultColWidth="9.109375" defaultRowHeight="13.2" x14ac:dyDescent="0.25"/>
  <cols>
    <col min="1" max="1" width="51.44140625" style="1" customWidth="1"/>
    <col min="2" max="2" width="9.109375" style="1"/>
    <col min="3" max="3" width="22.6640625" style="1" customWidth="1"/>
    <col min="4" max="4" width="19" style="1" customWidth="1"/>
    <col min="5" max="5" width="11" style="1" customWidth="1"/>
    <col min="6" max="6" width="15.6640625" style="1" customWidth="1"/>
    <col min="7" max="7" width="87.6640625" style="1" customWidth="1"/>
    <col min="8" max="8" width="13.33203125" style="1" bestFit="1" customWidth="1"/>
    <col min="9" max="9" width="22.88671875" style="1" customWidth="1"/>
    <col min="10" max="10" width="4.6640625" style="1" bestFit="1" customWidth="1"/>
    <col min="11" max="11" width="24.44140625" style="1" customWidth="1"/>
    <col min="12" max="16384" width="9.109375" style="1"/>
  </cols>
  <sheetData>
    <row r="1" spans="1:11" x14ac:dyDescent="0.25">
      <c r="A1" s="3" t="s">
        <v>4</v>
      </c>
      <c r="C1" s="3"/>
      <c r="D1" s="16"/>
      <c r="E1" s="3"/>
      <c r="F1" s="3" t="s">
        <v>1</v>
      </c>
      <c r="H1"/>
      <c r="I1"/>
      <c r="K1" s="1" t="s">
        <v>260</v>
      </c>
    </row>
    <row r="2" spans="1:11" x14ac:dyDescent="0.25">
      <c r="A2" s="17" t="s">
        <v>393</v>
      </c>
      <c r="C2" s="1" t="s">
        <v>395</v>
      </c>
      <c r="D2" s="12"/>
      <c r="E2" s="4"/>
      <c r="F2" s="1" t="s">
        <v>2</v>
      </c>
      <c r="H2"/>
      <c r="I2"/>
      <c r="J2" s="5"/>
      <c r="K2" s="27" t="s">
        <v>398</v>
      </c>
    </row>
    <row r="3" spans="1:11" x14ac:dyDescent="0.25">
      <c r="A3" s="17" t="s">
        <v>11</v>
      </c>
      <c r="C3" s="1" t="s">
        <v>396</v>
      </c>
      <c r="D3" s="12"/>
      <c r="E3" s="4"/>
      <c r="F3" s="1" t="s">
        <v>3</v>
      </c>
      <c r="H3"/>
      <c r="I3"/>
      <c r="J3" s="5"/>
      <c r="K3" s="27" t="s">
        <v>399</v>
      </c>
    </row>
    <row r="4" spans="1:11" x14ac:dyDescent="0.25">
      <c r="A4" s="17" t="s">
        <v>12</v>
      </c>
      <c r="D4" s="12"/>
      <c r="E4" s="4"/>
      <c r="F4" s="1" t="s">
        <v>391</v>
      </c>
      <c r="H4"/>
      <c r="I4"/>
      <c r="J4" s="5"/>
      <c r="K4" s="27" t="s">
        <v>400</v>
      </c>
    </row>
    <row r="5" spans="1:11" x14ac:dyDescent="0.25">
      <c r="A5" s="17" t="s">
        <v>13</v>
      </c>
      <c r="D5" s="12"/>
      <c r="E5" s="4"/>
      <c r="F5" s="20" t="s">
        <v>67</v>
      </c>
      <c r="G5" s="21" t="s">
        <v>68</v>
      </c>
      <c r="H5"/>
      <c r="I5"/>
      <c r="K5" s="27" t="s">
        <v>401</v>
      </c>
    </row>
    <row r="6" spans="1:11" x14ac:dyDescent="0.25">
      <c r="A6" s="17" t="s">
        <v>14</v>
      </c>
      <c r="D6" s="12"/>
      <c r="E6" s="4"/>
      <c r="F6" s="20" t="s">
        <v>69</v>
      </c>
      <c r="G6" s="21" t="s">
        <v>70</v>
      </c>
      <c r="H6"/>
      <c r="I6"/>
      <c r="K6" s="27" t="s">
        <v>402</v>
      </c>
    </row>
    <row r="7" spans="1:11" x14ac:dyDescent="0.25">
      <c r="A7" s="17" t="s">
        <v>15</v>
      </c>
      <c r="D7" s="12"/>
      <c r="E7" s="4"/>
      <c r="F7" s="20" t="s">
        <v>71</v>
      </c>
      <c r="G7" s="21" t="s">
        <v>72</v>
      </c>
      <c r="H7"/>
      <c r="I7"/>
      <c r="K7" s="27" t="s">
        <v>403</v>
      </c>
    </row>
    <row r="8" spans="1:11" x14ac:dyDescent="0.25">
      <c r="A8" s="17" t="s">
        <v>16</v>
      </c>
      <c r="D8" s="12"/>
      <c r="E8" s="4"/>
      <c r="F8" s="20" t="s">
        <v>73</v>
      </c>
      <c r="G8" s="21" t="s">
        <v>261</v>
      </c>
      <c r="H8"/>
      <c r="I8"/>
      <c r="K8" s="27" t="s">
        <v>404</v>
      </c>
    </row>
    <row r="9" spans="1:11" x14ac:dyDescent="0.25">
      <c r="A9" s="17" t="s">
        <v>17</v>
      </c>
      <c r="F9" s="20" t="s">
        <v>74</v>
      </c>
      <c r="G9" s="21" t="s">
        <v>75</v>
      </c>
      <c r="H9"/>
      <c r="I9"/>
      <c r="K9" s="27" t="s">
        <v>405</v>
      </c>
    </row>
    <row r="10" spans="1:11" x14ac:dyDescent="0.25">
      <c r="A10" s="17" t="s">
        <v>18</v>
      </c>
      <c r="F10" s="20" t="s">
        <v>77</v>
      </c>
      <c r="G10" s="21" t="s">
        <v>78</v>
      </c>
      <c r="H10"/>
      <c r="I10"/>
      <c r="K10" s="27" t="s">
        <v>406</v>
      </c>
    </row>
    <row r="11" spans="1:11" x14ac:dyDescent="0.25">
      <c r="A11" s="17" t="s">
        <v>19</v>
      </c>
      <c r="F11" s="20" t="s">
        <v>79</v>
      </c>
      <c r="G11" s="21" t="s">
        <v>80</v>
      </c>
      <c r="H11"/>
      <c r="I11"/>
      <c r="K11" s="27" t="s">
        <v>407</v>
      </c>
    </row>
    <row r="12" spans="1:11" x14ac:dyDescent="0.25">
      <c r="A12" s="17" t="s">
        <v>20</v>
      </c>
      <c r="F12" s="20" t="s">
        <v>81</v>
      </c>
      <c r="G12" s="21" t="s">
        <v>82</v>
      </c>
      <c r="H12"/>
      <c r="I12"/>
      <c r="K12" s="27" t="s">
        <v>408</v>
      </c>
    </row>
    <row r="13" spans="1:11" x14ac:dyDescent="0.25">
      <c r="A13" s="17" t="s">
        <v>21</v>
      </c>
      <c r="F13" s="20" t="s">
        <v>83</v>
      </c>
      <c r="G13" s="21" t="s">
        <v>84</v>
      </c>
      <c r="H13"/>
      <c r="I13"/>
      <c r="K13" s="27" t="s">
        <v>409</v>
      </c>
    </row>
    <row r="14" spans="1:11" x14ac:dyDescent="0.25">
      <c r="A14" s="17" t="s">
        <v>22</v>
      </c>
      <c r="F14" s="20" t="s">
        <v>85</v>
      </c>
      <c r="G14" s="21" t="s">
        <v>86</v>
      </c>
      <c r="H14"/>
      <c r="I14"/>
    </row>
    <row r="15" spans="1:11" x14ac:dyDescent="0.25">
      <c r="A15" s="17" t="s">
        <v>23</v>
      </c>
      <c r="F15" s="20" t="s">
        <v>262</v>
      </c>
      <c r="G15" s="21" t="s">
        <v>263</v>
      </c>
      <c r="H15"/>
      <c r="I15"/>
    </row>
    <row r="16" spans="1:11" x14ac:dyDescent="0.25">
      <c r="A16" s="17" t="s">
        <v>24</v>
      </c>
      <c r="F16" s="20" t="s">
        <v>264</v>
      </c>
      <c r="G16" s="21" t="s">
        <v>265</v>
      </c>
      <c r="H16"/>
      <c r="I16"/>
    </row>
    <row r="17" spans="1:9" x14ac:dyDescent="0.25">
      <c r="A17" s="17" t="s">
        <v>25</v>
      </c>
      <c r="F17" s="20" t="s">
        <v>266</v>
      </c>
      <c r="G17" s="21" t="s">
        <v>267</v>
      </c>
      <c r="H17"/>
      <c r="I17"/>
    </row>
    <row r="18" spans="1:9" x14ac:dyDescent="0.25">
      <c r="A18" s="17" t="s">
        <v>26</v>
      </c>
      <c r="F18" s="20" t="s">
        <v>87</v>
      </c>
      <c r="G18" s="21" t="s">
        <v>76</v>
      </c>
      <c r="H18"/>
      <c r="I18"/>
    </row>
    <row r="19" spans="1:9" x14ac:dyDescent="0.25">
      <c r="A19" s="17" t="s">
        <v>27</v>
      </c>
      <c r="F19" s="20" t="s">
        <v>88</v>
      </c>
      <c r="G19" s="21" t="s">
        <v>89</v>
      </c>
      <c r="H19"/>
      <c r="I19"/>
    </row>
    <row r="20" spans="1:9" x14ac:dyDescent="0.25">
      <c r="A20" s="17" t="s">
        <v>28</v>
      </c>
      <c r="F20" s="20" t="s">
        <v>90</v>
      </c>
      <c r="G20" s="21" t="s">
        <v>91</v>
      </c>
      <c r="H20"/>
      <c r="I20"/>
    </row>
    <row r="21" spans="1:9" x14ac:dyDescent="0.25">
      <c r="A21" s="17" t="s">
        <v>29</v>
      </c>
      <c r="F21" s="20" t="s">
        <v>92</v>
      </c>
      <c r="G21" s="21" t="s">
        <v>93</v>
      </c>
      <c r="H21"/>
      <c r="I21"/>
    </row>
    <row r="22" spans="1:9" x14ac:dyDescent="0.25">
      <c r="A22" s="17" t="s">
        <v>30</v>
      </c>
      <c r="F22" s="20" t="s">
        <v>94</v>
      </c>
      <c r="G22" s="21" t="s">
        <v>95</v>
      </c>
      <c r="H22"/>
      <c r="I22"/>
    </row>
    <row r="23" spans="1:9" x14ac:dyDescent="0.25">
      <c r="A23" s="17" t="s">
        <v>31</v>
      </c>
      <c r="F23" s="20" t="s">
        <v>96</v>
      </c>
      <c r="G23" s="21" t="s">
        <v>97</v>
      </c>
      <c r="H23"/>
      <c r="I23"/>
    </row>
    <row r="24" spans="1:9" x14ac:dyDescent="0.25">
      <c r="A24" s="17" t="s">
        <v>32</v>
      </c>
      <c r="F24" s="20" t="s">
        <v>98</v>
      </c>
      <c r="G24" s="21" t="s">
        <v>99</v>
      </c>
      <c r="H24"/>
      <c r="I24"/>
    </row>
    <row r="25" spans="1:9" x14ac:dyDescent="0.25">
      <c r="A25" s="17" t="s">
        <v>33</v>
      </c>
      <c r="F25" s="20" t="s">
        <v>100</v>
      </c>
      <c r="G25" s="21" t="s">
        <v>101</v>
      </c>
      <c r="H25"/>
      <c r="I25"/>
    </row>
    <row r="26" spans="1:9" x14ac:dyDescent="0.25">
      <c r="A26" s="17" t="s">
        <v>34</v>
      </c>
      <c r="F26" s="20" t="s">
        <v>102</v>
      </c>
      <c r="G26" s="21" t="s">
        <v>103</v>
      </c>
      <c r="H26"/>
      <c r="I26"/>
    </row>
    <row r="27" spans="1:9" x14ac:dyDescent="0.25">
      <c r="A27" s="17" t="s">
        <v>35</v>
      </c>
      <c r="F27" s="20" t="s">
        <v>104</v>
      </c>
      <c r="G27" s="21" t="s">
        <v>105</v>
      </c>
      <c r="H27"/>
      <c r="I27"/>
    </row>
    <row r="28" spans="1:9" x14ac:dyDescent="0.25">
      <c r="A28" s="17" t="s">
        <v>36</v>
      </c>
      <c r="F28" s="20" t="s">
        <v>106</v>
      </c>
      <c r="G28" s="21" t="s">
        <v>107</v>
      </c>
      <c r="H28"/>
      <c r="I28"/>
    </row>
    <row r="29" spans="1:9" x14ac:dyDescent="0.25">
      <c r="A29" s="17" t="s">
        <v>37</v>
      </c>
      <c r="F29" s="20" t="s">
        <v>108</v>
      </c>
      <c r="G29" s="21" t="s">
        <v>109</v>
      </c>
      <c r="H29"/>
      <c r="I29"/>
    </row>
    <row r="30" spans="1:9" x14ac:dyDescent="0.25">
      <c r="A30" s="17" t="s">
        <v>38</v>
      </c>
      <c r="F30" s="20" t="s">
        <v>110</v>
      </c>
      <c r="G30" s="21" t="s">
        <v>111</v>
      </c>
      <c r="H30"/>
      <c r="I30"/>
    </row>
    <row r="31" spans="1:9" x14ac:dyDescent="0.25">
      <c r="A31" s="17" t="s">
        <v>39</v>
      </c>
      <c r="F31" s="20" t="s">
        <v>112</v>
      </c>
      <c r="G31" s="21" t="s">
        <v>113</v>
      </c>
      <c r="H31"/>
      <c r="I31"/>
    </row>
    <row r="32" spans="1:9" x14ac:dyDescent="0.25">
      <c r="A32" s="17" t="s">
        <v>40</v>
      </c>
      <c r="F32" s="20" t="s">
        <v>114</v>
      </c>
      <c r="G32" s="21" t="s">
        <v>115</v>
      </c>
      <c r="H32"/>
      <c r="I32"/>
    </row>
    <row r="33" spans="1:9" x14ac:dyDescent="0.25">
      <c r="A33" s="17" t="s">
        <v>41</v>
      </c>
      <c r="F33" s="20" t="s">
        <v>116</v>
      </c>
      <c r="G33" s="21" t="s">
        <v>117</v>
      </c>
      <c r="H33"/>
      <c r="I33"/>
    </row>
    <row r="34" spans="1:9" x14ac:dyDescent="0.25">
      <c r="A34" s="17" t="s">
        <v>42</v>
      </c>
      <c r="F34" s="20" t="s">
        <v>410</v>
      </c>
      <c r="G34" s="21" t="s">
        <v>420</v>
      </c>
      <c r="H34"/>
      <c r="I34"/>
    </row>
    <row r="35" spans="1:9" x14ac:dyDescent="0.25">
      <c r="A35" s="17" t="s">
        <v>43</v>
      </c>
      <c r="F35" s="20" t="s">
        <v>412</v>
      </c>
      <c r="G35" s="21" t="s">
        <v>411</v>
      </c>
      <c r="H35"/>
      <c r="I35"/>
    </row>
    <row r="36" spans="1:9" x14ac:dyDescent="0.25">
      <c r="A36" s="17" t="s">
        <v>44</v>
      </c>
      <c r="F36" s="20" t="s">
        <v>413</v>
      </c>
      <c r="G36" s="21" t="s">
        <v>421</v>
      </c>
      <c r="H36"/>
      <c r="I36"/>
    </row>
    <row r="37" spans="1:9" x14ac:dyDescent="0.25">
      <c r="A37" s="17" t="s">
        <v>45</v>
      </c>
      <c r="F37" s="20" t="s">
        <v>414</v>
      </c>
      <c r="G37" s="21" t="s">
        <v>422</v>
      </c>
      <c r="H37"/>
      <c r="I37"/>
    </row>
    <row r="38" spans="1:9" x14ac:dyDescent="0.25">
      <c r="A38" s="17" t="s">
        <v>46</v>
      </c>
      <c r="F38" s="20" t="s">
        <v>415</v>
      </c>
      <c r="G38" s="21" t="s">
        <v>418</v>
      </c>
      <c r="H38"/>
      <c r="I38"/>
    </row>
    <row r="39" spans="1:9" x14ac:dyDescent="0.25">
      <c r="A39" s="17" t="s">
        <v>47</v>
      </c>
      <c r="F39" s="20" t="s">
        <v>416</v>
      </c>
      <c r="G39" s="21" t="s">
        <v>423</v>
      </c>
      <c r="H39"/>
      <c r="I39"/>
    </row>
    <row r="40" spans="1:9" x14ac:dyDescent="0.25">
      <c r="A40" s="17" t="s">
        <v>48</v>
      </c>
      <c r="F40" s="20" t="s">
        <v>417</v>
      </c>
      <c r="G40" s="21" t="s">
        <v>419</v>
      </c>
      <c r="H40"/>
      <c r="I40"/>
    </row>
    <row r="41" spans="1:9" x14ac:dyDescent="0.25">
      <c r="A41" s="17" t="s">
        <v>49</v>
      </c>
      <c r="F41" s="20" t="s">
        <v>268</v>
      </c>
      <c r="G41" s="21" t="s">
        <v>269</v>
      </c>
      <c r="H41"/>
      <c r="I41"/>
    </row>
    <row r="42" spans="1:9" x14ac:dyDescent="0.25">
      <c r="A42" s="17" t="s">
        <v>50</v>
      </c>
      <c r="F42" s="20" t="s">
        <v>118</v>
      </c>
      <c r="G42" s="21" t="s">
        <v>119</v>
      </c>
      <c r="H42"/>
      <c r="I42"/>
    </row>
    <row r="43" spans="1:9" x14ac:dyDescent="0.25">
      <c r="A43" s="17" t="s">
        <v>51</v>
      </c>
      <c r="F43" s="20" t="s">
        <v>270</v>
      </c>
      <c r="G43" s="21" t="s">
        <v>271</v>
      </c>
      <c r="H43"/>
      <c r="I43"/>
    </row>
    <row r="44" spans="1:9" x14ac:dyDescent="0.25">
      <c r="A44" s="17" t="s">
        <v>52</v>
      </c>
      <c r="F44" s="20" t="s">
        <v>272</v>
      </c>
      <c r="G44" s="21" t="s">
        <v>273</v>
      </c>
      <c r="H44"/>
      <c r="I44"/>
    </row>
    <row r="45" spans="1:9" x14ac:dyDescent="0.25">
      <c r="A45" s="17" t="s">
        <v>53</v>
      </c>
      <c r="F45" s="20" t="s">
        <v>120</v>
      </c>
      <c r="G45" s="21" t="s">
        <v>121</v>
      </c>
      <c r="H45"/>
      <c r="I45"/>
    </row>
    <row r="46" spans="1:9" x14ac:dyDescent="0.25">
      <c r="A46" s="17" t="s">
        <v>54</v>
      </c>
      <c r="F46" s="20" t="s">
        <v>120</v>
      </c>
      <c r="G46" s="21" t="s">
        <v>424</v>
      </c>
      <c r="H46"/>
      <c r="I46"/>
    </row>
    <row r="47" spans="1:9" x14ac:dyDescent="0.25">
      <c r="A47" s="17" t="s">
        <v>55</v>
      </c>
      <c r="F47" s="20" t="s">
        <v>120</v>
      </c>
      <c r="G47" s="21" t="s">
        <v>424</v>
      </c>
      <c r="H47"/>
      <c r="I47"/>
    </row>
    <row r="48" spans="1:9" x14ac:dyDescent="0.25">
      <c r="A48" s="17" t="s">
        <v>56</v>
      </c>
      <c r="F48" s="20" t="s">
        <v>122</v>
      </c>
      <c r="G48" s="21" t="s">
        <v>274</v>
      </c>
      <c r="H48"/>
      <c r="I48"/>
    </row>
    <row r="49" spans="1:9" x14ac:dyDescent="0.25">
      <c r="A49" s="17" t="s">
        <v>57</v>
      </c>
      <c r="C49"/>
      <c r="D49"/>
      <c r="F49" s="20" t="s">
        <v>123</v>
      </c>
      <c r="G49" s="21" t="s">
        <v>124</v>
      </c>
      <c r="H49"/>
      <c r="I49"/>
    </row>
    <row r="50" spans="1:9" x14ac:dyDescent="0.25">
      <c r="A50" s="17" t="s">
        <v>58</v>
      </c>
      <c r="C50"/>
      <c r="D50"/>
      <c r="F50" s="20" t="s">
        <v>125</v>
      </c>
      <c r="G50" s="21" t="s">
        <v>126</v>
      </c>
      <c r="H50"/>
      <c r="I50"/>
    </row>
    <row r="51" spans="1:9" x14ac:dyDescent="0.25">
      <c r="A51" s="17" t="s">
        <v>59</v>
      </c>
      <c r="C51"/>
      <c r="D51"/>
      <c r="F51" s="20" t="s">
        <v>127</v>
      </c>
      <c r="G51" s="21" t="s">
        <v>128</v>
      </c>
      <c r="H51"/>
      <c r="I51"/>
    </row>
    <row r="52" spans="1:9" x14ac:dyDescent="0.25">
      <c r="A52" s="17" t="s">
        <v>60</v>
      </c>
      <c r="C52"/>
      <c r="D52"/>
      <c r="F52" s="20" t="s">
        <v>129</v>
      </c>
      <c r="G52" s="21" t="s">
        <v>130</v>
      </c>
      <c r="H52"/>
      <c r="I52"/>
    </row>
    <row r="53" spans="1:9" x14ac:dyDescent="0.25">
      <c r="A53" s="17" t="s">
        <v>61</v>
      </c>
      <c r="C53"/>
      <c r="D53"/>
      <c r="F53" s="20" t="s">
        <v>131</v>
      </c>
      <c r="G53" s="21" t="s">
        <v>132</v>
      </c>
      <c r="H53"/>
      <c r="I53"/>
    </row>
    <row r="54" spans="1:9" x14ac:dyDescent="0.25">
      <c r="A54" s="17" t="s">
        <v>62</v>
      </c>
      <c r="C54"/>
      <c r="D54"/>
      <c r="F54" s="20" t="s">
        <v>133</v>
      </c>
      <c r="G54" s="21" t="s">
        <v>134</v>
      </c>
      <c r="H54"/>
      <c r="I54"/>
    </row>
    <row r="55" spans="1:9" x14ac:dyDescent="0.25">
      <c r="A55" s="17" t="s">
        <v>63</v>
      </c>
      <c r="C55"/>
      <c r="D55"/>
      <c r="F55" s="20" t="s">
        <v>135</v>
      </c>
      <c r="G55" s="21" t="s">
        <v>136</v>
      </c>
      <c r="H55"/>
      <c r="I55"/>
    </row>
    <row r="56" spans="1:9" x14ac:dyDescent="0.25">
      <c r="A56" s="17" t="s">
        <v>64</v>
      </c>
      <c r="C56"/>
      <c r="D56"/>
      <c r="F56" s="29" t="s">
        <v>275</v>
      </c>
      <c r="G56" s="30" t="s">
        <v>276</v>
      </c>
      <c r="H56"/>
      <c r="I56"/>
    </row>
    <row r="57" spans="1:9" x14ac:dyDescent="0.25">
      <c r="A57" s="17" t="s">
        <v>65</v>
      </c>
      <c r="C57"/>
      <c r="D57"/>
      <c r="F57" s="29" t="s">
        <v>277</v>
      </c>
      <c r="G57" s="30" t="s">
        <v>278</v>
      </c>
      <c r="H57"/>
      <c r="I57"/>
    </row>
    <row r="58" spans="1:9" x14ac:dyDescent="0.25">
      <c r="A58" s="17" t="s">
        <v>10</v>
      </c>
      <c r="C58"/>
      <c r="D58"/>
      <c r="F58" s="29" t="s">
        <v>279</v>
      </c>
      <c r="G58" s="30" t="s">
        <v>280</v>
      </c>
      <c r="H58"/>
      <c r="I58"/>
    </row>
    <row r="59" spans="1:9" x14ac:dyDescent="0.25">
      <c r="A59" s="17" t="s">
        <v>66</v>
      </c>
      <c r="C59"/>
      <c r="D59"/>
      <c r="F59" s="29" t="s">
        <v>281</v>
      </c>
      <c r="G59" s="30" t="s">
        <v>282</v>
      </c>
      <c r="H59"/>
      <c r="I59"/>
    </row>
    <row r="60" spans="1:9" x14ac:dyDescent="0.25">
      <c r="C60"/>
      <c r="D60"/>
      <c r="F60" s="29" t="s">
        <v>322</v>
      </c>
      <c r="G60" s="30" t="s">
        <v>323</v>
      </c>
      <c r="H60"/>
      <c r="I60"/>
    </row>
    <row r="61" spans="1:9" x14ac:dyDescent="0.25">
      <c r="C61"/>
      <c r="D61"/>
      <c r="F61" s="29" t="s">
        <v>137</v>
      </c>
      <c r="G61" s="30" t="s">
        <v>138</v>
      </c>
      <c r="H61"/>
      <c r="I61"/>
    </row>
    <row r="62" spans="1:9" x14ac:dyDescent="0.25">
      <c r="C62"/>
      <c r="D62"/>
      <c r="F62" s="29" t="s">
        <v>139</v>
      </c>
      <c r="G62" s="30" t="s">
        <v>140</v>
      </c>
      <c r="H62"/>
      <c r="I62"/>
    </row>
    <row r="63" spans="1:9" x14ac:dyDescent="0.25">
      <c r="C63"/>
      <c r="D63"/>
      <c r="F63" s="29" t="s">
        <v>141</v>
      </c>
      <c r="G63" s="30" t="s">
        <v>142</v>
      </c>
      <c r="H63"/>
      <c r="I63"/>
    </row>
    <row r="64" spans="1:9" x14ac:dyDescent="0.25">
      <c r="C64"/>
      <c r="D64"/>
      <c r="F64" s="29" t="s">
        <v>143</v>
      </c>
      <c r="G64" s="30" t="s">
        <v>144</v>
      </c>
      <c r="H64"/>
      <c r="I64"/>
    </row>
    <row r="65" spans="3:9" x14ac:dyDescent="0.25">
      <c r="C65"/>
      <c r="D65"/>
      <c r="F65" s="29" t="s">
        <v>145</v>
      </c>
      <c r="G65" s="30" t="s">
        <v>283</v>
      </c>
      <c r="H65"/>
      <c r="I65"/>
    </row>
    <row r="66" spans="3:9" x14ac:dyDescent="0.25">
      <c r="C66"/>
      <c r="D66"/>
      <c r="F66" s="29" t="s">
        <v>146</v>
      </c>
      <c r="G66" s="30" t="s">
        <v>147</v>
      </c>
      <c r="H66"/>
      <c r="I66"/>
    </row>
    <row r="67" spans="3:9" x14ac:dyDescent="0.25">
      <c r="C67"/>
      <c r="D67"/>
      <c r="F67" s="31" t="s">
        <v>148</v>
      </c>
      <c r="G67" s="32" t="s">
        <v>149</v>
      </c>
      <c r="H67"/>
      <c r="I67"/>
    </row>
    <row r="68" spans="3:9" x14ac:dyDescent="0.25">
      <c r="C68"/>
      <c r="D68"/>
      <c r="F68" s="29" t="s">
        <v>150</v>
      </c>
      <c r="G68" s="30" t="s">
        <v>151</v>
      </c>
      <c r="H68"/>
      <c r="I68"/>
    </row>
    <row r="69" spans="3:9" x14ac:dyDescent="0.25">
      <c r="C69"/>
      <c r="D69"/>
      <c r="F69" s="29" t="s">
        <v>152</v>
      </c>
      <c r="G69" s="30" t="s">
        <v>153</v>
      </c>
      <c r="H69"/>
      <c r="I69"/>
    </row>
    <row r="70" spans="3:9" x14ac:dyDescent="0.25">
      <c r="C70"/>
      <c r="D70"/>
      <c r="F70" s="29" t="s">
        <v>154</v>
      </c>
      <c r="G70" s="30" t="s">
        <v>155</v>
      </c>
      <c r="H70"/>
      <c r="I70"/>
    </row>
    <row r="71" spans="3:9" x14ac:dyDescent="0.25">
      <c r="C71"/>
      <c r="D71"/>
      <c r="F71" s="29" t="s">
        <v>156</v>
      </c>
      <c r="G71" s="30" t="s">
        <v>157</v>
      </c>
      <c r="H71"/>
      <c r="I71"/>
    </row>
    <row r="72" spans="3:9" x14ac:dyDescent="0.25">
      <c r="C72"/>
      <c r="D72"/>
      <c r="F72" s="29" t="s">
        <v>158</v>
      </c>
      <c r="G72" s="30" t="s">
        <v>159</v>
      </c>
      <c r="H72"/>
      <c r="I72"/>
    </row>
    <row r="73" spans="3:9" x14ac:dyDescent="0.25">
      <c r="C73"/>
      <c r="D73"/>
      <c r="F73" s="29" t="s">
        <v>160</v>
      </c>
      <c r="G73" s="30" t="s">
        <v>161</v>
      </c>
      <c r="H73"/>
      <c r="I73"/>
    </row>
    <row r="74" spans="3:9" x14ac:dyDescent="0.25">
      <c r="C74"/>
      <c r="D74"/>
      <c r="F74" s="29" t="s">
        <v>162</v>
      </c>
      <c r="G74" s="30" t="s">
        <v>163</v>
      </c>
      <c r="H74"/>
      <c r="I74"/>
    </row>
    <row r="75" spans="3:9" x14ac:dyDescent="0.25">
      <c r="C75"/>
      <c r="D75"/>
      <c r="F75" s="29" t="s">
        <v>164</v>
      </c>
      <c r="G75" s="30" t="s">
        <v>165</v>
      </c>
      <c r="H75"/>
      <c r="I75"/>
    </row>
    <row r="76" spans="3:9" x14ac:dyDescent="0.25">
      <c r="C76"/>
      <c r="D76"/>
      <c r="F76" s="29" t="s">
        <v>166</v>
      </c>
      <c r="G76" s="30" t="s">
        <v>167</v>
      </c>
      <c r="H76"/>
      <c r="I76"/>
    </row>
    <row r="77" spans="3:9" x14ac:dyDescent="0.25">
      <c r="C77"/>
      <c r="D77"/>
      <c r="F77" s="29" t="s">
        <v>168</v>
      </c>
      <c r="G77" s="30" t="s">
        <v>169</v>
      </c>
      <c r="H77"/>
    </row>
    <row r="78" spans="3:9" x14ac:dyDescent="0.25">
      <c r="C78"/>
      <c r="D78"/>
      <c r="F78" s="29" t="s">
        <v>170</v>
      </c>
      <c r="G78" s="30" t="s">
        <v>171</v>
      </c>
      <c r="H78"/>
    </row>
    <row r="79" spans="3:9" x14ac:dyDescent="0.25">
      <c r="C79"/>
      <c r="D79"/>
      <c r="F79" s="29" t="s">
        <v>172</v>
      </c>
      <c r="G79" s="30" t="s">
        <v>173</v>
      </c>
      <c r="H79"/>
    </row>
    <row r="80" spans="3:9" x14ac:dyDescent="0.25">
      <c r="C80"/>
      <c r="D80"/>
      <c r="F80" s="29" t="s">
        <v>174</v>
      </c>
      <c r="G80" s="30" t="s">
        <v>175</v>
      </c>
      <c r="H80"/>
    </row>
    <row r="81" spans="3:8" x14ac:dyDescent="0.25">
      <c r="C81"/>
      <c r="D81"/>
      <c r="F81" s="29" t="s">
        <v>176</v>
      </c>
      <c r="G81" s="30" t="s">
        <v>177</v>
      </c>
      <c r="H81"/>
    </row>
    <row r="82" spans="3:8" x14ac:dyDescent="0.25">
      <c r="C82"/>
      <c r="D82"/>
      <c r="F82" s="29" t="s">
        <v>178</v>
      </c>
      <c r="G82" s="30" t="s">
        <v>179</v>
      </c>
      <c r="H82"/>
    </row>
    <row r="83" spans="3:8" x14ac:dyDescent="0.25">
      <c r="C83"/>
      <c r="D83"/>
      <c r="F83" s="29" t="s">
        <v>180</v>
      </c>
      <c r="G83" s="30" t="s">
        <v>181</v>
      </c>
      <c r="H83"/>
    </row>
    <row r="84" spans="3:8" x14ac:dyDescent="0.25">
      <c r="C84"/>
      <c r="D84"/>
      <c r="F84" s="29" t="s">
        <v>182</v>
      </c>
      <c r="G84" s="30" t="s">
        <v>183</v>
      </c>
      <c r="H84"/>
    </row>
    <row r="85" spans="3:8" x14ac:dyDescent="0.25">
      <c r="C85"/>
      <c r="D85"/>
      <c r="F85" s="29" t="s">
        <v>184</v>
      </c>
      <c r="G85" s="30" t="s">
        <v>185</v>
      </c>
      <c r="H85"/>
    </row>
    <row r="86" spans="3:8" x14ac:dyDescent="0.25">
      <c r="C86"/>
      <c r="D86"/>
      <c r="F86" s="29" t="s">
        <v>186</v>
      </c>
      <c r="G86" s="30" t="s">
        <v>187</v>
      </c>
      <c r="H86"/>
    </row>
    <row r="87" spans="3:8" x14ac:dyDescent="0.25">
      <c r="C87"/>
      <c r="D87"/>
      <c r="F87" s="29" t="s">
        <v>188</v>
      </c>
      <c r="G87" s="30" t="s">
        <v>189</v>
      </c>
      <c r="H87"/>
    </row>
    <row r="88" spans="3:8" x14ac:dyDescent="0.25">
      <c r="C88"/>
      <c r="D88"/>
      <c r="F88" s="29" t="s">
        <v>190</v>
      </c>
      <c r="G88" s="30" t="s">
        <v>284</v>
      </c>
      <c r="H88"/>
    </row>
    <row r="89" spans="3:8" x14ac:dyDescent="0.25">
      <c r="C89"/>
      <c r="D89"/>
      <c r="F89" s="31" t="s">
        <v>191</v>
      </c>
      <c r="G89" s="32" t="s">
        <v>285</v>
      </c>
      <c r="H89"/>
    </row>
    <row r="90" spans="3:8" x14ac:dyDescent="0.25">
      <c r="C90"/>
      <c r="D90"/>
      <c r="F90" s="29" t="s">
        <v>324</v>
      </c>
      <c r="G90" s="30" t="s">
        <v>325</v>
      </c>
      <c r="H90"/>
    </row>
    <row r="91" spans="3:8" x14ac:dyDescent="0.25">
      <c r="C91"/>
      <c r="D91"/>
      <c r="F91" s="29" t="s">
        <v>326</v>
      </c>
      <c r="G91" s="30" t="s">
        <v>327</v>
      </c>
      <c r="H91"/>
    </row>
    <row r="92" spans="3:8" x14ac:dyDescent="0.25">
      <c r="C92"/>
      <c r="D92"/>
      <c r="F92" s="29" t="s">
        <v>328</v>
      </c>
      <c r="G92" s="30" t="s">
        <v>329</v>
      </c>
      <c r="H92"/>
    </row>
    <row r="93" spans="3:8" x14ac:dyDescent="0.25">
      <c r="C93"/>
      <c r="D93"/>
      <c r="F93" s="29" t="s">
        <v>330</v>
      </c>
      <c r="G93" s="30" t="s">
        <v>331</v>
      </c>
      <c r="H93"/>
    </row>
    <row r="94" spans="3:8" x14ac:dyDescent="0.25">
      <c r="C94"/>
      <c r="D94"/>
      <c r="F94" s="29" t="s">
        <v>332</v>
      </c>
      <c r="G94" s="30" t="s">
        <v>333</v>
      </c>
      <c r="H94"/>
    </row>
    <row r="95" spans="3:8" x14ac:dyDescent="0.25">
      <c r="C95"/>
      <c r="D95"/>
      <c r="F95" s="29" t="s">
        <v>334</v>
      </c>
      <c r="G95" s="30" t="s">
        <v>335</v>
      </c>
      <c r="H95"/>
    </row>
    <row r="96" spans="3:8" x14ac:dyDescent="0.25">
      <c r="C96"/>
      <c r="D96"/>
      <c r="F96" s="29" t="s">
        <v>336</v>
      </c>
      <c r="G96" s="30" t="s">
        <v>337</v>
      </c>
      <c r="H96"/>
    </row>
    <row r="97" spans="3:8" x14ac:dyDescent="0.25">
      <c r="C97"/>
      <c r="D97"/>
      <c r="F97" s="29" t="s">
        <v>338</v>
      </c>
      <c r="G97" s="30" t="s">
        <v>339</v>
      </c>
      <c r="H97"/>
    </row>
    <row r="98" spans="3:8" x14ac:dyDescent="0.25">
      <c r="C98"/>
      <c r="D98"/>
      <c r="F98" s="29" t="s">
        <v>340</v>
      </c>
      <c r="G98" s="30" t="s">
        <v>341</v>
      </c>
      <c r="H98"/>
    </row>
    <row r="99" spans="3:8" x14ac:dyDescent="0.25">
      <c r="C99"/>
      <c r="D99"/>
      <c r="F99" s="31" t="s">
        <v>192</v>
      </c>
      <c r="G99" s="32" t="s">
        <v>193</v>
      </c>
      <c r="H99"/>
    </row>
    <row r="100" spans="3:8" x14ac:dyDescent="0.25">
      <c r="C100"/>
      <c r="D100"/>
      <c r="F100" s="29" t="s">
        <v>194</v>
      </c>
      <c r="G100" s="30" t="s">
        <v>195</v>
      </c>
      <c r="H100"/>
    </row>
    <row r="101" spans="3:8" x14ac:dyDescent="0.25">
      <c r="C101"/>
      <c r="D101"/>
      <c r="F101" s="29" t="s">
        <v>196</v>
      </c>
      <c r="G101" s="30" t="s">
        <v>197</v>
      </c>
      <c r="H101"/>
    </row>
    <row r="102" spans="3:8" x14ac:dyDescent="0.25">
      <c r="C102"/>
      <c r="D102"/>
      <c r="F102" s="29" t="s">
        <v>198</v>
      </c>
      <c r="G102" s="30" t="s">
        <v>199</v>
      </c>
      <c r="H102"/>
    </row>
    <row r="103" spans="3:8" x14ac:dyDescent="0.25">
      <c r="C103"/>
      <c r="D103"/>
      <c r="F103" s="29" t="s">
        <v>200</v>
      </c>
      <c r="G103" s="30" t="s">
        <v>201</v>
      </c>
      <c r="H103"/>
    </row>
    <row r="104" spans="3:8" x14ac:dyDescent="0.25">
      <c r="C104"/>
      <c r="D104"/>
      <c r="F104" s="29" t="s">
        <v>202</v>
      </c>
      <c r="G104" s="30" t="s">
        <v>203</v>
      </c>
      <c r="H104"/>
    </row>
    <row r="105" spans="3:8" x14ac:dyDescent="0.25">
      <c r="C105"/>
      <c r="D105"/>
      <c r="F105" s="29" t="s">
        <v>204</v>
      </c>
      <c r="G105" s="30" t="s">
        <v>205</v>
      </c>
      <c r="H105"/>
    </row>
    <row r="106" spans="3:8" x14ac:dyDescent="0.25">
      <c r="C106"/>
      <c r="D106"/>
      <c r="F106" s="29" t="s">
        <v>206</v>
      </c>
      <c r="G106" s="30" t="s">
        <v>207</v>
      </c>
      <c r="H106"/>
    </row>
    <row r="107" spans="3:8" x14ac:dyDescent="0.25">
      <c r="C107"/>
      <c r="D107"/>
      <c r="F107" s="29" t="s">
        <v>208</v>
      </c>
      <c r="G107" s="30" t="s">
        <v>209</v>
      </c>
    </row>
    <row r="108" spans="3:8" x14ac:dyDescent="0.25">
      <c r="C108"/>
      <c r="D108"/>
      <c r="F108" s="29" t="s">
        <v>210</v>
      </c>
      <c r="G108" s="30" t="s">
        <v>211</v>
      </c>
    </row>
    <row r="109" spans="3:8" x14ac:dyDescent="0.25">
      <c r="C109"/>
      <c r="D109"/>
      <c r="F109" s="29" t="s">
        <v>212</v>
      </c>
      <c r="G109" s="30" t="s">
        <v>213</v>
      </c>
    </row>
    <row r="110" spans="3:8" x14ac:dyDescent="0.25">
      <c r="C110"/>
      <c r="D110"/>
      <c r="F110" s="29" t="s">
        <v>214</v>
      </c>
      <c r="G110" s="30" t="s">
        <v>215</v>
      </c>
    </row>
    <row r="111" spans="3:8" x14ac:dyDescent="0.25">
      <c r="C111"/>
      <c r="D111"/>
      <c r="F111" s="29" t="s">
        <v>216</v>
      </c>
      <c r="G111" s="30" t="s">
        <v>217</v>
      </c>
    </row>
    <row r="112" spans="3:8" x14ac:dyDescent="0.25">
      <c r="C112"/>
      <c r="D112"/>
      <c r="F112" s="29" t="s">
        <v>218</v>
      </c>
      <c r="G112" s="30" t="s">
        <v>219</v>
      </c>
    </row>
    <row r="113" spans="3:7" x14ac:dyDescent="0.25">
      <c r="C113"/>
      <c r="D113"/>
      <c r="F113" s="29" t="s">
        <v>220</v>
      </c>
      <c r="G113" s="30" t="s">
        <v>221</v>
      </c>
    </row>
    <row r="114" spans="3:7" x14ac:dyDescent="0.25">
      <c r="C114"/>
      <c r="D114"/>
      <c r="F114" s="29" t="s">
        <v>222</v>
      </c>
      <c r="G114" s="30" t="s">
        <v>223</v>
      </c>
    </row>
    <row r="115" spans="3:7" x14ac:dyDescent="0.25">
      <c r="C115"/>
      <c r="D115"/>
      <c r="F115" s="29" t="s">
        <v>224</v>
      </c>
      <c r="G115" s="30" t="s">
        <v>225</v>
      </c>
    </row>
    <row r="116" spans="3:7" x14ac:dyDescent="0.25">
      <c r="C116"/>
      <c r="D116"/>
      <c r="F116" s="29" t="s">
        <v>226</v>
      </c>
      <c r="G116" s="30" t="s">
        <v>227</v>
      </c>
    </row>
    <row r="117" spans="3:7" x14ac:dyDescent="0.25">
      <c r="C117"/>
      <c r="D117"/>
      <c r="F117" s="29" t="s">
        <v>228</v>
      </c>
      <c r="G117" s="30" t="s">
        <v>229</v>
      </c>
    </row>
    <row r="118" spans="3:7" x14ac:dyDescent="0.25">
      <c r="C118"/>
      <c r="D118"/>
      <c r="F118" s="29" t="s">
        <v>230</v>
      </c>
      <c r="G118" s="30" t="s">
        <v>231</v>
      </c>
    </row>
    <row r="119" spans="3:7" x14ac:dyDescent="0.25">
      <c r="C119"/>
      <c r="D119"/>
      <c r="F119" s="29" t="s">
        <v>232</v>
      </c>
      <c r="G119" s="30" t="s">
        <v>233</v>
      </c>
    </row>
    <row r="120" spans="3:7" x14ac:dyDescent="0.25">
      <c r="C120"/>
      <c r="D120"/>
      <c r="F120" s="29" t="s">
        <v>234</v>
      </c>
      <c r="G120" s="30" t="s">
        <v>235</v>
      </c>
    </row>
    <row r="121" spans="3:7" x14ac:dyDescent="0.25">
      <c r="C121"/>
      <c r="D121"/>
      <c r="F121" s="29" t="s">
        <v>236</v>
      </c>
      <c r="G121" s="30" t="s">
        <v>237</v>
      </c>
    </row>
    <row r="122" spans="3:7" x14ac:dyDescent="0.25">
      <c r="C122"/>
      <c r="D122"/>
      <c r="F122" s="29" t="s">
        <v>238</v>
      </c>
      <c r="G122" s="30" t="s">
        <v>239</v>
      </c>
    </row>
    <row r="123" spans="3:7" x14ac:dyDescent="0.25">
      <c r="C123"/>
      <c r="D123"/>
      <c r="F123" s="29" t="s">
        <v>240</v>
      </c>
      <c r="G123" s="30" t="s">
        <v>241</v>
      </c>
    </row>
    <row r="124" spans="3:7" x14ac:dyDescent="0.25">
      <c r="C124"/>
      <c r="D124"/>
      <c r="F124" s="29" t="s">
        <v>242</v>
      </c>
      <c r="G124" s="30" t="s">
        <v>243</v>
      </c>
    </row>
    <row r="125" spans="3:7" x14ac:dyDescent="0.25">
      <c r="C125"/>
      <c r="D125"/>
      <c r="F125" s="29" t="s">
        <v>244</v>
      </c>
      <c r="G125" s="30" t="s">
        <v>245</v>
      </c>
    </row>
    <row r="126" spans="3:7" x14ac:dyDescent="0.25">
      <c r="C126"/>
      <c r="D126"/>
      <c r="F126" s="31" t="s">
        <v>246</v>
      </c>
      <c r="G126" s="32" t="s">
        <v>247</v>
      </c>
    </row>
    <row r="127" spans="3:7" x14ac:dyDescent="0.25">
      <c r="C127"/>
      <c r="D127"/>
      <c r="F127" s="29" t="s">
        <v>248</v>
      </c>
      <c r="G127" s="30" t="s">
        <v>249</v>
      </c>
    </row>
    <row r="128" spans="3:7" x14ac:dyDescent="0.25">
      <c r="C128"/>
      <c r="D128"/>
      <c r="F128" s="29" t="s">
        <v>250</v>
      </c>
      <c r="G128" s="30" t="s">
        <v>251</v>
      </c>
    </row>
    <row r="129" spans="3:7" x14ac:dyDescent="0.25">
      <c r="C129"/>
      <c r="D129"/>
      <c r="F129" s="29" t="s">
        <v>252</v>
      </c>
      <c r="G129" s="30" t="s">
        <v>253</v>
      </c>
    </row>
    <row r="130" spans="3:7" x14ac:dyDescent="0.25">
      <c r="C130"/>
      <c r="D130"/>
      <c r="F130" s="29" t="s">
        <v>254</v>
      </c>
      <c r="G130" s="30" t="s">
        <v>255</v>
      </c>
    </row>
    <row r="131" spans="3:7" x14ac:dyDescent="0.25">
      <c r="C131"/>
      <c r="D131"/>
      <c r="F131" s="29" t="s">
        <v>256</v>
      </c>
      <c r="G131" s="30" t="s">
        <v>257</v>
      </c>
    </row>
    <row r="132" spans="3:7" x14ac:dyDescent="0.25">
      <c r="C132"/>
      <c r="D132"/>
      <c r="F132" s="29" t="s">
        <v>258</v>
      </c>
      <c r="G132" s="30" t="s">
        <v>259</v>
      </c>
    </row>
    <row r="133" spans="3:7" x14ac:dyDescent="0.25">
      <c r="C133"/>
      <c r="D133"/>
      <c r="F133" s="29" t="s">
        <v>286</v>
      </c>
      <c r="G133" s="30" t="s">
        <v>287</v>
      </c>
    </row>
    <row r="134" spans="3:7" x14ac:dyDescent="0.25">
      <c r="C134"/>
      <c r="D134"/>
      <c r="F134" s="29" t="s">
        <v>288</v>
      </c>
      <c r="G134" s="30" t="s">
        <v>289</v>
      </c>
    </row>
    <row r="135" spans="3:7" x14ac:dyDescent="0.25">
      <c r="C135"/>
      <c r="D135"/>
      <c r="F135" s="29" t="s">
        <v>290</v>
      </c>
      <c r="G135" s="30" t="s">
        <v>291</v>
      </c>
    </row>
    <row r="136" spans="3:7" x14ac:dyDescent="0.25">
      <c r="C136"/>
      <c r="D136"/>
      <c r="F136" s="29" t="s">
        <v>292</v>
      </c>
      <c r="G136" s="30" t="s">
        <v>293</v>
      </c>
    </row>
    <row r="137" spans="3:7" x14ac:dyDescent="0.25">
      <c r="C137"/>
      <c r="D137"/>
      <c r="F137" s="29" t="s">
        <v>294</v>
      </c>
      <c r="G137" s="30" t="s">
        <v>295</v>
      </c>
    </row>
    <row r="138" spans="3:7" x14ac:dyDescent="0.25">
      <c r="C138"/>
      <c r="D138"/>
      <c r="F138" s="29" t="s">
        <v>296</v>
      </c>
      <c r="G138" s="30" t="s">
        <v>297</v>
      </c>
    </row>
    <row r="139" spans="3:7" x14ac:dyDescent="0.25">
      <c r="C139"/>
      <c r="D139"/>
      <c r="F139" s="29" t="s">
        <v>342</v>
      </c>
      <c r="G139" s="33" t="s">
        <v>343</v>
      </c>
    </row>
    <row r="140" spans="3:7" x14ac:dyDescent="0.25">
      <c r="C140"/>
      <c r="D140"/>
      <c r="F140" s="29" t="s">
        <v>344</v>
      </c>
      <c r="G140" s="33" t="s">
        <v>345</v>
      </c>
    </row>
    <row r="141" spans="3:7" x14ac:dyDescent="0.25">
      <c r="C141"/>
      <c r="D141"/>
      <c r="F141" s="29" t="s">
        <v>346</v>
      </c>
      <c r="G141" s="33" t="s">
        <v>347</v>
      </c>
    </row>
    <row r="142" spans="3:7" x14ac:dyDescent="0.25">
      <c r="C142"/>
      <c r="D142"/>
      <c r="F142" s="29" t="s">
        <v>348</v>
      </c>
      <c r="G142" s="33" t="s">
        <v>349</v>
      </c>
    </row>
    <row r="143" spans="3:7" x14ac:dyDescent="0.25">
      <c r="C143"/>
      <c r="D143"/>
      <c r="F143" s="29" t="s">
        <v>350</v>
      </c>
      <c r="G143" s="33" t="s">
        <v>351</v>
      </c>
    </row>
    <row r="144" spans="3:7" x14ac:dyDescent="0.25">
      <c r="C144"/>
      <c r="D144"/>
      <c r="F144" s="29" t="s">
        <v>352</v>
      </c>
      <c r="G144" s="33" t="s">
        <v>353</v>
      </c>
    </row>
    <row r="145" spans="3:7" x14ac:dyDescent="0.25">
      <c r="C145"/>
      <c r="D145"/>
      <c r="F145" s="29" t="s">
        <v>354</v>
      </c>
      <c r="G145" s="33" t="s">
        <v>355</v>
      </c>
    </row>
    <row r="146" spans="3:7" x14ac:dyDescent="0.25">
      <c r="C146"/>
      <c r="D146"/>
      <c r="F146" s="29" t="s">
        <v>356</v>
      </c>
      <c r="G146" s="33" t="s">
        <v>357</v>
      </c>
    </row>
    <row r="147" spans="3:7" x14ac:dyDescent="0.25">
      <c r="C147"/>
      <c r="D147"/>
      <c r="F147" s="29" t="s">
        <v>358</v>
      </c>
      <c r="G147" s="33" t="s">
        <v>359</v>
      </c>
    </row>
    <row r="148" spans="3:7" x14ac:dyDescent="0.25">
      <c r="C148"/>
      <c r="D148"/>
      <c r="F148" s="29" t="s">
        <v>360</v>
      </c>
      <c r="G148" s="33" t="s">
        <v>361</v>
      </c>
    </row>
    <row r="149" spans="3:7" x14ac:dyDescent="0.25">
      <c r="F149" s="29" t="s">
        <v>362</v>
      </c>
      <c r="G149" s="33" t="s">
        <v>363</v>
      </c>
    </row>
    <row r="150" spans="3:7" x14ac:dyDescent="0.25">
      <c r="F150" s="29" t="s">
        <v>364</v>
      </c>
      <c r="G150" s="33" t="s">
        <v>365</v>
      </c>
    </row>
    <row r="151" spans="3:7" x14ac:dyDescent="0.25">
      <c r="F151" s="29" t="s">
        <v>298</v>
      </c>
      <c r="G151" s="33" t="s">
        <v>299</v>
      </c>
    </row>
    <row r="152" spans="3:7" x14ac:dyDescent="0.25">
      <c r="F152" s="29" t="s">
        <v>300</v>
      </c>
      <c r="G152" s="33" t="s">
        <v>301</v>
      </c>
    </row>
    <row r="153" spans="3:7" x14ac:dyDescent="0.25">
      <c r="F153" s="29" t="s">
        <v>302</v>
      </c>
      <c r="G153" s="33" t="s">
        <v>303</v>
      </c>
    </row>
    <row r="154" spans="3:7" x14ac:dyDescent="0.25">
      <c r="F154" s="29" t="s">
        <v>304</v>
      </c>
      <c r="G154" s="33" t="s">
        <v>305</v>
      </c>
    </row>
    <row r="155" spans="3:7" x14ac:dyDescent="0.25">
      <c r="F155" s="29" t="s">
        <v>306</v>
      </c>
      <c r="G155" s="33" t="s">
        <v>307</v>
      </c>
    </row>
    <row r="156" spans="3:7" x14ac:dyDescent="0.25">
      <c r="F156" s="29" t="s">
        <v>308</v>
      </c>
      <c r="G156" s="33" t="s">
        <v>309</v>
      </c>
    </row>
    <row r="157" spans="3:7" x14ac:dyDescent="0.25">
      <c r="F157" s="29" t="s">
        <v>310</v>
      </c>
      <c r="G157" s="33" t="s">
        <v>311</v>
      </c>
    </row>
    <row r="158" spans="3:7" x14ac:dyDescent="0.25">
      <c r="F158" s="29" t="s">
        <v>312</v>
      </c>
      <c r="G158" s="33" t="s">
        <v>313</v>
      </c>
    </row>
    <row r="159" spans="3:7" x14ac:dyDescent="0.25">
      <c r="F159" s="29" t="s">
        <v>314</v>
      </c>
      <c r="G159" s="33" t="s">
        <v>315</v>
      </c>
    </row>
    <row r="160" spans="3:7" x14ac:dyDescent="0.25">
      <c r="F160" s="41" t="s">
        <v>377</v>
      </c>
      <c r="G160" s="33" t="s">
        <v>378</v>
      </c>
    </row>
    <row r="161" spans="6:7" x14ac:dyDescent="0.25">
      <c r="F161" s="41" t="s">
        <v>382</v>
      </c>
      <c r="G161" s="33" t="s">
        <v>379</v>
      </c>
    </row>
    <row r="162" spans="6:7" x14ac:dyDescent="0.25">
      <c r="F162" s="41" t="s">
        <v>383</v>
      </c>
      <c r="G162" s="33" t="s">
        <v>380</v>
      </c>
    </row>
    <row r="163" spans="6:7" x14ac:dyDescent="0.25">
      <c r="F163" s="41" t="s">
        <v>384</v>
      </c>
      <c r="G163" s="33" t="s">
        <v>381</v>
      </c>
    </row>
  </sheetData>
  <sheetProtection algorithmName="SHA-512" hashValue="icVbvsxTQfKK6UpF1yYOIY+9w3JR6mGScIk0TbqV4oXglIVEJmK+v0B7tziXJNfst4MKR7jL0HqIjX1GHHeZwg==" saltValue="OFblNJAiOyJmV1CiGt1O8Q==" spinCount="100000" sheet="1" selectLockedCells="1"/>
  <phoneticPr fontId="7"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3</vt:i4>
      </vt:variant>
    </vt:vector>
  </HeadingPairs>
  <TitlesOfParts>
    <vt:vector size="3" baseType="lpstr">
      <vt:lpstr>POD_PO za ADM</vt:lpstr>
      <vt:lpstr>POD_PO za OŠD</vt:lpstr>
      <vt:lpstr>Šifranti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Alenka Sušnik Goričan</dc:creator>
  <cp:lastModifiedBy>Alenka Sušnik Goričan</cp:lastModifiedBy>
  <cp:lastPrinted>2022-10-18T12:24:14Z</cp:lastPrinted>
  <dcterms:created xsi:type="dcterms:W3CDTF">2018-07-13T09:14:53Z</dcterms:created>
  <dcterms:modified xsi:type="dcterms:W3CDTF">2024-02-09T07:59:38Z</dcterms:modified>
</cp:coreProperties>
</file>