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ebno\UmekA04\ERC\HE\ERC Grant Management Training 2024\"/>
    </mc:Choice>
  </mc:AlternateContent>
  <xr:revisionPtr revIDLastSave="0" documentId="8_{7BE4B583-895F-4355-B046-8E54509B46FB}" xr6:coauthVersionLast="47" xr6:coauthVersionMax="47" xr10:uidLastSave="{00000000-0000-0000-0000-000000000000}"/>
  <bookViews>
    <workbookView xWindow="-110" yWindow="-110" windowWidth="19420" windowHeight="10420" xr2:uid="{1AADD1F8-72EB-4F8D-BD99-8F573B45DFAF}"/>
  </bookViews>
  <sheets>
    <sheet name="Example" sheetId="2" r:id="rId1"/>
    <sheet name="Fall-back option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30" i="2"/>
  <c r="G28" i="2"/>
  <c r="G27" i="2"/>
  <c r="G29" i="2" s="1"/>
  <c r="G31" i="2" s="1"/>
  <c r="L10" i="2"/>
  <c r="G18" i="2" s="1"/>
  <c r="G17" i="2"/>
  <c r="G19" i="2" s="1"/>
  <c r="G21" i="2" s="1"/>
  <c r="G33" i="2" s="1"/>
  <c r="G11" i="2" l="1"/>
  <c r="L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 IDRISSI Rahma (ERCEA)</author>
  </authors>
  <commentList>
    <comment ref="D6" authorId="0" shapeId="0" xr:uid="{6BBF5F7D-8FB5-4FF2-B530-641ACE69A428}">
      <text>
        <r>
          <rPr>
            <sz val="12"/>
            <color indexed="32"/>
            <rFont val="Tahoma"/>
            <family val="2"/>
          </rPr>
          <t>May be a supplement in EUR per hour for instance, as per Regulation/procedure</t>
        </r>
      </text>
    </comment>
    <comment ref="D11" authorId="0" shapeId="0" xr:uid="{4C42349F-50CA-42FA-B096-B42F29A298C5}">
      <text>
        <r>
          <rPr>
            <sz val="12"/>
            <color indexed="32"/>
            <rFont val="Tahoma"/>
            <family val="2"/>
          </rPr>
          <t>Project-based supplement, bonuses, salary increase, etc. included.</t>
        </r>
      </text>
    </comment>
    <comment ref="G20" authorId="0" shapeId="0" xr:uid="{4FDBBF55-EB10-4D1B-B2CC-5B9A2C8D95F0}">
      <text>
        <r>
          <rPr>
            <sz val="12"/>
            <color indexed="32"/>
            <rFont val="Tahoma"/>
            <family val="2"/>
          </rPr>
          <t>Declaration/timesheets rounded to the nearest half-day.</t>
        </r>
      </text>
    </comment>
    <comment ref="D26" authorId="0" shapeId="0" xr:uid="{62F14F3B-E60F-4702-9116-35326B0E1F05}">
      <text>
        <r>
          <rPr>
            <sz val="12"/>
            <color indexed="32"/>
            <rFont val="Tahoma"/>
            <family val="2"/>
          </rPr>
          <t>Assuming the HI pays a supplement for work on national project (900*2) and (1000*2)
Researcher working 100%</t>
        </r>
      </text>
    </comment>
    <comment ref="G30" authorId="0" shapeId="0" xr:uid="{272CAA34-3A59-4125-B96F-DFEAB32B83DD}">
      <text>
        <r>
          <rPr>
            <sz val="12"/>
            <color indexed="32"/>
            <rFont val="Tahoma"/>
            <family val="2"/>
          </rPr>
          <t>Corporate number of working days per year defined by EU = 215 (full time)</t>
        </r>
      </text>
    </comment>
  </commentList>
</comments>
</file>

<file path=xl/sharedStrings.xml><?xml version="1.0" encoding="utf-8"?>
<sst xmlns="http://schemas.openxmlformats.org/spreadsheetml/2006/main" count="40" uniqueCount="37">
  <si>
    <t xml:space="preserve">HE project-based remuneration - Example </t>
  </si>
  <si>
    <t>INPUT</t>
  </si>
  <si>
    <t>Reporting period: 01/01/2021-30/06/2023 (30 months)</t>
  </si>
  <si>
    <t>01/01/2021-31/12/2021 (12 months)</t>
  </si>
  <si>
    <t>01/01/2022-30/06/2023 (18 months)</t>
  </si>
  <si>
    <t>Monthly personnel costs (base salary)</t>
  </si>
  <si>
    <t>Total monthly personnel cost</t>
  </si>
  <si>
    <t>Total monthly personnel costs</t>
  </si>
  <si>
    <t>STEP 1</t>
  </si>
  <si>
    <t>Calculate action daily rate</t>
  </si>
  <si>
    <r>
      <t xml:space="preserve">[Actual personnel costs for </t>
    </r>
    <r>
      <rPr>
        <b/>
        <sz val="16"/>
        <color rgb="FF002060"/>
        <rFont val="Dreaming Outloud Pro"/>
        <family val="4"/>
      </rPr>
      <t>work on HE action/</t>
    </r>
    <r>
      <rPr>
        <sz val="16"/>
        <color rgb="FF002060"/>
        <rFont val="Dreaming Outloud Pro"/>
        <family val="4"/>
      </rPr>
      <t xml:space="preserve">Day-equivalents </t>
    </r>
    <r>
      <rPr>
        <b/>
        <sz val="16"/>
        <color rgb="FF002060"/>
        <rFont val="Dreaming Outloud Pro"/>
        <family val="4"/>
      </rPr>
      <t>worked on the HE action</t>
    </r>
    <r>
      <rPr>
        <sz val="16"/>
        <color rgb="FF002060"/>
        <rFont val="Dreaming Outloud Pro"/>
        <family val="4"/>
      </rPr>
      <t xml:space="preserve">] </t>
    </r>
  </si>
  <si>
    <t xml:space="preserve">Actual personnel costs for work on the action </t>
  </si>
  <si>
    <r>
      <t xml:space="preserve">01/01/2021-31/12/2021          </t>
    </r>
    <r>
      <rPr>
        <sz val="13"/>
        <color rgb="FF002060"/>
        <rFont val="Dreaming Outloud Pro"/>
        <family val="4"/>
      </rPr>
      <t>(4500*0.5+900)*12</t>
    </r>
  </si>
  <si>
    <r>
      <t xml:space="preserve">01/02/2022-30/06/2023      </t>
    </r>
    <r>
      <rPr>
        <sz val="13"/>
        <color rgb="FF002060"/>
        <rFont val="Dreaming Outloud Pro"/>
        <family val="4"/>
      </rPr>
      <t>(5000*0,5+1000)*18</t>
    </r>
  </si>
  <si>
    <t>Total actual personnel costs</t>
  </si>
  <si>
    <t>HE action day-equivalents</t>
  </si>
  <si>
    <r>
      <t xml:space="preserve">Action daily rate                 </t>
    </r>
    <r>
      <rPr>
        <b/>
        <sz val="13"/>
        <color rgb="FF002060"/>
        <rFont val="Dreaming Outloud Pro"/>
        <family val="4"/>
      </rPr>
      <t>(100800/267)</t>
    </r>
  </si>
  <si>
    <t>STEP 2</t>
  </si>
  <si>
    <t xml:space="preserve">Calculate national project daily rate and compare with action daily rate </t>
  </si>
  <si>
    <r>
      <t xml:space="preserve">[Theoretical personnel costs for similar </t>
    </r>
    <r>
      <rPr>
        <b/>
        <sz val="14"/>
        <color rgb="FF002060"/>
        <rFont val="Dreaming Outloud Pro"/>
        <family val="4"/>
      </rPr>
      <t>work in a national project over same period</t>
    </r>
    <r>
      <rPr>
        <b/>
        <sz val="18"/>
        <color rgb="FF002060"/>
        <rFont val="Dreaming Outloud Pro"/>
        <family val="4"/>
      </rPr>
      <t>/M</t>
    </r>
    <r>
      <rPr>
        <b/>
        <sz val="14"/>
        <color rgb="FF002060"/>
        <rFont val="Dreaming Outloud Pro"/>
        <family val="4"/>
      </rPr>
      <t>aximum</t>
    </r>
    <r>
      <rPr>
        <sz val="14"/>
        <color rgb="FF002060"/>
        <rFont val="Dreaming Outloud Pro"/>
        <family val="4"/>
      </rPr>
      <t xml:space="preserve"> declarable day-equivalents]</t>
    </r>
  </si>
  <si>
    <t xml:space="preserve">Theoretical personnel costs  </t>
  </si>
  <si>
    <r>
      <t xml:space="preserve">01/01/2021-31/12/2021 </t>
    </r>
    <r>
      <rPr>
        <sz val="12"/>
        <color rgb="FF002060"/>
        <rFont val="Dreaming Outloud Pro"/>
        <family val="4"/>
      </rPr>
      <t>(4500+1800)*12</t>
    </r>
  </si>
  <si>
    <r>
      <t xml:space="preserve">01/02/2022-30/06/2023 </t>
    </r>
    <r>
      <rPr>
        <sz val="12"/>
        <color rgb="FF002060"/>
        <rFont val="Dreaming Outloud Pro"/>
        <family val="4"/>
      </rPr>
      <t>(5000+2000)*18</t>
    </r>
  </si>
  <si>
    <r>
      <t xml:space="preserve">Maximum declarable day-equivalents </t>
    </r>
    <r>
      <rPr>
        <sz val="12"/>
        <color rgb="FF002060"/>
        <rFont val="Dreaming Outloud Pro"/>
        <family val="4"/>
      </rPr>
      <t>(215/12)*30</t>
    </r>
  </si>
  <si>
    <t>Theoretical national daily rate</t>
  </si>
  <si>
    <r>
      <rPr>
        <b/>
        <sz val="16"/>
        <color rgb="FF002060"/>
        <rFont val="Dreaming Outloud Pro"/>
        <family val="4"/>
      </rPr>
      <t>Eligible personnel costs</t>
    </r>
    <r>
      <rPr>
        <sz val="16"/>
        <color rgb="FF002060"/>
        <rFont val="Dreaming Outloud Pro"/>
        <family val="4"/>
      </rPr>
      <t xml:space="preserve"> </t>
    </r>
  </si>
  <si>
    <r>
      <t xml:space="preserve">Days worked on the action </t>
    </r>
    <r>
      <rPr>
        <b/>
        <sz val="16"/>
        <color rgb="FF002060"/>
        <rFont val="Dreaming Outloud Pro"/>
        <family val="4"/>
      </rPr>
      <t>*</t>
    </r>
    <r>
      <rPr>
        <sz val="14"/>
        <color rgb="FF002060"/>
        <rFont val="Dreaming Outloud Pro"/>
        <family val="4"/>
      </rPr>
      <t xml:space="preserve"> lowest of both daily rates, i.e. 375,07</t>
    </r>
  </si>
  <si>
    <t>Divided by</t>
  </si>
  <si>
    <r>
      <rPr>
        <b/>
        <sz val="20"/>
        <color rgb="FF002060"/>
        <rFont val="Dreaming Outloud Pro"/>
        <family val="4"/>
      </rPr>
      <t>Minus</t>
    </r>
    <r>
      <rPr>
        <sz val="20"/>
        <color theme="5"/>
        <rFont val="Dreaming Outloud Pro"/>
        <family val="4"/>
      </rPr>
      <t xml:space="preserve"> days worked on EU actions during that complete year</t>
    </r>
  </si>
  <si>
    <t>Principal Investigator, full time, 50% on HE project, 267 days on HE project (time recording system)</t>
  </si>
  <si>
    <r>
      <rPr>
        <sz val="20"/>
        <color theme="5"/>
        <rFont val="Dreaming Outloud Pro"/>
        <family val="4"/>
      </rPr>
      <t>Total personnel costs in last complete year</t>
    </r>
    <r>
      <rPr>
        <b/>
        <sz val="20"/>
        <color theme="5"/>
        <rFont val="Dreaming Outloud Pro"/>
        <family val="4"/>
      </rPr>
      <t xml:space="preserve"> </t>
    </r>
  </si>
  <si>
    <r>
      <rPr>
        <b/>
        <sz val="20"/>
        <color rgb="FF002060"/>
        <rFont val="Dreaming Outloud Pro"/>
        <family val="4"/>
      </rPr>
      <t>Minus</t>
    </r>
    <r>
      <rPr>
        <b/>
        <sz val="20"/>
        <color theme="5"/>
        <rFont val="Dreaming Outloud Pro"/>
        <family val="4"/>
      </rPr>
      <t xml:space="preserve"> </t>
    </r>
    <r>
      <rPr>
        <sz val="20"/>
        <color theme="5"/>
        <rFont val="Dreaming Outloud Pro"/>
        <family val="4"/>
      </rPr>
      <t>remuneration paid for EU actions during that</t>
    </r>
    <r>
      <rPr>
        <b/>
        <sz val="20"/>
        <color theme="5"/>
        <rFont val="Dreaming Outloud Pro"/>
        <family val="4"/>
      </rPr>
      <t xml:space="preserve"> </t>
    </r>
    <r>
      <rPr>
        <sz val="20"/>
        <color theme="5"/>
        <rFont val="Dreaming Outloud Pro"/>
        <family val="4"/>
      </rPr>
      <t>complete</t>
    </r>
    <r>
      <rPr>
        <b/>
        <sz val="20"/>
        <color theme="5"/>
        <rFont val="Dreaming Outloud Pro"/>
        <family val="4"/>
      </rPr>
      <t xml:space="preserve"> </t>
    </r>
    <r>
      <rPr>
        <sz val="20"/>
        <color theme="5"/>
        <rFont val="Dreaming Outloud Pro"/>
        <family val="4"/>
      </rPr>
      <t>year</t>
    </r>
  </si>
  <si>
    <r>
      <t xml:space="preserve">Supplementary payment </t>
    </r>
    <r>
      <rPr>
        <b/>
        <sz val="12"/>
        <color theme="2" tint="-0.749992370372631"/>
        <rFont val="Dreaming Outloud Pro"/>
        <family val="4"/>
      </rPr>
      <t>(4500*0.5*0.4)</t>
    </r>
  </si>
  <si>
    <t xml:space="preserve">Supplementary payment (regulatory requirements or internal rules): 40% top up to salary reflecting 50% HE workload </t>
  </si>
  <si>
    <t>No regulatory requirements/written internal rules (formula)</t>
  </si>
  <si>
    <t>Fall-back option</t>
  </si>
  <si>
    <t>Disclaimer: information not legally binding, reflecting the latest developments and may be subject to modifications.
Fictive case used for illustrating calculation technique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</si>
</sst>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2060"/>
      <name val="Dreaming Outloud Pro"/>
      <family val="4"/>
    </font>
    <font>
      <sz val="14"/>
      <color rgb="FF002060"/>
      <name val="Dreaming Outloud Pro"/>
      <family val="4"/>
    </font>
    <font>
      <b/>
      <sz val="14"/>
      <color theme="2" tint="-0.749992370372631"/>
      <name val="Dreaming Outloud Pro"/>
      <family val="4"/>
    </font>
    <font>
      <sz val="14"/>
      <color theme="2" tint="-0.749992370372631"/>
      <name val="Dreaming Outloud Pro"/>
      <family val="4"/>
    </font>
    <font>
      <sz val="14"/>
      <color theme="2" tint="-0.499984740745262"/>
      <name val="Dreaming Outloud Pro"/>
      <family val="4"/>
    </font>
    <font>
      <sz val="14"/>
      <color theme="5" tint="-0.249977111117893"/>
      <name val="Dreaming Outloud Pro"/>
      <family val="4"/>
    </font>
    <font>
      <b/>
      <sz val="14"/>
      <color rgb="FF002060"/>
      <name val="Dreaming Outloud Pro"/>
      <family val="4"/>
    </font>
    <font>
      <sz val="16"/>
      <color rgb="FF002060"/>
      <name val="Dreaming Outloud Pro"/>
      <family val="4"/>
    </font>
    <font>
      <sz val="13"/>
      <color rgb="FF002060"/>
      <name val="Dreaming Outloud Pro"/>
      <family val="4"/>
    </font>
    <font>
      <sz val="12"/>
      <color rgb="FF002060"/>
      <name val="Dreaming Outloud Pro"/>
      <family val="4"/>
    </font>
    <font>
      <b/>
      <sz val="13"/>
      <color rgb="FF002060"/>
      <name val="Dreaming Outloud Pro"/>
      <family val="4"/>
    </font>
    <font>
      <b/>
      <i/>
      <sz val="14"/>
      <color rgb="FF002060"/>
      <name val="Dreaming Outloud Pro"/>
      <family val="4"/>
    </font>
    <font>
      <b/>
      <sz val="14"/>
      <color theme="7" tint="-0.249977111117893"/>
      <name val="Dreaming Outloud Pro"/>
      <family val="4"/>
    </font>
    <font>
      <b/>
      <sz val="18"/>
      <color rgb="FF002060"/>
      <name val="Dreaming Outloud Pro"/>
      <family val="4"/>
    </font>
    <font>
      <sz val="14"/>
      <color rgb="FFC00000"/>
      <name val="Dreaming Outloud Pro"/>
      <family val="4"/>
    </font>
    <font>
      <i/>
      <sz val="14"/>
      <color rgb="FF002060"/>
      <name val="Dreaming Outloud Pro"/>
      <family val="4"/>
    </font>
    <font>
      <sz val="12"/>
      <color indexed="32"/>
      <name val="Tahoma"/>
      <family val="2"/>
    </font>
    <font>
      <b/>
      <sz val="20"/>
      <color rgb="FF002060"/>
      <name val="Dreaming Outloud Pro"/>
      <family val="4"/>
    </font>
    <font>
      <b/>
      <sz val="20"/>
      <color theme="5"/>
      <name val="Dreaming Outloud Pro"/>
      <family val="4"/>
    </font>
    <font>
      <sz val="20"/>
      <color theme="5"/>
      <name val="Dreaming Outloud Pro"/>
      <family val="4"/>
    </font>
    <font>
      <sz val="20"/>
      <color rgb="FF002060"/>
      <name val="Dreaming Outloud Pro"/>
      <family val="4"/>
    </font>
    <font>
      <sz val="18"/>
      <color rgb="FF002060"/>
      <name val="Dreaming Outloud Pro"/>
      <family val="4"/>
    </font>
    <font>
      <b/>
      <sz val="12"/>
      <color theme="2" tint="-0.749992370372631"/>
      <name val="Dreaming Outloud Pro"/>
      <family val="4"/>
    </font>
    <font>
      <sz val="16"/>
      <color rgb="FF002060"/>
      <name val="Arial"/>
      <family val="2"/>
    </font>
    <font>
      <b/>
      <i/>
      <sz val="11"/>
      <color rgb="FFC00000"/>
      <name val="Dreaming Outloud Pro"/>
      <family val="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horizontal="center" vertical="center" textRotation="90"/>
    </xf>
    <xf numFmtId="0" fontId="5" fillId="0" borderId="0" xfId="0" applyFont="1"/>
    <xf numFmtId="0" fontId="6" fillId="0" borderId="0" xfId="0" applyFont="1"/>
    <xf numFmtId="164" fontId="5" fillId="0" borderId="5" xfId="1" applyNumberFormat="1" applyFont="1" applyBorder="1"/>
    <xf numFmtId="164" fontId="4" fillId="4" borderId="5" xfId="1" applyNumberFormat="1" applyFont="1" applyFill="1" applyBorder="1"/>
    <xf numFmtId="0" fontId="3" fillId="3" borderId="0" xfId="0" applyFont="1" applyFill="1"/>
    <xf numFmtId="164" fontId="3" fillId="0" borderId="0" xfId="0" applyNumberFormat="1" applyFont="1"/>
    <xf numFmtId="0" fontId="3" fillId="0" borderId="0" xfId="0" applyFont="1" applyAlignment="1">
      <alignment vertical="center"/>
    </xf>
    <xf numFmtId="43" fontId="3" fillId="0" borderId="5" xfId="1" applyFont="1" applyBorder="1"/>
    <xf numFmtId="43" fontId="8" fillId="0" borderId="5" xfId="1" applyFont="1" applyBorder="1"/>
    <xf numFmtId="43" fontId="8" fillId="5" borderId="5" xfId="0" applyNumberFormat="1" applyFont="1" applyFill="1" applyBorder="1"/>
    <xf numFmtId="0" fontId="13" fillId="0" borderId="0" xfId="0" applyFont="1" applyAlignment="1">
      <alignment vertical="center"/>
    </xf>
    <xf numFmtId="0" fontId="16" fillId="0" borderId="0" xfId="0" applyFont="1"/>
    <xf numFmtId="0" fontId="3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43" fontId="8" fillId="6" borderId="5" xfId="1" applyFont="1" applyFill="1" applyBorder="1"/>
    <xf numFmtId="43" fontId="2" fillId="7" borderId="0" xfId="1" applyFont="1" applyFill="1"/>
    <xf numFmtId="0" fontId="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/>
    <xf numFmtId="0" fontId="25" fillId="0" borderId="0" xfId="0" applyFont="1" applyAlignment="1">
      <alignment vertical="center" readingOrder="1"/>
    </xf>
    <xf numFmtId="0" fontId="9" fillId="0" borderId="12" xfId="0" applyFont="1" applyBorder="1"/>
    <xf numFmtId="0" fontId="20" fillId="0" borderId="0" xfId="0" applyFont="1" applyBorder="1" applyAlignment="1"/>
    <xf numFmtId="0" fontId="20" fillId="0" borderId="13" xfId="0" applyFont="1" applyBorder="1" applyAlignment="1"/>
    <xf numFmtId="0" fontId="9" fillId="0" borderId="13" xfId="0" applyFont="1" applyBorder="1"/>
    <xf numFmtId="0" fontId="9" fillId="0" borderId="0" xfId="0" applyFont="1" applyBorder="1"/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3" borderId="0" xfId="0" applyFont="1" applyFill="1" applyAlignment="1"/>
    <xf numFmtId="0" fontId="26" fillId="0" borderId="0" xfId="0" applyFont="1" applyAlignment="1">
      <alignment vertical="center"/>
    </xf>
    <xf numFmtId="0" fontId="9" fillId="7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4" fillId="6" borderId="0" xfId="0" applyFont="1" applyFill="1" applyAlignment="1">
      <alignment horizontal="center" vertical="center" textRotation="90"/>
    </xf>
    <xf numFmtId="0" fontId="8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3" fillId="0" borderId="1" xfId="0" applyFont="1" applyBorder="1" applyAlignment="1">
      <alignment horizontal="left" vertical="top"/>
    </xf>
    <xf numFmtId="0" fontId="26" fillId="0" borderId="0" xfId="0" applyFont="1" applyAlignment="1">
      <alignment horizontal="left" vertical="center" wrapText="1"/>
    </xf>
    <xf numFmtId="0" fontId="26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7" fillId="5" borderId="0" xfId="0" applyFont="1" applyFill="1" applyAlignment="1">
      <alignment vertical="center" textRotation="90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</cellXfs>
  <cellStyles count="2">
    <cellStyle name="Comma 2" xfId="1" xr:uid="{B03958C0-3428-4B47-9ED3-AADE17E05C19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7A3D-A74B-4169-B3E1-108B129959BB}">
  <dimension ref="B2:M39"/>
  <sheetViews>
    <sheetView showGridLines="0" tabSelected="1" zoomScale="110" zoomScaleNormal="110" workbookViewId="0">
      <selection activeCell="B2" sqref="B2:K2"/>
    </sheetView>
  </sheetViews>
  <sheetFormatPr defaultColWidth="8.81640625" defaultRowHeight="20" x14ac:dyDescent="0.6"/>
  <cols>
    <col min="1" max="1" width="2.26953125" style="1" customWidth="1"/>
    <col min="2" max="2" width="5.81640625" style="7" customWidth="1"/>
    <col min="3" max="3" width="2.6328125" style="7" customWidth="1"/>
    <col min="4" max="6" width="17.36328125" style="1" customWidth="1"/>
    <col min="7" max="7" width="17.1796875" style="1" bestFit="1" customWidth="1"/>
    <col min="8" max="8" width="8.81640625" style="1" bestFit="1" customWidth="1"/>
    <col min="9" max="10" width="14.36328125" style="1" customWidth="1"/>
    <col min="11" max="11" width="15.7265625" style="1" customWidth="1"/>
    <col min="12" max="12" width="16.54296875" style="1" customWidth="1"/>
    <col min="13" max="16384" width="8.81640625" style="1"/>
  </cols>
  <sheetData>
    <row r="2" spans="2:12" ht="22.5" x14ac:dyDescent="0.65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</row>
    <row r="4" spans="2:12" ht="20" customHeight="1" x14ac:dyDescent="0.6">
      <c r="B4" s="59" t="s">
        <v>1</v>
      </c>
      <c r="C4" s="2"/>
      <c r="D4" s="60" t="s">
        <v>2</v>
      </c>
      <c r="E4" s="60"/>
      <c r="F4" s="60"/>
      <c r="G4" s="60"/>
      <c r="H4" s="3"/>
      <c r="I4" s="3"/>
      <c r="J4" s="3"/>
      <c r="K4" s="3"/>
      <c r="L4" s="3"/>
    </row>
    <row r="5" spans="2:12" x14ac:dyDescent="0.6">
      <c r="B5" s="59"/>
      <c r="C5" s="2"/>
      <c r="D5" s="61" t="s">
        <v>29</v>
      </c>
      <c r="E5" s="61"/>
      <c r="F5" s="61"/>
      <c r="G5" s="61"/>
      <c r="H5" s="61"/>
      <c r="I5" s="61"/>
      <c r="J5" s="61"/>
      <c r="K5" s="61"/>
      <c r="L5" s="3"/>
    </row>
    <row r="6" spans="2:12" x14ac:dyDescent="0.6">
      <c r="B6" s="59"/>
      <c r="C6" s="2"/>
      <c r="D6" s="62" t="s">
        <v>33</v>
      </c>
      <c r="E6" s="62"/>
      <c r="F6" s="62"/>
      <c r="G6" s="62"/>
      <c r="H6" s="62"/>
      <c r="I6" s="62"/>
      <c r="J6" s="62"/>
      <c r="K6" s="62"/>
      <c r="L6" s="62"/>
    </row>
    <row r="7" spans="2:12" x14ac:dyDescent="0.6">
      <c r="B7" s="59"/>
      <c r="C7" s="2"/>
      <c r="D7" s="4"/>
      <c r="E7" s="4"/>
      <c r="F7" s="4"/>
      <c r="G7" s="4"/>
      <c r="H7" s="4"/>
      <c r="I7" s="4"/>
      <c r="J7" s="4"/>
      <c r="K7" s="4"/>
      <c r="L7" s="4"/>
    </row>
    <row r="8" spans="2:12" x14ac:dyDescent="0.6">
      <c r="B8" s="59"/>
      <c r="C8" s="2"/>
      <c r="D8" s="63" t="s">
        <v>3</v>
      </c>
      <c r="E8" s="63"/>
      <c r="F8" s="63"/>
      <c r="G8" s="63"/>
      <c r="H8" s="3"/>
      <c r="I8" s="63" t="s">
        <v>4</v>
      </c>
      <c r="J8" s="63"/>
      <c r="K8" s="63"/>
      <c r="L8" s="63"/>
    </row>
    <row r="9" spans="2:12" x14ac:dyDescent="0.6">
      <c r="B9" s="59"/>
      <c r="C9" s="2"/>
      <c r="D9" s="64" t="s">
        <v>5</v>
      </c>
      <c r="E9" s="65"/>
      <c r="F9" s="66"/>
      <c r="G9" s="5">
        <v>4500</v>
      </c>
      <c r="H9" s="3"/>
      <c r="I9" s="64" t="s">
        <v>5</v>
      </c>
      <c r="J9" s="65"/>
      <c r="K9" s="66"/>
      <c r="L9" s="5">
        <v>5000</v>
      </c>
    </row>
    <row r="10" spans="2:12" x14ac:dyDescent="0.6">
      <c r="B10" s="59"/>
      <c r="C10" s="2"/>
      <c r="D10" s="67" t="s">
        <v>32</v>
      </c>
      <c r="E10" s="68"/>
      <c r="F10" s="69"/>
      <c r="G10" s="6">
        <f>G9*0.5*0.4</f>
        <v>900</v>
      </c>
      <c r="H10" s="3"/>
      <c r="I10" s="67" t="s">
        <v>32</v>
      </c>
      <c r="J10" s="68"/>
      <c r="K10" s="69"/>
      <c r="L10" s="6">
        <f>L9*0.5*0.4</f>
        <v>1000</v>
      </c>
    </row>
    <row r="11" spans="2:12" x14ac:dyDescent="0.6">
      <c r="B11" s="59"/>
      <c r="C11" s="2"/>
      <c r="D11" s="64" t="s">
        <v>6</v>
      </c>
      <c r="E11" s="65"/>
      <c r="F11" s="66"/>
      <c r="G11" s="5">
        <f>SUM(G9:G10)</f>
        <v>5400</v>
      </c>
      <c r="H11" s="3"/>
      <c r="I11" s="64" t="s">
        <v>7</v>
      </c>
      <c r="J11" s="65"/>
      <c r="K11" s="66"/>
      <c r="L11" s="5">
        <f>SUM(L9:L10)</f>
        <v>6000</v>
      </c>
    </row>
    <row r="12" spans="2:12" x14ac:dyDescent="0.6">
      <c r="G12" s="8"/>
    </row>
    <row r="13" spans="2:12" x14ac:dyDescent="0.6">
      <c r="B13" s="70" t="s">
        <v>8</v>
      </c>
      <c r="D13" s="37" t="s">
        <v>9</v>
      </c>
      <c r="E13" s="37"/>
    </row>
    <row r="14" spans="2:12" ht="22.5" x14ac:dyDescent="0.65">
      <c r="B14" s="70"/>
      <c r="D14" s="54" t="s">
        <v>10</v>
      </c>
      <c r="E14" s="54"/>
      <c r="F14" s="54"/>
      <c r="G14" s="54"/>
      <c r="H14" s="54"/>
      <c r="I14" s="54"/>
      <c r="J14" s="54"/>
      <c r="K14" s="54"/>
      <c r="L14" s="54"/>
    </row>
    <row r="15" spans="2:12" x14ac:dyDescent="0.6">
      <c r="B15" s="70"/>
    </row>
    <row r="16" spans="2:12" ht="23" customHeight="1" x14ac:dyDescent="0.6">
      <c r="B16" s="70"/>
      <c r="D16" s="55" t="s">
        <v>11</v>
      </c>
      <c r="E16" s="55"/>
      <c r="F16" s="55"/>
      <c r="G16" s="55"/>
      <c r="H16" s="9"/>
    </row>
    <row r="17" spans="2:13" x14ac:dyDescent="0.6">
      <c r="B17" s="70"/>
      <c r="D17" s="40" t="s">
        <v>12</v>
      </c>
      <c r="E17" s="40"/>
      <c r="F17" s="40"/>
      <c r="G17" s="10">
        <f>(G9*0.5+G10)*12</f>
        <v>37800</v>
      </c>
      <c r="H17" s="49"/>
      <c r="I17" s="50"/>
    </row>
    <row r="18" spans="2:13" x14ac:dyDescent="0.6">
      <c r="B18" s="70"/>
      <c r="D18" s="40" t="s">
        <v>13</v>
      </c>
      <c r="E18" s="40"/>
      <c r="F18" s="40"/>
      <c r="G18" s="10">
        <f>(L9*0.5+L10)*18</f>
        <v>63000</v>
      </c>
      <c r="H18" s="49"/>
      <c r="I18" s="50"/>
    </row>
    <row r="19" spans="2:13" x14ac:dyDescent="0.6">
      <c r="B19" s="70"/>
      <c r="D19" s="41" t="s">
        <v>14</v>
      </c>
      <c r="E19" s="42"/>
      <c r="F19" s="43"/>
      <c r="G19" s="11">
        <f>SUM(G17:G18)</f>
        <v>100800</v>
      </c>
    </row>
    <row r="20" spans="2:13" x14ac:dyDescent="0.6">
      <c r="B20" s="70"/>
      <c r="D20" s="44" t="s">
        <v>15</v>
      </c>
      <c r="E20" s="45"/>
      <c r="F20" s="46"/>
      <c r="G20" s="10">
        <v>267</v>
      </c>
    </row>
    <row r="21" spans="2:13" x14ac:dyDescent="0.6">
      <c r="B21" s="70"/>
      <c r="D21" s="51" t="s">
        <v>16</v>
      </c>
      <c r="E21" s="52"/>
      <c r="F21" s="53"/>
      <c r="G21" s="12">
        <f>G19/G20</f>
        <v>377.52808988764048</v>
      </c>
    </row>
    <row r="22" spans="2:13" ht="20" customHeight="1" x14ac:dyDescent="0.6">
      <c r="D22" s="13"/>
    </row>
    <row r="23" spans="2:13" x14ac:dyDescent="0.6">
      <c r="B23" s="36" t="s">
        <v>17</v>
      </c>
      <c r="D23" s="37" t="s">
        <v>18</v>
      </c>
      <c r="E23" s="37"/>
      <c r="F23" s="37"/>
      <c r="G23" s="37"/>
      <c r="H23" s="37"/>
      <c r="I23" s="37"/>
      <c r="J23" s="37"/>
    </row>
    <row r="24" spans="2:13" ht="25.5" x14ac:dyDescent="0.75">
      <c r="B24" s="36"/>
      <c r="D24" s="38" t="s">
        <v>19</v>
      </c>
      <c r="E24" s="38"/>
      <c r="F24" s="38"/>
      <c r="G24" s="38"/>
      <c r="H24" s="38"/>
      <c r="I24" s="38"/>
      <c r="J24" s="38"/>
      <c r="K24" s="38"/>
      <c r="L24" s="38"/>
      <c r="M24" s="7"/>
    </row>
    <row r="25" spans="2:13" x14ac:dyDescent="0.6">
      <c r="B25" s="36"/>
    </row>
    <row r="26" spans="2:13" ht="23" customHeight="1" x14ac:dyDescent="0.6">
      <c r="B26" s="36"/>
      <c r="D26" s="39" t="s">
        <v>20</v>
      </c>
      <c r="E26" s="39"/>
      <c r="F26" s="14"/>
    </row>
    <row r="27" spans="2:13" x14ac:dyDescent="0.6">
      <c r="B27" s="36"/>
      <c r="D27" s="40" t="s">
        <v>21</v>
      </c>
      <c r="E27" s="40"/>
      <c r="F27" s="40"/>
      <c r="G27" s="10">
        <f>(4500+1800)*12</f>
        <v>75600</v>
      </c>
      <c r="J27" s="15"/>
      <c r="K27" s="16"/>
    </row>
    <row r="28" spans="2:13" x14ac:dyDescent="0.6">
      <c r="B28" s="36"/>
      <c r="D28" s="40" t="s">
        <v>22</v>
      </c>
      <c r="E28" s="40"/>
      <c r="F28" s="40"/>
      <c r="G28" s="10">
        <f>(5000+2000)*18</f>
        <v>126000</v>
      </c>
    </row>
    <row r="29" spans="2:13" x14ac:dyDescent="0.6">
      <c r="B29" s="36"/>
      <c r="D29" s="41" t="s">
        <v>14</v>
      </c>
      <c r="E29" s="42"/>
      <c r="F29" s="43"/>
      <c r="G29" s="11">
        <f>SUM(G27:G28)</f>
        <v>201600</v>
      </c>
    </row>
    <row r="30" spans="2:13" x14ac:dyDescent="0.6">
      <c r="B30" s="36"/>
      <c r="D30" s="44" t="s">
        <v>23</v>
      </c>
      <c r="E30" s="45"/>
      <c r="F30" s="46"/>
      <c r="G30" s="10">
        <f>(215/12)*30</f>
        <v>537.5</v>
      </c>
    </row>
    <row r="31" spans="2:13" x14ac:dyDescent="0.6">
      <c r="B31" s="36"/>
      <c r="D31" s="47" t="s">
        <v>24</v>
      </c>
      <c r="E31" s="47"/>
      <c r="F31" s="48"/>
      <c r="G31" s="17">
        <f>G29/G30</f>
        <v>375.06976744186045</v>
      </c>
    </row>
    <row r="33" spans="2:11" ht="22.5" x14ac:dyDescent="0.65">
      <c r="B33" s="34" t="s">
        <v>25</v>
      </c>
      <c r="C33" s="34"/>
      <c r="D33" s="34"/>
      <c r="E33" s="34"/>
      <c r="F33" s="34"/>
      <c r="G33" s="18">
        <f>MIN(G21,G31)*G20</f>
        <v>100143.62790697673</v>
      </c>
    </row>
    <row r="34" spans="2:11" ht="22.5" x14ac:dyDescent="0.65">
      <c r="B34" s="35" t="s">
        <v>26</v>
      </c>
      <c r="C34" s="35"/>
      <c r="D34" s="35"/>
      <c r="E34" s="35"/>
      <c r="F34" s="35"/>
      <c r="G34" s="35"/>
    </row>
    <row r="37" spans="2:11" ht="19" customHeight="1" x14ac:dyDescent="0.6">
      <c r="B37" s="57"/>
      <c r="C37" s="57"/>
      <c r="D37" s="57"/>
      <c r="E37" s="57"/>
      <c r="F37" s="57"/>
      <c r="G37" s="57"/>
      <c r="H37" s="57"/>
    </row>
    <row r="38" spans="2:11" ht="29" customHeight="1" x14ac:dyDescent="0.6">
      <c r="B38" s="56" t="s">
        <v>36</v>
      </c>
      <c r="C38" s="56"/>
      <c r="D38" s="56"/>
      <c r="E38" s="56"/>
      <c r="F38" s="56"/>
      <c r="G38" s="56"/>
      <c r="H38" s="56"/>
      <c r="I38" s="56"/>
      <c r="J38" s="56"/>
      <c r="K38" s="56"/>
    </row>
    <row r="39" spans="2:11" ht="19" customHeight="1" x14ac:dyDescent="0.6">
      <c r="B39" s="33"/>
      <c r="C39" s="33"/>
      <c r="D39" s="33"/>
      <c r="E39" s="33"/>
      <c r="F39" s="33"/>
      <c r="G39" s="33"/>
      <c r="H39" s="33"/>
      <c r="I39" s="33"/>
    </row>
  </sheetData>
  <mergeCells count="37">
    <mergeCell ref="B38:K38"/>
    <mergeCell ref="B37:H37"/>
    <mergeCell ref="B2:K2"/>
    <mergeCell ref="B4:B11"/>
    <mergeCell ref="D4:G4"/>
    <mergeCell ref="D5:K5"/>
    <mergeCell ref="D6:L6"/>
    <mergeCell ref="D8:G8"/>
    <mergeCell ref="I8:L8"/>
    <mergeCell ref="D9:F9"/>
    <mergeCell ref="I9:K9"/>
    <mergeCell ref="D10:F10"/>
    <mergeCell ref="I10:K10"/>
    <mergeCell ref="D11:F11"/>
    <mergeCell ref="I11:K11"/>
    <mergeCell ref="B13:B21"/>
    <mergeCell ref="D13:E13"/>
    <mergeCell ref="D14:L14"/>
    <mergeCell ref="D16:G16"/>
    <mergeCell ref="D17:F17"/>
    <mergeCell ref="H17:I17"/>
    <mergeCell ref="D18:F18"/>
    <mergeCell ref="H18:I18"/>
    <mergeCell ref="D19:F19"/>
    <mergeCell ref="D20:F20"/>
    <mergeCell ref="D21:F21"/>
    <mergeCell ref="B33:F33"/>
    <mergeCell ref="B34:G34"/>
    <mergeCell ref="B23:B31"/>
    <mergeCell ref="D23:J23"/>
    <mergeCell ref="D24:L24"/>
    <mergeCell ref="D26:E26"/>
    <mergeCell ref="D27:F27"/>
    <mergeCell ref="D28:F28"/>
    <mergeCell ref="D29:F29"/>
    <mergeCell ref="D30:F30"/>
    <mergeCell ref="D31:F3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077D-CAE4-4D00-AB2F-34BB401218A5}">
  <dimension ref="A1:P14"/>
  <sheetViews>
    <sheetView showGridLines="0" topLeftCell="A2" workbookViewId="0">
      <selection activeCell="A14" sqref="A14"/>
    </sheetView>
  </sheetViews>
  <sheetFormatPr defaultColWidth="8.90625" defaultRowHeight="22.5" x14ac:dyDescent="0.65"/>
  <cols>
    <col min="1" max="1" width="8.90625" style="19"/>
    <col min="2" max="9" width="10.26953125" style="19" customWidth="1"/>
    <col min="10" max="10" width="14.453125" style="19" bestFit="1" customWidth="1"/>
    <col min="11" max="16384" width="8.90625" style="19"/>
  </cols>
  <sheetData>
    <row r="1" spans="1:16" ht="45.5" customHeight="1" x14ac:dyDescent="0.65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41" customHeight="1" x14ac:dyDescent="0.65">
      <c r="B2" s="71" t="s">
        <v>34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6" ht="18.5" customHeight="1" thickBot="1" x14ac:dyDescent="0.7">
      <c r="B3" s="21"/>
      <c r="C3" s="21"/>
      <c r="D3" s="21"/>
      <c r="E3" s="21"/>
      <c r="F3" s="21"/>
      <c r="G3" s="21"/>
      <c r="H3" s="21"/>
    </row>
    <row r="4" spans="1:16" s="29" customFormat="1" ht="30" customHeight="1" x14ac:dyDescent="0.35">
      <c r="B4" s="81" t="s">
        <v>30</v>
      </c>
      <c r="C4" s="82"/>
      <c r="D4" s="82"/>
      <c r="E4" s="82"/>
      <c r="F4" s="82"/>
      <c r="G4" s="82"/>
      <c r="H4" s="82"/>
      <c r="I4" s="82"/>
      <c r="J4" s="82"/>
      <c r="K4" s="82"/>
      <c r="L4" s="83"/>
      <c r="M4" s="30"/>
      <c r="N4" s="30"/>
      <c r="O4" s="30"/>
      <c r="P4" s="30"/>
    </row>
    <row r="5" spans="1:16" s="29" customFormat="1" ht="30" customHeight="1" x14ac:dyDescent="0.35">
      <c r="B5" s="78" t="s">
        <v>31</v>
      </c>
      <c r="C5" s="79"/>
      <c r="D5" s="79"/>
      <c r="E5" s="79"/>
      <c r="F5" s="79"/>
      <c r="G5" s="79"/>
      <c r="H5" s="79"/>
      <c r="I5" s="79"/>
      <c r="J5" s="79"/>
      <c r="K5" s="79"/>
      <c r="L5" s="80"/>
      <c r="M5" s="30"/>
      <c r="N5" s="30"/>
      <c r="O5" s="30"/>
      <c r="P5" s="30"/>
    </row>
    <row r="6" spans="1:16" ht="20" customHeight="1" x14ac:dyDescent="0.8">
      <c r="B6" s="24"/>
      <c r="C6" s="25"/>
      <c r="D6" s="25"/>
      <c r="E6" s="25"/>
      <c r="F6" s="25"/>
      <c r="G6" s="25"/>
      <c r="H6" s="25"/>
      <c r="I6" s="25"/>
      <c r="J6" s="25"/>
      <c r="K6" s="25"/>
      <c r="L6" s="26"/>
      <c r="M6" s="22"/>
      <c r="N6" s="22"/>
      <c r="O6" s="22"/>
      <c r="P6" s="20"/>
    </row>
    <row r="7" spans="1:16" ht="20" customHeight="1" x14ac:dyDescent="0.65">
      <c r="B7" s="72" t="s">
        <v>27</v>
      </c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6" ht="20" customHeight="1" x14ac:dyDescent="0.65">
      <c r="B8" s="24"/>
      <c r="C8" s="28"/>
      <c r="D8" s="28"/>
      <c r="E8" s="28"/>
      <c r="F8" s="28"/>
      <c r="G8" s="28"/>
      <c r="H8" s="28"/>
      <c r="I8" s="28"/>
      <c r="J8" s="28"/>
      <c r="K8" s="28"/>
      <c r="L8" s="27"/>
    </row>
    <row r="9" spans="1:16" s="31" customFormat="1" ht="30" customHeight="1" x14ac:dyDescent="0.35">
      <c r="B9" s="78">
        <v>215</v>
      </c>
      <c r="C9" s="79"/>
      <c r="D9" s="79"/>
      <c r="E9" s="79"/>
      <c r="F9" s="79"/>
      <c r="G9" s="79"/>
      <c r="H9" s="79"/>
      <c r="I9" s="79"/>
      <c r="J9" s="79"/>
      <c r="K9" s="79"/>
      <c r="L9" s="80"/>
    </row>
    <row r="10" spans="1:16" s="31" customFormat="1" ht="30" customHeight="1" thickBot="1" x14ac:dyDescent="0.4">
      <c r="B10" s="75" t="s">
        <v>28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3" spans="1:16" x14ac:dyDescent="0.65"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6" x14ac:dyDescent="0.65">
      <c r="A14" s="32"/>
      <c r="B14" s="32"/>
      <c r="C14" s="32"/>
      <c r="D14" s="32"/>
      <c r="E14" s="32"/>
      <c r="F14" s="32"/>
      <c r="G14" s="32"/>
    </row>
  </sheetData>
  <mergeCells count="7">
    <mergeCell ref="A1:L1"/>
    <mergeCell ref="B7:L7"/>
    <mergeCell ref="B2:L2"/>
    <mergeCell ref="B10:L10"/>
    <mergeCell ref="B5:L5"/>
    <mergeCell ref="B4:L4"/>
    <mergeCell ref="B9:L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Example</vt:lpstr>
      <vt:lpstr>Fall-back option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IDRISSI Rahma (ERCEA)</dc:creator>
  <cp:lastModifiedBy>Andreja Umek Venturini</cp:lastModifiedBy>
  <dcterms:created xsi:type="dcterms:W3CDTF">2024-03-12T12:00:19Z</dcterms:created>
  <dcterms:modified xsi:type="dcterms:W3CDTF">2024-05-27T14:25:52Z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2024-03-12T12:00:25Z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92f82ad8-f893-4f23-ab8f-4816a68362bf</vt:lpwstr>
  </property>
  <property fmtid="{D5CDD505-2E9C-101B-9397-08002B2CF9AE}" pid="8" name="MSIP_Label_6bd9ddd1-4d20-43f6-abfa-fc3c07406f94_ContentBits">
    <vt:lpwstr>0</vt:lpwstr>
  </property>
</Properties>
</file>