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osebno\UmekA04\ERC\HE\ERC Grant Management Training 2024\"/>
    </mc:Choice>
  </mc:AlternateContent>
  <xr:revisionPtr revIDLastSave="0" documentId="8_{962A7302-F8A3-4961-8673-FE4B1D6E90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nit cost per sample" sheetId="8" r:id="rId1"/>
  </sheets>
  <definedNames>
    <definedName name="_xlnm.Print_Area" localSheetId="0">'Unit cost per sample'!$A$2:$F$34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8" l="1"/>
  <c r="C36" i="8"/>
  <c r="D16" i="8"/>
  <c r="C16" i="8"/>
  <c r="D15" i="8"/>
  <c r="C15" i="8"/>
  <c r="D14" i="8"/>
  <c r="C14" i="8"/>
  <c r="D19" i="8" l="1"/>
  <c r="C19" i="8"/>
  <c r="D18" i="8"/>
  <c r="C18" i="8"/>
  <c r="D20" i="8" l="1"/>
  <c r="C20" i="8"/>
  <c r="D31" i="8"/>
  <c r="C31" i="8"/>
  <c r="C23" i="8" l="1"/>
  <c r="C34" i="8" s="1"/>
  <c r="D23" i="8"/>
  <c r="D34" i="8" s="1"/>
</calcChain>
</file>

<file path=xl/sharedStrings.xml><?xml version="1.0" encoding="utf-8"?>
<sst xmlns="http://schemas.openxmlformats.org/spreadsheetml/2006/main" count="64" uniqueCount="48">
  <si>
    <t>Description</t>
  </si>
  <si>
    <t>Comments</t>
  </si>
  <si>
    <t>Total costs</t>
  </si>
  <si>
    <t>Equipment</t>
  </si>
  <si>
    <t>Expenses (in euro)</t>
  </si>
  <si>
    <t>Lab Personnel</t>
  </si>
  <si>
    <t>Department</t>
  </si>
  <si>
    <t>A</t>
  </si>
  <si>
    <t>B</t>
  </si>
  <si>
    <t>C</t>
  </si>
  <si>
    <t>D</t>
  </si>
  <si>
    <t>Category</t>
  </si>
  <si>
    <t>Consumables (helium, liquid nitrogen etc.)</t>
  </si>
  <si>
    <t>Maintenance/repair costs outside warranty</t>
  </si>
  <si>
    <t>Physics Department</t>
  </si>
  <si>
    <t>ERC Bluesky Project</t>
  </si>
  <si>
    <t>Other Users</t>
  </si>
  <si>
    <t>Biology Department</t>
  </si>
  <si>
    <t>Internal Invoicing Example for a Shared Facility (DNA Sequencing) in the Biology Department</t>
  </si>
  <si>
    <t>Costs specific to clean room - demonstrated through invoice breakdown</t>
  </si>
  <si>
    <t>General costs covered by overheads</t>
  </si>
  <si>
    <t xml:space="preserve">Malcolm Smith   (50% time basis)      </t>
  </si>
  <si>
    <t>Unit Cost x Number of DNA analyses used for the project</t>
  </si>
  <si>
    <t>Log Book of Analyses</t>
  </si>
  <si>
    <t>Catherine Jones  (50% time basis)</t>
  </si>
  <si>
    <t>Methodology used should match your normal HI accounting procedures for charging Unit Costs minus ineligible H2020 elements</t>
  </si>
  <si>
    <t>Respect of HI's normal practices and H2020 depreciation rules plus important to note that this equipment can not also be charged under the Equipment costs</t>
  </si>
  <si>
    <t>Total Consumable costs with allocation methodology behind charge out to DNA sequencer - global costs must be actual and backed up by invoices/payments</t>
  </si>
  <si>
    <t>YES</t>
  </si>
  <si>
    <t>NO</t>
  </si>
  <si>
    <t>Administrative costs 
(purchasing department, warehouse handling, etc.)</t>
  </si>
  <si>
    <t>Eligible?</t>
  </si>
  <si>
    <t>Only accepted if metred for equipment use, otherwise covered by overheads</t>
  </si>
  <si>
    <t>Energy for entire Biology Department 
(electricity, heating)</t>
  </si>
  <si>
    <t>Cleaning (specific to 'clean' room)</t>
  </si>
  <si>
    <t>Maintenance/repair costs are eligible if they fall outside the warranty and are directly related to the DNA sequencer</t>
  </si>
  <si>
    <t>Same staff cannot be charged under Personnel Costs - time records needed</t>
  </si>
  <si>
    <t>Unit Cost of Analyses € (Total costs/Total number of analyses)</t>
  </si>
  <si>
    <t>Total costs charged to the project €</t>
  </si>
  <si>
    <t xml:space="preserve">DNA analyser (purchased 1/1/18)   
Purchase Cost €150.000 - depreciation 10 yrs   </t>
  </si>
  <si>
    <t xml:space="preserve">Computer - clean room (purchased 1/1/19)
Purchase Cost €3.000 - depreciation 5 yrs     </t>
  </si>
  <si>
    <t>Software - DNA Analyser (purchased 1/1/20)
Purchase Cost €1.000 - depreciation 3 years</t>
  </si>
  <si>
    <t xml:space="preserve">No 25% flat-rate on top of the unit cost (H2020 rules) but instead possibility to include actual indirect costs allocated via key drivers </t>
  </si>
  <si>
    <t>*Horizon Europe novelties</t>
  </si>
  <si>
    <r>
      <t xml:space="preserve">General Costs
</t>
    </r>
    <r>
      <rPr>
        <b/>
        <sz val="16"/>
        <color rgb="FF0070C0"/>
        <rFont val="Calibri"/>
        <family val="2"/>
        <scheme val="minor"/>
      </rPr>
      <t>Horizon Europe</t>
    </r>
    <r>
      <rPr>
        <b/>
        <sz val="16"/>
        <color theme="1"/>
        <rFont val="Calibri"/>
        <family val="2"/>
        <scheme val="minor"/>
      </rPr>
      <t xml:space="preserve">
</t>
    </r>
    <r>
      <rPr>
        <b/>
        <sz val="16"/>
        <color rgb="FF0070C0"/>
        <rFont val="Calibri"/>
        <family val="2"/>
        <scheme val="minor"/>
      </rPr>
      <t>Horizon Europe</t>
    </r>
  </si>
  <si>
    <r>
      <rPr>
        <b/>
        <sz val="16"/>
        <color theme="1"/>
        <rFont val="Calibri"/>
        <family val="2"/>
        <scheme val="minor"/>
      </rPr>
      <t>H2020 action</t>
    </r>
    <r>
      <rPr>
        <sz val="16"/>
        <color theme="1"/>
        <rFont val="Calibri"/>
        <family val="2"/>
        <scheme val="minor"/>
      </rPr>
      <t xml:space="preserve"> indirect costs included 25% flat-rate </t>
    </r>
  </si>
  <si>
    <t>Note: this is a fictive example with fictive figures, information not legally binding.</t>
  </si>
  <si>
    <r>
      <rPr>
        <b/>
        <sz val="16"/>
        <color rgb="FF0070C0"/>
        <rFont val="Calibri"/>
        <family val="2"/>
        <scheme val="minor"/>
      </rPr>
      <t>HE action</t>
    </r>
    <r>
      <rPr>
        <sz val="16"/>
        <color rgb="FF0070C0"/>
        <rFont val="Calibri"/>
        <family val="2"/>
        <scheme val="minor"/>
      </rPr>
      <t xml:space="preserve"> </t>
    </r>
    <r>
      <rPr>
        <b/>
        <sz val="16"/>
        <color rgb="FF0070C0"/>
        <rFont val="Calibri"/>
        <family val="2"/>
        <scheme val="minor"/>
      </rPr>
      <t>no 25% flat-rate</t>
    </r>
    <r>
      <rPr>
        <sz val="16"/>
        <color rgb="FF0070C0"/>
        <rFont val="Calibri"/>
        <family val="2"/>
        <scheme val="minor"/>
      </rPr>
      <t xml:space="preserve">, actual indirect costs instead based on direct measurement or key drivers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</si>
</sst>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70C0"/>
      <name val="Calibri"/>
      <family val="2"/>
      <scheme val="minor"/>
    </font>
    <font>
      <u/>
      <sz val="19.5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rgb="FFC00000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theme="4" tint="-0.24994659260841701"/>
      </top>
      <bottom style="dotted">
        <color theme="4" tint="-0.249946592608417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theme="4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theme="4" tint="-0.24994659260841701"/>
      </top>
      <bottom style="dotted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4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2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0" fillId="2" borderId="0" xfId="0" applyFill="1" applyBorder="1"/>
    <xf numFmtId="0" fontId="4" fillId="2" borderId="0" xfId="0" applyFont="1" applyFill="1" applyBorder="1" applyAlignment="1">
      <alignment horizontal="left" vertical="center"/>
    </xf>
    <xf numFmtId="3" fontId="6" fillId="0" borderId="0" xfId="0" applyNumberFormat="1" applyFont="1"/>
    <xf numFmtId="0" fontId="7" fillId="2" borderId="0" xfId="0" applyFont="1" applyFill="1"/>
    <xf numFmtId="0" fontId="8" fillId="0" borderId="0" xfId="0" applyFont="1"/>
    <xf numFmtId="0" fontId="9" fillId="0" borderId="0" xfId="0" applyFont="1" applyFill="1" applyBorder="1" applyAlignment="1">
      <alignment wrapText="1"/>
    </xf>
    <xf numFmtId="0" fontId="8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Fill="1" applyBorder="1"/>
    <xf numFmtId="0" fontId="10" fillId="2" borderId="0" xfId="0" applyFont="1" applyFill="1" applyBorder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/>
    <xf numFmtId="0" fontId="4" fillId="4" borderId="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43" fontId="13" fillId="0" borderId="8" xfId="2" applyFont="1" applyBorder="1" applyAlignment="1">
      <alignment horizontal="right" vertical="center"/>
    </xf>
    <xf numFmtId="0" fontId="11" fillId="2" borderId="10" xfId="0" applyFont="1" applyFill="1" applyBorder="1" applyAlignment="1">
      <alignment horizontal="left" vertical="center" wrapText="1"/>
    </xf>
    <xf numFmtId="43" fontId="13" fillId="0" borderId="10" xfId="2" applyFont="1" applyBorder="1" applyAlignment="1">
      <alignment horizontal="right" vertical="center"/>
    </xf>
    <xf numFmtId="0" fontId="11" fillId="2" borderId="10" xfId="0" applyFont="1" applyFill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43" fontId="11" fillId="0" borderId="9" xfId="2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 wrapText="1"/>
    </xf>
    <xf numFmtId="43" fontId="11" fillId="0" borderId="10" xfId="2" applyFont="1" applyBorder="1" applyAlignment="1">
      <alignment horizontal="right" vertical="center"/>
    </xf>
    <xf numFmtId="0" fontId="11" fillId="0" borderId="12" xfId="0" applyFont="1" applyBorder="1" applyAlignment="1">
      <alignment vertical="center"/>
    </xf>
    <xf numFmtId="43" fontId="11" fillId="0" borderId="12" xfId="2" applyFont="1" applyBorder="1" applyAlignment="1">
      <alignment horizontal="right" vertical="center"/>
    </xf>
    <xf numFmtId="0" fontId="11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43" fontId="11" fillId="0" borderId="8" xfId="2" applyFont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4" fontId="11" fillId="0" borderId="6" xfId="0" applyNumberFormat="1" applyFont="1" applyBorder="1"/>
    <xf numFmtId="4" fontId="11" fillId="0" borderId="5" xfId="0" applyNumberFormat="1" applyFont="1" applyBorder="1"/>
    <xf numFmtId="0" fontId="4" fillId="4" borderId="8" xfId="0" applyFont="1" applyFill="1" applyBorder="1" applyAlignment="1">
      <alignment horizontal="left"/>
    </xf>
    <xf numFmtId="0" fontId="11" fillId="0" borderId="9" xfId="0" applyFont="1" applyBorder="1" applyAlignment="1">
      <alignment horizontal="center"/>
    </xf>
    <xf numFmtId="0" fontId="11" fillId="0" borderId="9" xfId="0" applyFont="1" applyBorder="1"/>
    <xf numFmtId="4" fontId="11" fillId="0" borderId="9" xfId="0" applyNumberFormat="1" applyFont="1" applyBorder="1" applyAlignment="1">
      <alignment horizontal="right"/>
    </xf>
    <xf numFmtId="0" fontId="11" fillId="0" borderId="11" xfId="0" applyFont="1" applyBorder="1" applyAlignment="1">
      <alignment horizontal="center"/>
    </xf>
    <xf numFmtId="0" fontId="11" fillId="0" borderId="11" xfId="0" applyFont="1" applyBorder="1"/>
    <xf numFmtId="4" fontId="11" fillId="0" borderId="11" xfId="0" applyNumberFormat="1" applyFont="1" applyBorder="1" applyAlignment="1">
      <alignment horizontal="right"/>
    </xf>
    <xf numFmtId="0" fontId="4" fillId="4" borderId="8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right" vertic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4" fontId="11" fillId="0" borderId="8" xfId="0" applyNumberFormat="1" applyFont="1" applyBorder="1" applyAlignment="1">
      <alignment horizontal="right"/>
    </xf>
    <xf numFmtId="4" fontId="11" fillId="0" borderId="3" xfId="0" applyNumberFormat="1" applyFont="1" applyBorder="1"/>
    <xf numFmtId="4" fontId="4" fillId="0" borderId="1" xfId="0" applyNumberFormat="1" applyFont="1" applyFill="1" applyBorder="1"/>
    <xf numFmtId="43" fontId="13" fillId="0" borderId="9" xfId="2" applyFont="1" applyBorder="1" applyAlignment="1">
      <alignment horizontal="right" vertical="center"/>
    </xf>
    <xf numFmtId="0" fontId="11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43" fontId="14" fillId="0" borderId="10" xfId="2" applyFont="1" applyBorder="1" applyAlignment="1">
      <alignment horizontal="right" vertical="center"/>
    </xf>
    <xf numFmtId="0" fontId="14" fillId="2" borderId="13" xfId="0" applyFont="1" applyFill="1" applyBorder="1" applyAlignment="1">
      <alignment horizontal="left" vertical="center" wrapText="1"/>
    </xf>
    <xf numFmtId="43" fontId="14" fillId="0" borderId="13" xfId="2" applyFont="1" applyBorder="1" applyAlignment="1">
      <alignment horizontal="right" vertical="center"/>
    </xf>
    <xf numFmtId="0" fontId="4" fillId="3" borderId="9" xfId="0" applyFont="1" applyFill="1" applyBorder="1" applyAlignment="1">
      <alignment horizontal="center"/>
    </xf>
    <xf numFmtId="0" fontId="4" fillId="3" borderId="9" xfId="0" applyFont="1" applyFill="1" applyBorder="1"/>
    <xf numFmtId="4" fontId="4" fillId="3" borderId="9" xfId="0" applyNumberFormat="1" applyFont="1" applyFill="1" applyBorder="1" applyAlignment="1">
      <alignment horizontal="right"/>
    </xf>
    <xf numFmtId="4" fontId="4" fillId="3" borderId="6" xfId="0" applyNumberFormat="1" applyFont="1" applyFill="1" applyBorder="1"/>
    <xf numFmtId="0" fontId="15" fillId="0" borderId="0" xfId="0" applyFont="1"/>
    <xf numFmtId="164" fontId="0" fillId="0" borderId="0" xfId="0" applyNumberFormat="1"/>
    <xf numFmtId="9" fontId="16" fillId="0" borderId="0" xfId="0" applyNumberFormat="1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2" borderId="8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vertical="center" wrapText="1"/>
    </xf>
    <xf numFmtId="0" fontId="20" fillId="2" borderId="10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vertical="center" wrapText="1"/>
    </xf>
    <xf numFmtId="0" fontId="21" fillId="2" borderId="4" xfId="0" applyFont="1" applyFill="1" applyBorder="1" applyAlignment="1">
      <alignment vertical="center"/>
    </xf>
    <xf numFmtId="0" fontId="20" fillId="2" borderId="9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vertical="center"/>
    </xf>
    <xf numFmtId="2" fontId="21" fillId="2" borderId="6" xfId="0" applyNumberFormat="1" applyFont="1" applyFill="1" applyBorder="1" applyAlignment="1">
      <alignment vertical="center" wrapText="1"/>
    </xf>
    <xf numFmtId="2" fontId="21" fillId="2" borderId="4" xfId="0" applyNumberFormat="1" applyFont="1" applyFill="1" applyBorder="1" applyAlignment="1">
      <alignment vertical="center" wrapText="1"/>
    </xf>
    <xf numFmtId="0" fontId="21" fillId="2" borderId="8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vertical="center" wrapText="1"/>
    </xf>
    <xf numFmtId="43" fontId="22" fillId="2" borderId="1" xfId="2" applyFont="1" applyFill="1" applyBorder="1" applyAlignment="1">
      <alignment horizontal="right" vertical="center"/>
    </xf>
    <xf numFmtId="2" fontId="22" fillId="0" borderId="1" xfId="0" applyNumberFormat="1" applyFont="1" applyBorder="1" applyAlignment="1">
      <alignment horizontal="right" vertical="center"/>
    </xf>
    <xf numFmtId="43" fontId="22" fillId="0" borderId="1" xfId="2" applyFont="1" applyBorder="1" applyAlignment="1">
      <alignment vertical="center"/>
    </xf>
    <xf numFmtId="9" fontId="11" fillId="0" borderId="15" xfId="0" applyNumberFormat="1" applyFont="1" applyBorder="1" applyAlignment="1">
      <alignment horizontal="left" vertical="center"/>
    </xf>
    <xf numFmtId="9" fontId="11" fillId="0" borderId="16" xfId="0" applyNumberFormat="1" applyFont="1" applyBorder="1" applyAlignment="1">
      <alignment horizontal="left" vertical="center"/>
    </xf>
    <xf numFmtId="9" fontId="17" fillId="0" borderId="15" xfId="0" applyNumberFormat="1" applyFont="1" applyBorder="1" applyAlignment="1">
      <alignment horizontal="left" vertical="center"/>
    </xf>
    <xf numFmtId="9" fontId="17" fillId="0" borderId="17" xfId="0" applyNumberFormat="1" applyFont="1" applyBorder="1" applyAlignment="1">
      <alignment horizontal="left" vertical="center"/>
    </xf>
    <xf numFmtId="9" fontId="17" fillId="0" borderId="16" xfId="0" applyNumberFormat="1" applyFont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14" fillId="0" borderId="0" xfId="0" applyFont="1" applyAlignment="1">
      <alignment horizontal="left"/>
    </xf>
  </cellXfs>
  <cellStyles count="3">
    <cellStyle name="Navadno" xfId="0" builtinId="0"/>
    <cellStyle name="Normal 4" xfId="1" xr:uid="{00000000-0005-0000-0000-000002000000}"/>
    <cellStyle name="Vejica" xfId="2" builtinId="3"/>
  </cellStyles>
  <dxfs count="0"/>
  <tableStyles count="0" defaultTableStyle="TableStyleMedium2" defaultPivotStyle="PivotStyleLight16"/>
  <colors>
    <mruColors>
      <color rgb="FFFFFF66"/>
      <color rgb="FFF6F9FC"/>
      <color rgb="FFECF2F8"/>
      <color rgb="FFFFFFCC"/>
      <color rgb="FFE5F5FF"/>
      <color rgb="FFEAF0F6"/>
      <color rgb="FFE1F4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41"/>
  <sheetViews>
    <sheetView showGridLines="0" tabSelected="1" zoomScale="74" zoomScaleNormal="100" workbookViewId="0">
      <selection activeCell="A2" sqref="A2:F2"/>
    </sheetView>
  </sheetViews>
  <sheetFormatPr defaultColWidth="11.453125" defaultRowHeight="14.5" x14ac:dyDescent="0.35"/>
  <cols>
    <col min="1" max="1" width="20.36328125" style="1" customWidth="1"/>
    <col min="2" max="2" width="65.453125" style="1" customWidth="1"/>
    <col min="3" max="4" width="18.1796875" style="1" customWidth="1"/>
    <col min="5" max="5" width="11.54296875" style="1" bestFit="1" customWidth="1"/>
    <col min="6" max="6" width="88.7265625" style="1" customWidth="1"/>
    <col min="7" max="7" width="21.453125" style="1" customWidth="1"/>
    <col min="8" max="16384" width="11.453125" style="1"/>
  </cols>
  <sheetData>
    <row r="1" spans="1:10" ht="24" customHeight="1" x14ac:dyDescent="0.35"/>
    <row r="2" spans="1:10" ht="31.5" customHeight="1" x14ac:dyDescent="0.35">
      <c r="A2" s="96" t="s">
        <v>18</v>
      </c>
      <c r="B2" s="96"/>
      <c r="C2" s="96"/>
      <c r="D2" s="96"/>
      <c r="E2" s="96"/>
      <c r="F2" s="96"/>
    </row>
    <row r="4" spans="1:10" ht="21" x14ac:dyDescent="0.5">
      <c r="A4" s="103" t="s">
        <v>43</v>
      </c>
      <c r="B4" s="103"/>
    </row>
    <row r="5" spans="1:10" ht="11" customHeight="1" x14ac:dyDescent="0.35"/>
    <row r="6" spans="1:10" s="12" customFormat="1" ht="25.5" customHeight="1" x14ac:dyDescent="0.5">
      <c r="A6" s="97" t="s">
        <v>4</v>
      </c>
      <c r="B6" s="98"/>
    </row>
    <row r="7" spans="1:10" s="16" customFormat="1" ht="26" customHeight="1" x14ac:dyDescent="0.35">
      <c r="A7" s="19" t="s">
        <v>11</v>
      </c>
      <c r="B7" s="20" t="s">
        <v>0</v>
      </c>
      <c r="C7" s="20">
        <v>2022</v>
      </c>
      <c r="D7" s="20">
        <v>2023</v>
      </c>
      <c r="E7" s="20" t="s">
        <v>31</v>
      </c>
      <c r="F7" s="18" t="s">
        <v>1</v>
      </c>
    </row>
    <row r="8" spans="1:10" s="15" customFormat="1" ht="45" customHeight="1" x14ac:dyDescent="0.35">
      <c r="A8" s="99" t="s">
        <v>44</v>
      </c>
      <c r="B8" s="21" t="s">
        <v>12</v>
      </c>
      <c r="C8" s="22">
        <v>97000</v>
      </c>
      <c r="D8" s="22">
        <v>89000</v>
      </c>
      <c r="E8" s="68" t="s">
        <v>28</v>
      </c>
      <c r="F8" s="69" t="s">
        <v>27</v>
      </c>
    </row>
    <row r="9" spans="1:10" s="15" customFormat="1" ht="45" customHeight="1" x14ac:dyDescent="0.35">
      <c r="A9" s="100"/>
      <c r="B9" s="23" t="s">
        <v>33</v>
      </c>
      <c r="C9" s="24">
        <v>30000</v>
      </c>
      <c r="D9" s="24">
        <v>35000</v>
      </c>
      <c r="E9" s="70" t="s">
        <v>29</v>
      </c>
      <c r="F9" s="71" t="s">
        <v>32</v>
      </c>
    </row>
    <row r="10" spans="1:10" s="15" customFormat="1" ht="45" customHeight="1" x14ac:dyDescent="0.35">
      <c r="A10" s="100"/>
      <c r="B10" s="55" t="s">
        <v>33</v>
      </c>
      <c r="C10" s="56">
        <v>30000</v>
      </c>
      <c r="D10" s="56">
        <v>35000</v>
      </c>
      <c r="E10" s="81" t="s">
        <v>28</v>
      </c>
      <c r="F10" s="82" t="s">
        <v>42</v>
      </c>
    </row>
    <row r="11" spans="1:10" s="15" customFormat="1" ht="45" customHeight="1" x14ac:dyDescent="0.35">
      <c r="A11" s="100"/>
      <c r="B11" s="25" t="s">
        <v>34</v>
      </c>
      <c r="C11" s="24">
        <v>2700</v>
      </c>
      <c r="D11" s="24">
        <v>2800</v>
      </c>
      <c r="E11" s="70" t="s">
        <v>28</v>
      </c>
      <c r="F11" s="72" t="s">
        <v>19</v>
      </c>
    </row>
    <row r="12" spans="1:10" s="15" customFormat="1" ht="45" customHeight="1" x14ac:dyDescent="0.35">
      <c r="A12" s="100"/>
      <c r="B12" s="54" t="s">
        <v>30</v>
      </c>
      <c r="C12" s="53">
        <v>25000</v>
      </c>
      <c r="D12" s="53">
        <v>28000</v>
      </c>
      <c r="E12" s="73" t="s">
        <v>29</v>
      </c>
      <c r="F12" s="74" t="s">
        <v>20</v>
      </c>
    </row>
    <row r="13" spans="1:10" s="15" customFormat="1" ht="45" customHeight="1" x14ac:dyDescent="0.35">
      <c r="A13" s="101"/>
      <c r="B13" s="57" t="s">
        <v>30</v>
      </c>
      <c r="C13" s="58">
        <v>25000</v>
      </c>
      <c r="D13" s="58">
        <v>28000</v>
      </c>
      <c r="E13" s="83" t="s">
        <v>28</v>
      </c>
      <c r="F13" s="84" t="s">
        <v>42</v>
      </c>
    </row>
    <row r="14" spans="1:10" ht="62.25" customHeight="1" x14ac:dyDescent="0.35">
      <c r="A14" s="100" t="s">
        <v>3</v>
      </c>
      <c r="B14" s="26" t="s">
        <v>39</v>
      </c>
      <c r="C14" s="27">
        <f>150000/10</f>
        <v>15000</v>
      </c>
      <c r="D14" s="27">
        <f>150000/10</f>
        <v>15000</v>
      </c>
      <c r="E14" s="73" t="s">
        <v>28</v>
      </c>
      <c r="F14" s="75" t="s">
        <v>26</v>
      </c>
    </row>
    <row r="15" spans="1:10" ht="62.25" customHeight="1" x14ac:dyDescent="0.35">
      <c r="A15" s="100"/>
      <c r="B15" s="28" t="s">
        <v>40</v>
      </c>
      <c r="C15" s="29">
        <f>3000/5</f>
        <v>600</v>
      </c>
      <c r="D15" s="29">
        <f>3000/5</f>
        <v>600</v>
      </c>
      <c r="E15" s="70" t="s">
        <v>28</v>
      </c>
      <c r="F15" s="76" t="s">
        <v>26</v>
      </c>
      <c r="J15" s="4"/>
    </row>
    <row r="16" spans="1:10" ht="62.25" customHeight="1" x14ac:dyDescent="0.35">
      <c r="A16" s="100"/>
      <c r="B16" s="28" t="s">
        <v>41</v>
      </c>
      <c r="C16" s="29">
        <f>1000/3</f>
        <v>333.33333333333331</v>
      </c>
      <c r="D16" s="29">
        <f>1000/3</f>
        <v>333.33333333333331</v>
      </c>
      <c r="E16" s="70" t="s">
        <v>28</v>
      </c>
      <c r="F16" s="76" t="s">
        <v>26</v>
      </c>
    </row>
    <row r="17" spans="1:9" ht="57" customHeight="1" x14ac:dyDescent="0.35">
      <c r="A17" s="100"/>
      <c r="B17" s="32" t="s">
        <v>13</v>
      </c>
      <c r="C17" s="27">
        <v>3600</v>
      </c>
      <c r="D17" s="27">
        <v>1500</v>
      </c>
      <c r="E17" s="73" t="s">
        <v>28</v>
      </c>
      <c r="F17" s="75" t="s">
        <v>35</v>
      </c>
    </row>
    <row r="18" spans="1:9" ht="35.25" customHeight="1" x14ac:dyDescent="0.35">
      <c r="A18" s="102" t="s">
        <v>5</v>
      </c>
      <c r="B18" s="33" t="s">
        <v>21</v>
      </c>
      <c r="C18" s="34">
        <f>65500/2</f>
        <v>32750</v>
      </c>
      <c r="D18" s="34">
        <f>67300/2</f>
        <v>33650</v>
      </c>
      <c r="E18" s="77" t="s">
        <v>28</v>
      </c>
      <c r="F18" s="78" t="s">
        <v>36</v>
      </c>
    </row>
    <row r="19" spans="1:9" ht="35.25" customHeight="1" x14ac:dyDescent="0.35">
      <c r="A19" s="101"/>
      <c r="B19" s="30" t="s">
        <v>24</v>
      </c>
      <c r="C19" s="31">
        <f>70400/2</f>
        <v>35200</v>
      </c>
      <c r="D19" s="31">
        <f>72100/2</f>
        <v>36050</v>
      </c>
      <c r="E19" s="79" t="s">
        <v>28</v>
      </c>
      <c r="F19" s="80" t="s">
        <v>36</v>
      </c>
    </row>
    <row r="20" spans="1:9" s="2" customFormat="1" ht="30.75" customHeight="1" x14ac:dyDescent="0.5">
      <c r="A20" s="17"/>
      <c r="B20" s="35" t="s">
        <v>2</v>
      </c>
      <c r="C20" s="85">
        <f>SUM(C8:C19)-C9-C13</f>
        <v>242183.33333333337</v>
      </c>
      <c r="D20" s="85">
        <f>SUM(D8:D19)-D9-D13</f>
        <v>241933.33333333337</v>
      </c>
      <c r="E20" s="11"/>
      <c r="F20" s="9"/>
    </row>
    <row r="21" spans="1:9" ht="15.75" customHeight="1" x14ac:dyDescent="0.35">
      <c r="E21" s="3"/>
      <c r="F21" s="10" t="s">
        <v>25</v>
      </c>
    </row>
    <row r="22" spans="1:9" ht="21" customHeight="1" x14ac:dyDescent="0.35">
      <c r="A22" s="6"/>
      <c r="B22" s="6"/>
      <c r="C22" s="36">
        <v>2022</v>
      </c>
      <c r="D22" s="36">
        <v>2023</v>
      </c>
      <c r="H22" s="7"/>
      <c r="I22" s="7"/>
    </row>
    <row r="23" spans="1:9" ht="21" customHeight="1" x14ac:dyDescent="0.35">
      <c r="A23" s="93" t="s">
        <v>37</v>
      </c>
      <c r="B23" s="93"/>
      <c r="C23" s="86">
        <f>C20/C31</f>
        <v>24.218333333333337</v>
      </c>
      <c r="D23" s="86">
        <f>D20/D31</f>
        <v>23.041269841269845</v>
      </c>
      <c r="H23" s="7"/>
      <c r="I23" s="7"/>
    </row>
    <row r="24" spans="1:9" s="5" customFormat="1" ht="21" customHeight="1" x14ac:dyDescent="0.45">
      <c r="A24" s="6"/>
      <c r="B24" s="6"/>
      <c r="C24" s="14"/>
      <c r="D24" s="14"/>
    </row>
    <row r="25" spans="1:9" ht="21" customHeight="1" x14ac:dyDescent="0.5">
      <c r="A25" s="94" t="s">
        <v>23</v>
      </c>
      <c r="B25" s="94"/>
      <c r="C25" s="12"/>
      <c r="D25" s="12"/>
    </row>
    <row r="26" spans="1:9" s="2" customFormat="1" ht="21" x14ac:dyDescent="0.5">
      <c r="A26" s="39" t="s">
        <v>6</v>
      </c>
      <c r="B26" s="39"/>
      <c r="C26" s="46">
        <v>2022</v>
      </c>
      <c r="D26" s="47">
        <v>2023</v>
      </c>
    </row>
    <row r="27" spans="1:9" ht="21" x14ac:dyDescent="0.5">
      <c r="A27" s="48" t="s">
        <v>7</v>
      </c>
      <c r="B27" s="49" t="s">
        <v>17</v>
      </c>
      <c r="C27" s="50">
        <v>2000</v>
      </c>
      <c r="D27" s="51">
        <v>4000</v>
      </c>
    </row>
    <row r="28" spans="1:9" ht="21" x14ac:dyDescent="0.5">
      <c r="A28" s="40" t="s">
        <v>8</v>
      </c>
      <c r="B28" s="41" t="s">
        <v>14</v>
      </c>
      <c r="C28" s="42">
        <v>3000</v>
      </c>
      <c r="D28" s="37">
        <v>2500</v>
      </c>
      <c r="G28" s="4"/>
    </row>
    <row r="29" spans="1:9" ht="21" x14ac:dyDescent="0.5">
      <c r="A29" s="59" t="s">
        <v>9</v>
      </c>
      <c r="B29" s="60" t="s">
        <v>15</v>
      </c>
      <c r="C29" s="61">
        <v>1500</v>
      </c>
      <c r="D29" s="62">
        <v>1000</v>
      </c>
      <c r="G29" s="4"/>
    </row>
    <row r="30" spans="1:9" ht="21" x14ac:dyDescent="0.5">
      <c r="A30" s="43" t="s">
        <v>10</v>
      </c>
      <c r="B30" s="44" t="s">
        <v>16</v>
      </c>
      <c r="C30" s="45">
        <v>3500</v>
      </c>
      <c r="D30" s="38">
        <v>3000</v>
      </c>
    </row>
    <row r="31" spans="1:9" ht="21" x14ac:dyDescent="0.5">
      <c r="A31" s="12"/>
      <c r="B31" s="13"/>
      <c r="C31" s="52">
        <f>SUM(C27:C30)</f>
        <v>10000</v>
      </c>
      <c r="D31" s="52">
        <f>SUM(D27:D30)</f>
        <v>10500</v>
      </c>
      <c r="E31" s="8"/>
      <c r="F31" s="4"/>
    </row>
    <row r="32" spans="1:9" ht="21" x14ac:dyDescent="0.5">
      <c r="A32" s="12"/>
      <c r="B32" s="12"/>
      <c r="C32" s="12"/>
      <c r="D32" s="12"/>
    </row>
    <row r="33" spans="1:5" ht="18.75" customHeight="1" x14ac:dyDescent="0.35">
      <c r="A33" s="93" t="s">
        <v>38</v>
      </c>
      <c r="B33" s="93"/>
      <c r="C33" s="36">
        <v>2022</v>
      </c>
      <c r="D33" s="36">
        <v>2023</v>
      </c>
    </row>
    <row r="34" spans="1:5" ht="32.25" customHeight="1" x14ac:dyDescent="0.35">
      <c r="A34" s="95" t="s">
        <v>22</v>
      </c>
      <c r="B34" s="95"/>
      <c r="C34" s="87">
        <f>C23*C29</f>
        <v>36327.500000000007</v>
      </c>
      <c r="D34" s="87">
        <f>D23*D29</f>
        <v>23041.269841269845</v>
      </c>
    </row>
    <row r="35" spans="1:5" ht="21" x14ac:dyDescent="0.5">
      <c r="C35" s="67"/>
      <c r="D35" s="67"/>
    </row>
    <row r="36" spans="1:5" ht="33.5" customHeight="1" x14ac:dyDescent="0.35">
      <c r="A36" s="88" t="s">
        <v>45</v>
      </c>
      <c r="B36" s="89"/>
      <c r="C36" s="87">
        <f>C34*1.25</f>
        <v>45409.375000000007</v>
      </c>
      <c r="D36" s="87">
        <f>D34*1.25</f>
        <v>28801.587301587308</v>
      </c>
      <c r="E36" s="64"/>
    </row>
    <row r="38" spans="1:5" ht="34" customHeight="1" x14ac:dyDescent="0.35">
      <c r="A38" s="90" t="s">
        <v>47</v>
      </c>
      <c r="B38" s="91"/>
      <c r="C38" s="91"/>
      <c r="D38" s="92"/>
      <c r="E38" s="65"/>
    </row>
    <row r="39" spans="1:5" ht="25" x14ac:dyDescent="0.55000000000000004">
      <c r="B39" s="63"/>
    </row>
    <row r="40" spans="1:5" ht="18.5" x14ac:dyDescent="0.45">
      <c r="A40" s="66" t="s">
        <v>46</v>
      </c>
    </row>
    <row r="41" spans="1:5" ht="25" x14ac:dyDescent="0.55000000000000004">
      <c r="B41" s="63"/>
    </row>
  </sheetData>
  <mergeCells count="12">
    <mergeCell ref="A2:F2"/>
    <mergeCell ref="A6:B6"/>
    <mergeCell ref="A8:A13"/>
    <mergeCell ref="A14:A17"/>
    <mergeCell ref="A18:A19"/>
    <mergeCell ref="A4:B4"/>
    <mergeCell ref="A36:B36"/>
    <mergeCell ref="A38:D38"/>
    <mergeCell ref="A23:B23"/>
    <mergeCell ref="A25:B25"/>
    <mergeCell ref="A33:B33"/>
    <mergeCell ref="A34:B34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Unit cost per sample</vt:lpstr>
      <vt:lpstr>'Unit cost per sample'!Področje_tiskanja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IDRISSI Rahma (ERCEA)</dc:creator>
  <cp:lastModifiedBy>Andreja Umek Venturini</cp:lastModifiedBy>
  <cp:lastPrinted>2024-04-30T10:59:01Z</cp:lastPrinted>
  <dcterms:created xsi:type="dcterms:W3CDTF">2018-08-28T14:35:12Z</dcterms:created>
  <dcterms:modified xsi:type="dcterms:W3CDTF">2024-05-27T14:16:45Z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2023-09-18T00:07:09Z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9be4c3db-40ab-4bb0-ba6d-8f4f9796c78f</vt:lpwstr>
  </property>
  <property fmtid="{D5CDD505-2E9C-101B-9397-08002B2CF9AE}" pid="8" name="MSIP_Label_6bd9ddd1-4d20-43f6-abfa-fc3c07406f94_ContentBits">
    <vt:lpwstr>0</vt:lpwstr>
  </property>
</Properties>
</file>