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rv-fsk38.mszs.sigov.si\Users\MOcko\Splošno\Statistika\"/>
    </mc:Choice>
  </mc:AlternateContent>
  <xr:revisionPtr revIDLastSave="0" documentId="13_ncr:1_{0B7589BE-CE01-4AA2-9B06-505B7AE8E05E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Dejavnost 2010-2023" sheetId="1" r:id="rId1"/>
  </sheets>
  <definedNames>
    <definedName name="_xlnm.Print_Area" localSheetId="0">'Dejavnost 2010-2023'!$A$1:$AP$67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" l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7" i="1"/>
  <c r="AB6" i="1"/>
  <c r="AB5" i="1"/>
  <c r="AB4" i="1"/>
  <c r="O9" i="1"/>
  <c r="O23" i="1"/>
  <c r="O30" i="1" s="1"/>
  <c r="AC30" i="1" s="1"/>
  <c r="AA14" i="1"/>
  <c r="Z14" i="1"/>
  <c r="Y14" i="1"/>
  <c r="X14" i="1"/>
  <c r="W14" i="1"/>
  <c r="V14" i="1"/>
  <c r="U14" i="1"/>
  <c r="T14" i="1"/>
  <c r="S14" i="1"/>
  <c r="R14" i="1"/>
  <c r="Q14" i="1"/>
  <c r="AA7" i="1"/>
  <c r="Z7" i="1"/>
  <c r="Y7" i="1"/>
  <c r="X7" i="1"/>
  <c r="W7" i="1"/>
  <c r="V7" i="1"/>
  <c r="U7" i="1"/>
  <c r="T7" i="1"/>
  <c r="S7" i="1"/>
  <c r="R7" i="1"/>
  <c r="Q7" i="1"/>
  <c r="N30" i="1"/>
  <c r="AB30" i="1" s="1"/>
  <c r="N9" i="1"/>
  <c r="N31" i="1" s="1"/>
  <c r="AB31" i="1" s="1"/>
  <c r="AA20" i="1"/>
  <c r="AA18" i="1"/>
  <c r="AA22" i="1"/>
  <c r="AA21" i="1"/>
  <c r="AA19" i="1"/>
  <c r="Z20" i="1"/>
  <c r="AA5" i="1"/>
  <c r="AA4" i="1"/>
  <c r="Z4" i="1"/>
  <c r="AA17" i="1"/>
  <c r="AA16" i="1"/>
  <c r="AA15" i="1"/>
  <c r="AA13" i="1"/>
  <c r="AA12" i="1"/>
  <c r="AA11" i="1"/>
  <c r="AA10" i="1"/>
  <c r="AA6" i="1"/>
  <c r="M30" i="1"/>
  <c r="M9" i="1"/>
  <c r="M31" i="1" s="1"/>
  <c r="AB9" i="1" l="1"/>
  <c r="O31" i="1"/>
  <c r="AC31" i="1" s="1"/>
  <c r="AD51" i="1"/>
  <c r="AD50" i="1"/>
  <c r="Z18" i="1"/>
  <c r="Z17" i="1"/>
  <c r="Z16" i="1"/>
  <c r="Z15" i="1"/>
  <c r="Z13" i="1"/>
  <c r="Z12" i="1"/>
  <c r="Z11" i="1"/>
  <c r="Z10" i="1"/>
  <c r="Z6" i="1"/>
  <c r="Z5" i="1"/>
  <c r="L9" i="1" l="1"/>
  <c r="L30" i="1"/>
  <c r="L31" i="1" l="1"/>
  <c r="AA9" i="1"/>
  <c r="AA30" i="1"/>
  <c r="Y4" i="1"/>
  <c r="Y22" i="1"/>
  <c r="Y21" i="1"/>
  <c r="Y20" i="1"/>
  <c r="Y19" i="1"/>
  <c r="Y18" i="1"/>
  <c r="Y17" i="1"/>
  <c r="Y16" i="1"/>
  <c r="Y15" i="1"/>
  <c r="Y13" i="1"/>
  <c r="Y12" i="1"/>
  <c r="Y11" i="1"/>
  <c r="Y10" i="1"/>
  <c r="Y6" i="1"/>
  <c r="Y5" i="1"/>
  <c r="K30" i="1"/>
  <c r="Z30" i="1" s="1"/>
  <c r="K9" i="1"/>
  <c r="K31" i="1" s="1"/>
  <c r="Z9" i="1" l="1"/>
  <c r="AA31" i="1"/>
  <c r="Z31" i="1"/>
  <c r="X22" i="1"/>
  <c r="X15" i="1"/>
  <c r="X20" i="1"/>
  <c r="X12" i="1"/>
  <c r="X21" i="1"/>
  <c r="X11" i="1"/>
  <c r="X16" i="1"/>
  <c r="X17" i="1"/>
  <c r="X13" i="1"/>
  <c r="X19" i="1"/>
  <c r="X18" i="1"/>
  <c r="X10" i="1"/>
  <c r="X6" i="1"/>
  <c r="X5" i="1"/>
  <c r="X4" i="1"/>
  <c r="W4" i="1"/>
  <c r="J30" i="1"/>
  <c r="Y30" i="1" s="1"/>
  <c r="J9" i="1"/>
  <c r="J31" i="1" l="1"/>
  <c r="Y31" i="1" s="1"/>
  <c r="Y9" i="1"/>
  <c r="W22" i="1"/>
  <c r="V22" i="1"/>
  <c r="W15" i="1"/>
  <c r="V15" i="1"/>
  <c r="W20" i="1"/>
  <c r="V20" i="1"/>
  <c r="W12" i="1"/>
  <c r="V12" i="1"/>
  <c r="W21" i="1"/>
  <c r="V21" i="1"/>
  <c r="W11" i="1"/>
  <c r="V11" i="1"/>
  <c r="W16" i="1"/>
  <c r="V16" i="1"/>
  <c r="W17" i="1"/>
  <c r="V17" i="1"/>
  <c r="W13" i="1"/>
  <c r="V13" i="1"/>
  <c r="W19" i="1"/>
  <c r="V19" i="1"/>
  <c r="W18" i="1"/>
  <c r="V18" i="1"/>
  <c r="W10" i="1"/>
  <c r="V10" i="1"/>
  <c r="W6" i="1"/>
  <c r="V6" i="1"/>
  <c r="W5" i="1"/>
  <c r="V5" i="1"/>
  <c r="V4" i="1"/>
  <c r="I30" i="1"/>
  <c r="X30" i="1" s="1"/>
  <c r="I9" i="1"/>
  <c r="I31" i="1" s="1"/>
  <c r="X31" i="1" l="1"/>
  <c r="X9" i="1"/>
  <c r="H30" i="1"/>
  <c r="H9" i="1"/>
  <c r="W9" i="1" s="1"/>
  <c r="W30" i="1" l="1"/>
  <c r="H31" i="1"/>
  <c r="C30" i="1"/>
  <c r="D30" i="1"/>
  <c r="E30" i="1"/>
  <c r="F30" i="1"/>
  <c r="T30" i="1" s="1"/>
  <c r="G30" i="1"/>
  <c r="V30" i="1" s="1"/>
  <c r="B30" i="1"/>
  <c r="C9" i="1"/>
  <c r="U22" i="1"/>
  <c r="T22" i="1"/>
  <c r="S22" i="1"/>
  <c r="R22" i="1"/>
  <c r="Q22" i="1"/>
  <c r="U15" i="1"/>
  <c r="T15" i="1"/>
  <c r="S15" i="1"/>
  <c r="R15" i="1"/>
  <c r="Q15" i="1"/>
  <c r="U20" i="1"/>
  <c r="T20" i="1"/>
  <c r="S20" i="1"/>
  <c r="R20" i="1"/>
  <c r="Q20" i="1"/>
  <c r="U12" i="1"/>
  <c r="T12" i="1"/>
  <c r="S12" i="1"/>
  <c r="R12" i="1"/>
  <c r="Q12" i="1"/>
  <c r="U21" i="1"/>
  <c r="T21" i="1"/>
  <c r="S21" i="1"/>
  <c r="R21" i="1"/>
  <c r="Q21" i="1"/>
  <c r="U11" i="1"/>
  <c r="T11" i="1"/>
  <c r="S11" i="1"/>
  <c r="R11" i="1"/>
  <c r="Q11" i="1"/>
  <c r="U16" i="1"/>
  <c r="T16" i="1"/>
  <c r="S16" i="1"/>
  <c r="R16" i="1"/>
  <c r="Q16" i="1"/>
  <c r="U17" i="1"/>
  <c r="T17" i="1"/>
  <c r="S17" i="1"/>
  <c r="R17" i="1"/>
  <c r="Q17" i="1"/>
  <c r="U13" i="1"/>
  <c r="T13" i="1"/>
  <c r="S13" i="1"/>
  <c r="R13" i="1"/>
  <c r="Q13" i="1"/>
  <c r="U19" i="1"/>
  <c r="T19" i="1"/>
  <c r="S19" i="1"/>
  <c r="R19" i="1"/>
  <c r="Q19" i="1"/>
  <c r="U18" i="1"/>
  <c r="T18" i="1"/>
  <c r="S18" i="1"/>
  <c r="R18" i="1"/>
  <c r="Q18" i="1"/>
  <c r="U10" i="1"/>
  <c r="T10" i="1"/>
  <c r="S10" i="1"/>
  <c r="R10" i="1"/>
  <c r="Q10" i="1"/>
  <c r="G9" i="1"/>
  <c r="V9" i="1" s="1"/>
  <c r="F9" i="1"/>
  <c r="E9" i="1"/>
  <c r="E31" i="1" s="1"/>
  <c r="D9" i="1"/>
  <c r="D31" i="1" s="1"/>
  <c r="U6" i="1"/>
  <c r="T6" i="1"/>
  <c r="S6" i="1"/>
  <c r="R6" i="1"/>
  <c r="B6" i="1"/>
  <c r="B9" i="1" s="1"/>
  <c r="B31" i="1" s="1"/>
  <c r="U5" i="1"/>
  <c r="T5" i="1"/>
  <c r="S5" i="1"/>
  <c r="R5" i="1"/>
  <c r="Q5" i="1"/>
  <c r="U4" i="1"/>
  <c r="T4" i="1"/>
  <c r="S4" i="1"/>
  <c r="R4" i="1"/>
  <c r="Q4" i="1"/>
  <c r="S30" i="1" l="1"/>
  <c r="W31" i="1"/>
  <c r="Q30" i="1"/>
  <c r="U30" i="1"/>
  <c r="R30" i="1"/>
  <c r="Q6" i="1"/>
  <c r="Q9" i="1"/>
  <c r="T9" i="1"/>
  <c r="G31" i="1"/>
  <c r="V31" i="1" s="1"/>
  <c r="S31" i="1"/>
  <c r="R9" i="1"/>
  <c r="S9" i="1"/>
  <c r="C31" i="1"/>
  <c r="U9" i="1"/>
  <c r="F31" i="1"/>
  <c r="U31" i="1" l="1"/>
  <c r="R31" i="1"/>
  <c r="T31" i="1"/>
  <c r="Q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Marina Očko</author>
  </authors>
  <commentList>
    <comment ref="A1" authorId="0" shapeId="0" xr:uid="{C4ABC7DC-F1FE-4411-96FF-E6F8FE305810}">
      <text>
        <r>
          <rPr>
            <b/>
            <sz val="9"/>
            <color indexed="81"/>
            <rFont val="Segoe UI"/>
            <family val="2"/>
            <charset val="238"/>
          </rPr>
          <t>Podatki v stolpcih za leta 2010-2014 so skriti. Če jih želite prikazati, uporabite način ''Razkrij''.</t>
        </r>
      </text>
    </comment>
    <comment ref="O3" authorId="0" shapeId="0" xr:uid="{D71DA08E-9979-47E2-BD49-7BCCF8B53825}">
      <text>
        <r>
          <rPr>
            <b/>
            <sz val="9"/>
            <color indexed="81"/>
            <rFont val="Segoe UI"/>
            <family val="2"/>
            <charset val="238"/>
          </rPr>
          <t>za ostale zavode bo dopolnjeno po 1. 6. 2023</t>
        </r>
      </text>
    </comment>
    <comment ref="N10" authorId="0" shapeId="0" xr:uid="{13A12C2C-F6FB-48EE-B2D1-757C7B29E077}">
      <text>
        <r>
          <rPr>
            <b/>
            <sz val="9"/>
            <color indexed="81"/>
            <rFont val="Segoe UI"/>
            <family val="2"/>
            <charset val="238"/>
          </rPr>
          <t>Sredstva so večja tudi zaradi novega koncesioniranega programa.</t>
        </r>
      </text>
    </comment>
    <comment ref="N12" authorId="0" shapeId="0" xr:uid="{CA93F005-1AE3-4682-8941-C3AAF3846C14}">
      <text>
        <r>
          <rPr>
            <b/>
            <sz val="9"/>
            <color indexed="81"/>
            <rFont val="Segoe UI"/>
            <family val="2"/>
            <charset val="238"/>
          </rPr>
          <t>Sredstva so večja tudi zaradi novega koncesioniranega programa.</t>
        </r>
      </text>
    </comment>
    <comment ref="N13" authorId="0" shapeId="0" xr:uid="{D43BCAB0-4D1C-4617-A713-6CF34D3E4912}">
      <text>
        <r>
          <rPr>
            <b/>
            <sz val="9"/>
            <color indexed="81"/>
            <rFont val="Segoe UI"/>
            <family val="2"/>
            <charset val="238"/>
          </rPr>
          <t>Sredstva so večja tudi zaradi novih koncesioniranih programov.</t>
        </r>
      </text>
    </comment>
    <comment ref="N14" authorId="0" shapeId="0" xr:uid="{494F91E7-B0DC-4874-8F01-CF2F09C46EF3}">
      <text>
        <r>
          <rPr>
            <b/>
            <sz val="9"/>
            <color indexed="81"/>
            <rFont val="Segoe UI"/>
            <family val="2"/>
            <charset val="238"/>
          </rPr>
          <t>Sredstva so večja tudi zaradi novega koncesioniranega programa.</t>
        </r>
      </text>
    </comment>
    <comment ref="L18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pogodba za Novo univerzo kot celoto, se pravi kot univerzo (ne več po članicah)</t>
        </r>
      </text>
    </comment>
    <comment ref="L20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pogodba za Univerzo v Novem mestu kot celoto, se pravi kot univerzo (ne več po članicah)</t>
        </r>
      </text>
    </comment>
    <comment ref="N20" authorId="0" shapeId="0" xr:uid="{7020DFAA-633E-4FD6-92FC-A9C5DD57CA31}">
      <text>
        <r>
          <rPr>
            <b/>
            <sz val="9"/>
            <color indexed="81"/>
            <rFont val="Segoe UI"/>
            <family val="2"/>
            <charset val="238"/>
          </rPr>
          <t>Sredstva so večja tudi zaradi novega koncesioniranega programa.</t>
        </r>
      </text>
    </comment>
    <comment ref="N23" authorId="0" shapeId="0" xr:uid="{B00091B2-6F38-493F-8E85-8A3B15E96462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znesek je za 2 meseca</t>
        </r>
      </text>
    </comment>
    <comment ref="N24" authorId="0" shapeId="0" xr:uid="{AEA26762-36A5-4DCC-8B52-3A11F7217D14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znesek je za 2 meseca</t>
        </r>
      </text>
    </comment>
    <comment ref="N25" authorId="0" shapeId="0" xr:uid="{01FA425E-6D85-4409-92D4-5FA3F24CC878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znesek je za 2 meseca</t>
        </r>
      </text>
    </comment>
    <comment ref="N26" authorId="0" shapeId="0" xr:uid="{88879CEE-9B88-4B97-A1BC-1CC084616294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znesek je za 2 meseca</t>
        </r>
      </text>
    </comment>
    <comment ref="N27" authorId="0" shapeId="0" xr:uid="{4CDFEC7B-1CFB-404C-818D-0A547F630DF9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znesek je za 2 meseca</t>
        </r>
      </text>
    </comment>
    <comment ref="O28" authorId="0" shapeId="0" xr:uid="{103F9130-9235-4B24-9F32-C17C64AE03B8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v letu 2022/2023 se ni izvajala. Znesek je za 2 meseca študijskega leta 2023/2024.</t>
        </r>
      </text>
    </comment>
    <comment ref="N29" authorId="0" shapeId="0" xr:uid="{1B5E5462-4297-47C1-8AFF-8A5528123591}">
      <text>
        <r>
          <rPr>
            <b/>
            <sz val="9"/>
            <color indexed="81"/>
            <rFont val="Segoe UI"/>
            <family val="2"/>
            <charset val="238"/>
          </rPr>
          <t>nova koncesija s študijskim letom 2022/2023; znesek je za 2 meseca</t>
        </r>
      </text>
    </comment>
  </commentList>
</comments>
</file>

<file path=xl/sharedStrings.xml><?xml version="1.0" encoding="utf-8"?>
<sst xmlns="http://schemas.openxmlformats.org/spreadsheetml/2006/main" count="72" uniqueCount="62">
  <si>
    <t>FINANCIRANJE ŠTUDIJSKE DEJAVNOSTI  - 
proračunska postavka 573710 Dejavnost visokega šolstva</t>
  </si>
  <si>
    <t>Visokošolski zavod</t>
  </si>
  <si>
    <t>Leto 2010</t>
  </si>
  <si>
    <t>Leto 2011</t>
  </si>
  <si>
    <t>Leto 2012</t>
  </si>
  <si>
    <t>Leto 2013</t>
  </si>
  <si>
    <t>Leto 2014</t>
  </si>
  <si>
    <t>Leto 2015</t>
  </si>
  <si>
    <t>IND
2011/2010</t>
  </si>
  <si>
    <t>IND
2012/2011</t>
  </si>
  <si>
    <t>IND
2013/2012</t>
  </si>
  <si>
    <t>IND
2014/2013</t>
  </si>
  <si>
    <t>IND
2015/2014</t>
  </si>
  <si>
    <t>Univerza v Ljubljani</t>
  </si>
  <si>
    <t>Univerza v Mariboru</t>
  </si>
  <si>
    <t>Univerza na Primorskem</t>
  </si>
  <si>
    <t>Fakulteta za informacijske študije v Novem mestu</t>
  </si>
  <si>
    <t>Javni visokošolski zavodi</t>
  </si>
  <si>
    <t>Univerza v Novi Gorici</t>
  </si>
  <si>
    <t>Fakulteta za uporabne družbene študije v Novi Gorici</t>
  </si>
  <si>
    <t>Mednarodna fakulteta za družbene in poslovne študije</t>
  </si>
  <si>
    <t>Gea College - Fakulteta za podjetništvo</t>
  </si>
  <si>
    <t>SKUPAJ 573710- Dejavnost VŠ</t>
  </si>
  <si>
    <t>Koncesionirani visokošolski zavodi</t>
  </si>
  <si>
    <t>Leto 2016</t>
  </si>
  <si>
    <t>Leto 2017</t>
  </si>
  <si>
    <t>IND 2016/2015</t>
  </si>
  <si>
    <t>IND
2017/2016</t>
  </si>
  <si>
    <t>Leto 2018</t>
  </si>
  <si>
    <t>Univerza v Novem mestu, Fakulteta za strojništvo (prej FTS)</t>
  </si>
  <si>
    <t>Fakulteta za tehnologijo polimerov (SG)</t>
  </si>
  <si>
    <t>Univerza v Novem mestu, Fakulteta za ekonomijo in informatiko (prej FUPI)</t>
  </si>
  <si>
    <t>Univerza v Novem mestu, Fakulteta za zdravstvene vede</t>
  </si>
  <si>
    <t>Fakulteta za zdravstvo Angele Boškin (Jesenice)</t>
  </si>
  <si>
    <t>Nova univerza, Evropska pravna fakulteta</t>
  </si>
  <si>
    <t>IND
2018/2017</t>
  </si>
  <si>
    <t>Leto 2019</t>
  </si>
  <si>
    <t>IND
2019/2018</t>
  </si>
  <si>
    <t>Leto 2020</t>
  </si>
  <si>
    <t>Univerza v Novem mestu</t>
  </si>
  <si>
    <t>Leto 2021</t>
  </si>
  <si>
    <t>IND
2020/2019</t>
  </si>
  <si>
    <t>IND
2021/2020</t>
  </si>
  <si>
    <t>leto 2021</t>
  </si>
  <si>
    <t>Fakulteta za dizajn, SVZ</t>
  </si>
  <si>
    <t>Leto 2022</t>
  </si>
  <si>
    <t>Visoka šola za upravljanje podeželja Grm Novo mesto</t>
  </si>
  <si>
    <t>Fakulteta za varstvo okolja</t>
  </si>
  <si>
    <t>Alma Mater Europaea - Evropski center, Maribor</t>
  </si>
  <si>
    <t>AREMA - Visoka šola za logistiko in management Rogaška Slatina</t>
  </si>
  <si>
    <t>DOBA Fakulteta za uporabne poslovne in družbene vede Maribor</t>
  </si>
  <si>
    <t>Fakulteta za zdravstvene in socialne vede Slovenj Gradec</t>
  </si>
  <si>
    <t>Visoka šola za proizvodno inženirstvo, Celje</t>
  </si>
  <si>
    <t>Leto 2023</t>
  </si>
  <si>
    <t>Fakulteta za zdravstvene vede v Celju</t>
  </si>
  <si>
    <t>Visoka šola na Ptuju</t>
  </si>
  <si>
    <t>IND
2022/2021</t>
  </si>
  <si>
    <t>IND
2023/2022</t>
  </si>
  <si>
    <t>Nova univerza, Nova Gorica</t>
  </si>
  <si>
    <t>Vir podatkov: sklep o dodelitvi sredstev</t>
  </si>
  <si>
    <t>PREGLED FINANCIRANJA DEJAVNOSTI VISOKEGA ŠOLSTA V OBDOBJU 2010 DO 2023</t>
  </si>
  <si>
    <t>Nova univerza, Fakulteta za državne in evropske študije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</si>
</sst>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charset val="1"/>
    </font>
    <font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 wrapText="1"/>
    </xf>
    <xf numFmtId="4" fontId="5" fillId="0" borderId="5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 wrapText="1"/>
    </xf>
    <xf numFmtId="4" fontId="5" fillId="0" borderId="11" xfId="1" applyNumberFormat="1" applyFont="1" applyBorder="1" applyAlignment="1">
      <alignment vertical="center" wrapText="1"/>
    </xf>
    <xf numFmtId="4" fontId="5" fillId="0" borderId="12" xfId="1" applyNumberFormat="1" applyFont="1" applyBorder="1" applyAlignment="1">
      <alignment vertical="center" wrapText="1"/>
    </xf>
    <xf numFmtId="4" fontId="5" fillId="0" borderId="9" xfId="1" applyNumberFormat="1" applyFont="1" applyBorder="1" applyAlignment="1">
      <alignment vertical="center" wrapText="1"/>
    </xf>
    <xf numFmtId="0" fontId="4" fillId="2" borderId="13" xfId="1" applyFont="1" applyFill="1" applyBorder="1" applyAlignment="1">
      <alignment vertical="center" wrapText="1"/>
    </xf>
    <xf numFmtId="4" fontId="4" fillId="2" borderId="14" xfId="1" applyNumberFormat="1" applyFont="1" applyFill="1" applyBorder="1" applyAlignment="1">
      <alignment vertical="center" wrapText="1"/>
    </xf>
    <xf numFmtId="4" fontId="4" fillId="2" borderId="15" xfId="1" applyNumberFormat="1" applyFont="1" applyFill="1" applyBorder="1" applyAlignment="1">
      <alignment vertical="center" wrapText="1"/>
    </xf>
    <xf numFmtId="4" fontId="4" fillId="2" borderId="13" xfId="1" applyNumberFormat="1" applyFont="1" applyFill="1" applyBorder="1" applyAlignment="1">
      <alignment vertical="center" wrapText="1"/>
    </xf>
    <xf numFmtId="4" fontId="4" fillId="2" borderId="16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5" fillId="0" borderId="13" xfId="1" applyFont="1" applyBorder="1" applyAlignment="1">
      <alignment vertical="center" wrapText="1"/>
    </xf>
    <xf numFmtId="4" fontId="5" fillId="0" borderId="14" xfId="1" applyNumberFormat="1" applyFont="1" applyBorder="1" applyAlignment="1">
      <alignment vertical="center" wrapText="1"/>
    </xf>
    <xf numFmtId="4" fontId="5" fillId="0" borderId="15" xfId="1" applyNumberFormat="1" applyFont="1" applyBorder="1" applyAlignment="1">
      <alignment vertical="center" wrapText="1"/>
    </xf>
    <xf numFmtId="4" fontId="5" fillId="0" borderId="13" xfId="1" applyNumberFormat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4" fontId="5" fillId="0" borderId="3" xfId="1" applyNumberFormat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4" fontId="5" fillId="0" borderId="10" xfId="1" applyNumberFormat="1" applyFont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4" fontId="4" fillId="3" borderId="18" xfId="1" applyNumberFormat="1" applyFont="1" applyFill="1" applyBorder="1" applyAlignment="1">
      <alignment vertical="center" wrapText="1"/>
    </xf>
    <xf numFmtId="4" fontId="4" fillId="3" borderId="19" xfId="1" applyNumberFormat="1" applyFont="1" applyFill="1" applyBorder="1" applyAlignment="1">
      <alignment vertical="center" wrapText="1"/>
    </xf>
    <xf numFmtId="4" fontId="4" fillId="3" borderId="17" xfId="1" applyNumberFormat="1" applyFont="1" applyFill="1" applyBorder="1" applyAlignment="1">
      <alignment vertical="center" wrapText="1"/>
    </xf>
    <xf numFmtId="4" fontId="4" fillId="3" borderId="20" xfId="1" applyNumberFormat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4" fontId="4" fillId="2" borderId="1" xfId="1" applyNumberFormat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4" fontId="7" fillId="0" borderId="0" xfId="1" applyNumberFormat="1" applyFont="1" applyBorder="1" applyAlignment="1">
      <alignment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5" fillId="0" borderId="13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5" fillId="0" borderId="22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/>
    </xf>
    <xf numFmtId="4" fontId="5" fillId="0" borderId="22" xfId="1" applyNumberFormat="1" applyFont="1" applyBorder="1" applyAlignment="1">
      <alignment horizontal="right" vertical="center"/>
    </xf>
    <xf numFmtId="4" fontId="5" fillId="0" borderId="13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0" borderId="8" xfId="1" applyNumberFormat="1" applyFont="1" applyBorder="1" applyAlignment="1">
      <alignment vertical="center" wrapText="1"/>
    </xf>
    <xf numFmtId="4" fontId="5" fillId="0" borderId="23" xfId="1" applyNumberFormat="1" applyFont="1" applyBorder="1" applyAlignment="1">
      <alignment vertical="center" wrapText="1"/>
    </xf>
    <xf numFmtId="4" fontId="5" fillId="0" borderId="6" xfId="1" applyNumberFormat="1" applyFont="1" applyBorder="1" applyAlignment="1">
      <alignment vertical="center" wrapText="1"/>
    </xf>
    <xf numFmtId="0" fontId="1" fillId="0" borderId="21" xfId="1" applyFont="1" applyBorder="1" applyAlignment="1">
      <alignment vertical="center" wrapText="1"/>
    </xf>
    <xf numFmtId="4" fontId="5" fillId="0" borderId="16" xfId="1" applyNumberFormat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4" fontId="5" fillId="0" borderId="7" xfId="1" applyNumberFormat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5" fillId="0" borderId="2" xfId="1" applyFont="1" applyBorder="1" applyAlignment="1">
      <alignment horizontal="justify" vertical="center" wrapText="1"/>
    </xf>
    <xf numFmtId="4" fontId="5" fillId="0" borderId="3" xfId="1" applyNumberFormat="1" applyFont="1" applyBorder="1" applyAlignment="1">
      <alignment horizontal="right" vertical="center" wrapText="1"/>
    </xf>
    <xf numFmtId="4" fontId="4" fillId="2" borderId="25" xfId="1" applyNumberFormat="1" applyFont="1" applyFill="1" applyBorder="1" applyAlignment="1">
      <alignment vertical="center" wrapText="1"/>
    </xf>
    <xf numFmtId="4" fontId="4" fillId="2" borderId="24" xfId="1" applyNumberFormat="1" applyFont="1" applyFill="1" applyBorder="1" applyAlignment="1">
      <alignment vertical="center" wrapText="1"/>
    </xf>
    <xf numFmtId="4" fontId="5" fillId="0" borderId="24" xfId="1" applyNumberFormat="1" applyFont="1" applyBorder="1" applyAlignment="1">
      <alignment horizontal="right" vertical="center" wrapText="1"/>
    </xf>
    <xf numFmtId="4" fontId="5" fillId="0" borderId="24" xfId="1" applyNumberFormat="1" applyFont="1" applyBorder="1" applyAlignment="1">
      <alignment horizontal="right" vertical="center"/>
    </xf>
    <xf numFmtId="0" fontId="1" fillId="0" borderId="26" xfId="1" applyFont="1" applyBorder="1" applyAlignment="1">
      <alignment vertic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l-SI"/>
              <a:t>FINANCIRANJE ŠTUDIJSKE DEJAVNOSTI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'Dejavnost 2010-2023'!$A$9</c:f>
              <c:strCache>
                <c:ptCount val="1"/>
                <c:pt idx="0">
                  <c:v>Javni visokošolski zavodi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'Dejavnost 2010-2023'!$B$3:$N$3</c:f>
              <c:strCache>
                <c:ptCount val="8"/>
                <c:pt idx="0">
                  <c:v>Leto 2015</c:v>
                </c:pt>
                <c:pt idx="1">
                  <c:v>Leto 2016</c:v>
                </c:pt>
                <c:pt idx="2">
                  <c:v>Leto 2017</c:v>
                </c:pt>
                <c:pt idx="3">
                  <c:v>Leto 2018</c:v>
                </c:pt>
                <c:pt idx="4">
                  <c:v>Leto 2019</c:v>
                </c:pt>
                <c:pt idx="5">
                  <c:v>Leto 2020</c:v>
                </c:pt>
                <c:pt idx="6">
                  <c:v>Leto 2021</c:v>
                </c:pt>
                <c:pt idx="7">
                  <c:v>Leto 2022</c:v>
                </c:pt>
              </c:strCache>
            </c:strRef>
          </c:cat>
          <c:val>
            <c:numRef>
              <c:f>'Dejavnost 2010-2023'!$B$9:$N$9</c:f>
              <c:numCache>
                <c:formatCode>#,##0.00</c:formatCode>
                <c:ptCount val="8"/>
                <c:pt idx="0">
                  <c:v>221382972.87000003</c:v>
                </c:pt>
                <c:pt idx="1">
                  <c:v>235055654.85999998</c:v>
                </c:pt>
                <c:pt idx="2">
                  <c:v>240850319.02000001</c:v>
                </c:pt>
                <c:pt idx="3">
                  <c:v>252860248.16</c:v>
                </c:pt>
                <c:pt idx="4">
                  <c:v>272009610.15999997</c:v>
                </c:pt>
                <c:pt idx="5">
                  <c:v>290214615.05000001</c:v>
                </c:pt>
                <c:pt idx="6">
                  <c:v>308279112.46999997</c:v>
                </c:pt>
                <c:pt idx="7">
                  <c:v>332903938.52999997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9-433A-84C6-58B77DD2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241272336"/>
        <c:axId val="1241275056"/>
      </c:barChart>
      <c:lineChart>
        <c:grouping val="standard"/>
        <c:varyColors val="0"/>
        <c:ser>
          <c:idx val="1"/>
          <c:order val="1"/>
          <c:tx>
            <c:strRef>
              <c:f>'Dejavnost 2010-2023'!$A$30</c:f>
              <c:strCache>
                <c:ptCount val="1"/>
                <c:pt idx="0">
                  <c:v>Koncesionirani visokošolski zavodi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'Dejavnost 2010-2023'!$B$3:$N$3</c:f>
              <c:strCache>
                <c:ptCount val="8"/>
                <c:pt idx="0">
                  <c:v>Leto 2015</c:v>
                </c:pt>
                <c:pt idx="1">
                  <c:v>Leto 2016</c:v>
                </c:pt>
                <c:pt idx="2">
                  <c:v>Leto 2017</c:v>
                </c:pt>
                <c:pt idx="3">
                  <c:v>Leto 2018</c:v>
                </c:pt>
                <c:pt idx="4">
                  <c:v>Leto 2019</c:v>
                </c:pt>
                <c:pt idx="5">
                  <c:v>Leto 2020</c:v>
                </c:pt>
                <c:pt idx="6">
                  <c:v>Leto 2021</c:v>
                </c:pt>
                <c:pt idx="7">
                  <c:v>Leto 2022</c:v>
                </c:pt>
              </c:strCache>
            </c:strRef>
          </c:cat>
          <c:val>
            <c:numRef>
              <c:f>'Dejavnost 2010-2023'!$B$30:$N$30</c:f>
              <c:numCache>
                <c:formatCode>#,##0.00</c:formatCode>
                <c:ptCount val="8"/>
                <c:pt idx="0">
                  <c:v>9287966.709999999</c:v>
                </c:pt>
                <c:pt idx="1">
                  <c:v>9328917.1400000006</c:v>
                </c:pt>
                <c:pt idx="2">
                  <c:v>9643866.959999999</c:v>
                </c:pt>
                <c:pt idx="3">
                  <c:v>10158646.829999996</c:v>
                </c:pt>
                <c:pt idx="4">
                  <c:v>10753284.160000002</c:v>
                </c:pt>
                <c:pt idx="5">
                  <c:v>11548278.949999999</c:v>
                </c:pt>
                <c:pt idx="6">
                  <c:v>12490410.529999999</c:v>
                </c:pt>
                <c:pt idx="7">
                  <c:v>13770724.180000003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9-433A-84C6-58B77DD28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72336"/>
        <c:axId val="1241275056"/>
      </c:lineChart>
      <c:catAx>
        <c:axId val="12412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1275056"/>
        <c:crosses val="autoZero"/>
        <c:auto val="1"/>
        <c:lblAlgn val="ctr"/>
        <c:lblOffset val="100"/>
        <c:noMultiLvlLbl val="0"/>
      </c:catAx>
      <c:valAx>
        <c:axId val="124127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accent1">
                  <a:lumMod val="60000"/>
                  <a:lumOff val="40000"/>
                  <a:alpha val="99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1272336"/>
        <c:crosses val="autoZero"/>
        <c:crossBetween val="between"/>
      </c:valAx>
      <c:spPr>
        <a:noFill/>
        <a:ln>
          <a:solidFill>
            <a:schemeClr val="bg2">
              <a:lumMod val="25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Financiranje javnih visokošolskih zavodov - UNIVERZ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13881208293776701"/>
          <c:y val="0.25165704047393922"/>
          <c:w val="0.83961929294128568"/>
          <c:h val="0.64504137763683067"/>
        </c:manualLayout>
      </c:layout>
      <c:lineChart>
        <c:grouping val="standard"/>
        <c:varyColors val="0"/>
        <c:ser>
          <c:idx val="0"/>
          <c:order val="0"/>
          <c:tx>
            <c:strRef>
              <c:f>'Dejavnost 2010-2023'!$A$4</c:f>
              <c:strCache>
                <c:ptCount val="1"/>
                <c:pt idx="0">
                  <c:v>Univerza v Ljubljani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'Dejavnost 2010-2023'!$B$3:$M$3</c:f>
              <c:strCache>
                <c:ptCount val="7"/>
                <c:pt idx="0">
                  <c:v>Leto 2015</c:v>
                </c:pt>
                <c:pt idx="1">
                  <c:v>Leto 2016</c:v>
                </c:pt>
                <c:pt idx="2">
                  <c:v>Leto 2017</c:v>
                </c:pt>
                <c:pt idx="3">
                  <c:v>Leto 2018</c:v>
                </c:pt>
                <c:pt idx="4">
                  <c:v>Leto 2019</c:v>
                </c:pt>
                <c:pt idx="5">
                  <c:v>Leto 2020</c:v>
                </c:pt>
                <c:pt idx="6">
                  <c:v>Leto 2021</c:v>
                </c:pt>
              </c:strCache>
            </c:strRef>
          </c:cat>
          <c:val>
            <c:numRef>
              <c:f>'Dejavnost 2010-2023'!$B$4:$M$4</c:f>
              <c:numCache>
                <c:formatCode>#,##0.00</c:formatCode>
                <c:ptCount val="7"/>
                <c:pt idx="0">
                  <c:v>156988375.02000001</c:v>
                </c:pt>
                <c:pt idx="1">
                  <c:v>165943794.94</c:v>
                </c:pt>
                <c:pt idx="2">
                  <c:v>170276074.91</c:v>
                </c:pt>
                <c:pt idx="3">
                  <c:v>178870369.21000001</c:v>
                </c:pt>
                <c:pt idx="4">
                  <c:v>192936021.38999999</c:v>
                </c:pt>
                <c:pt idx="5">
                  <c:v>206263159.24000001</c:v>
                </c:pt>
                <c:pt idx="6">
                  <c:v>219007369.69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EC-4B50-B7C7-60AEB465551D}"/>
            </c:ext>
          </c:extLst>
        </c:ser>
        <c:ser>
          <c:idx val="1"/>
          <c:order val="1"/>
          <c:tx>
            <c:strRef>
              <c:f>'Dejavnost 2010-2023'!$A$5</c:f>
              <c:strCache>
                <c:ptCount val="1"/>
                <c:pt idx="0">
                  <c:v>Univerza v Mariboru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'Dejavnost 2010-2023'!$B$3:$M$3</c:f>
              <c:strCache>
                <c:ptCount val="7"/>
                <c:pt idx="0">
                  <c:v>Leto 2015</c:v>
                </c:pt>
                <c:pt idx="1">
                  <c:v>Leto 2016</c:v>
                </c:pt>
                <c:pt idx="2">
                  <c:v>Leto 2017</c:v>
                </c:pt>
                <c:pt idx="3">
                  <c:v>Leto 2018</c:v>
                </c:pt>
                <c:pt idx="4">
                  <c:v>Leto 2019</c:v>
                </c:pt>
                <c:pt idx="5">
                  <c:v>Leto 2020</c:v>
                </c:pt>
                <c:pt idx="6">
                  <c:v>Leto 2021</c:v>
                </c:pt>
              </c:strCache>
            </c:strRef>
          </c:cat>
          <c:val>
            <c:numRef>
              <c:f>'Dejavnost 2010-2023'!$B$5:$M$5</c:f>
              <c:numCache>
                <c:formatCode>#,##0.00</c:formatCode>
                <c:ptCount val="7"/>
                <c:pt idx="0">
                  <c:v>51073478.700000003</c:v>
                </c:pt>
                <c:pt idx="1">
                  <c:v>53986903.350000001</c:v>
                </c:pt>
                <c:pt idx="2">
                  <c:v>55090748.939999998</c:v>
                </c:pt>
                <c:pt idx="3">
                  <c:v>57728660.399999999</c:v>
                </c:pt>
                <c:pt idx="4">
                  <c:v>61685487.759999998</c:v>
                </c:pt>
                <c:pt idx="5">
                  <c:v>65456388.120000005</c:v>
                </c:pt>
                <c:pt idx="6">
                  <c:v>69230060.629999995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C-4B50-B7C7-60AEB465551D}"/>
            </c:ext>
          </c:extLst>
        </c:ser>
        <c:ser>
          <c:idx val="2"/>
          <c:order val="2"/>
          <c:tx>
            <c:strRef>
              <c:f>'Dejavnost 2010-2023'!$A$6</c:f>
              <c:strCache>
                <c:ptCount val="1"/>
                <c:pt idx="0">
                  <c:v>Univerza na Primorskem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B050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'Dejavnost 2010-2023'!$B$3:$M$3</c:f>
              <c:strCache>
                <c:ptCount val="7"/>
                <c:pt idx="0">
                  <c:v>Leto 2015</c:v>
                </c:pt>
                <c:pt idx="1">
                  <c:v>Leto 2016</c:v>
                </c:pt>
                <c:pt idx="2">
                  <c:v>Leto 2017</c:v>
                </c:pt>
                <c:pt idx="3">
                  <c:v>Leto 2018</c:v>
                </c:pt>
                <c:pt idx="4">
                  <c:v>Leto 2019</c:v>
                </c:pt>
                <c:pt idx="5">
                  <c:v>Leto 2020</c:v>
                </c:pt>
                <c:pt idx="6">
                  <c:v>Leto 2021</c:v>
                </c:pt>
              </c:strCache>
            </c:strRef>
          </c:cat>
          <c:val>
            <c:numRef>
              <c:f>'Dejavnost 2010-2023'!$B$6:$M$6</c:f>
              <c:numCache>
                <c:formatCode>#,##0.00</c:formatCode>
                <c:ptCount val="7"/>
                <c:pt idx="0">
                  <c:v>12860614.710000001</c:v>
                </c:pt>
                <c:pt idx="1">
                  <c:v>14687477.35</c:v>
                </c:pt>
                <c:pt idx="2">
                  <c:v>15016514.710000001</c:v>
                </c:pt>
                <c:pt idx="3">
                  <c:v>15762227.380000001</c:v>
                </c:pt>
                <c:pt idx="4">
                  <c:v>16829458.57</c:v>
                </c:pt>
                <c:pt idx="5">
                  <c:v>17873004.029999997</c:v>
                </c:pt>
                <c:pt idx="6">
                  <c:v>19348281.579999998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EC-4B50-B7C7-60AEB465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76144"/>
        <c:axId val="12436554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'Dejavnost 2010-2023'!$A$8</c15:sqref>
                        </c15:formulaRef>
                      </c:ext>
                    </c:extLst>
                    <c:strCache>
                      <c:ptCount val="1"/>
                      <c:pt idx="0">
                        <c:v>Visoka šola za upravljanje podeželja Grm Novo mesto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x"/>
                  <c:size val="6"/>
                  <c:spPr>
                    <a:noFill/>
                    <a:ln w="9525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'Dejavnost 2010-2023'!$B$3:$M$3</c15:sqref>
                        </c15:formulaRef>
                      </c:ext>
                    </c:extLst>
                    <c:strCache>
                      <c:ptCount val="7"/>
                      <c:pt idx="0">
                        <c:v>Leto 2015</c:v>
                      </c:pt>
                      <c:pt idx="1">
                        <c:v>Leto 2016</c:v>
                      </c:pt>
                      <c:pt idx="2">
                        <c:v>Leto 2017</c:v>
                      </c:pt>
                      <c:pt idx="3">
                        <c:v>Leto 2018</c:v>
                      </c:pt>
                      <c:pt idx="4">
                        <c:v>Leto 2019</c:v>
                      </c:pt>
                      <c:pt idx="5">
                        <c:v>Leto 2020</c:v>
                      </c:pt>
                      <c:pt idx="6">
                        <c:v>Leto 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'Dejavnost 2010-2023'!$B$8:$M$8</c15:sqref>
                        </c15:formulaRef>
                      </c:ext>
                    </c:extLst>
                    <c:numCache>
                      <c:formatCode>#,##0.00</c:formatCode>
                      <c:ptCount val="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8EC-4B50-B7C7-60AEB465551D}"/>
                  </c:ext>
                </c:extLst>
              </c15:ser>
            </c15:filteredLineSeries>
          </c:ext>
        </c:extLst>
      </c:lineChart>
      <c:catAx>
        <c:axId val="124127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55424"/>
        <c:crosses val="autoZero"/>
        <c:auto val="1"/>
        <c:lblAlgn val="ctr"/>
        <c:lblOffset val="100"/>
        <c:noMultiLvlLbl val="0"/>
      </c:catAx>
      <c:valAx>
        <c:axId val="1243655424"/>
        <c:scaling>
          <c:orientation val="minMax"/>
        </c:scaling>
        <c:delete val="0"/>
        <c:axPos val="l"/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127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l-SI" sz="1400"/>
              <a:t>Financiranje koncesioniranih visokošolskih zavodov 2010-2019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'Dejavnost 2010-2023'!$B$3</c:f>
              <c:strCache>
                <c:ptCount val="1"/>
                <c:pt idx="0">
                  <c:v>Leto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  <c:pt idx="13">
                  <c:v>Alma Mater Europaea - Evropski center, Maribor</c:v>
                </c:pt>
                <c:pt idx="14">
                  <c:v>AREMA - Visoka šola za logistiko in management Rogaška Slatina</c:v>
                </c:pt>
                <c:pt idx="15">
                  <c:v>DOBA Fakulteta za uporabne poslovne in družbene vede Maribor</c:v>
                </c:pt>
                <c:pt idx="16">
                  <c:v>Fakulteta za zdravstvene in socialne vede Slovenj Gradec</c:v>
                </c:pt>
                <c:pt idx="17">
                  <c:v>Fakulteta za zdravstvene vede v Celju</c:v>
                </c:pt>
                <c:pt idx="18">
                  <c:v>Visoka šola na Ptuju</c:v>
                </c:pt>
                <c:pt idx="19">
                  <c:v>Visoka šola za proizvodno inženirstvo, Celje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2010-2023'!$B$10:$B$29</c15:sqref>
                  </c15:fullRef>
                </c:ext>
              </c:extLst>
              <c:f>'Dejavnost 2010-2023'!$B$10:$B$22</c:f>
            </c:numRef>
          </c:val>
          <c:extLst>
            <c:ext xmlns:c16="http://schemas.microsoft.com/office/drawing/2014/chart" uri="{C3380CC4-5D6E-409C-BE32-E72D297353CC}">
              <c16:uniqueId val="{00000000-F8D0-4619-A24E-AF1596733BA0}"/>
            </c:ext>
          </c:extLst>
        </c:ser>
        <c:ser>
          <c:idx val="1"/>
          <c:order val="1"/>
          <c:tx>
            <c:strRef>
              <c:f>'Dejavnost 2010-2023'!$C$3</c:f>
              <c:strCache>
                <c:ptCount val="1"/>
                <c:pt idx="0">
                  <c:v>Leto 2011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  <c:pt idx="13">
                  <c:v>Alma Mater Europaea - Evropski center, Maribor</c:v>
                </c:pt>
                <c:pt idx="14">
                  <c:v>AREMA - Visoka šola za logistiko in management Rogaška Slatina</c:v>
                </c:pt>
                <c:pt idx="15">
                  <c:v>DOBA Fakulteta za uporabne poslovne in družbene vede Maribor</c:v>
                </c:pt>
                <c:pt idx="16">
                  <c:v>Fakulteta za zdravstvene in socialne vede Slovenj Gradec</c:v>
                </c:pt>
                <c:pt idx="17">
                  <c:v>Fakulteta za zdravstvene vede v Celju</c:v>
                </c:pt>
                <c:pt idx="18">
                  <c:v>Visoka šola na Ptuju</c:v>
                </c:pt>
                <c:pt idx="19">
                  <c:v>Visoka šola za proizvodno inženirstvo, Celje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2010-2023'!$C$10:$C$29</c15:sqref>
                  </c15:fullRef>
                </c:ext>
              </c:extLst>
              <c:f>'Dejavnost 2010-2023'!$C$10:$C$22</c:f>
            </c:numRef>
          </c:val>
          <c:extLst>
            <c:ext xmlns:c16="http://schemas.microsoft.com/office/drawing/2014/chart" uri="{C3380CC4-5D6E-409C-BE32-E72D297353CC}">
              <c16:uniqueId val="{00000001-F8D0-4619-A24E-AF1596733BA0}"/>
            </c:ext>
          </c:extLst>
        </c:ser>
        <c:ser>
          <c:idx val="2"/>
          <c:order val="2"/>
          <c:tx>
            <c:strRef>
              <c:f>'Dejavnost 2010-2023'!$D$3</c:f>
              <c:strCache>
                <c:ptCount val="1"/>
                <c:pt idx="0">
                  <c:v>Leto 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  <c:pt idx="13">
                  <c:v>Alma Mater Europaea - Evropski center, Maribor</c:v>
                </c:pt>
                <c:pt idx="14">
                  <c:v>AREMA - Visoka šola za logistiko in management Rogaška Slatina</c:v>
                </c:pt>
                <c:pt idx="15">
                  <c:v>DOBA Fakulteta za uporabne poslovne in družbene vede Maribor</c:v>
                </c:pt>
                <c:pt idx="16">
                  <c:v>Fakulteta za zdravstvene in socialne vede Slovenj Gradec</c:v>
                </c:pt>
                <c:pt idx="17">
                  <c:v>Fakulteta za zdravstvene vede v Celju</c:v>
                </c:pt>
                <c:pt idx="18">
                  <c:v>Visoka šola na Ptuju</c:v>
                </c:pt>
                <c:pt idx="19">
                  <c:v>Visoka šola za proizvodno inženirstvo, Celje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2010-2023'!$D$10:$D$29</c15:sqref>
                  </c15:fullRef>
                </c:ext>
              </c:extLst>
              <c:f>'Dejavnost 2010-2023'!$D$10:$D$22</c:f>
            </c:numRef>
          </c:val>
          <c:extLst>
            <c:ext xmlns:c16="http://schemas.microsoft.com/office/drawing/2014/chart" uri="{C3380CC4-5D6E-409C-BE32-E72D297353CC}">
              <c16:uniqueId val="{00000002-F8D0-4619-A24E-AF1596733BA0}"/>
            </c:ext>
          </c:extLst>
        </c:ser>
        <c:ser>
          <c:idx val="3"/>
          <c:order val="3"/>
          <c:tx>
            <c:strRef>
              <c:f>'Dejavnost 2010-2023'!$E$3</c:f>
              <c:strCache>
                <c:ptCount val="1"/>
                <c:pt idx="0">
                  <c:v>Leto 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  <c:pt idx="13">
                  <c:v>Alma Mater Europaea - Evropski center, Maribor</c:v>
                </c:pt>
                <c:pt idx="14">
                  <c:v>AREMA - Visoka šola za logistiko in management Rogaška Slatina</c:v>
                </c:pt>
                <c:pt idx="15">
                  <c:v>DOBA Fakulteta za uporabne poslovne in družbene vede Maribor</c:v>
                </c:pt>
                <c:pt idx="16">
                  <c:v>Fakulteta za zdravstvene in socialne vede Slovenj Gradec</c:v>
                </c:pt>
                <c:pt idx="17">
                  <c:v>Fakulteta za zdravstvene vede v Celju</c:v>
                </c:pt>
                <c:pt idx="18">
                  <c:v>Visoka šola na Ptuju</c:v>
                </c:pt>
                <c:pt idx="19">
                  <c:v>Visoka šola za proizvodno inženirstvo, Celje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2010-2023'!$E$10:$E$29</c15:sqref>
                  </c15:fullRef>
                </c:ext>
              </c:extLst>
              <c:f>'Dejavnost 2010-2023'!$E$10:$E$22</c:f>
            </c:numRef>
          </c:val>
          <c:extLst>
            <c:ext xmlns:c16="http://schemas.microsoft.com/office/drawing/2014/chart" uri="{C3380CC4-5D6E-409C-BE32-E72D297353CC}">
              <c16:uniqueId val="{00000003-F8D0-4619-A24E-AF1596733BA0}"/>
            </c:ext>
          </c:extLst>
        </c:ser>
        <c:ser>
          <c:idx val="4"/>
          <c:order val="4"/>
          <c:tx>
            <c:strRef>
              <c:f>'Dejavnost 2010-2023'!$F$3</c:f>
              <c:strCache>
                <c:ptCount val="1"/>
                <c:pt idx="0">
                  <c:v>Leto 2014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  <c:pt idx="13">
                  <c:v>Alma Mater Europaea - Evropski center, Maribor</c:v>
                </c:pt>
                <c:pt idx="14">
                  <c:v>AREMA - Visoka šola za logistiko in management Rogaška Slatina</c:v>
                </c:pt>
                <c:pt idx="15">
                  <c:v>DOBA Fakulteta za uporabne poslovne in družbene vede Maribor</c:v>
                </c:pt>
                <c:pt idx="16">
                  <c:v>Fakulteta za zdravstvene in socialne vede Slovenj Gradec</c:v>
                </c:pt>
                <c:pt idx="17">
                  <c:v>Fakulteta za zdravstvene vede v Celju</c:v>
                </c:pt>
                <c:pt idx="18">
                  <c:v>Visoka šola na Ptuju</c:v>
                </c:pt>
                <c:pt idx="19">
                  <c:v>Visoka šola za proizvodno inženirstvo, Celje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2010-2023'!$F$10:$F$29</c15:sqref>
                  </c15:fullRef>
                </c:ext>
              </c:extLst>
              <c:f>'Dejavnost 2010-2023'!$F$10:$F$22</c:f>
            </c:numRef>
          </c:val>
          <c:extLst>
            <c:ext xmlns:c16="http://schemas.microsoft.com/office/drawing/2014/chart" uri="{C3380CC4-5D6E-409C-BE32-E72D297353CC}">
              <c16:uniqueId val="{00000004-F8D0-4619-A24E-AF1596733BA0}"/>
            </c:ext>
          </c:extLst>
        </c:ser>
        <c:ser>
          <c:idx val="5"/>
          <c:order val="5"/>
          <c:tx>
            <c:strRef>
              <c:f>'Dejavnost 2010-2023'!$G$3</c:f>
              <c:strCache>
                <c:ptCount val="1"/>
                <c:pt idx="0">
                  <c:v>Leto 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2010-2023'!$G$10:$G$29</c15:sqref>
                  </c15:fullRef>
                </c:ext>
              </c:extLst>
              <c:f>'Dejavnost 2010-2023'!$G$10:$G$22</c:f>
              <c:numCache>
                <c:formatCode>#,##0.00</c:formatCode>
                <c:ptCount val="13"/>
                <c:pt idx="0">
                  <c:v>1921737.15</c:v>
                </c:pt>
                <c:pt idx="1">
                  <c:v>719812.7</c:v>
                </c:pt>
                <c:pt idx="2">
                  <c:v>307295.59000000003</c:v>
                </c:pt>
                <c:pt idx="3">
                  <c:v>448010.85</c:v>
                </c:pt>
                <c:pt idx="4">
                  <c:v>448121.46</c:v>
                </c:pt>
                <c:pt idx="5">
                  <c:v>619805.6</c:v>
                </c:pt>
                <c:pt idx="6">
                  <c:v>395463.38</c:v>
                </c:pt>
                <c:pt idx="7">
                  <c:v>972282.18</c:v>
                </c:pt>
                <c:pt idx="8">
                  <c:v>1061209.75</c:v>
                </c:pt>
                <c:pt idx="9">
                  <c:v>832364.46</c:v>
                </c:pt>
                <c:pt idx="10">
                  <c:v>624408.34</c:v>
                </c:pt>
                <c:pt idx="11">
                  <c:v>319164.56</c:v>
                </c:pt>
                <c:pt idx="12">
                  <c:v>618290.68999999994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0-4619-A24E-AF1596733BA0}"/>
            </c:ext>
          </c:extLst>
        </c:ser>
        <c:ser>
          <c:idx val="6"/>
          <c:order val="6"/>
          <c:tx>
            <c:strRef>
              <c:f>'Dejavnost 2010-2023'!$H$3</c:f>
              <c:strCache>
                <c:ptCount val="1"/>
                <c:pt idx="0">
                  <c:v>Leto 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2010-2023'!$H$10:$H$29</c15:sqref>
                  </c15:fullRef>
                </c:ext>
              </c:extLst>
              <c:f>'Dejavnost 2010-2023'!$H$10:$H$22</c:f>
              <c:numCache>
                <c:formatCode>#,##0.00</c:formatCode>
                <c:ptCount val="13"/>
                <c:pt idx="0">
                  <c:v>1825650.29</c:v>
                </c:pt>
                <c:pt idx="1">
                  <c:v>822062.78</c:v>
                </c:pt>
                <c:pt idx="2">
                  <c:v>335199.14</c:v>
                </c:pt>
                <c:pt idx="3">
                  <c:v>425610.31</c:v>
                </c:pt>
                <c:pt idx="4">
                  <c:v>511777.54</c:v>
                </c:pt>
                <c:pt idx="5">
                  <c:v>707849.58000000007</c:v>
                </c:pt>
                <c:pt idx="6">
                  <c:v>375690.21</c:v>
                </c:pt>
                <c:pt idx="7">
                  <c:v>923668.07</c:v>
                </c:pt>
                <c:pt idx="8">
                  <c:v>1008149.26</c:v>
                </c:pt>
                <c:pt idx="9">
                  <c:v>790746.24</c:v>
                </c:pt>
                <c:pt idx="10">
                  <c:v>593187.92000000004</c:v>
                </c:pt>
                <c:pt idx="11">
                  <c:v>303206.33</c:v>
                </c:pt>
                <c:pt idx="12">
                  <c:v>706119.47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D0-4619-A24E-AF1596733BA0}"/>
            </c:ext>
          </c:extLst>
        </c:ser>
        <c:ser>
          <c:idx val="7"/>
          <c:order val="7"/>
          <c:tx>
            <c:strRef>
              <c:f>'Dejavnost 2010-2023'!$I$3</c:f>
              <c:strCache>
                <c:ptCount val="1"/>
                <c:pt idx="0">
                  <c:v>Leto 2017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2010-2023'!$I$10:$I$29</c15:sqref>
                  </c15:fullRef>
                </c:ext>
              </c:extLst>
              <c:f>'Dejavnost 2010-2023'!$I$10:$I$22</c:f>
              <c:numCache>
                <c:formatCode>#,##0.00</c:formatCode>
                <c:ptCount val="13"/>
                <c:pt idx="0">
                  <c:v>2003683.55</c:v>
                </c:pt>
                <c:pt idx="1">
                  <c:v>840448.33</c:v>
                </c:pt>
                <c:pt idx="2">
                  <c:v>348932.21</c:v>
                </c:pt>
                <c:pt idx="3">
                  <c:v>441288.51</c:v>
                </c:pt>
                <c:pt idx="4">
                  <c:v>520431.2</c:v>
                </c:pt>
                <c:pt idx="5">
                  <c:v>724087.26</c:v>
                </c:pt>
                <c:pt idx="6">
                  <c:v>381193.54</c:v>
                </c:pt>
                <c:pt idx="7">
                  <c:v>940379.5</c:v>
                </c:pt>
                <c:pt idx="8">
                  <c:v>1022405.44</c:v>
                </c:pt>
                <c:pt idx="9">
                  <c:v>798223.25</c:v>
                </c:pt>
                <c:pt idx="10">
                  <c:v>597613.43999999994</c:v>
                </c:pt>
                <c:pt idx="11">
                  <c:v>305338.38</c:v>
                </c:pt>
                <c:pt idx="12">
                  <c:v>719842.35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D0-4619-A24E-AF1596733BA0}"/>
            </c:ext>
          </c:extLst>
        </c:ser>
        <c:ser>
          <c:idx val="8"/>
          <c:order val="8"/>
          <c:tx>
            <c:strRef>
              <c:f>'Dejavnost 2010-2023'!$J$3</c:f>
              <c:strCache>
                <c:ptCount val="1"/>
                <c:pt idx="0">
                  <c:v>Leto 2018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2010-2023'!$J$10:$J$29</c15:sqref>
                  </c15:fullRef>
                </c:ext>
              </c:extLst>
              <c:f>'Dejavnost 2010-2023'!$J$10:$J$22</c:f>
              <c:numCache>
                <c:formatCode>#,##0.00</c:formatCode>
                <c:ptCount val="13"/>
                <c:pt idx="0">
                  <c:v>2155021.21</c:v>
                </c:pt>
                <c:pt idx="1">
                  <c:v>881431.96</c:v>
                </c:pt>
                <c:pt idx="2">
                  <c:v>372780.07</c:v>
                </c:pt>
                <c:pt idx="3">
                  <c:v>465693.63</c:v>
                </c:pt>
                <c:pt idx="4">
                  <c:v>543116.75</c:v>
                </c:pt>
                <c:pt idx="5">
                  <c:v>761513.22</c:v>
                </c:pt>
                <c:pt idx="6">
                  <c:v>397409.68</c:v>
                </c:pt>
                <c:pt idx="7">
                  <c:v>984386.92</c:v>
                </c:pt>
                <c:pt idx="8">
                  <c:v>1068376.98</c:v>
                </c:pt>
                <c:pt idx="9">
                  <c:v>832364.54</c:v>
                </c:pt>
                <c:pt idx="10">
                  <c:v>622612.69999999995</c:v>
                </c:pt>
                <c:pt idx="11">
                  <c:v>318049.40000000002</c:v>
                </c:pt>
                <c:pt idx="12">
                  <c:v>755889.77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D0-4619-A24E-AF1596733BA0}"/>
            </c:ext>
          </c:extLst>
        </c:ser>
        <c:ser>
          <c:idx val="9"/>
          <c:order val="9"/>
          <c:tx>
            <c:strRef>
              <c:f>'Dejavnost 2010-2023'!$K$3</c:f>
              <c:strCache>
                <c:ptCount val="1"/>
                <c:pt idx="0">
                  <c:v>Leto 2019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2010-2023'!$A$10:$A$29</c15:sqref>
                  </c15:fullRef>
                </c:ext>
              </c:extLst>
              <c:f>'Dejavnost 2010-2023'!$A$10:$A$22</c:f>
              <c:strCache>
                <c:ptCount val="13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Evropska pravna fakulteta</c:v>
                </c:pt>
                <c:pt idx="9">
                  <c:v>Nova univerza, Fakulteta za državne in evropske študije</c:v>
                </c:pt>
                <c:pt idx="10">
                  <c:v>Univerza v Novem mestu, Fakulteta za ekonomijo in informatiko (prej FUPI)</c:v>
                </c:pt>
                <c:pt idx="11">
                  <c:v>Univerza v Novem mestu, Fakulteta za strojništvo (prej FTS)</c:v>
                </c:pt>
                <c:pt idx="12">
                  <c:v>Univerza v Novem mestu, Fakulteta za zdravstvene vede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2010-2023'!$K$10:$K$29</c15:sqref>
                  </c15:fullRef>
                </c:ext>
              </c:extLst>
              <c:f>'Dejavnost 2010-2023'!$K$10:$K$22</c:f>
              <c:numCache>
                <c:formatCode>#,##0.00</c:formatCode>
                <c:ptCount val="13"/>
                <c:pt idx="0">
                  <c:v>2446806.64</c:v>
                </c:pt>
                <c:pt idx="1">
                  <c:v>924186.67</c:v>
                </c:pt>
                <c:pt idx="2">
                  <c:v>380754.33</c:v>
                </c:pt>
                <c:pt idx="3">
                  <c:v>469396.19</c:v>
                </c:pt>
                <c:pt idx="4">
                  <c:v>540433.88</c:v>
                </c:pt>
                <c:pt idx="5">
                  <c:v>803569.74</c:v>
                </c:pt>
                <c:pt idx="6">
                  <c:v>414809.46</c:v>
                </c:pt>
                <c:pt idx="7">
                  <c:v>1045208.16</c:v>
                </c:pt>
                <c:pt idx="8">
                  <c:v>1102424.6299999999</c:v>
                </c:pt>
                <c:pt idx="9">
                  <c:v>875353.09</c:v>
                </c:pt>
                <c:pt idx="10">
                  <c:v>619320.38</c:v>
                </c:pt>
                <c:pt idx="11">
                  <c:v>318601.14</c:v>
                </c:pt>
                <c:pt idx="12">
                  <c:v>812419.85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D0-4619-A24E-AF1596733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243662496"/>
        <c:axId val="1243663040"/>
      </c:barChart>
      <c:catAx>
        <c:axId val="1243662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63040"/>
        <c:crosses val="autoZero"/>
        <c:auto val="1"/>
        <c:lblAlgn val="ctr"/>
        <c:lblOffset val="100"/>
        <c:noMultiLvlLbl val="0"/>
      </c:catAx>
      <c:valAx>
        <c:axId val="1243663040"/>
        <c:scaling>
          <c:orientation val="minMax"/>
          <c:max val="2500000"/>
        </c:scaling>
        <c:delete val="0"/>
        <c:axPos val="t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out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43662496"/>
        <c:crosses val="autoZero"/>
        <c:crossBetween val="between"/>
        <c:dispUnits>
          <c:builtInUnit val="hundred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Financiranje</a:t>
            </a:r>
            <a:r>
              <a:rPr lang="sl-SI" baseline="0"/>
              <a:t> koncesioniranih visokošolskih zavodov 2019-2022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Leto 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2010-2023'!$W$42:$W$52</c15:sqref>
                  </c15:fullRef>
                </c:ext>
              </c:extLst>
              <c:f>('Dejavnost 2010-2023'!$W$42:$W$50,'Dejavnost 2010-2023'!$W$52)</c:f>
              <c:strCache>
                <c:ptCount val="10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Nova Gorica</c:v>
                </c:pt>
                <c:pt idx="9">
                  <c:v>Univerza v Novem mestu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2010-2023'!$N$10:$N$22</c15:sqref>
                  </c15:fullRef>
                </c:ext>
              </c:extLst>
              <c:f>('Dejavnost 2010-2023'!$N$10:$N$18,'Dejavnost 2010-2023'!$N$20)</c:f>
              <c:numCache>
                <c:formatCode>#,##0.00</c:formatCode>
                <c:ptCount val="10"/>
                <c:pt idx="0">
                  <c:v>3715595.24</c:v>
                </c:pt>
                <c:pt idx="1">
                  <c:v>1080855.98</c:v>
                </c:pt>
                <c:pt idx="2">
                  <c:v>498967.7</c:v>
                </c:pt>
                <c:pt idx="3">
                  <c:v>610534.94999999995</c:v>
                </c:pt>
                <c:pt idx="4">
                  <c:v>685206.86</c:v>
                </c:pt>
                <c:pt idx="5">
                  <c:v>959060.51</c:v>
                </c:pt>
                <c:pt idx="6">
                  <c:v>516119.98</c:v>
                </c:pt>
                <c:pt idx="7">
                  <c:v>1233887.83</c:v>
                </c:pt>
                <c:pt idx="8">
                  <c:v>2277068.41</c:v>
                </c:pt>
                <c:pt idx="9">
                  <c:v>2081001.97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0-4010-AF5B-CB4EA282DED0}"/>
            </c:ext>
          </c:extLst>
        </c:ser>
        <c:ser>
          <c:idx val="1"/>
          <c:order val="1"/>
          <c:tx>
            <c:v>Leto 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2010-2023'!$W$42:$W$52</c15:sqref>
                  </c15:fullRef>
                </c:ext>
              </c:extLst>
              <c:f>('Dejavnost 2010-2023'!$W$42:$W$50,'Dejavnost 2010-2023'!$W$52)</c:f>
              <c:strCache>
                <c:ptCount val="10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Nova Gorica</c:v>
                </c:pt>
                <c:pt idx="9">
                  <c:v>Univerza v Novem mestu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2010-2023'!$M$10:$M$22</c15:sqref>
                  </c15:fullRef>
                </c:ext>
              </c:extLst>
              <c:f>('Dejavnost 2010-2023'!$M$10:$M$18,'Dejavnost 2010-2023'!$M$20)</c:f>
              <c:numCache>
                <c:formatCode>#,##0.00</c:formatCode>
                <c:ptCount val="10"/>
                <c:pt idx="0">
                  <c:v>3231935.64</c:v>
                </c:pt>
                <c:pt idx="1">
                  <c:v>1015641.25</c:v>
                </c:pt>
                <c:pt idx="2">
                  <c:v>447848.44</c:v>
                </c:pt>
                <c:pt idx="3">
                  <c:v>528748.68999999994</c:v>
                </c:pt>
                <c:pt idx="4">
                  <c:v>635238.96</c:v>
                </c:pt>
                <c:pt idx="5">
                  <c:v>893416.49</c:v>
                </c:pt>
                <c:pt idx="6">
                  <c:v>485596.81</c:v>
                </c:pt>
                <c:pt idx="7">
                  <c:v>1155518.8799999999</c:v>
                </c:pt>
                <c:pt idx="8">
                  <c:v>2152190.17</c:v>
                </c:pt>
                <c:pt idx="9">
                  <c:v>1944275.2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0-4010-AF5B-CB4EA282DED0}"/>
            </c:ext>
          </c:extLst>
        </c:ser>
        <c:ser>
          <c:idx val="0"/>
          <c:order val="2"/>
          <c:tx>
            <c:v>Leto 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'Dejavnost 2010-2023'!$W$42:$W$52</c15:sqref>
                  </c15:fullRef>
                </c:ext>
              </c:extLst>
              <c:f>('Dejavnost 2010-2023'!$W$42:$W$50,'Dejavnost 2010-2023'!$W$52)</c:f>
              <c:strCache>
                <c:ptCount val="10"/>
                <c:pt idx="0">
                  <c:v>Univerza v Novi Gorici</c:v>
                </c:pt>
                <c:pt idx="1">
                  <c:v>Fakulteta za dizajn, SVZ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varstvo okolja</c:v>
                </c:pt>
                <c:pt idx="5">
                  <c:v>Fakulteta za zdravstvo Angele Boškin (Jesenice)</c:v>
                </c:pt>
                <c:pt idx="6">
                  <c:v>Gea College - Fakulteta za podjetništvo</c:v>
                </c:pt>
                <c:pt idx="7">
                  <c:v>Mednarodna fakulteta za družbene in poslovne študije</c:v>
                </c:pt>
                <c:pt idx="8">
                  <c:v>Nova univerza, Nova Gorica</c:v>
                </c:pt>
                <c:pt idx="9">
                  <c:v>Univerza v Novem mestu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'Dejavnost 2010-2023'!$L$10:$L$22</c15:sqref>
                  </c15:fullRef>
                </c:ext>
              </c:extLst>
              <c:f>('Dejavnost 2010-2023'!$L$10:$L$18,'Dejavnost 2010-2023'!$L$20)</c:f>
              <c:numCache>
                <c:formatCode>#,##0.00</c:formatCode>
                <c:ptCount val="10"/>
                <c:pt idx="0">
                  <c:v>2786451.4</c:v>
                </c:pt>
                <c:pt idx="1">
                  <c:v>973646.68</c:v>
                </c:pt>
                <c:pt idx="2">
                  <c:v>404298.43</c:v>
                </c:pt>
                <c:pt idx="3">
                  <c:v>501130.62</c:v>
                </c:pt>
                <c:pt idx="4">
                  <c:v>572138.27</c:v>
                </c:pt>
                <c:pt idx="5">
                  <c:v>852886.91</c:v>
                </c:pt>
                <c:pt idx="6">
                  <c:v>437897.46</c:v>
                </c:pt>
                <c:pt idx="7">
                  <c:v>1104407.17</c:v>
                </c:pt>
                <c:pt idx="8">
                  <c:v>2073243.91</c:v>
                </c:pt>
                <c:pt idx="9">
                  <c:v>1842178.1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0-4010-AF5B-CB4EA282D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38425727"/>
        <c:axId val="1938425311"/>
      </c:barChart>
      <c:catAx>
        <c:axId val="1938425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38425311"/>
        <c:crossesAt val="0"/>
        <c:auto val="1"/>
        <c:lblAlgn val="ctr"/>
        <c:lblOffset val="100"/>
        <c:noMultiLvlLbl val="0"/>
      </c:catAx>
      <c:valAx>
        <c:axId val="1938425311"/>
        <c:scaling>
          <c:orientation val="minMax"/>
          <c:max val="4000000"/>
          <c:min val="4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38425727"/>
        <c:crosses val="autoZero"/>
        <c:crossBetween val="between"/>
        <c:dispUnits>
          <c:builtInUnit val="hundred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365759</xdr:colOff>
      <xdr:row>0</xdr:row>
      <xdr:rowOff>172402</xdr:rowOff>
    </xdr:from>
    <xdr:to>
      <xdr:col>40</xdr:col>
      <xdr:colOff>377031</xdr:colOff>
      <xdr:row>14</xdr:row>
      <xdr:rowOff>243840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419099</xdr:colOff>
      <xdr:row>15</xdr:row>
      <xdr:rowOff>90487</xdr:rowOff>
    </xdr:from>
    <xdr:to>
      <xdr:col>40</xdr:col>
      <xdr:colOff>400050</xdr:colOff>
      <xdr:row>39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39688</xdr:colOff>
      <xdr:row>32</xdr:row>
      <xdr:rowOff>152400</xdr:rowOff>
    </xdr:from>
    <xdr:to>
      <xdr:col>21</xdr:col>
      <xdr:colOff>269874</xdr:colOff>
      <xdr:row>64</xdr:row>
      <xdr:rowOff>29765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104021</xdr:colOff>
      <xdr:row>40</xdr:row>
      <xdr:rowOff>80804</xdr:rowOff>
    </xdr:from>
    <xdr:to>
      <xdr:col>34</xdr:col>
      <xdr:colOff>424736</xdr:colOff>
      <xdr:row>62</xdr:row>
      <xdr:rowOff>126683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2A042353-2DD7-8698-7AD7-DA2457195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"/>
  <sheetViews>
    <sheetView tabSelected="1" zoomScale="96" zoomScaleNormal="96" workbookViewId="0">
      <pane xSplit="1" topLeftCell="G1" activePane="topRight" state="frozen"/>
      <selection pane="topRight" activeCell="I26" sqref="I26"/>
    </sheetView>
  </sheetViews>
  <sheetFormatPr defaultRowHeight="13.2" x14ac:dyDescent="0.3"/>
  <cols>
    <col min="1" max="1" width="31.88671875" style="1" customWidth="1"/>
    <col min="2" max="6" width="11.6640625" style="1" hidden="1" customWidth="1"/>
    <col min="7" max="15" width="11.6640625" style="1" customWidth="1"/>
    <col min="16" max="16" width="6.109375" style="1" customWidth="1"/>
    <col min="17" max="18" width="8.33203125" style="1" hidden="1" customWidth="1"/>
    <col min="19" max="20" width="8" style="1" hidden="1" customWidth="1"/>
    <col min="21" max="22" width="8.109375" style="1" customWidth="1"/>
    <col min="23" max="23" width="8" style="1" customWidth="1"/>
    <col min="24" max="29" width="8.33203125" style="1" customWidth="1"/>
    <col min="30" max="30" width="12" style="1" bestFit="1" customWidth="1"/>
    <col min="31" max="31" width="10.6640625" style="1" bestFit="1" customWidth="1"/>
    <col min="32" max="32" width="10.5546875" style="1" bestFit="1" customWidth="1"/>
    <col min="33" max="33" width="6" style="1" customWidth="1"/>
    <col min="34" max="267" width="9.109375" style="1"/>
    <col min="268" max="268" width="31.88671875" style="1" customWidth="1"/>
    <col min="269" max="274" width="11.6640625" style="1" bestFit="1" customWidth="1"/>
    <col min="275" max="275" width="12.88671875" style="1" customWidth="1"/>
    <col min="276" max="276" width="13.88671875" style="1" customWidth="1"/>
    <col min="277" max="278" width="8.33203125" style="1" bestFit="1" customWidth="1"/>
    <col min="279" max="280" width="8" style="1" customWidth="1"/>
    <col min="281" max="281" width="8.109375" style="1" customWidth="1"/>
    <col min="282" max="282" width="8.33203125" style="1" customWidth="1"/>
    <col min="283" max="283" width="8.109375" style="1" customWidth="1"/>
    <col min="284" max="284" width="8" style="1" customWidth="1"/>
    <col min="285" max="523" width="9.109375" style="1"/>
    <col min="524" max="524" width="31.88671875" style="1" customWidth="1"/>
    <col min="525" max="530" width="11.6640625" style="1" bestFit="1" customWidth="1"/>
    <col min="531" max="531" width="12.88671875" style="1" customWidth="1"/>
    <col min="532" max="532" width="13.88671875" style="1" customWidth="1"/>
    <col min="533" max="534" width="8.33203125" style="1" bestFit="1" customWidth="1"/>
    <col min="535" max="536" width="8" style="1" customWidth="1"/>
    <col min="537" max="537" width="8.109375" style="1" customWidth="1"/>
    <col min="538" max="538" width="8.33203125" style="1" customWidth="1"/>
    <col min="539" max="539" width="8.109375" style="1" customWidth="1"/>
    <col min="540" max="540" width="8" style="1" customWidth="1"/>
    <col min="541" max="779" width="9.109375" style="1"/>
    <col min="780" max="780" width="31.88671875" style="1" customWidth="1"/>
    <col min="781" max="786" width="11.6640625" style="1" bestFit="1" customWidth="1"/>
    <col min="787" max="787" width="12.88671875" style="1" customWidth="1"/>
    <col min="788" max="788" width="13.88671875" style="1" customWidth="1"/>
    <col min="789" max="790" width="8.33203125" style="1" bestFit="1" customWidth="1"/>
    <col min="791" max="792" width="8" style="1" customWidth="1"/>
    <col min="793" max="793" width="8.109375" style="1" customWidth="1"/>
    <col min="794" max="794" width="8.33203125" style="1" customWidth="1"/>
    <col min="795" max="795" width="8.109375" style="1" customWidth="1"/>
    <col min="796" max="796" width="8" style="1" customWidth="1"/>
    <col min="797" max="1035" width="9.109375" style="1"/>
    <col min="1036" max="1036" width="31.88671875" style="1" customWidth="1"/>
    <col min="1037" max="1042" width="11.6640625" style="1" bestFit="1" customWidth="1"/>
    <col min="1043" max="1043" width="12.88671875" style="1" customWidth="1"/>
    <col min="1044" max="1044" width="13.88671875" style="1" customWidth="1"/>
    <col min="1045" max="1046" width="8.33203125" style="1" bestFit="1" customWidth="1"/>
    <col min="1047" max="1048" width="8" style="1" customWidth="1"/>
    <col min="1049" max="1049" width="8.109375" style="1" customWidth="1"/>
    <col min="1050" max="1050" width="8.33203125" style="1" customWidth="1"/>
    <col min="1051" max="1051" width="8.109375" style="1" customWidth="1"/>
    <col min="1052" max="1052" width="8" style="1" customWidth="1"/>
    <col min="1053" max="1291" width="9.109375" style="1"/>
    <col min="1292" max="1292" width="31.88671875" style="1" customWidth="1"/>
    <col min="1293" max="1298" width="11.6640625" style="1" bestFit="1" customWidth="1"/>
    <col min="1299" max="1299" width="12.88671875" style="1" customWidth="1"/>
    <col min="1300" max="1300" width="13.88671875" style="1" customWidth="1"/>
    <col min="1301" max="1302" width="8.33203125" style="1" bestFit="1" customWidth="1"/>
    <col min="1303" max="1304" width="8" style="1" customWidth="1"/>
    <col min="1305" max="1305" width="8.109375" style="1" customWidth="1"/>
    <col min="1306" max="1306" width="8.33203125" style="1" customWidth="1"/>
    <col min="1307" max="1307" width="8.109375" style="1" customWidth="1"/>
    <col min="1308" max="1308" width="8" style="1" customWidth="1"/>
    <col min="1309" max="1547" width="9.109375" style="1"/>
    <col min="1548" max="1548" width="31.88671875" style="1" customWidth="1"/>
    <col min="1549" max="1554" width="11.6640625" style="1" bestFit="1" customWidth="1"/>
    <col min="1555" max="1555" width="12.88671875" style="1" customWidth="1"/>
    <col min="1556" max="1556" width="13.88671875" style="1" customWidth="1"/>
    <col min="1557" max="1558" width="8.33203125" style="1" bestFit="1" customWidth="1"/>
    <col min="1559" max="1560" width="8" style="1" customWidth="1"/>
    <col min="1561" max="1561" width="8.109375" style="1" customWidth="1"/>
    <col min="1562" max="1562" width="8.33203125" style="1" customWidth="1"/>
    <col min="1563" max="1563" width="8.109375" style="1" customWidth="1"/>
    <col min="1564" max="1564" width="8" style="1" customWidth="1"/>
    <col min="1565" max="1803" width="9.109375" style="1"/>
    <col min="1804" max="1804" width="31.88671875" style="1" customWidth="1"/>
    <col min="1805" max="1810" width="11.6640625" style="1" bestFit="1" customWidth="1"/>
    <col min="1811" max="1811" width="12.88671875" style="1" customWidth="1"/>
    <col min="1812" max="1812" width="13.88671875" style="1" customWidth="1"/>
    <col min="1813" max="1814" width="8.33203125" style="1" bestFit="1" customWidth="1"/>
    <col min="1815" max="1816" width="8" style="1" customWidth="1"/>
    <col min="1817" max="1817" width="8.109375" style="1" customWidth="1"/>
    <col min="1818" max="1818" width="8.33203125" style="1" customWidth="1"/>
    <col min="1819" max="1819" width="8.109375" style="1" customWidth="1"/>
    <col min="1820" max="1820" width="8" style="1" customWidth="1"/>
    <col min="1821" max="2059" width="9.109375" style="1"/>
    <col min="2060" max="2060" width="31.88671875" style="1" customWidth="1"/>
    <col min="2061" max="2066" width="11.6640625" style="1" bestFit="1" customWidth="1"/>
    <col min="2067" max="2067" width="12.88671875" style="1" customWidth="1"/>
    <col min="2068" max="2068" width="13.88671875" style="1" customWidth="1"/>
    <col min="2069" max="2070" width="8.33203125" style="1" bestFit="1" customWidth="1"/>
    <col min="2071" max="2072" width="8" style="1" customWidth="1"/>
    <col min="2073" max="2073" width="8.109375" style="1" customWidth="1"/>
    <col min="2074" max="2074" width="8.33203125" style="1" customWidth="1"/>
    <col min="2075" max="2075" width="8.109375" style="1" customWidth="1"/>
    <col min="2076" max="2076" width="8" style="1" customWidth="1"/>
    <col min="2077" max="2315" width="9.109375" style="1"/>
    <col min="2316" max="2316" width="31.88671875" style="1" customWidth="1"/>
    <col min="2317" max="2322" width="11.6640625" style="1" bestFit="1" customWidth="1"/>
    <col min="2323" max="2323" width="12.88671875" style="1" customWidth="1"/>
    <col min="2324" max="2324" width="13.88671875" style="1" customWidth="1"/>
    <col min="2325" max="2326" width="8.33203125" style="1" bestFit="1" customWidth="1"/>
    <col min="2327" max="2328" width="8" style="1" customWidth="1"/>
    <col min="2329" max="2329" width="8.109375" style="1" customWidth="1"/>
    <col min="2330" max="2330" width="8.33203125" style="1" customWidth="1"/>
    <col min="2331" max="2331" width="8.109375" style="1" customWidth="1"/>
    <col min="2332" max="2332" width="8" style="1" customWidth="1"/>
    <col min="2333" max="2571" width="9.109375" style="1"/>
    <col min="2572" max="2572" width="31.88671875" style="1" customWidth="1"/>
    <col min="2573" max="2578" width="11.6640625" style="1" bestFit="1" customWidth="1"/>
    <col min="2579" max="2579" width="12.88671875" style="1" customWidth="1"/>
    <col min="2580" max="2580" width="13.88671875" style="1" customWidth="1"/>
    <col min="2581" max="2582" width="8.33203125" style="1" bestFit="1" customWidth="1"/>
    <col min="2583" max="2584" width="8" style="1" customWidth="1"/>
    <col min="2585" max="2585" width="8.109375" style="1" customWidth="1"/>
    <col min="2586" max="2586" width="8.33203125" style="1" customWidth="1"/>
    <col min="2587" max="2587" width="8.109375" style="1" customWidth="1"/>
    <col min="2588" max="2588" width="8" style="1" customWidth="1"/>
    <col min="2589" max="2827" width="9.109375" style="1"/>
    <col min="2828" max="2828" width="31.88671875" style="1" customWidth="1"/>
    <col min="2829" max="2834" width="11.6640625" style="1" bestFit="1" customWidth="1"/>
    <col min="2835" max="2835" width="12.88671875" style="1" customWidth="1"/>
    <col min="2836" max="2836" width="13.88671875" style="1" customWidth="1"/>
    <col min="2837" max="2838" width="8.33203125" style="1" bestFit="1" customWidth="1"/>
    <col min="2839" max="2840" width="8" style="1" customWidth="1"/>
    <col min="2841" max="2841" width="8.109375" style="1" customWidth="1"/>
    <col min="2842" max="2842" width="8.33203125" style="1" customWidth="1"/>
    <col min="2843" max="2843" width="8.109375" style="1" customWidth="1"/>
    <col min="2844" max="2844" width="8" style="1" customWidth="1"/>
    <col min="2845" max="3083" width="9.109375" style="1"/>
    <col min="3084" max="3084" width="31.88671875" style="1" customWidth="1"/>
    <col min="3085" max="3090" width="11.6640625" style="1" bestFit="1" customWidth="1"/>
    <col min="3091" max="3091" width="12.88671875" style="1" customWidth="1"/>
    <col min="3092" max="3092" width="13.88671875" style="1" customWidth="1"/>
    <col min="3093" max="3094" width="8.33203125" style="1" bestFit="1" customWidth="1"/>
    <col min="3095" max="3096" width="8" style="1" customWidth="1"/>
    <col min="3097" max="3097" width="8.109375" style="1" customWidth="1"/>
    <col min="3098" max="3098" width="8.33203125" style="1" customWidth="1"/>
    <col min="3099" max="3099" width="8.109375" style="1" customWidth="1"/>
    <col min="3100" max="3100" width="8" style="1" customWidth="1"/>
    <col min="3101" max="3339" width="9.109375" style="1"/>
    <col min="3340" max="3340" width="31.88671875" style="1" customWidth="1"/>
    <col min="3341" max="3346" width="11.6640625" style="1" bestFit="1" customWidth="1"/>
    <col min="3347" max="3347" width="12.88671875" style="1" customWidth="1"/>
    <col min="3348" max="3348" width="13.88671875" style="1" customWidth="1"/>
    <col min="3349" max="3350" width="8.33203125" style="1" bestFit="1" customWidth="1"/>
    <col min="3351" max="3352" width="8" style="1" customWidth="1"/>
    <col min="3353" max="3353" width="8.109375" style="1" customWidth="1"/>
    <col min="3354" max="3354" width="8.33203125" style="1" customWidth="1"/>
    <col min="3355" max="3355" width="8.109375" style="1" customWidth="1"/>
    <col min="3356" max="3356" width="8" style="1" customWidth="1"/>
    <col min="3357" max="3595" width="9.109375" style="1"/>
    <col min="3596" max="3596" width="31.88671875" style="1" customWidth="1"/>
    <col min="3597" max="3602" width="11.6640625" style="1" bestFit="1" customWidth="1"/>
    <col min="3603" max="3603" width="12.88671875" style="1" customWidth="1"/>
    <col min="3604" max="3604" width="13.88671875" style="1" customWidth="1"/>
    <col min="3605" max="3606" width="8.33203125" style="1" bestFit="1" customWidth="1"/>
    <col min="3607" max="3608" width="8" style="1" customWidth="1"/>
    <col min="3609" max="3609" width="8.109375" style="1" customWidth="1"/>
    <col min="3610" max="3610" width="8.33203125" style="1" customWidth="1"/>
    <col min="3611" max="3611" width="8.109375" style="1" customWidth="1"/>
    <col min="3612" max="3612" width="8" style="1" customWidth="1"/>
    <col min="3613" max="3851" width="9.109375" style="1"/>
    <col min="3852" max="3852" width="31.88671875" style="1" customWidth="1"/>
    <col min="3853" max="3858" width="11.6640625" style="1" bestFit="1" customWidth="1"/>
    <col min="3859" max="3859" width="12.88671875" style="1" customWidth="1"/>
    <col min="3860" max="3860" width="13.88671875" style="1" customWidth="1"/>
    <col min="3861" max="3862" width="8.33203125" style="1" bestFit="1" customWidth="1"/>
    <col min="3863" max="3864" width="8" style="1" customWidth="1"/>
    <col min="3865" max="3865" width="8.109375" style="1" customWidth="1"/>
    <col min="3866" max="3866" width="8.33203125" style="1" customWidth="1"/>
    <col min="3867" max="3867" width="8.109375" style="1" customWidth="1"/>
    <col min="3868" max="3868" width="8" style="1" customWidth="1"/>
    <col min="3869" max="4107" width="9.109375" style="1"/>
    <col min="4108" max="4108" width="31.88671875" style="1" customWidth="1"/>
    <col min="4109" max="4114" width="11.6640625" style="1" bestFit="1" customWidth="1"/>
    <col min="4115" max="4115" width="12.88671875" style="1" customWidth="1"/>
    <col min="4116" max="4116" width="13.88671875" style="1" customWidth="1"/>
    <col min="4117" max="4118" width="8.33203125" style="1" bestFit="1" customWidth="1"/>
    <col min="4119" max="4120" width="8" style="1" customWidth="1"/>
    <col min="4121" max="4121" width="8.109375" style="1" customWidth="1"/>
    <col min="4122" max="4122" width="8.33203125" style="1" customWidth="1"/>
    <col min="4123" max="4123" width="8.109375" style="1" customWidth="1"/>
    <col min="4124" max="4124" width="8" style="1" customWidth="1"/>
    <col min="4125" max="4363" width="9.109375" style="1"/>
    <col min="4364" max="4364" width="31.88671875" style="1" customWidth="1"/>
    <col min="4365" max="4370" width="11.6640625" style="1" bestFit="1" customWidth="1"/>
    <col min="4371" max="4371" width="12.88671875" style="1" customWidth="1"/>
    <col min="4372" max="4372" width="13.88671875" style="1" customWidth="1"/>
    <col min="4373" max="4374" width="8.33203125" style="1" bestFit="1" customWidth="1"/>
    <col min="4375" max="4376" width="8" style="1" customWidth="1"/>
    <col min="4377" max="4377" width="8.109375" style="1" customWidth="1"/>
    <col min="4378" max="4378" width="8.33203125" style="1" customWidth="1"/>
    <col min="4379" max="4379" width="8.109375" style="1" customWidth="1"/>
    <col min="4380" max="4380" width="8" style="1" customWidth="1"/>
    <col min="4381" max="4619" width="9.109375" style="1"/>
    <col min="4620" max="4620" width="31.88671875" style="1" customWidth="1"/>
    <col min="4621" max="4626" width="11.6640625" style="1" bestFit="1" customWidth="1"/>
    <col min="4627" max="4627" width="12.88671875" style="1" customWidth="1"/>
    <col min="4628" max="4628" width="13.88671875" style="1" customWidth="1"/>
    <col min="4629" max="4630" width="8.33203125" style="1" bestFit="1" customWidth="1"/>
    <col min="4631" max="4632" width="8" style="1" customWidth="1"/>
    <col min="4633" max="4633" width="8.109375" style="1" customWidth="1"/>
    <col min="4634" max="4634" width="8.33203125" style="1" customWidth="1"/>
    <col min="4635" max="4635" width="8.109375" style="1" customWidth="1"/>
    <col min="4636" max="4636" width="8" style="1" customWidth="1"/>
    <col min="4637" max="4875" width="9.109375" style="1"/>
    <col min="4876" max="4876" width="31.88671875" style="1" customWidth="1"/>
    <col min="4877" max="4882" width="11.6640625" style="1" bestFit="1" customWidth="1"/>
    <col min="4883" max="4883" width="12.88671875" style="1" customWidth="1"/>
    <col min="4884" max="4884" width="13.88671875" style="1" customWidth="1"/>
    <col min="4885" max="4886" width="8.33203125" style="1" bestFit="1" customWidth="1"/>
    <col min="4887" max="4888" width="8" style="1" customWidth="1"/>
    <col min="4889" max="4889" width="8.109375" style="1" customWidth="1"/>
    <col min="4890" max="4890" width="8.33203125" style="1" customWidth="1"/>
    <col min="4891" max="4891" width="8.109375" style="1" customWidth="1"/>
    <col min="4892" max="4892" width="8" style="1" customWidth="1"/>
    <col min="4893" max="5131" width="9.109375" style="1"/>
    <col min="5132" max="5132" width="31.88671875" style="1" customWidth="1"/>
    <col min="5133" max="5138" width="11.6640625" style="1" bestFit="1" customWidth="1"/>
    <col min="5139" max="5139" width="12.88671875" style="1" customWidth="1"/>
    <col min="5140" max="5140" width="13.88671875" style="1" customWidth="1"/>
    <col min="5141" max="5142" width="8.33203125" style="1" bestFit="1" customWidth="1"/>
    <col min="5143" max="5144" width="8" style="1" customWidth="1"/>
    <col min="5145" max="5145" width="8.109375" style="1" customWidth="1"/>
    <col min="5146" max="5146" width="8.33203125" style="1" customWidth="1"/>
    <col min="5147" max="5147" width="8.109375" style="1" customWidth="1"/>
    <col min="5148" max="5148" width="8" style="1" customWidth="1"/>
    <col min="5149" max="5387" width="9.109375" style="1"/>
    <col min="5388" max="5388" width="31.88671875" style="1" customWidth="1"/>
    <col min="5389" max="5394" width="11.6640625" style="1" bestFit="1" customWidth="1"/>
    <col min="5395" max="5395" width="12.88671875" style="1" customWidth="1"/>
    <col min="5396" max="5396" width="13.88671875" style="1" customWidth="1"/>
    <col min="5397" max="5398" width="8.33203125" style="1" bestFit="1" customWidth="1"/>
    <col min="5399" max="5400" width="8" style="1" customWidth="1"/>
    <col min="5401" max="5401" width="8.109375" style="1" customWidth="1"/>
    <col min="5402" max="5402" width="8.33203125" style="1" customWidth="1"/>
    <col min="5403" max="5403" width="8.109375" style="1" customWidth="1"/>
    <col min="5404" max="5404" width="8" style="1" customWidth="1"/>
    <col min="5405" max="5643" width="9.109375" style="1"/>
    <col min="5644" max="5644" width="31.88671875" style="1" customWidth="1"/>
    <col min="5645" max="5650" width="11.6640625" style="1" bestFit="1" customWidth="1"/>
    <col min="5651" max="5651" width="12.88671875" style="1" customWidth="1"/>
    <col min="5652" max="5652" width="13.88671875" style="1" customWidth="1"/>
    <col min="5653" max="5654" width="8.33203125" style="1" bestFit="1" customWidth="1"/>
    <col min="5655" max="5656" width="8" style="1" customWidth="1"/>
    <col min="5657" max="5657" width="8.109375" style="1" customWidth="1"/>
    <col min="5658" max="5658" width="8.33203125" style="1" customWidth="1"/>
    <col min="5659" max="5659" width="8.109375" style="1" customWidth="1"/>
    <col min="5660" max="5660" width="8" style="1" customWidth="1"/>
    <col min="5661" max="5899" width="9.109375" style="1"/>
    <col min="5900" max="5900" width="31.88671875" style="1" customWidth="1"/>
    <col min="5901" max="5906" width="11.6640625" style="1" bestFit="1" customWidth="1"/>
    <col min="5907" max="5907" width="12.88671875" style="1" customWidth="1"/>
    <col min="5908" max="5908" width="13.88671875" style="1" customWidth="1"/>
    <col min="5909" max="5910" width="8.33203125" style="1" bestFit="1" customWidth="1"/>
    <col min="5911" max="5912" width="8" style="1" customWidth="1"/>
    <col min="5913" max="5913" width="8.109375" style="1" customWidth="1"/>
    <col min="5914" max="5914" width="8.33203125" style="1" customWidth="1"/>
    <col min="5915" max="5915" width="8.109375" style="1" customWidth="1"/>
    <col min="5916" max="5916" width="8" style="1" customWidth="1"/>
    <col min="5917" max="6155" width="9.109375" style="1"/>
    <col min="6156" max="6156" width="31.88671875" style="1" customWidth="1"/>
    <col min="6157" max="6162" width="11.6640625" style="1" bestFit="1" customWidth="1"/>
    <col min="6163" max="6163" width="12.88671875" style="1" customWidth="1"/>
    <col min="6164" max="6164" width="13.88671875" style="1" customWidth="1"/>
    <col min="6165" max="6166" width="8.33203125" style="1" bestFit="1" customWidth="1"/>
    <col min="6167" max="6168" width="8" style="1" customWidth="1"/>
    <col min="6169" max="6169" width="8.109375" style="1" customWidth="1"/>
    <col min="6170" max="6170" width="8.33203125" style="1" customWidth="1"/>
    <col min="6171" max="6171" width="8.109375" style="1" customWidth="1"/>
    <col min="6172" max="6172" width="8" style="1" customWidth="1"/>
    <col min="6173" max="6411" width="9.109375" style="1"/>
    <col min="6412" max="6412" width="31.88671875" style="1" customWidth="1"/>
    <col min="6413" max="6418" width="11.6640625" style="1" bestFit="1" customWidth="1"/>
    <col min="6419" max="6419" width="12.88671875" style="1" customWidth="1"/>
    <col min="6420" max="6420" width="13.88671875" style="1" customWidth="1"/>
    <col min="6421" max="6422" width="8.33203125" style="1" bestFit="1" customWidth="1"/>
    <col min="6423" max="6424" width="8" style="1" customWidth="1"/>
    <col min="6425" max="6425" width="8.109375" style="1" customWidth="1"/>
    <col min="6426" max="6426" width="8.33203125" style="1" customWidth="1"/>
    <col min="6427" max="6427" width="8.109375" style="1" customWidth="1"/>
    <col min="6428" max="6428" width="8" style="1" customWidth="1"/>
    <col min="6429" max="6667" width="9.109375" style="1"/>
    <col min="6668" max="6668" width="31.88671875" style="1" customWidth="1"/>
    <col min="6669" max="6674" width="11.6640625" style="1" bestFit="1" customWidth="1"/>
    <col min="6675" max="6675" width="12.88671875" style="1" customWidth="1"/>
    <col min="6676" max="6676" width="13.88671875" style="1" customWidth="1"/>
    <col min="6677" max="6678" width="8.33203125" style="1" bestFit="1" customWidth="1"/>
    <col min="6679" max="6680" width="8" style="1" customWidth="1"/>
    <col min="6681" max="6681" width="8.109375" style="1" customWidth="1"/>
    <col min="6682" max="6682" width="8.33203125" style="1" customWidth="1"/>
    <col min="6683" max="6683" width="8.109375" style="1" customWidth="1"/>
    <col min="6684" max="6684" width="8" style="1" customWidth="1"/>
    <col min="6685" max="6923" width="9.109375" style="1"/>
    <col min="6924" max="6924" width="31.88671875" style="1" customWidth="1"/>
    <col min="6925" max="6930" width="11.6640625" style="1" bestFit="1" customWidth="1"/>
    <col min="6931" max="6931" width="12.88671875" style="1" customWidth="1"/>
    <col min="6932" max="6932" width="13.88671875" style="1" customWidth="1"/>
    <col min="6933" max="6934" width="8.33203125" style="1" bestFit="1" customWidth="1"/>
    <col min="6935" max="6936" width="8" style="1" customWidth="1"/>
    <col min="6937" max="6937" width="8.109375" style="1" customWidth="1"/>
    <col min="6938" max="6938" width="8.33203125" style="1" customWidth="1"/>
    <col min="6939" max="6939" width="8.109375" style="1" customWidth="1"/>
    <col min="6940" max="6940" width="8" style="1" customWidth="1"/>
    <col min="6941" max="7179" width="9.109375" style="1"/>
    <col min="7180" max="7180" width="31.88671875" style="1" customWidth="1"/>
    <col min="7181" max="7186" width="11.6640625" style="1" bestFit="1" customWidth="1"/>
    <col min="7187" max="7187" width="12.88671875" style="1" customWidth="1"/>
    <col min="7188" max="7188" width="13.88671875" style="1" customWidth="1"/>
    <col min="7189" max="7190" width="8.33203125" style="1" bestFit="1" customWidth="1"/>
    <col min="7191" max="7192" width="8" style="1" customWidth="1"/>
    <col min="7193" max="7193" width="8.109375" style="1" customWidth="1"/>
    <col min="7194" max="7194" width="8.33203125" style="1" customWidth="1"/>
    <col min="7195" max="7195" width="8.109375" style="1" customWidth="1"/>
    <col min="7196" max="7196" width="8" style="1" customWidth="1"/>
    <col min="7197" max="7435" width="9.109375" style="1"/>
    <col min="7436" max="7436" width="31.88671875" style="1" customWidth="1"/>
    <col min="7437" max="7442" width="11.6640625" style="1" bestFit="1" customWidth="1"/>
    <col min="7443" max="7443" width="12.88671875" style="1" customWidth="1"/>
    <col min="7444" max="7444" width="13.88671875" style="1" customWidth="1"/>
    <col min="7445" max="7446" width="8.33203125" style="1" bestFit="1" customWidth="1"/>
    <col min="7447" max="7448" width="8" style="1" customWidth="1"/>
    <col min="7449" max="7449" width="8.109375" style="1" customWidth="1"/>
    <col min="7450" max="7450" width="8.33203125" style="1" customWidth="1"/>
    <col min="7451" max="7451" width="8.109375" style="1" customWidth="1"/>
    <col min="7452" max="7452" width="8" style="1" customWidth="1"/>
    <col min="7453" max="7691" width="9.109375" style="1"/>
    <col min="7692" max="7692" width="31.88671875" style="1" customWidth="1"/>
    <col min="7693" max="7698" width="11.6640625" style="1" bestFit="1" customWidth="1"/>
    <col min="7699" max="7699" width="12.88671875" style="1" customWidth="1"/>
    <col min="7700" max="7700" width="13.88671875" style="1" customWidth="1"/>
    <col min="7701" max="7702" width="8.33203125" style="1" bestFit="1" customWidth="1"/>
    <col min="7703" max="7704" width="8" style="1" customWidth="1"/>
    <col min="7705" max="7705" width="8.109375" style="1" customWidth="1"/>
    <col min="7706" max="7706" width="8.33203125" style="1" customWidth="1"/>
    <col min="7707" max="7707" width="8.109375" style="1" customWidth="1"/>
    <col min="7708" max="7708" width="8" style="1" customWidth="1"/>
    <col min="7709" max="7947" width="9.109375" style="1"/>
    <col min="7948" max="7948" width="31.88671875" style="1" customWidth="1"/>
    <col min="7949" max="7954" width="11.6640625" style="1" bestFit="1" customWidth="1"/>
    <col min="7955" max="7955" width="12.88671875" style="1" customWidth="1"/>
    <col min="7956" max="7956" width="13.88671875" style="1" customWidth="1"/>
    <col min="7957" max="7958" width="8.33203125" style="1" bestFit="1" customWidth="1"/>
    <col min="7959" max="7960" width="8" style="1" customWidth="1"/>
    <col min="7961" max="7961" width="8.109375" style="1" customWidth="1"/>
    <col min="7962" max="7962" width="8.33203125" style="1" customWidth="1"/>
    <col min="7963" max="7963" width="8.109375" style="1" customWidth="1"/>
    <col min="7964" max="7964" width="8" style="1" customWidth="1"/>
    <col min="7965" max="8203" width="9.109375" style="1"/>
    <col min="8204" max="8204" width="31.88671875" style="1" customWidth="1"/>
    <col min="8205" max="8210" width="11.6640625" style="1" bestFit="1" customWidth="1"/>
    <col min="8211" max="8211" width="12.88671875" style="1" customWidth="1"/>
    <col min="8212" max="8212" width="13.88671875" style="1" customWidth="1"/>
    <col min="8213" max="8214" width="8.33203125" style="1" bestFit="1" customWidth="1"/>
    <col min="8215" max="8216" width="8" style="1" customWidth="1"/>
    <col min="8217" max="8217" width="8.109375" style="1" customWidth="1"/>
    <col min="8218" max="8218" width="8.33203125" style="1" customWidth="1"/>
    <col min="8219" max="8219" width="8.109375" style="1" customWidth="1"/>
    <col min="8220" max="8220" width="8" style="1" customWidth="1"/>
    <col min="8221" max="8459" width="9.109375" style="1"/>
    <col min="8460" max="8460" width="31.88671875" style="1" customWidth="1"/>
    <col min="8461" max="8466" width="11.6640625" style="1" bestFit="1" customWidth="1"/>
    <col min="8467" max="8467" width="12.88671875" style="1" customWidth="1"/>
    <col min="8468" max="8468" width="13.88671875" style="1" customWidth="1"/>
    <col min="8469" max="8470" width="8.33203125" style="1" bestFit="1" customWidth="1"/>
    <col min="8471" max="8472" width="8" style="1" customWidth="1"/>
    <col min="8473" max="8473" width="8.109375" style="1" customWidth="1"/>
    <col min="8474" max="8474" width="8.33203125" style="1" customWidth="1"/>
    <col min="8475" max="8475" width="8.109375" style="1" customWidth="1"/>
    <col min="8476" max="8476" width="8" style="1" customWidth="1"/>
    <col min="8477" max="8715" width="9.109375" style="1"/>
    <col min="8716" max="8716" width="31.88671875" style="1" customWidth="1"/>
    <col min="8717" max="8722" width="11.6640625" style="1" bestFit="1" customWidth="1"/>
    <col min="8723" max="8723" width="12.88671875" style="1" customWidth="1"/>
    <col min="8724" max="8724" width="13.88671875" style="1" customWidth="1"/>
    <col min="8725" max="8726" width="8.33203125" style="1" bestFit="1" customWidth="1"/>
    <col min="8727" max="8728" width="8" style="1" customWidth="1"/>
    <col min="8729" max="8729" width="8.109375" style="1" customWidth="1"/>
    <col min="8730" max="8730" width="8.33203125" style="1" customWidth="1"/>
    <col min="8731" max="8731" width="8.109375" style="1" customWidth="1"/>
    <col min="8732" max="8732" width="8" style="1" customWidth="1"/>
    <col min="8733" max="8971" width="9.109375" style="1"/>
    <col min="8972" max="8972" width="31.88671875" style="1" customWidth="1"/>
    <col min="8973" max="8978" width="11.6640625" style="1" bestFit="1" customWidth="1"/>
    <col min="8979" max="8979" width="12.88671875" style="1" customWidth="1"/>
    <col min="8980" max="8980" width="13.88671875" style="1" customWidth="1"/>
    <col min="8981" max="8982" width="8.33203125" style="1" bestFit="1" customWidth="1"/>
    <col min="8983" max="8984" width="8" style="1" customWidth="1"/>
    <col min="8985" max="8985" width="8.109375" style="1" customWidth="1"/>
    <col min="8986" max="8986" width="8.33203125" style="1" customWidth="1"/>
    <col min="8987" max="8987" width="8.109375" style="1" customWidth="1"/>
    <col min="8988" max="8988" width="8" style="1" customWidth="1"/>
    <col min="8989" max="9227" width="9.109375" style="1"/>
    <col min="9228" max="9228" width="31.88671875" style="1" customWidth="1"/>
    <col min="9229" max="9234" width="11.6640625" style="1" bestFit="1" customWidth="1"/>
    <col min="9235" max="9235" width="12.88671875" style="1" customWidth="1"/>
    <col min="9236" max="9236" width="13.88671875" style="1" customWidth="1"/>
    <col min="9237" max="9238" width="8.33203125" style="1" bestFit="1" customWidth="1"/>
    <col min="9239" max="9240" width="8" style="1" customWidth="1"/>
    <col min="9241" max="9241" width="8.109375" style="1" customWidth="1"/>
    <col min="9242" max="9242" width="8.33203125" style="1" customWidth="1"/>
    <col min="9243" max="9243" width="8.109375" style="1" customWidth="1"/>
    <col min="9244" max="9244" width="8" style="1" customWidth="1"/>
    <col min="9245" max="9483" width="9.109375" style="1"/>
    <col min="9484" max="9484" width="31.88671875" style="1" customWidth="1"/>
    <col min="9485" max="9490" width="11.6640625" style="1" bestFit="1" customWidth="1"/>
    <col min="9491" max="9491" width="12.88671875" style="1" customWidth="1"/>
    <col min="9492" max="9492" width="13.88671875" style="1" customWidth="1"/>
    <col min="9493" max="9494" width="8.33203125" style="1" bestFit="1" customWidth="1"/>
    <col min="9495" max="9496" width="8" style="1" customWidth="1"/>
    <col min="9497" max="9497" width="8.109375" style="1" customWidth="1"/>
    <col min="9498" max="9498" width="8.33203125" style="1" customWidth="1"/>
    <col min="9499" max="9499" width="8.109375" style="1" customWidth="1"/>
    <col min="9500" max="9500" width="8" style="1" customWidth="1"/>
    <col min="9501" max="9739" width="9.109375" style="1"/>
    <col min="9740" max="9740" width="31.88671875" style="1" customWidth="1"/>
    <col min="9741" max="9746" width="11.6640625" style="1" bestFit="1" customWidth="1"/>
    <col min="9747" max="9747" width="12.88671875" style="1" customWidth="1"/>
    <col min="9748" max="9748" width="13.88671875" style="1" customWidth="1"/>
    <col min="9749" max="9750" width="8.33203125" style="1" bestFit="1" customWidth="1"/>
    <col min="9751" max="9752" width="8" style="1" customWidth="1"/>
    <col min="9753" max="9753" width="8.109375" style="1" customWidth="1"/>
    <col min="9754" max="9754" width="8.33203125" style="1" customWidth="1"/>
    <col min="9755" max="9755" width="8.109375" style="1" customWidth="1"/>
    <col min="9756" max="9756" width="8" style="1" customWidth="1"/>
    <col min="9757" max="9995" width="9.109375" style="1"/>
    <col min="9996" max="9996" width="31.88671875" style="1" customWidth="1"/>
    <col min="9997" max="10002" width="11.6640625" style="1" bestFit="1" customWidth="1"/>
    <col min="10003" max="10003" width="12.88671875" style="1" customWidth="1"/>
    <col min="10004" max="10004" width="13.88671875" style="1" customWidth="1"/>
    <col min="10005" max="10006" width="8.33203125" style="1" bestFit="1" customWidth="1"/>
    <col min="10007" max="10008" width="8" style="1" customWidth="1"/>
    <col min="10009" max="10009" width="8.109375" style="1" customWidth="1"/>
    <col min="10010" max="10010" width="8.33203125" style="1" customWidth="1"/>
    <col min="10011" max="10011" width="8.109375" style="1" customWidth="1"/>
    <col min="10012" max="10012" width="8" style="1" customWidth="1"/>
    <col min="10013" max="10251" width="9.109375" style="1"/>
    <col min="10252" max="10252" width="31.88671875" style="1" customWidth="1"/>
    <col min="10253" max="10258" width="11.6640625" style="1" bestFit="1" customWidth="1"/>
    <col min="10259" max="10259" width="12.88671875" style="1" customWidth="1"/>
    <col min="10260" max="10260" width="13.88671875" style="1" customWidth="1"/>
    <col min="10261" max="10262" width="8.33203125" style="1" bestFit="1" customWidth="1"/>
    <col min="10263" max="10264" width="8" style="1" customWidth="1"/>
    <col min="10265" max="10265" width="8.109375" style="1" customWidth="1"/>
    <col min="10266" max="10266" width="8.33203125" style="1" customWidth="1"/>
    <col min="10267" max="10267" width="8.109375" style="1" customWidth="1"/>
    <col min="10268" max="10268" width="8" style="1" customWidth="1"/>
    <col min="10269" max="10507" width="9.109375" style="1"/>
    <col min="10508" max="10508" width="31.88671875" style="1" customWidth="1"/>
    <col min="10509" max="10514" width="11.6640625" style="1" bestFit="1" customWidth="1"/>
    <col min="10515" max="10515" width="12.88671875" style="1" customWidth="1"/>
    <col min="10516" max="10516" width="13.88671875" style="1" customWidth="1"/>
    <col min="10517" max="10518" width="8.33203125" style="1" bestFit="1" customWidth="1"/>
    <col min="10519" max="10520" width="8" style="1" customWidth="1"/>
    <col min="10521" max="10521" width="8.109375" style="1" customWidth="1"/>
    <col min="10522" max="10522" width="8.33203125" style="1" customWidth="1"/>
    <col min="10523" max="10523" width="8.109375" style="1" customWidth="1"/>
    <col min="10524" max="10524" width="8" style="1" customWidth="1"/>
    <col min="10525" max="10763" width="9.109375" style="1"/>
    <col min="10764" max="10764" width="31.88671875" style="1" customWidth="1"/>
    <col min="10765" max="10770" width="11.6640625" style="1" bestFit="1" customWidth="1"/>
    <col min="10771" max="10771" width="12.88671875" style="1" customWidth="1"/>
    <col min="10772" max="10772" width="13.88671875" style="1" customWidth="1"/>
    <col min="10773" max="10774" width="8.33203125" style="1" bestFit="1" customWidth="1"/>
    <col min="10775" max="10776" width="8" style="1" customWidth="1"/>
    <col min="10777" max="10777" width="8.109375" style="1" customWidth="1"/>
    <col min="10778" max="10778" width="8.33203125" style="1" customWidth="1"/>
    <col min="10779" max="10779" width="8.109375" style="1" customWidth="1"/>
    <col min="10780" max="10780" width="8" style="1" customWidth="1"/>
    <col min="10781" max="11019" width="9.109375" style="1"/>
    <col min="11020" max="11020" width="31.88671875" style="1" customWidth="1"/>
    <col min="11021" max="11026" width="11.6640625" style="1" bestFit="1" customWidth="1"/>
    <col min="11027" max="11027" width="12.88671875" style="1" customWidth="1"/>
    <col min="11028" max="11028" width="13.88671875" style="1" customWidth="1"/>
    <col min="11029" max="11030" width="8.33203125" style="1" bestFit="1" customWidth="1"/>
    <col min="11031" max="11032" width="8" style="1" customWidth="1"/>
    <col min="11033" max="11033" width="8.109375" style="1" customWidth="1"/>
    <col min="11034" max="11034" width="8.33203125" style="1" customWidth="1"/>
    <col min="11035" max="11035" width="8.109375" style="1" customWidth="1"/>
    <col min="11036" max="11036" width="8" style="1" customWidth="1"/>
    <col min="11037" max="11275" width="9.109375" style="1"/>
    <col min="11276" max="11276" width="31.88671875" style="1" customWidth="1"/>
    <col min="11277" max="11282" width="11.6640625" style="1" bestFit="1" customWidth="1"/>
    <col min="11283" max="11283" width="12.88671875" style="1" customWidth="1"/>
    <col min="11284" max="11284" width="13.88671875" style="1" customWidth="1"/>
    <col min="11285" max="11286" width="8.33203125" style="1" bestFit="1" customWidth="1"/>
    <col min="11287" max="11288" width="8" style="1" customWidth="1"/>
    <col min="11289" max="11289" width="8.109375" style="1" customWidth="1"/>
    <col min="11290" max="11290" width="8.33203125" style="1" customWidth="1"/>
    <col min="11291" max="11291" width="8.109375" style="1" customWidth="1"/>
    <col min="11292" max="11292" width="8" style="1" customWidth="1"/>
    <col min="11293" max="11531" width="9.109375" style="1"/>
    <col min="11532" max="11532" width="31.88671875" style="1" customWidth="1"/>
    <col min="11533" max="11538" width="11.6640625" style="1" bestFit="1" customWidth="1"/>
    <col min="11539" max="11539" width="12.88671875" style="1" customWidth="1"/>
    <col min="11540" max="11540" width="13.88671875" style="1" customWidth="1"/>
    <col min="11541" max="11542" width="8.33203125" style="1" bestFit="1" customWidth="1"/>
    <col min="11543" max="11544" width="8" style="1" customWidth="1"/>
    <col min="11545" max="11545" width="8.109375" style="1" customWidth="1"/>
    <col min="11546" max="11546" width="8.33203125" style="1" customWidth="1"/>
    <col min="11547" max="11547" width="8.109375" style="1" customWidth="1"/>
    <col min="11548" max="11548" width="8" style="1" customWidth="1"/>
    <col min="11549" max="11787" width="9.109375" style="1"/>
    <col min="11788" max="11788" width="31.88671875" style="1" customWidth="1"/>
    <col min="11789" max="11794" width="11.6640625" style="1" bestFit="1" customWidth="1"/>
    <col min="11795" max="11795" width="12.88671875" style="1" customWidth="1"/>
    <col min="11796" max="11796" width="13.88671875" style="1" customWidth="1"/>
    <col min="11797" max="11798" width="8.33203125" style="1" bestFit="1" customWidth="1"/>
    <col min="11799" max="11800" width="8" style="1" customWidth="1"/>
    <col min="11801" max="11801" width="8.109375" style="1" customWidth="1"/>
    <col min="11802" max="11802" width="8.33203125" style="1" customWidth="1"/>
    <col min="11803" max="11803" width="8.109375" style="1" customWidth="1"/>
    <col min="11804" max="11804" width="8" style="1" customWidth="1"/>
    <col min="11805" max="12043" width="9.109375" style="1"/>
    <col min="12044" max="12044" width="31.88671875" style="1" customWidth="1"/>
    <col min="12045" max="12050" width="11.6640625" style="1" bestFit="1" customWidth="1"/>
    <col min="12051" max="12051" width="12.88671875" style="1" customWidth="1"/>
    <col min="12052" max="12052" width="13.88671875" style="1" customWidth="1"/>
    <col min="12053" max="12054" width="8.33203125" style="1" bestFit="1" customWidth="1"/>
    <col min="12055" max="12056" width="8" style="1" customWidth="1"/>
    <col min="12057" max="12057" width="8.109375" style="1" customWidth="1"/>
    <col min="12058" max="12058" width="8.33203125" style="1" customWidth="1"/>
    <col min="12059" max="12059" width="8.109375" style="1" customWidth="1"/>
    <col min="12060" max="12060" width="8" style="1" customWidth="1"/>
    <col min="12061" max="12299" width="9.109375" style="1"/>
    <col min="12300" max="12300" width="31.88671875" style="1" customWidth="1"/>
    <col min="12301" max="12306" width="11.6640625" style="1" bestFit="1" customWidth="1"/>
    <col min="12307" max="12307" width="12.88671875" style="1" customWidth="1"/>
    <col min="12308" max="12308" width="13.88671875" style="1" customWidth="1"/>
    <col min="12309" max="12310" width="8.33203125" style="1" bestFit="1" customWidth="1"/>
    <col min="12311" max="12312" width="8" style="1" customWidth="1"/>
    <col min="12313" max="12313" width="8.109375" style="1" customWidth="1"/>
    <col min="12314" max="12314" width="8.33203125" style="1" customWidth="1"/>
    <col min="12315" max="12315" width="8.109375" style="1" customWidth="1"/>
    <col min="12316" max="12316" width="8" style="1" customWidth="1"/>
    <col min="12317" max="12555" width="9.109375" style="1"/>
    <col min="12556" max="12556" width="31.88671875" style="1" customWidth="1"/>
    <col min="12557" max="12562" width="11.6640625" style="1" bestFit="1" customWidth="1"/>
    <col min="12563" max="12563" width="12.88671875" style="1" customWidth="1"/>
    <col min="12564" max="12564" width="13.88671875" style="1" customWidth="1"/>
    <col min="12565" max="12566" width="8.33203125" style="1" bestFit="1" customWidth="1"/>
    <col min="12567" max="12568" width="8" style="1" customWidth="1"/>
    <col min="12569" max="12569" width="8.109375" style="1" customWidth="1"/>
    <col min="12570" max="12570" width="8.33203125" style="1" customWidth="1"/>
    <col min="12571" max="12571" width="8.109375" style="1" customWidth="1"/>
    <col min="12572" max="12572" width="8" style="1" customWidth="1"/>
    <col min="12573" max="12811" width="9.109375" style="1"/>
    <col min="12812" max="12812" width="31.88671875" style="1" customWidth="1"/>
    <col min="12813" max="12818" width="11.6640625" style="1" bestFit="1" customWidth="1"/>
    <col min="12819" max="12819" width="12.88671875" style="1" customWidth="1"/>
    <col min="12820" max="12820" width="13.88671875" style="1" customWidth="1"/>
    <col min="12821" max="12822" width="8.33203125" style="1" bestFit="1" customWidth="1"/>
    <col min="12823" max="12824" width="8" style="1" customWidth="1"/>
    <col min="12825" max="12825" width="8.109375" style="1" customWidth="1"/>
    <col min="12826" max="12826" width="8.33203125" style="1" customWidth="1"/>
    <col min="12827" max="12827" width="8.109375" style="1" customWidth="1"/>
    <col min="12828" max="12828" width="8" style="1" customWidth="1"/>
    <col min="12829" max="13067" width="9.109375" style="1"/>
    <col min="13068" max="13068" width="31.88671875" style="1" customWidth="1"/>
    <col min="13069" max="13074" width="11.6640625" style="1" bestFit="1" customWidth="1"/>
    <col min="13075" max="13075" width="12.88671875" style="1" customWidth="1"/>
    <col min="13076" max="13076" width="13.88671875" style="1" customWidth="1"/>
    <col min="13077" max="13078" width="8.33203125" style="1" bestFit="1" customWidth="1"/>
    <col min="13079" max="13080" width="8" style="1" customWidth="1"/>
    <col min="13081" max="13081" width="8.109375" style="1" customWidth="1"/>
    <col min="13082" max="13082" width="8.33203125" style="1" customWidth="1"/>
    <col min="13083" max="13083" width="8.109375" style="1" customWidth="1"/>
    <col min="13084" max="13084" width="8" style="1" customWidth="1"/>
    <col min="13085" max="13323" width="9.109375" style="1"/>
    <col min="13324" max="13324" width="31.88671875" style="1" customWidth="1"/>
    <col min="13325" max="13330" width="11.6640625" style="1" bestFit="1" customWidth="1"/>
    <col min="13331" max="13331" width="12.88671875" style="1" customWidth="1"/>
    <col min="13332" max="13332" width="13.88671875" style="1" customWidth="1"/>
    <col min="13333" max="13334" width="8.33203125" style="1" bestFit="1" customWidth="1"/>
    <col min="13335" max="13336" width="8" style="1" customWidth="1"/>
    <col min="13337" max="13337" width="8.109375" style="1" customWidth="1"/>
    <col min="13338" max="13338" width="8.33203125" style="1" customWidth="1"/>
    <col min="13339" max="13339" width="8.109375" style="1" customWidth="1"/>
    <col min="13340" max="13340" width="8" style="1" customWidth="1"/>
    <col min="13341" max="13579" width="9.109375" style="1"/>
    <col min="13580" max="13580" width="31.88671875" style="1" customWidth="1"/>
    <col min="13581" max="13586" width="11.6640625" style="1" bestFit="1" customWidth="1"/>
    <col min="13587" max="13587" width="12.88671875" style="1" customWidth="1"/>
    <col min="13588" max="13588" width="13.88671875" style="1" customWidth="1"/>
    <col min="13589" max="13590" width="8.33203125" style="1" bestFit="1" customWidth="1"/>
    <col min="13591" max="13592" width="8" style="1" customWidth="1"/>
    <col min="13593" max="13593" width="8.109375" style="1" customWidth="1"/>
    <col min="13594" max="13594" width="8.33203125" style="1" customWidth="1"/>
    <col min="13595" max="13595" width="8.109375" style="1" customWidth="1"/>
    <col min="13596" max="13596" width="8" style="1" customWidth="1"/>
    <col min="13597" max="13835" width="9.109375" style="1"/>
    <col min="13836" max="13836" width="31.88671875" style="1" customWidth="1"/>
    <col min="13837" max="13842" width="11.6640625" style="1" bestFit="1" customWidth="1"/>
    <col min="13843" max="13843" width="12.88671875" style="1" customWidth="1"/>
    <col min="13844" max="13844" width="13.88671875" style="1" customWidth="1"/>
    <col min="13845" max="13846" width="8.33203125" style="1" bestFit="1" customWidth="1"/>
    <col min="13847" max="13848" width="8" style="1" customWidth="1"/>
    <col min="13849" max="13849" width="8.109375" style="1" customWidth="1"/>
    <col min="13850" max="13850" width="8.33203125" style="1" customWidth="1"/>
    <col min="13851" max="13851" width="8.109375" style="1" customWidth="1"/>
    <col min="13852" max="13852" width="8" style="1" customWidth="1"/>
    <col min="13853" max="14091" width="9.109375" style="1"/>
    <col min="14092" max="14092" width="31.88671875" style="1" customWidth="1"/>
    <col min="14093" max="14098" width="11.6640625" style="1" bestFit="1" customWidth="1"/>
    <col min="14099" max="14099" width="12.88671875" style="1" customWidth="1"/>
    <col min="14100" max="14100" width="13.88671875" style="1" customWidth="1"/>
    <col min="14101" max="14102" width="8.33203125" style="1" bestFit="1" customWidth="1"/>
    <col min="14103" max="14104" width="8" style="1" customWidth="1"/>
    <col min="14105" max="14105" width="8.109375" style="1" customWidth="1"/>
    <col min="14106" max="14106" width="8.33203125" style="1" customWidth="1"/>
    <col min="14107" max="14107" width="8.109375" style="1" customWidth="1"/>
    <col min="14108" max="14108" width="8" style="1" customWidth="1"/>
    <col min="14109" max="14347" width="9.109375" style="1"/>
    <col min="14348" max="14348" width="31.88671875" style="1" customWidth="1"/>
    <col min="14349" max="14354" width="11.6640625" style="1" bestFit="1" customWidth="1"/>
    <col min="14355" max="14355" width="12.88671875" style="1" customWidth="1"/>
    <col min="14356" max="14356" width="13.88671875" style="1" customWidth="1"/>
    <col min="14357" max="14358" width="8.33203125" style="1" bestFit="1" customWidth="1"/>
    <col min="14359" max="14360" width="8" style="1" customWidth="1"/>
    <col min="14361" max="14361" width="8.109375" style="1" customWidth="1"/>
    <col min="14362" max="14362" width="8.33203125" style="1" customWidth="1"/>
    <col min="14363" max="14363" width="8.109375" style="1" customWidth="1"/>
    <col min="14364" max="14364" width="8" style="1" customWidth="1"/>
    <col min="14365" max="14603" width="9.109375" style="1"/>
    <col min="14604" max="14604" width="31.88671875" style="1" customWidth="1"/>
    <col min="14605" max="14610" width="11.6640625" style="1" bestFit="1" customWidth="1"/>
    <col min="14611" max="14611" width="12.88671875" style="1" customWidth="1"/>
    <col min="14612" max="14612" width="13.88671875" style="1" customWidth="1"/>
    <col min="14613" max="14614" width="8.33203125" style="1" bestFit="1" customWidth="1"/>
    <col min="14615" max="14616" width="8" style="1" customWidth="1"/>
    <col min="14617" max="14617" width="8.109375" style="1" customWidth="1"/>
    <col min="14618" max="14618" width="8.33203125" style="1" customWidth="1"/>
    <col min="14619" max="14619" width="8.109375" style="1" customWidth="1"/>
    <col min="14620" max="14620" width="8" style="1" customWidth="1"/>
    <col min="14621" max="14859" width="9.109375" style="1"/>
    <col min="14860" max="14860" width="31.88671875" style="1" customWidth="1"/>
    <col min="14861" max="14866" width="11.6640625" style="1" bestFit="1" customWidth="1"/>
    <col min="14867" max="14867" width="12.88671875" style="1" customWidth="1"/>
    <col min="14868" max="14868" width="13.88671875" style="1" customWidth="1"/>
    <col min="14869" max="14870" width="8.33203125" style="1" bestFit="1" customWidth="1"/>
    <col min="14871" max="14872" width="8" style="1" customWidth="1"/>
    <col min="14873" max="14873" width="8.109375" style="1" customWidth="1"/>
    <col min="14874" max="14874" width="8.33203125" style="1" customWidth="1"/>
    <col min="14875" max="14875" width="8.109375" style="1" customWidth="1"/>
    <col min="14876" max="14876" width="8" style="1" customWidth="1"/>
    <col min="14877" max="15115" width="9.109375" style="1"/>
    <col min="15116" max="15116" width="31.88671875" style="1" customWidth="1"/>
    <col min="15117" max="15122" width="11.6640625" style="1" bestFit="1" customWidth="1"/>
    <col min="15123" max="15123" width="12.88671875" style="1" customWidth="1"/>
    <col min="15124" max="15124" width="13.88671875" style="1" customWidth="1"/>
    <col min="15125" max="15126" width="8.33203125" style="1" bestFit="1" customWidth="1"/>
    <col min="15127" max="15128" width="8" style="1" customWidth="1"/>
    <col min="15129" max="15129" width="8.109375" style="1" customWidth="1"/>
    <col min="15130" max="15130" width="8.33203125" style="1" customWidth="1"/>
    <col min="15131" max="15131" width="8.109375" style="1" customWidth="1"/>
    <col min="15132" max="15132" width="8" style="1" customWidth="1"/>
    <col min="15133" max="15371" width="9.109375" style="1"/>
    <col min="15372" max="15372" width="31.88671875" style="1" customWidth="1"/>
    <col min="15373" max="15378" width="11.6640625" style="1" bestFit="1" customWidth="1"/>
    <col min="15379" max="15379" width="12.88671875" style="1" customWidth="1"/>
    <col min="15380" max="15380" width="13.88671875" style="1" customWidth="1"/>
    <col min="15381" max="15382" width="8.33203125" style="1" bestFit="1" customWidth="1"/>
    <col min="15383" max="15384" width="8" style="1" customWidth="1"/>
    <col min="15385" max="15385" width="8.109375" style="1" customWidth="1"/>
    <col min="15386" max="15386" width="8.33203125" style="1" customWidth="1"/>
    <col min="15387" max="15387" width="8.109375" style="1" customWidth="1"/>
    <col min="15388" max="15388" width="8" style="1" customWidth="1"/>
    <col min="15389" max="15627" width="9.109375" style="1"/>
    <col min="15628" max="15628" width="31.88671875" style="1" customWidth="1"/>
    <col min="15629" max="15634" width="11.6640625" style="1" bestFit="1" customWidth="1"/>
    <col min="15635" max="15635" width="12.88671875" style="1" customWidth="1"/>
    <col min="15636" max="15636" width="13.88671875" style="1" customWidth="1"/>
    <col min="15637" max="15638" width="8.33203125" style="1" bestFit="1" customWidth="1"/>
    <col min="15639" max="15640" width="8" style="1" customWidth="1"/>
    <col min="15641" max="15641" width="8.109375" style="1" customWidth="1"/>
    <col min="15642" max="15642" width="8.33203125" style="1" customWidth="1"/>
    <col min="15643" max="15643" width="8.109375" style="1" customWidth="1"/>
    <col min="15644" max="15644" width="8" style="1" customWidth="1"/>
    <col min="15645" max="15883" width="9.109375" style="1"/>
    <col min="15884" max="15884" width="31.88671875" style="1" customWidth="1"/>
    <col min="15885" max="15890" width="11.6640625" style="1" bestFit="1" customWidth="1"/>
    <col min="15891" max="15891" width="12.88671875" style="1" customWidth="1"/>
    <col min="15892" max="15892" width="13.88671875" style="1" customWidth="1"/>
    <col min="15893" max="15894" width="8.33203125" style="1" bestFit="1" customWidth="1"/>
    <col min="15895" max="15896" width="8" style="1" customWidth="1"/>
    <col min="15897" max="15897" width="8.109375" style="1" customWidth="1"/>
    <col min="15898" max="15898" width="8.33203125" style="1" customWidth="1"/>
    <col min="15899" max="15899" width="8.109375" style="1" customWidth="1"/>
    <col min="15900" max="15900" width="8" style="1" customWidth="1"/>
    <col min="15901" max="16139" width="9.109375" style="1"/>
    <col min="16140" max="16140" width="31.88671875" style="1" customWidth="1"/>
    <col min="16141" max="16146" width="11.6640625" style="1" bestFit="1" customWidth="1"/>
    <col min="16147" max="16147" width="12.88671875" style="1" customWidth="1"/>
    <col min="16148" max="16148" width="13.88671875" style="1" customWidth="1"/>
    <col min="16149" max="16150" width="8.33203125" style="1" bestFit="1" customWidth="1"/>
    <col min="16151" max="16152" width="8" style="1" customWidth="1"/>
    <col min="16153" max="16153" width="8.109375" style="1" customWidth="1"/>
    <col min="16154" max="16154" width="8.33203125" style="1" customWidth="1"/>
    <col min="16155" max="16155" width="8.109375" style="1" customWidth="1"/>
    <col min="16156" max="16156" width="8" style="1" customWidth="1"/>
    <col min="16157" max="16384" width="9.109375" style="1"/>
  </cols>
  <sheetData>
    <row r="1" spans="1:29" ht="26.25" customHeight="1" x14ac:dyDescent="0.3">
      <c r="A1" s="52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9" ht="47.25" customHeight="1" x14ac:dyDescent="0.3">
      <c r="A2" s="53" t="s">
        <v>0</v>
      </c>
      <c r="B2" s="53"/>
      <c r="C2" s="53"/>
      <c r="H2" s="34"/>
      <c r="I2" s="34"/>
      <c r="J2" s="34"/>
      <c r="K2" s="34"/>
      <c r="L2" s="34"/>
      <c r="M2" s="34"/>
      <c r="N2" s="34"/>
      <c r="O2" s="34"/>
    </row>
    <row r="3" spans="1:29" ht="39" customHeigh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24</v>
      </c>
      <c r="I3" s="5" t="s">
        <v>25</v>
      </c>
      <c r="J3" s="5" t="s">
        <v>28</v>
      </c>
      <c r="K3" s="5" t="s">
        <v>36</v>
      </c>
      <c r="L3" s="5" t="s">
        <v>38</v>
      </c>
      <c r="M3" s="5" t="s">
        <v>40</v>
      </c>
      <c r="N3" s="5" t="s">
        <v>45</v>
      </c>
      <c r="O3" s="5" t="s">
        <v>53</v>
      </c>
      <c r="P3" s="5"/>
      <c r="Q3" s="36" t="s">
        <v>8</v>
      </c>
      <c r="R3" s="37" t="s">
        <v>9</v>
      </c>
      <c r="S3" s="37" t="s">
        <v>10</v>
      </c>
      <c r="T3" s="37" t="s">
        <v>11</v>
      </c>
      <c r="U3" s="37" t="s">
        <v>12</v>
      </c>
      <c r="V3" s="37" t="s">
        <v>26</v>
      </c>
      <c r="W3" s="37" t="s">
        <v>27</v>
      </c>
      <c r="X3" s="37" t="s">
        <v>35</v>
      </c>
      <c r="Y3" s="37" t="s">
        <v>37</v>
      </c>
      <c r="Z3" s="37" t="s">
        <v>41</v>
      </c>
      <c r="AA3" s="37" t="s">
        <v>42</v>
      </c>
      <c r="AB3" s="37" t="s">
        <v>56</v>
      </c>
      <c r="AC3" s="37" t="s">
        <v>57</v>
      </c>
    </row>
    <row r="4" spans="1:29" ht="17.25" customHeight="1" x14ac:dyDescent="0.3">
      <c r="A4" s="63" t="s">
        <v>13</v>
      </c>
      <c r="B4" s="64">
        <v>174047955.40000001</v>
      </c>
      <c r="C4" s="7">
        <v>178308196.56</v>
      </c>
      <c r="D4" s="9">
        <v>163953074.69</v>
      </c>
      <c r="E4" s="9">
        <v>160208615.12</v>
      </c>
      <c r="F4" s="24">
        <v>157902565.15000001</v>
      </c>
      <c r="G4" s="9">
        <v>156988375.02000001</v>
      </c>
      <c r="H4" s="9">
        <v>165943794.94</v>
      </c>
      <c r="I4" s="9">
        <v>170276074.91</v>
      </c>
      <c r="J4" s="9">
        <v>178870369.21000001</v>
      </c>
      <c r="K4" s="9">
        <v>192936021.38999999</v>
      </c>
      <c r="L4" s="9">
        <v>206263159.24000001</v>
      </c>
      <c r="M4" s="9">
        <v>219007369.69</v>
      </c>
      <c r="N4" s="9">
        <v>236868239.94</v>
      </c>
      <c r="O4" s="9"/>
      <c r="P4" s="9"/>
      <c r="Q4" s="7">
        <f>+C4/B4*100</f>
        <v>102.44773984860036</v>
      </c>
      <c r="R4" s="8">
        <f>+D4/C4*100</f>
        <v>91.949264169036908</v>
      </c>
      <c r="S4" s="8">
        <f>+E4/D4*100</f>
        <v>97.716139464246126</v>
      </c>
      <c r="T4" s="9">
        <f>+F4/E4*100</f>
        <v>98.56059552835363</v>
      </c>
      <c r="U4" s="9">
        <f>+G4/F4*100</f>
        <v>99.421041622008133</v>
      </c>
      <c r="V4" s="9">
        <f t="shared" ref="V4:Z4" si="0">H4/G4*100</f>
        <v>105.70451150848533</v>
      </c>
      <c r="W4" s="9">
        <f t="shared" si="0"/>
        <v>102.61069115092036</v>
      </c>
      <c r="X4" s="9">
        <f t="shared" si="0"/>
        <v>105.0472706189302</v>
      </c>
      <c r="Y4" s="9">
        <f t="shared" si="0"/>
        <v>107.86360102129964</v>
      </c>
      <c r="Z4" s="9">
        <f t="shared" si="0"/>
        <v>106.90754259053608</v>
      </c>
      <c r="AA4" s="9">
        <f>M4/L4*100</f>
        <v>106.17861691683453</v>
      </c>
      <c r="AB4" s="9">
        <f>+N4/M4*100</f>
        <v>108.15537407498279</v>
      </c>
      <c r="AC4" s="9"/>
    </row>
    <row r="5" spans="1:29" ht="15.75" customHeight="1" x14ac:dyDescent="0.3">
      <c r="A5" s="23" t="s">
        <v>14</v>
      </c>
      <c r="B5" s="24">
        <v>54151779.810000002</v>
      </c>
      <c r="C5" s="7">
        <v>56438714.140000001</v>
      </c>
      <c r="D5" s="9">
        <v>52755631.789999999</v>
      </c>
      <c r="E5" s="9">
        <v>51784421.100000001</v>
      </c>
      <c r="F5" s="24">
        <v>51215985.409999996</v>
      </c>
      <c r="G5" s="9">
        <v>51073478.700000003</v>
      </c>
      <c r="H5" s="9">
        <v>53986903.350000001</v>
      </c>
      <c r="I5" s="9">
        <v>55090748.939999998</v>
      </c>
      <c r="J5" s="9">
        <v>57728660.399999999</v>
      </c>
      <c r="K5" s="9">
        <v>61685487.759999998</v>
      </c>
      <c r="L5" s="9">
        <v>65456388.120000005</v>
      </c>
      <c r="M5" s="9">
        <v>69230060.629999995</v>
      </c>
      <c r="N5" s="9">
        <v>74247247.709999993</v>
      </c>
      <c r="O5" s="9"/>
      <c r="P5" s="9"/>
      <c r="Q5" s="7">
        <f>+C5/B5*100</f>
        <v>104.22319328750424</v>
      </c>
      <c r="R5" s="8">
        <f>+D5/C5*100</f>
        <v>93.474191596810883</v>
      </c>
      <c r="S5" s="8">
        <f>+E5/D5*100</f>
        <v>98.159038841832057</v>
      </c>
      <c r="T5" s="9">
        <f>+F5/E5*100</f>
        <v>98.902303669857943</v>
      </c>
      <c r="U5" s="9">
        <f>+G5/F5*100</f>
        <v>99.721753454787248</v>
      </c>
      <c r="V5" s="9">
        <f>H5/G5*100</f>
        <v>105.70437871896907</v>
      </c>
      <c r="W5" s="9">
        <f>I5/H5*100</f>
        <v>102.04465439116539</v>
      </c>
      <c r="X5" s="9">
        <f>J5/I5*100</f>
        <v>104.78830204844915</v>
      </c>
      <c r="Y5" s="9">
        <f>K5/J5*100</f>
        <v>106.85418184413646</v>
      </c>
      <c r="Z5" s="9">
        <f>L5/K5*100</f>
        <v>106.11310779396194</v>
      </c>
      <c r="AA5" s="9">
        <f>M5/L5*100</f>
        <v>105.76517070126414</v>
      </c>
      <c r="AB5" s="9">
        <f t="shared" ref="AB5:AB22" si="1">+N5/M5*100</f>
        <v>107.24712218123619</v>
      </c>
      <c r="AC5" s="9"/>
    </row>
    <row r="6" spans="1:29" ht="15.75" customHeight="1" x14ac:dyDescent="0.3">
      <c r="A6" s="60" t="s">
        <v>15</v>
      </c>
      <c r="B6" s="61">
        <f>12795455.15-530021.63</f>
        <v>12265433.52</v>
      </c>
      <c r="C6" s="54">
        <v>13501865.289999999</v>
      </c>
      <c r="D6" s="56">
        <v>12757187.4</v>
      </c>
      <c r="E6" s="56">
        <v>13124419.390000001</v>
      </c>
      <c r="F6" s="61">
        <v>12935505.91</v>
      </c>
      <c r="G6" s="56">
        <v>12860614.710000001</v>
      </c>
      <c r="H6" s="56">
        <v>14687477.35</v>
      </c>
      <c r="I6" s="56">
        <v>15016514.710000001</v>
      </c>
      <c r="J6" s="56">
        <v>15762227.380000001</v>
      </c>
      <c r="K6" s="56">
        <v>16829458.57</v>
      </c>
      <c r="L6" s="56">
        <v>17873004.029999997</v>
      </c>
      <c r="M6" s="56">
        <v>19348281.579999998</v>
      </c>
      <c r="N6" s="56">
        <v>20738032.210000001</v>
      </c>
      <c r="O6" s="56"/>
      <c r="P6" s="56"/>
      <c r="Q6" s="7">
        <f>+C6/B6*100</f>
        <v>110.08062020787015</v>
      </c>
      <c r="R6" s="8">
        <f>+D6/C6*100</f>
        <v>94.484629538175469</v>
      </c>
      <c r="S6" s="8">
        <f>+E6/D6*100</f>
        <v>102.8786281684629</v>
      </c>
      <c r="T6" s="9">
        <f>+F6/E6*100</f>
        <v>98.560595525132783</v>
      </c>
      <c r="U6" s="9">
        <f>+G6/F6*100</f>
        <v>99.421041584913169</v>
      </c>
      <c r="V6" s="9">
        <f>H6/G6*100</f>
        <v>114.20509579981032</v>
      </c>
      <c r="W6" s="9">
        <f>I6/H6*100</f>
        <v>102.24025782072101</v>
      </c>
      <c r="X6" s="9">
        <f>J6/I6*100</f>
        <v>104.96595038463489</v>
      </c>
      <c r="Y6" s="9">
        <f>K6/J6*100</f>
        <v>106.77081458267861</v>
      </c>
      <c r="Z6" s="9">
        <f>L6/K6*100</f>
        <v>106.20070726375126</v>
      </c>
      <c r="AA6" s="9">
        <f>M6/L6*100</f>
        <v>108.25422266745832</v>
      </c>
      <c r="AB6" s="9">
        <f t="shared" si="1"/>
        <v>107.18281168409585</v>
      </c>
      <c r="AC6" s="9"/>
    </row>
    <row r="7" spans="1:29" ht="26.25" customHeight="1" x14ac:dyDescent="0.3">
      <c r="A7" s="60" t="s">
        <v>16</v>
      </c>
      <c r="B7" s="61">
        <v>542045.88</v>
      </c>
      <c r="C7" s="54">
        <v>546924.29</v>
      </c>
      <c r="D7" s="56">
        <v>492545.17</v>
      </c>
      <c r="E7" s="56">
        <v>469950.58</v>
      </c>
      <c r="F7" s="61">
        <v>463186.09</v>
      </c>
      <c r="G7" s="56">
        <v>460504.44</v>
      </c>
      <c r="H7" s="56">
        <v>437479.22</v>
      </c>
      <c r="I7" s="56">
        <v>466980.46</v>
      </c>
      <c r="J7" s="56">
        <v>498991.17</v>
      </c>
      <c r="K7" s="56">
        <v>558642.43999999994</v>
      </c>
      <c r="L7" s="56">
        <v>622063.66</v>
      </c>
      <c r="M7" s="56">
        <v>693400.57</v>
      </c>
      <c r="N7" s="56">
        <v>780248.93</v>
      </c>
      <c r="O7" s="56"/>
      <c r="P7" s="56"/>
      <c r="Q7" s="54">
        <f t="shared" ref="Q7" si="2">+C7/B7*100</f>
        <v>100.89999946130021</v>
      </c>
      <c r="R7" s="55">
        <f t="shared" ref="R7" si="3">+D7/C7*100</f>
        <v>90.057285625401633</v>
      </c>
      <c r="S7" s="55">
        <f t="shared" ref="S7" si="4">+E7/D7*100</f>
        <v>95.41268671866176</v>
      </c>
      <c r="T7" s="56">
        <f t="shared" ref="T7" si="5">+F7/E7*100</f>
        <v>98.560595456654184</v>
      </c>
      <c r="U7" s="56">
        <f t="shared" ref="U7" si="6">+G7/F7*100</f>
        <v>99.421042631051364</v>
      </c>
      <c r="V7" s="56">
        <f t="shared" ref="V7" si="7">H7/G7*100</f>
        <v>95.000000434306344</v>
      </c>
      <c r="W7" s="56">
        <f t="shared" ref="W7" si="8">I7/H7*100</f>
        <v>106.74346086655271</v>
      </c>
      <c r="X7" s="56">
        <f t="shared" ref="X7" si="9">J7/I7*100</f>
        <v>106.85482857248458</v>
      </c>
      <c r="Y7" s="56">
        <f t="shared" ref="Y7" si="10">K7/J7*100</f>
        <v>111.95437386196632</v>
      </c>
      <c r="Z7" s="56">
        <f t="shared" ref="Z7" si="11">L7/K7*100</f>
        <v>111.35273933000866</v>
      </c>
      <c r="AA7" s="56">
        <f t="shared" ref="AA7" si="12">M7/L7*100</f>
        <v>111.46778289540333</v>
      </c>
      <c r="AB7" s="56">
        <f t="shared" si="1"/>
        <v>112.52499114617112</v>
      </c>
      <c r="AC7" s="56"/>
    </row>
    <row r="8" spans="1:29" s="57" customFormat="1" ht="26.25" customHeight="1" thickBot="1" x14ac:dyDescent="0.35">
      <c r="A8" s="25" t="s">
        <v>46</v>
      </c>
      <c r="B8" s="26"/>
      <c r="C8" s="10"/>
      <c r="D8" s="12"/>
      <c r="E8" s="12"/>
      <c r="F8" s="26"/>
      <c r="G8" s="12"/>
      <c r="H8" s="12"/>
      <c r="I8" s="12"/>
      <c r="J8" s="12"/>
      <c r="K8" s="12"/>
      <c r="L8" s="12"/>
      <c r="M8" s="12"/>
      <c r="N8" s="12">
        <v>270169.74</v>
      </c>
      <c r="O8" s="12">
        <v>293868.84000000003</v>
      </c>
      <c r="P8" s="12"/>
      <c r="Q8" s="10"/>
      <c r="R8" s="11"/>
      <c r="S8" s="11"/>
      <c r="T8" s="12"/>
      <c r="U8" s="12"/>
      <c r="V8" s="12"/>
      <c r="W8" s="12"/>
      <c r="X8" s="12"/>
      <c r="Y8" s="12"/>
      <c r="Z8" s="12"/>
      <c r="AA8" s="12"/>
      <c r="AB8" s="12"/>
      <c r="AC8" s="12">
        <f>+O8/N8*100</f>
        <v>108.77192982456141</v>
      </c>
    </row>
    <row r="9" spans="1:29" s="18" customFormat="1" ht="24.75" customHeight="1" thickTop="1" x14ac:dyDescent="0.3">
      <c r="A9" s="13" t="s">
        <v>17</v>
      </c>
      <c r="B9" s="14">
        <f>SUM(B4:B8)</f>
        <v>241007214.61000001</v>
      </c>
      <c r="C9" s="15">
        <f>SUM(C4:C8)</f>
        <v>248795700.27999997</v>
      </c>
      <c r="D9" s="16">
        <f>SUM(D4:D8)</f>
        <v>229958439.04999998</v>
      </c>
      <c r="E9" s="16">
        <f>SUM(E4:E8)</f>
        <v>225587406.19000003</v>
      </c>
      <c r="F9" s="14">
        <f>SUM(F4:F8)</f>
        <v>222517242.56</v>
      </c>
      <c r="G9" s="16">
        <f>SUM(G4:G8)</f>
        <v>221382972.87000003</v>
      </c>
      <c r="H9" s="16">
        <f>SUM(H4:H8)</f>
        <v>235055654.85999998</v>
      </c>
      <c r="I9" s="16">
        <f>SUM(I4:I8)</f>
        <v>240850319.02000001</v>
      </c>
      <c r="J9" s="16">
        <f>SUM(J4:J8)</f>
        <v>252860248.16</v>
      </c>
      <c r="K9" s="16">
        <f>SUM(K4:K8)</f>
        <v>272009610.15999997</v>
      </c>
      <c r="L9" s="16">
        <f>SUM(L4:L8)</f>
        <v>290214615.05000001</v>
      </c>
      <c r="M9" s="16">
        <f>SUM(M4:M8)</f>
        <v>308279112.46999997</v>
      </c>
      <c r="N9" s="16">
        <f>SUM(N4:N8)</f>
        <v>332903938.52999997</v>
      </c>
      <c r="O9" s="16">
        <f>SUM(O4:O8)</f>
        <v>293868.84000000003</v>
      </c>
      <c r="P9" s="16"/>
      <c r="Q9" s="15">
        <f>+C9/B9*100</f>
        <v>103.23164004969865</v>
      </c>
      <c r="R9" s="17">
        <f>+D9/C9*100</f>
        <v>92.428622677642693</v>
      </c>
      <c r="S9" s="17">
        <f>+E9/D9*100</f>
        <v>98.099207457635615</v>
      </c>
      <c r="T9" s="16">
        <f>+F9/E9*100</f>
        <v>98.639035892183543</v>
      </c>
      <c r="U9" s="16">
        <f>+G9/F9*100</f>
        <v>99.490255372145313</v>
      </c>
      <c r="V9" s="16">
        <f>H9/G9*100</f>
        <v>106.17603143220448</v>
      </c>
      <c r="W9" s="16">
        <f>I9/H9*100</f>
        <v>102.4652306975773</v>
      </c>
      <c r="X9" s="16">
        <f>J9/I9*100</f>
        <v>104.9864700984692</v>
      </c>
      <c r="Y9" s="16">
        <f>K9/J9*100</f>
        <v>107.57310100711561</v>
      </c>
      <c r="Z9" s="16">
        <f>L9/K9*100</f>
        <v>106.69278003791543</v>
      </c>
      <c r="AA9" s="16">
        <f>M9/L9*100</f>
        <v>106.22453056572898</v>
      </c>
      <c r="AB9" s="16">
        <f t="shared" si="1"/>
        <v>107.98783474582514</v>
      </c>
      <c r="AC9" s="16"/>
    </row>
    <row r="10" spans="1:29" x14ac:dyDescent="0.3">
      <c r="A10" s="19" t="s">
        <v>18</v>
      </c>
      <c r="B10" s="20">
        <v>2227141.25</v>
      </c>
      <c r="C10" s="21">
        <v>2223820.62</v>
      </c>
      <c r="D10" s="22">
        <v>2055446.77</v>
      </c>
      <c r="E10" s="22">
        <v>1961156.98</v>
      </c>
      <c r="F10" s="20">
        <v>1932928</v>
      </c>
      <c r="G10" s="22">
        <v>1921737.15</v>
      </c>
      <c r="H10" s="22">
        <v>1825650.29</v>
      </c>
      <c r="I10" s="22">
        <v>2003683.55</v>
      </c>
      <c r="J10" s="22">
        <v>2155021.21</v>
      </c>
      <c r="K10" s="22">
        <v>2446806.64</v>
      </c>
      <c r="L10" s="22">
        <v>2786451.4</v>
      </c>
      <c r="M10" s="22">
        <v>3231935.64</v>
      </c>
      <c r="N10" s="22">
        <v>3715595.24</v>
      </c>
      <c r="O10" s="22"/>
      <c r="P10" s="22"/>
      <c r="Q10" s="7">
        <f>+C10/B10*100</f>
        <v>99.850901688431307</v>
      </c>
      <c r="R10" s="8">
        <f>+D10/C10*100</f>
        <v>92.428622682705409</v>
      </c>
      <c r="S10" s="8">
        <f>+E10/D10*100</f>
        <v>95.412686362099279</v>
      </c>
      <c r="T10" s="9">
        <f>+F10/E10*100</f>
        <v>98.560595592913742</v>
      </c>
      <c r="U10" s="9">
        <f>+G10/F10*100</f>
        <v>99.421041549400698</v>
      </c>
      <c r="V10" s="9">
        <f>H10/G10*100</f>
        <v>94.999999869909374</v>
      </c>
      <c r="W10" s="9">
        <f>I10/H10*100</f>
        <v>109.75177233970696</v>
      </c>
      <c r="X10" s="9">
        <f>J10/I10*100</f>
        <v>107.55297212476491</v>
      </c>
      <c r="Y10" s="9">
        <f>K10/J10*100</f>
        <v>113.53979388444164</v>
      </c>
      <c r="Z10" s="9">
        <f>L10/K10*100</f>
        <v>113.88114428200178</v>
      </c>
      <c r="AA10" s="9">
        <f>M10/L10*100</f>
        <v>115.98751157116898</v>
      </c>
      <c r="AB10" s="9">
        <f t="shared" si="1"/>
        <v>114.96501335032774</v>
      </c>
      <c r="AC10" s="9"/>
    </row>
    <row r="11" spans="1:29" ht="22.5" customHeight="1" x14ac:dyDescent="0.3">
      <c r="A11" s="23" t="s">
        <v>44</v>
      </c>
      <c r="B11" s="24">
        <v>724939.36</v>
      </c>
      <c r="C11" s="7">
        <v>832962.17</v>
      </c>
      <c r="D11" s="9">
        <v>769895.46</v>
      </c>
      <c r="E11" s="9">
        <v>734577.94</v>
      </c>
      <c r="F11" s="24">
        <v>724004.39</v>
      </c>
      <c r="G11" s="9">
        <v>719812.7</v>
      </c>
      <c r="H11" s="9">
        <v>822062.78</v>
      </c>
      <c r="I11" s="9">
        <v>840448.33</v>
      </c>
      <c r="J11" s="9">
        <v>881431.96</v>
      </c>
      <c r="K11" s="9">
        <v>924186.67</v>
      </c>
      <c r="L11" s="9">
        <v>973646.68</v>
      </c>
      <c r="M11" s="9">
        <v>1015641.25</v>
      </c>
      <c r="N11" s="9">
        <v>1080855.98</v>
      </c>
      <c r="O11" s="9"/>
      <c r="P11" s="9"/>
      <c r="Q11" s="7">
        <f>+C11/B11*100</f>
        <v>114.90094426656596</v>
      </c>
      <c r="R11" s="8">
        <f>+D11/C11*100</f>
        <v>92.428622538764273</v>
      </c>
      <c r="S11" s="8">
        <f>+E11/D11*100</f>
        <v>95.412686288603382</v>
      </c>
      <c r="T11" s="9">
        <f>+F11/E11*100</f>
        <v>98.560595217438745</v>
      </c>
      <c r="U11" s="9">
        <f>+G11/F11*100</f>
        <v>99.421040803357556</v>
      </c>
      <c r="V11" s="9">
        <f>H11/G11*100</f>
        <v>114.20509529770733</v>
      </c>
      <c r="W11" s="9">
        <f>I11/H11*100</f>
        <v>102.23651410175751</v>
      </c>
      <c r="X11" s="9">
        <f>J11/I11*100</f>
        <v>104.87640090854842</v>
      </c>
      <c r="Y11" s="9">
        <f>K11/J11*100</f>
        <v>104.85059674940764</v>
      </c>
      <c r="Z11" s="9">
        <f>L11/K11*100</f>
        <v>105.3517337574237</v>
      </c>
      <c r="AA11" s="9">
        <f>M11/L11*100</f>
        <v>104.31312208654579</v>
      </c>
      <c r="AB11" s="9">
        <f t="shared" si="1"/>
        <v>106.4210399095153</v>
      </c>
      <c r="AC11" s="9"/>
    </row>
    <row r="12" spans="1:29" ht="17.25" customHeight="1" x14ac:dyDescent="0.3">
      <c r="A12" s="23" t="s">
        <v>30</v>
      </c>
      <c r="B12" s="24">
        <v>352651.74</v>
      </c>
      <c r="C12" s="7">
        <v>355600.29</v>
      </c>
      <c r="D12" s="9">
        <v>328676.45</v>
      </c>
      <c r="E12" s="9">
        <v>313599.03000000003</v>
      </c>
      <c r="F12" s="24">
        <v>309085.07</v>
      </c>
      <c r="G12" s="9">
        <v>307295.59000000003</v>
      </c>
      <c r="H12" s="9">
        <v>335199.14</v>
      </c>
      <c r="I12" s="9">
        <v>348932.21</v>
      </c>
      <c r="J12" s="9">
        <v>372780.07</v>
      </c>
      <c r="K12" s="9">
        <v>380754.33</v>
      </c>
      <c r="L12" s="9">
        <v>404298.43</v>
      </c>
      <c r="M12" s="9">
        <v>447848.44</v>
      </c>
      <c r="N12" s="9">
        <v>498967.7</v>
      </c>
      <c r="O12" s="9"/>
      <c r="P12" s="9"/>
      <c r="Q12" s="7">
        <f>+C12/B12*100</f>
        <v>100.83610816722471</v>
      </c>
      <c r="R12" s="8">
        <f>+D12/C12*100</f>
        <v>92.428622597580002</v>
      </c>
      <c r="S12" s="8">
        <f>+E12/D12*100</f>
        <v>95.412686245089972</v>
      </c>
      <c r="T12" s="9">
        <f>+F12/E12*100</f>
        <v>98.560595037554805</v>
      </c>
      <c r="U12" s="9">
        <f>+G12/F12*100</f>
        <v>99.42103965099318</v>
      </c>
      <c r="V12" s="9">
        <f>H12/G12*100</f>
        <v>109.08036135500676</v>
      </c>
      <c r="W12" s="9">
        <f>I12/H12*100</f>
        <v>104.0969884349942</v>
      </c>
      <c r="X12" s="9">
        <f>J12/I12*100</f>
        <v>106.83452525062103</v>
      </c>
      <c r="Y12" s="9">
        <f>K12/J12*100</f>
        <v>102.13913259901474</v>
      </c>
      <c r="Z12" s="9">
        <f>L12/K12*100</f>
        <v>106.18354097246905</v>
      </c>
      <c r="AA12" s="9">
        <f>M12/L12*100</f>
        <v>110.7717484829214</v>
      </c>
      <c r="AB12" s="9">
        <f t="shared" si="1"/>
        <v>111.41441064302914</v>
      </c>
      <c r="AC12" s="9"/>
    </row>
    <row r="13" spans="1:29" ht="22.5" customHeight="1" x14ac:dyDescent="0.3">
      <c r="A13" s="23" t="s">
        <v>19</v>
      </c>
      <c r="B13" s="24">
        <v>519209.11</v>
      </c>
      <c r="C13" s="7">
        <v>518434.98</v>
      </c>
      <c r="D13" s="9">
        <v>479182.31</v>
      </c>
      <c r="E13" s="9">
        <v>457200.72</v>
      </c>
      <c r="F13" s="24">
        <v>450619.75</v>
      </c>
      <c r="G13" s="9">
        <v>448010.85</v>
      </c>
      <c r="H13" s="9">
        <v>425610.31</v>
      </c>
      <c r="I13" s="9">
        <v>441288.51</v>
      </c>
      <c r="J13" s="9">
        <v>465693.63</v>
      </c>
      <c r="K13" s="9">
        <v>469396.19</v>
      </c>
      <c r="L13" s="9">
        <v>501130.62</v>
      </c>
      <c r="M13" s="9">
        <v>528748.68999999994</v>
      </c>
      <c r="N13" s="9">
        <v>610534.94999999995</v>
      </c>
      <c r="O13" s="9"/>
      <c r="P13" s="9"/>
      <c r="Q13" s="7">
        <f>+C13/B13*100</f>
        <v>99.850902076814492</v>
      </c>
      <c r="R13" s="8">
        <f>+D13/C13*100</f>
        <v>92.428622389638917</v>
      </c>
      <c r="S13" s="8">
        <f>+E13/D13*100</f>
        <v>95.412687500922132</v>
      </c>
      <c r="T13" s="9">
        <f>+F13/E13*100</f>
        <v>98.560595005187224</v>
      </c>
      <c r="U13" s="9">
        <f>+G13/F13*100</f>
        <v>99.421041798545218</v>
      </c>
      <c r="V13" s="9">
        <f>H13/G13*100</f>
        <v>95.000000558022208</v>
      </c>
      <c r="W13" s="9">
        <f>I13/H13*100</f>
        <v>103.68369835777709</v>
      </c>
      <c r="X13" s="9">
        <f>J13/I13*100</f>
        <v>105.53042271596875</v>
      </c>
      <c r="Y13" s="9">
        <f>K13/J13*100</f>
        <v>100.79506348411937</v>
      </c>
      <c r="Z13" s="9">
        <f>L13/K13*100</f>
        <v>106.7606918581934</v>
      </c>
      <c r="AA13" s="9">
        <f>M13/L13*100</f>
        <v>105.51115196273577</v>
      </c>
      <c r="AB13" s="9">
        <f t="shared" si="1"/>
        <v>115.46788891335127</v>
      </c>
      <c r="AC13" s="9"/>
    </row>
    <row r="14" spans="1:29" s="59" customFormat="1" ht="17.25" customHeight="1" x14ac:dyDescent="0.3">
      <c r="A14" s="23" t="s">
        <v>47</v>
      </c>
      <c r="B14" s="24">
        <v>451746.61</v>
      </c>
      <c r="C14" s="7">
        <v>518562.97</v>
      </c>
      <c r="D14" s="9">
        <v>479300.61</v>
      </c>
      <c r="E14" s="9">
        <v>457313.59</v>
      </c>
      <c r="F14" s="24">
        <v>450731</v>
      </c>
      <c r="G14" s="9">
        <v>448121.46</v>
      </c>
      <c r="H14" s="9">
        <v>511777.54</v>
      </c>
      <c r="I14" s="9">
        <v>520431.2</v>
      </c>
      <c r="J14" s="9">
        <v>543116.75</v>
      </c>
      <c r="K14" s="9">
        <v>540433.88</v>
      </c>
      <c r="L14" s="9">
        <v>572138.27</v>
      </c>
      <c r="M14" s="9">
        <v>635238.96</v>
      </c>
      <c r="N14" s="9">
        <v>685206.86</v>
      </c>
      <c r="O14" s="9"/>
      <c r="P14" s="9"/>
      <c r="Q14" s="7">
        <f t="shared" ref="Q14" si="13">+C14/B14*100</f>
        <v>114.79067214250927</v>
      </c>
      <c r="R14" s="8">
        <f t="shared" ref="R14" si="14">+D14/C14*100</f>
        <v>92.428622506539554</v>
      </c>
      <c r="S14" s="8">
        <f t="shared" ref="S14" si="15">+E14/D14*100</f>
        <v>95.412686831339528</v>
      </c>
      <c r="T14" s="9">
        <f t="shared" ref="T14" si="16">+F14/E14*100</f>
        <v>98.56059602339829</v>
      </c>
      <c r="U14" s="9">
        <f t="shared" ref="U14" si="17">+G14/F14*100</f>
        <v>99.421042706181737</v>
      </c>
      <c r="V14" s="9">
        <f t="shared" ref="V14" si="18">H14/G14*100</f>
        <v>114.2050951989668</v>
      </c>
      <c r="W14" s="9">
        <f t="shared" ref="W14" si="19">I14/H14*100</f>
        <v>101.69090265274245</v>
      </c>
      <c r="X14" s="9">
        <f t="shared" ref="X14" si="20">J14/I14*100</f>
        <v>104.35899115963838</v>
      </c>
      <c r="Y14" s="9">
        <f t="shared" ref="Y14" si="21">K14/J14*100</f>
        <v>99.50602333660305</v>
      </c>
      <c r="Z14" s="9">
        <f t="shared" ref="Z14" si="22">L14/K14*100</f>
        <v>105.86646973354077</v>
      </c>
      <c r="AA14" s="9">
        <f t="shared" ref="AA14" si="23">M14/L14*100</f>
        <v>111.02892313076696</v>
      </c>
      <c r="AB14" s="9">
        <f t="shared" si="1"/>
        <v>107.86600053623916</v>
      </c>
      <c r="AC14" s="9"/>
    </row>
    <row r="15" spans="1:29" ht="22.5" customHeight="1" x14ac:dyDescent="0.3">
      <c r="A15" s="19" t="s">
        <v>33</v>
      </c>
      <c r="B15" s="20">
        <v>718305.62</v>
      </c>
      <c r="C15" s="21">
        <v>717234.64</v>
      </c>
      <c r="D15" s="22">
        <v>662930.1</v>
      </c>
      <c r="E15" s="22">
        <v>632519.42000000004</v>
      </c>
      <c r="F15" s="20">
        <v>623414.91</v>
      </c>
      <c r="G15" s="22">
        <v>619805.6</v>
      </c>
      <c r="H15" s="22">
        <v>707849.58000000007</v>
      </c>
      <c r="I15" s="22">
        <v>724087.26</v>
      </c>
      <c r="J15" s="22">
        <v>761513.22</v>
      </c>
      <c r="K15" s="22">
        <v>803569.74</v>
      </c>
      <c r="L15" s="22">
        <v>852886.91</v>
      </c>
      <c r="M15" s="22">
        <v>893416.49</v>
      </c>
      <c r="N15" s="22">
        <v>959060.51</v>
      </c>
      <c r="O15" s="22"/>
      <c r="P15" s="22"/>
      <c r="Q15" s="21">
        <f>+C15/B15*100</f>
        <v>99.850901904401084</v>
      </c>
      <c r="R15" s="58">
        <f>+D15/C15*100</f>
        <v>92.4286228004827</v>
      </c>
      <c r="S15" s="58">
        <f>+E15/D15*100</f>
        <v>95.41268679759753</v>
      </c>
      <c r="T15" s="22">
        <f>+F15/E15*100</f>
        <v>98.560595973480147</v>
      </c>
      <c r="U15" s="22">
        <f>+G15/F15*100</f>
        <v>99.421042079343266</v>
      </c>
      <c r="V15" s="22">
        <f>H15/G15*100</f>
        <v>114.20509592039829</v>
      </c>
      <c r="W15" s="22">
        <f>I15/H15*100</f>
        <v>102.29394499322864</v>
      </c>
      <c r="X15" s="22">
        <f>J15/I15*100</f>
        <v>105.16870853383058</v>
      </c>
      <c r="Y15" s="22">
        <f>K15/J15*100</f>
        <v>105.52275638760416</v>
      </c>
      <c r="Z15" s="22">
        <f>L15/K15*100</f>
        <v>106.13726071865275</v>
      </c>
      <c r="AA15" s="22">
        <f>M15/L15*100</f>
        <v>104.75204620035731</v>
      </c>
      <c r="AB15" s="22">
        <f t="shared" si="1"/>
        <v>107.34752724342485</v>
      </c>
      <c r="AC15" s="22"/>
    </row>
    <row r="16" spans="1:29" ht="16.5" customHeight="1" x14ac:dyDescent="0.3">
      <c r="A16" s="23" t="s">
        <v>21</v>
      </c>
      <c r="B16" s="24">
        <v>458310.75</v>
      </c>
      <c r="C16" s="7">
        <v>457627.42</v>
      </c>
      <c r="D16" s="9">
        <v>422978.72</v>
      </c>
      <c r="E16" s="9">
        <v>403575.36</v>
      </c>
      <c r="F16" s="24">
        <v>397766.28</v>
      </c>
      <c r="G16" s="9">
        <v>395463.38</v>
      </c>
      <c r="H16" s="9">
        <v>375690.21</v>
      </c>
      <c r="I16" s="9">
        <v>381193.54</v>
      </c>
      <c r="J16" s="9">
        <v>397409.68</v>
      </c>
      <c r="K16" s="9">
        <v>414809.46</v>
      </c>
      <c r="L16" s="9">
        <v>437897.46</v>
      </c>
      <c r="M16" s="9">
        <v>485596.81</v>
      </c>
      <c r="N16" s="9">
        <v>516119.98</v>
      </c>
      <c r="O16" s="9"/>
      <c r="P16" s="9"/>
      <c r="Q16" s="7">
        <f>+C16/B16*100</f>
        <v>99.850902471739971</v>
      </c>
      <c r="R16" s="8">
        <f>+D16/C16*100</f>
        <v>92.428622393299761</v>
      </c>
      <c r="S16" s="8">
        <f>+E16/D16*100</f>
        <v>95.412686482194658</v>
      </c>
      <c r="T16" s="9">
        <f>+F16/E16*100</f>
        <v>98.560595968990782</v>
      </c>
      <c r="U16" s="9">
        <f>+G16/F16*100</f>
        <v>99.421041924418532</v>
      </c>
      <c r="V16" s="9">
        <f>H16/G16*100</f>
        <v>94.999999747132094</v>
      </c>
      <c r="W16" s="9">
        <f>I16/H16*100</f>
        <v>101.46485850669357</v>
      </c>
      <c r="X16" s="9">
        <f>J16/I16*100</f>
        <v>104.25404375950338</v>
      </c>
      <c r="Y16" s="9">
        <f>K16/J16*100</f>
        <v>104.37829798207233</v>
      </c>
      <c r="Z16" s="9">
        <f>L16/K16*100</f>
        <v>105.56592899303693</v>
      </c>
      <c r="AA16" s="9">
        <f>M16/L16*100</f>
        <v>110.89281266897505</v>
      </c>
      <c r="AB16" s="9">
        <f t="shared" si="1"/>
        <v>106.28570232988143</v>
      </c>
      <c r="AC16" s="9"/>
    </row>
    <row r="17" spans="1:29" ht="22.5" customHeight="1" x14ac:dyDescent="0.3">
      <c r="A17" s="23" t="s">
        <v>20</v>
      </c>
      <c r="B17" s="24">
        <v>1051997.72</v>
      </c>
      <c r="C17" s="7">
        <v>1125118.04</v>
      </c>
      <c r="D17" s="9">
        <v>1039931.11</v>
      </c>
      <c r="E17" s="9">
        <v>992226.21</v>
      </c>
      <c r="F17" s="24">
        <v>977944.06</v>
      </c>
      <c r="G17" s="9">
        <v>972282.18</v>
      </c>
      <c r="H17" s="9">
        <v>923668.07</v>
      </c>
      <c r="I17" s="9">
        <v>940379.5</v>
      </c>
      <c r="J17" s="9">
        <v>984386.92</v>
      </c>
      <c r="K17" s="9">
        <v>1045208.16</v>
      </c>
      <c r="L17" s="9">
        <v>1104407.17</v>
      </c>
      <c r="M17" s="9">
        <v>1155518.8799999999</v>
      </c>
      <c r="N17" s="9">
        <v>1233887.83</v>
      </c>
      <c r="O17" s="9"/>
      <c r="P17" s="9"/>
      <c r="Q17" s="7">
        <f>+C17/B17*100</f>
        <v>106.95061582452861</v>
      </c>
      <c r="R17" s="8">
        <f>+D17/C17*100</f>
        <v>92.428622866983801</v>
      </c>
      <c r="S17" s="8">
        <f>+E17/D17*100</f>
        <v>95.412686519206062</v>
      </c>
      <c r="T17" s="9">
        <f>+F17/E17*100</f>
        <v>98.560595370686698</v>
      </c>
      <c r="U17" s="9">
        <f>+G17/F17*100</f>
        <v>99.421042549202667</v>
      </c>
      <c r="V17" s="9">
        <f>H17/G17*100</f>
        <v>94.999999897149195</v>
      </c>
      <c r="W17" s="9">
        <f>I17/H17*100</f>
        <v>101.80924625877779</v>
      </c>
      <c r="X17" s="9">
        <f>J17/I17*100</f>
        <v>104.67975110048657</v>
      </c>
      <c r="Y17" s="9">
        <f>K17/J17*100</f>
        <v>106.1785908329623</v>
      </c>
      <c r="Z17" s="9">
        <f>L17/K17*100</f>
        <v>105.66384881648838</v>
      </c>
      <c r="AA17" s="9">
        <f>M17/L17*100</f>
        <v>104.62797701684605</v>
      </c>
      <c r="AB17" s="9">
        <f t="shared" si="1"/>
        <v>106.78214362018907</v>
      </c>
      <c r="AC17" s="9"/>
    </row>
    <row r="18" spans="1:29" ht="15.75" customHeight="1" x14ac:dyDescent="0.3">
      <c r="A18" s="23" t="s">
        <v>34</v>
      </c>
      <c r="B18" s="24">
        <v>1229858.1100000001</v>
      </c>
      <c r="C18" s="7">
        <v>1228024.4099999999</v>
      </c>
      <c r="D18" s="9">
        <v>1135046.05</v>
      </c>
      <c r="E18" s="9">
        <v>1082977.93</v>
      </c>
      <c r="F18" s="24">
        <v>1067389.49</v>
      </c>
      <c r="G18" s="9">
        <v>1061209.75</v>
      </c>
      <c r="H18" s="9">
        <v>1008149.26</v>
      </c>
      <c r="I18" s="9">
        <v>1022405.44</v>
      </c>
      <c r="J18" s="9">
        <v>1068376.98</v>
      </c>
      <c r="K18" s="9">
        <v>1102424.6299999999</v>
      </c>
      <c r="L18" s="46">
        <v>2073243.91</v>
      </c>
      <c r="M18" s="46">
        <v>2152190.17</v>
      </c>
      <c r="N18" s="46">
        <v>2277068.41</v>
      </c>
      <c r="O18" s="46"/>
      <c r="P18" s="46"/>
      <c r="Q18" s="7">
        <f>+C18/B18*100</f>
        <v>99.850901499523374</v>
      </c>
      <c r="R18" s="8">
        <f>+D18/C18*100</f>
        <v>92.428622815404793</v>
      </c>
      <c r="S18" s="8">
        <f>+E18/D18*100</f>
        <v>95.412686560162015</v>
      </c>
      <c r="T18" s="9">
        <f>+F18/E18*100</f>
        <v>98.560594859029123</v>
      </c>
      <c r="U18" s="9">
        <f>+G18/F18*100</f>
        <v>99.421041704279858</v>
      </c>
      <c r="V18" s="9">
        <f>H18/G18*100</f>
        <v>94.999999764419812</v>
      </c>
      <c r="W18" s="9">
        <f>I18/H18*100</f>
        <v>101.41409417887188</v>
      </c>
      <c r="X18" s="9">
        <f>J18/I18*100</f>
        <v>104.49640995650415</v>
      </c>
      <c r="Y18" s="9">
        <f>K18/J18*100</f>
        <v>103.18685732071837</v>
      </c>
      <c r="Z18" s="46">
        <f>L18/(K18+K19)*100</f>
        <v>104.82694233202305</v>
      </c>
      <c r="AA18" s="46">
        <f>M18/L18*100</f>
        <v>103.80786166158327</v>
      </c>
      <c r="AB18" s="46">
        <f t="shared" si="1"/>
        <v>105.80237944307682</v>
      </c>
      <c r="AC18" s="46"/>
    </row>
    <row r="19" spans="1:29" ht="22.5" customHeight="1" x14ac:dyDescent="0.3">
      <c r="A19" s="23" t="s">
        <v>61</v>
      </c>
      <c r="B19" s="24">
        <v>949323.96</v>
      </c>
      <c r="C19" s="7">
        <v>963206.25</v>
      </c>
      <c r="D19" s="9">
        <v>890278.27</v>
      </c>
      <c r="E19" s="9">
        <v>849438.42</v>
      </c>
      <c r="F19" s="24">
        <v>837211.57</v>
      </c>
      <c r="G19" s="9">
        <v>832364.46</v>
      </c>
      <c r="H19" s="9">
        <v>790746.24</v>
      </c>
      <c r="I19" s="9">
        <v>798223.25</v>
      </c>
      <c r="J19" s="9">
        <v>832364.54</v>
      </c>
      <c r="K19" s="9">
        <v>875353.09</v>
      </c>
      <c r="L19" s="47"/>
      <c r="M19" s="47"/>
      <c r="N19" s="47"/>
      <c r="O19" s="47"/>
      <c r="P19" s="47"/>
      <c r="Q19" s="7">
        <f>+C19/B19*100</f>
        <v>101.46233431209299</v>
      </c>
      <c r="R19" s="8">
        <f>+D19/C19*100</f>
        <v>92.428622634041261</v>
      </c>
      <c r="S19" s="8">
        <f>+E19/D19*100</f>
        <v>95.412687091643832</v>
      </c>
      <c r="T19" s="9">
        <f>+F19/E19*100</f>
        <v>98.560596070048248</v>
      </c>
      <c r="U19" s="9">
        <f>+G19/F19*100</f>
        <v>99.421041207063112</v>
      </c>
      <c r="V19" s="9">
        <f>H19/G19*100</f>
        <v>95.000000360419051</v>
      </c>
      <c r="W19" s="9">
        <f>I19/H19*100</f>
        <v>100.94556377530166</v>
      </c>
      <c r="X19" s="9">
        <f>J19/I19*100</f>
        <v>104.27716055627296</v>
      </c>
      <c r="Y19" s="9">
        <f>K19/J19*100</f>
        <v>105.16463015111141</v>
      </c>
      <c r="Z19" s="47"/>
      <c r="AA19" s="47" t="e">
        <f>M19/L19*100</f>
        <v>#DIV/0!</v>
      </c>
      <c r="AB19" s="47" t="e">
        <f t="shared" si="1"/>
        <v>#DIV/0!</v>
      </c>
      <c r="AC19" s="47"/>
    </row>
    <row r="20" spans="1:29" ht="22.5" customHeight="1" x14ac:dyDescent="0.3">
      <c r="A20" s="23" t="s">
        <v>31</v>
      </c>
      <c r="B20" s="24">
        <v>723639.82</v>
      </c>
      <c r="C20" s="7">
        <v>722560.89</v>
      </c>
      <c r="D20" s="9">
        <v>667853.07999999996</v>
      </c>
      <c r="E20" s="9">
        <v>637216.56999999995</v>
      </c>
      <c r="F20" s="24">
        <v>628044.44999999995</v>
      </c>
      <c r="G20" s="9">
        <v>624408.34</v>
      </c>
      <c r="H20" s="9">
        <v>593187.92000000004</v>
      </c>
      <c r="I20" s="9">
        <v>597613.43999999994</v>
      </c>
      <c r="J20" s="9">
        <v>622612.69999999995</v>
      </c>
      <c r="K20" s="9">
        <v>619320.38</v>
      </c>
      <c r="L20" s="46">
        <v>1842178.1</v>
      </c>
      <c r="M20" s="46">
        <v>1944275.2</v>
      </c>
      <c r="N20" s="46">
        <v>2081001.97</v>
      </c>
      <c r="O20" s="46"/>
      <c r="P20" s="46"/>
      <c r="Q20" s="7">
        <f>+C20/B20*100</f>
        <v>99.850902345313173</v>
      </c>
      <c r="R20" s="8">
        <f>+D20/C20*100</f>
        <v>92.428622866648652</v>
      </c>
      <c r="S20" s="8">
        <f>+E20/D20*100</f>
        <v>95.412687173652017</v>
      </c>
      <c r="T20" s="9">
        <f>+F20/E20*100</f>
        <v>98.560596125113321</v>
      </c>
      <c r="U20" s="9">
        <f>+G20/F20*100</f>
        <v>99.421042571111002</v>
      </c>
      <c r="V20" s="9">
        <f>H20/G20*100</f>
        <v>94.999999519545185</v>
      </c>
      <c r="W20" s="9">
        <f>I20/H20*100</f>
        <v>100.74605699994699</v>
      </c>
      <c r="X20" s="9">
        <f>J20/I20*100</f>
        <v>104.18318235948642</v>
      </c>
      <c r="Y20" s="9">
        <f>K20/J20*100</f>
        <v>99.471208987545552</v>
      </c>
      <c r="Z20" s="46">
        <f>L20/(K20+K21+K22)*100</f>
        <v>105.24678965909375</v>
      </c>
      <c r="AA20" s="49">
        <f>M20/L20*100</f>
        <v>105.54219486161516</v>
      </c>
      <c r="AB20" s="49">
        <f t="shared" si="1"/>
        <v>107.03227454631936</v>
      </c>
      <c r="AC20" s="49"/>
    </row>
    <row r="21" spans="1:29" ht="22.5" customHeight="1" x14ac:dyDescent="0.3">
      <c r="A21" s="23" t="s">
        <v>29</v>
      </c>
      <c r="B21" s="24">
        <v>369886.46</v>
      </c>
      <c r="C21" s="7">
        <v>369334.97</v>
      </c>
      <c r="D21" s="9">
        <v>341371.23</v>
      </c>
      <c r="E21" s="9">
        <v>325711.46000000002</v>
      </c>
      <c r="F21" s="24">
        <v>321023.15000000002</v>
      </c>
      <c r="G21" s="9">
        <v>319164.56</v>
      </c>
      <c r="H21" s="9">
        <v>303206.33</v>
      </c>
      <c r="I21" s="9">
        <v>305338.38</v>
      </c>
      <c r="J21" s="9">
        <v>318049.40000000002</v>
      </c>
      <c r="K21" s="9">
        <v>318601.14</v>
      </c>
      <c r="L21" s="48"/>
      <c r="M21" s="48"/>
      <c r="N21" s="48"/>
      <c r="O21" s="48"/>
      <c r="P21" s="48"/>
      <c r="Q21" s="7">
        <f>+C21/B21*100</f>
        <v>99.850902895985953</v>
      </c>
      <c r="R21" s="8">
        <f>+D21/C21*100</f>
        <v>92.428623804564197</v>
      </c>
      <c r="S21" s="8">
        <f>+E21/D21*100</f>
        <v>95.412686066133929</v>
      </c>
      <c r="T21" s="9">
        <f>+F21/E21*100</f>
        <v>98.560594091469795</v>
      </c>
      <c r="U21" s="9">
        <f>+G21/F21*100</f>
        <v>99.421041753530844</v>
      </c>
      <c r="V21" s="9">
        <f>H21/G21*100</f>
        <v>94.99999937336402</v>
      </c>
      <c r="W21" s="9">
        <f>I21/H21*100</f>
        <v>100.7031680374219</v>
      </c>
      <c r="X21" s="9">
        <f>J21/I21*100</f>
        <v>104.16292901010348</v>
      </c>
      <c r="Y21" s="9">
        <f>K21/J21*100</f>
        <v>100.17347619583623</v>
      </c>
      <c r="Z21" s="48"/>
      <c r="AA21" s="50" t="e">
        <f>M21/L21*100</f>
        <v>#DIV/0!</v>
      </c>
      <c r="AB21" s="50" t="e">
        <f t="shared" si="1"/>
        <v>#DIV/0!</v>
      </c>
      <c r="AC21" s="50"/>
    </row>
    <row r="22" spans="1:29" ht="22.5" customHeight="1" x14ac:dyDescent="0.3">
      <c r="A22" s="23" t="s">
        <v>32</v>
      </c>
      <c r="B22" s="24">
        <v>620796.49</v>
      </c>
      <c r="C22" s="7">
        <v>715481.59999999998</v>
      </c>
      <c r="D22" s="9">
        <v>661309.79</v>
      </c>
      <c r="E22" s="9">
        <v>630973.43999999994</v>
      </c>
      <c r="F22" s="24">
        <v>621891.18000000005</v>
      </c>
      <c r="G22" s="9">
        <v>618290.68999999994</v>
      </c>
      <c r="H22" s="9">
        <v>706119.47</v>
      </c>
      <c r="I22" s="9">
        <v>719842.35</v>
      </c>
      <c r="J22" s="9">
        <v>755889.77</v>
      </c>
      <c r="K22" s="9">
        <v>812419.85</v>
      </c>
      <c r="L22" s="47"/>
      <c r="M22" s="47"/>
      <c r="N22" s="47"/>
      <c r="O22" s="47"/>
      <c r="P22" s="47"/>
      <c r="Q22" s="7">
        <f>+C22/B22*100</f>
        <v>115.25219802708612</v>
      </c>
      <c r="R22" s="8">
        <f>+D22/C22*100</f>
        <v>92.428622902391908</v>
      </c>
      <c r="S22" s="8">
        <f>+E22/D22*100</f>
        <v>95.412686995001224</v>
      </c>
      <c r="T22" s="9">
        <f>+F22/E22*100</f>
        <v>98.560595514131322</v>
      </c>
      <c r="U22" s="9">
        <f>+G22/F22*100</f>
        <v>99.421041797055224</v>
      </c>
      <c r="V22" s="9">
        <f>H22/G22*100</f>
        <v>114.20509501768497</v>
      </c>
      <c r="W22" s="9">
        <f>I22/H22*100</f>
        <v>101.94342184049961</v>
      </c>
      <c r="X22" s="9">
        <f>J22/I22*100</f>
        <v>105.00768258494378</v>
      </c>
      <c r="Y22" s="9">
        <f>K22/J22*100</f>
        <v>107.47861424292063</v>
      </c>
      <c r="Z22" s="47"/>
      <c r="AA22" s="51" t="e">
        <f>M22/L22*100</f>
        <v>#DIV/0!</v>
      </c>
      <c r="AB22" s="51" t="e">
        <f t="shared" si="1"/>
        <v>#DIV/0!</v>
      </c>
      <c r="AC22" s="51"/>
    </row>
    <row r="23" spans="1:29" s="44" customFormat="1" ht="22.2" customHeight="1" x14ac:dyDescent="0.3">
      <c r="A23" s="23" t="s">
        <v>48</v>
      </c>
      <c r="B23" s="61"/>
      <c r="C23" s="54"/>
      <c r="D23" s="56"/>
      <c r="E23" s="56"/>
      <c r="F23" s="61"/>
      <c r="G23" s="56"/>
      <c r="H23" s="56"/>
      <c r="I23" s="56"/>
      <c r="J23" s="56"/>
      <c r="K23" s="56"/>
      <c r="L23" s="42"/>
      <c r="M23" s="42"/>
      <c r="N23" s="42">
        <v>45547.78</v>
      </c>
      <c r="O23" s="42">
        <f>97277.07+220401.63</f>
        <v>317678.7</v>
      </c>
      <c r="P23" s="42"/>
      <c r="Q23" s="54"/>
      <c r="R23" s="55"/>
      <c r="S23" s="55"/>
      <c r="T23" s="56"/>
      <c r="U23" s="56"/>
      <c r="V23" s="56"/>
      <c r="W23" s="56"/>
      <c r="X23" s="56"/>
      <c r="Y23" s="56"/>
      <c r="Z23" s="42"/>
      <c r="AA23" s="43"/>
      <c r="AB23" s="43"/>
      <c r="AC23" s="43"/>
    </row>
    <row r="24" spans="1:29" s="44" customFormat="1" ht="22.5" customHeight="1" x14ac:dyDescent="0.3">
      <c r="A24" s="62" t="s">
        <v>49</v>
      </c>
      <c r="B24" s="61"/>
      <c r="C24" s="54"/>
      <c r="D24" s="56"/>
      <c r="E24" s="56"/>
      <c r="F24" s="61"/>
      <c r="G24" s="56"/>
      <c r="H24" s="56"/>
      <c r="I24" s="56"/>
      <c r="J24" s="56"/>
      <c r="K24" s="56"/>
      <c r="L24" s="42"/>
      <c r="M24" s="42"/>
      <c r="N24" s="42">
        <v>9825.9699999999993</v>
      </c>
      <c r="O24" s="42">
        <v>59938.400000000001</v>
      </c>
      <c r="P24" s="42"/>
      <c r="Q24" s="54"/>
      <c r="R24" s="55"/>
      <c r="S24" s="55"/>
      <c r="T24" s="56"/>
      <c r="U24" s="56"/>
      <c r="V24" s="56"/>
      <c r="W24" s="56"/>
      <c r="X24" s="56"/>
      <c r="Y24" s="56"/>
      <c r="Z24" s="42"/>
      <c r="AA24" s="43"/>
      <c r="AB24" s="43"/>
      <c r="AC24" s="43"/>
    </row>
    <row r="25" spans="1:29" s="44" customFormat="1" ht="22.5" customHeight="1" x14ac:dyDescent="0.3">
      <c r="A25" s="60" t="s">
        <v>50</v>
      </c>
      <c r="B25" s="61"/>
      <c r="C25" s="54"/>
      <c r="D25" s="56"/>
      <c r="E25" s="56"/>
      <c r="F25" s="61"/>
      <c r="G25" s="56"/>
      <c r="H25" s="56"/>
      <c r="I25" s="56"/>
      <c r="J25" s="56"/>
      <c r="K25" s="56"/>
      <c r="L25" s="42"/>
      <c r="M25" s="42"/>
      <c r="N25" s="42">
        <v>4912.9799999999996</v>
      </c>
      <c r="O25" s="42">
        <v>34390.879999999997</v>
      </c>
      <c r="P25" s="42"/>
      <c r="Q25" s="54"/>
      <c r="R25" s="55"/>
      <c r="S25" s="55"/>
      <c r="T25" s="56"/>
      <c r="U25" s="56"/>
      <c r="V25" s="56"/>
      <c r="W25" s="56"/>
      <c r="X25" s="56"/>
      <c r="Y25" s="56"/>
      <c r="Z25" s="42"/>
      <c r="AA25" s="43"/>
      <c r="AB25" s="43"/>
      <c r="AC25" s="43"/>
    </row>
    <row r="26" spans="1:29" s="44" customFormat="1" ht="22.5" customHeight="1" x14ac:dyDescent="0.3">
      <c r="A26" s="60" t="s">
        <v>51</v>
      </c>
      <c r="B26" s="61"/>
      <c r="C26" s="54"/>
      <c r="D26" s="56"/>
      <c r="E26" s="56"/>
      <c r="F26" s="61"/>
      <c r="G26" s="56"/>
      <c r="H26" s="56"/>
      <c r="I26" s="56"/>
      <c r="J26" s="56"/>
      <c r="K26" s="56"/>
      <c r="L26" s="42"/>
      <c r="M26" s="42"/>
      <c r="N26" s="42">
        <v>9479.64</v>
      </c>
      <c r="O26" s="42">
        <v>66357.48</v>
      </c>
      <c r="P26" s="42"/>
      <c r="Q26" s="54"/>
      <c r="R26" s="55"/>
      <c r="S26" s="55"/>
      <c r="T26" s="56"/>
      <c r="U26" s="56"/>
      <c r="V26" s="56"/>
      <c r="W26" s="56"/>
      <c r="X26" s="56"/>
      <c r="Y26" s="56"/>
      <c r="Z26" s="42"/>
      <c r="AA26" s="43"/>
      <c r="AB26" s="43"/>
      <c r="AC26" s="43"/>
    </row>
    <row r="27" spans="1:29" s="44" customFormat="1" ht="15.6" customHeight="1" x14ac:dyDescent="0.3">
      <c r="A27" s="60" t="s">
        <v>54</v>
      </c>
      <c r="B27" s="61"/>
      <c r="C27" s="54"/>
      <c r="D27" s="56"/>
      <c r="E27" s="56"/>
      <c r="F27" s="61"/>
      <c r="G27" s="56"/>
      <c r="H27" s="56"/>
      <c r="I27" s="56"/>
      <c r="J27" s="56"/>
      <c r="K27" s="56"/>
      <c r="L27" s="42"/>
      <c r="M27" s="42"/>
      <c r="N27" s="42">
        <v>30808.83</v>
      </c>
      <c r="O27" s="42">
        <v>210921.99</v>
      </c>
      <c r="P27" s="42"/>
      <c r="Q27" s="54"/>
      <c r="R27" s="55"/>
      <c r="S27" s="55"/>
      <c r="T27" s="56"/>
      <c r="U27" s="56"/>
      <c r="V27" s="56"/>
      <c r="W27" s="56"/>
      <c r="X27" s="56"/>
      <c r="Y27" s="56"/>
      <c r="Z27" s="42"/>
      <c r="AA27" s="43"/>
      <c r="AB27" s="43"/>
      <c r="AC27" s="43"/>
    </row>
    <row r="28" spans="1:29" s="44" customFormat="1" ht="15.6" customHeight="1" x14ac:dyDescent="0.3">
      <c r="A28" s="60" t="s">
        <v>55</v>
      </c>
      <c r="B28" s="61"/>
      <c r="C28" s="54"/>
      <c r="D28" s="56"/>
      <c r="E28" s="56"/>
      <c r="F28" s="61"/>
      <c r="G28" s="56"/>
      <c r="H28" s="56"/>
      <c r="I28" s="56"/>
      <c r="J28" s="56"/>
      <c r="K28" s="56"/>
      <c r="L28" s="42"/>
      <c r="M28" s="42"/>
      <c r="N28" s="42"/>
      <c r="O28" s="42">
        <v>15799.4</v>
      </c>
      <c r="P28" s="42"/>
      <c r="Q28" s="54"/>
      <c r="R28" s="55"/>
      <c r="S28" s="55"/>
      <c r="T28" s="56"/>
      <c r="U28" s="56"/>
      <c r="V28" s="56"/>
      <c r="W28" s="56"/>
      <c r="X28" s="56"/>
      <c r="Y28" s="56"/>
      <c r="Z28" s="42"/>
      <c r="AA28" s="43"/>
      <c r="AB28" s="43"/>
      <c r="AC28" s="43"/>
    </row>
    <row r="29" spans="1:29" s="69" customFormat="1" ht="16.2" customHeight="1" thickBot="1" x14ac:dyDescent="0.35">
      <c r="A29" s="25" t="s">
        <v>52</v>
      </c>
      <c r="B29" s="26"/>
      <c r="C29" s="10"/>
      <c r="D29" s="12"/>
      <c r="E29" s="12"/>
      <c r="F29" s="26"/>
      <c r="G29" s="12"/>
      <c r="H29" s="12"/>
      <c r="I29" s="12"/>
      <c r="J29" s="12"/>
      <c r="K29" s="12"/>
      <c r="L29" s="67"/>
      <c r="M29" s="67"/>
      <c r="N29" s="67">
        <v>11849.55</v>
      </c>
      <c r="O29" s="67">
        <v>87686.67</v>
      </c>
      <c r="P29" s="67"/>
      <c r="Q29" s="10"/>
      <c r="R29" s="11"/>
      <c r="S29" s="11"/>
      <c r="T29" s="12"/>
      <c r="U29" s="12"/>
      <c r="V29" s="12"/>
      <c r="W29" s="12"/>
      <c r="X29" s="12"/>
      <c r="Y29" s="12"/>
      <c r="Z29" s="67"/>
      <c r="AA29" s="68"/>
      <c r="AB29" s="68"/>
      <c r="AC29" s="68"/>
    </row>
    <row r="30" spans="1:29" ht="14.4" thickTop="1" thickBot="1" x14ac:dyDescent="0.35">
      <c r="A30" s="13" t="s">
        <v>23</v>
      </c>
      <c r="B30" s="65">
        <f>SUM(B10:B29)</f>
        <v>10397807.000000002</v>
      </c>
      <c r="C30" s="35">
        <f>SUM(C10:C29)</f>
        <v>10747969.25</v>
      </c>
      <c r="D30" s="14">
        <f>SUM(D10:D29)</f>
        <v>9934199.9499999993</v>
      </c>
      <c r="E30" s="14">
        <f>SUM(E10:E29)</f>
        <v>9478487.0700000003</v>
      </c>
      <c r="F30" s="14">
        <f>SUM(F10:F29)</f>
        <v>9342053.3000000007</v>
      </c>
      <c r="G30" s="66">
        <f>SUM(G10:G29)</f>
        <v>9287966.709999999</v>
      </c>
      <c r="H30" s="66">
        <f>SUM(H10:H29)</f>
        <v>9328917.1400000006</v>
      </c>
      <c r="I30" s="66">
        <f>SUM(I10:I29)</f>
        <v>9643866.959999999</v>
      </c>
      <c r="J30" s="66">
        <f>SUM(J10:J29)</f>
        <v>10158646.829999996</v>
      </c>
      <c r="K30" s="66">
        <f>SUM(K10:K29)</f>
        <v>10753284.160000002</v>
      </c>
      <c r="L30" s="66">
        <f>SUM(L10:L29)</f>
        <v>11548278.949999999</v>
      </c>
      <c r="M30" s="66">
        <f>SUM(M10:M29)</f>
        <v>12490410.529999999</v>
      </c>
      <c r="N30" s="66">
        <f>SUM(N10:N29)</f>
        <v>13770724.180000003</v>
      </c>
      <c r="O30" s="66">
        <f>SUM(O10:O29)</f>
        <v>792773.52</v>
      </c>
      <c r="P30" s="66"/>
      <c r="Q30" s="15">
        <f>+C30/B30*100</f>
        <v>103.36765483337014</v>
      </c>
      <c r="R30" s="17">
        <f>+D30/C30*100</f>
        <v>92.428622737267318</v>
      </c>
      <c r="S30" s="17">
        <f>+E30/D30*100</f>
        <v>95.412686655255015</v>
      </c>
      <c r="T30" s="16">
        <f>+F30/E30*100</f>
        <v>98.560595493854493</v>
      </c>
      <c r="U30" s="16">
        <f>+G30/F30*100</f>
        <v>99.421041731800003</v>
      </c>
      <c r="V30" s="16">
        <f>H30/G30*100</f>
        <v>100.44089768276099</v>
      </c>
      <c r="W30" s="16">
        <f>I30/H30*100</f>
        <v>103.37605978564837</v>
      </c>
      <c r="X30" s="16">
        <f>J30/I30*100</f>
        <v>105.33789891684691</v>
      </c>
      <c r="Y30" s="16">
        <f>K30/J30*100</f>
        <v>105.8535092316031</v>
      </c>
      <c r="Z30" s="16">
        <f>L30/K30*100</f>
        <v>107.39304177376074</v>
      </c>
      <c r="AA30" s="16">
        <f>M30/L30*100</f>
        <v>108.15819901891095</v>
      </c>
      <c r="AB30" s="16">
        <f>N30/M30*100</f>
        <v>110.25037285143584</v>
      </c>
      <c r="AC30" s="16">
        <f>O30/N30*100</f>
        <v>5.7569486516285728</v>
      </c>
    </row>
    <row r="31" spans="1:29" ht="21.75" customHeight="1" thickTop="1" thickBot="1" x14ac:dyDescent="0.35">
      <c r="A31" s="27" t="s">
        <v>22</v>
      </c>
      <c r="B31" s="28">
        <f>SUM(B9:B29)</f>
        <v>251405021.6100001</v>
      </c>
      <c r="C31" s="29">
        <f>SUM(C9:C29)</f>
        <v>259543669.52999988</v>
      </c>
      <c r="D31" s="30">
        <f>SUM(D9:D29)</f>
        <v>239892639.00000003</v>
      </c>
      <c r="E31" s="30">
        <f>SUM(E9:E29)</f>
        <v>235065893.26000002</v>
      </c>
      <c r="F31" s="31">
        <f>SUM(F9:F29)</f>
        <v>231859295.85999998</v>
      </c>
      <c r="G31" s="30">
        <f>SUM(G9:G29)</f>
        <v>230670939.58000004</v>
      </c>
      <c r="H31" s="30">
        <f>SUM(H9:H29)</f>
        <v>244384571.99999997</v>
      </c>
      <c r="I31" s="30">
        <f>SUM(I9:I29)</f>
        <v>250494185.97999999</v>
      </c>
      <c r="J31" s="30">
        <f>SUM(J9:J29)</f>
        <v>263018894.98999998</v>
      </c>
      <c r="K31" s="30">
        <f>SUM(K9:K29)</f>
        <v>282762894.31999993</v>
      </c>
      <c r="L31" s="30">
        <f>SUM(L9:L29)</f>
        <v>301762894.00000006</v>
      </c>
      <c r="M31" s="30">
        <f>SUM(M9:M29)</f>
        <v>320769522.99999994</v>
      </c>
      <c r="N31" s="30">
        <f>SUM(N9:N29)</f>
        <v>346674662.71000004</v>
      </c>
      <c r="O31" s="30">
        <f>SUM(O9:O29)</f>
        <v>1086642.3600000001</v>
      </c>
      <c r="P31" s="30"/>
      <c r="Q31" s="31">
        <f>+C31/B31*100</f>
        <v>103.23726545630625</v>
      </c>
      <c r="R31" s="31">
        <f>+D31/C31*100</f>
        <v>92.428622680111843</v>
      </c>
      <c r="S31" s="31">
        <f>+E31/D31*100</f>
        <v>97.987955878879632</v>
      </c>
      <c r="T31" s="31">
        <f>+F31/E31*100</f>
        <v>98.635872965010151</v>
      </c>
      <c r="U31" s="31">
        <f>+G31/F31*100</f>
        <v>99.487466622551338</v>
      </c>
      <c r="V31" s="31">
        <f>H31/G31*100</f>
        <v>105.94510623876998</v>
      </c>
      <c r="W31" s="30">
        <f>I31/H31*100</f>
        <v>102.49999986905884</v>
      </c>
      <c r="X31" s="30">
        <f>J31/I31*100</f>
        <v>104.99999988462805</v>
      </c>
      <c r="Y31" s="30">
        <f>K31/J31*100</f>
        <v>107.50668476907357</v>
      </c>
      <c r="Z31" s="30">
        <f>L31/K31*100</f>
        <v>106.71941052438727</v>
      </c>
      <c r="AA31" s="30">
        <f>M31/L31*100</f>
        <v>106.29853085913203</v>
      </c>
      <c r="AB31" s="30">
        <f>N31/M31*100</f>
        <v>108.07593547782284</v>
      </c>
      <c r="AC31" s="30">
        <f>O31/N31*100</f>
        <v>0.31344729710143171</v>
      </c>
    </row>
    <row r="32" spans="1:29" ht="13.8" thickTop="1" x14ac:dyDescent="0.3">
      <c r="A32" s="32" t="s">
        <v>59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1:34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</row>
    <row r="34" spans="1:34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</row>
    <row r="35" spans="1:34" x14ac:dyDescent="0.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34" x14ac:dyDescent="0.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1:34" x14ac:dyDescent="0.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spans="1:34" x14ac:dyDescent="0.3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34" x14ac:dyDescent="0.3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34" x14ac:dyDescent="0.3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34" x14ac:dyDescent="0.3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W41" s="44"/>
      <c r="Z41" s="38"/>
      <c r="AA41" s="38"/>
      <c r="AB41" s="38"/>
      <c r="AC41" s="38"/>
      <c r="AD41" s="38"/>
      <c r="AE41" s="38"/>
      <c r="AF41" s="38"/>
      <c r="AG41" s="45"/>
      <c r="AH41" s="45"/>
    </row>
    <row r="42" spans="1:34" x14ac:dyDescent="0.3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W42" s="40" t="s">
        <v>18</v>
      </c>
      <c r="Z42" s="38"/>
      <c r="AA42" s="38"/>
      <c r="AB42" s="38"/>
      <c r="AC42" s="38"/>
      <c r="AD42" s="39" t="s">
        <v>36</v>
      </c>
      <c r="AE42" s="39" t="s">
        <v>38</v>
      </c>
      <c r="AF42" s="38" t="s">
        <v>43</v>
      </c>
      <c r="AG42" s="45"/>
      <c r="AH42" s="45"/>
    </row>
    <row r="43" spans="1:34" x14ac:dyDescent="0.3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W43" s="40" t="s">
        <v>44</v>
      </c>
      <c r="Z43" s="38"/>
      <c r="AA43" s="38"/>
      <c r="AB43" s="38"/>
      <c r="AC43" s="38"/>
      <c r="AD43" s="38">
        <v>2446806.64</v>
      </c>
      <c r="AE43" s="38">
        <v>2786451.4</v>
      </c>
      <c r="AF43" s="38">
        <v>3231935.64</v>
      </c>
      <c r="AG43" s="45"/>
      <c r="AH43" s="45"/>
    </row>
    <row r="44" spans="1:34" x14ac:dyDescent="0.3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W44" s="40" t="s">
        <v>30</v>
      </c>
      <c r="Z44" s="44"/>
      <c r="AA44" s="38"/>
      <c r="AB44" s="38"/>
      <c r="AC44" s="38"/>
      <c r="AD44" s="38">
        <v>924186.67</v>
      </c>
      <c r="AE44" s="38">
        <v>973646.68</v>
      </c>
      <c r="AF44" s="38">
        <v>1015641.25</v>
      </c>
      <c r="AG44" s="45"/>
      <c r="AH44" s="45"/>
    </row>
    <row r="45" spans="1:34" x14ac:dyDescent="0.3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W45" s="40" t="s">
        <v>19</v>
      </c>
      <c r="Z45" s="44"/>
      <c r="AA45" s="38"/>
      <c r="AB45" s="38"/>
      <c r="AC45" s="38"/>
      <c r="AD45" s="38">
        <v>380754.33</v>
      </c>
      <c r="AE45" s="38">
        <v>404298.43</v>
      </c>
      <c r="AF45" s="38">
        <v>447848.44</v>
      </c>
      <c r="AG45" s="45"/>
      <c r="AH45" s="45"/>
    </row>
    <row r="46" spans="1:34" x14ac:dyDescent="0.3">
      <c r="W46" s="40" t="s">
        <v>47</v>
      </c>
      <c r="Z46" s="44"/>
      <c r="AA46" s="38"/>
      <c r="AB46" s="38"/>
      <c r="AC46" s="38"/>
      <c r="AD46" s="38">
        <v>469396.19</v>
      </c>
      <c r="AE46" s="38">
        <v>501130.62</v>
      </c>
      <c r="AF46" s="38">
        <v>528748.68999999994</v>
      </c>
      <c r="AG46" s="45"/>
      <c r="AH46" s="45"/>
    </row>
    <row r="47" spans="1:34" x14ac:dyDescent="0.3">
      <c r="W47" s="40" t="s">
        <v>33</v>
      </c>
      <c r="Z47" s="44"/>
      <c r="AA47" s="38"/>
      <c r="AB47" s="38"/>
      <c r="AC47" s="38"/>
      <c r="AD47" s="38">
        <v>803569.74</v>
      </c>
      <c r="AE47" s="38">
        <v>852886.91</v>
      </c>
      <c r="AF47" s="38">
        <v>893416.49</v>
      </c>
      <c r="AG47" s="45"/>
      <c r="AH47" s="45"/>
    </row>
    <row r="48" spans="1:34" x14ac:dyDescent="0.3">
      <c r="W48" s="40" t="s">
        <v>21</v>
      </c>
      <c r="Z48" s="44"/>
      <c r="AA48" s="38"/>
      <c r="AB48" s="38"/>
      <c r="AC48" s="38"/>
      <c r="AD48" s="38">
        <v>414809.46</v>
      </c>
      <c r="AE48" s="38">
        <v>437897.46</v>
      </c>
      <c r="AF48" s="38">
        <v>485596.81</v>
      </c>
      <c r="AG48" s="45"/>
      <c r="AH48" s="45"/>
    </row>
    <row r="49" spans="23:34" x14ac:dyDescent="0.3">
      <c r="W49" s="40" t="s">
        <v>20</v>
      </c>
      <c r="Z49" s="44"/>
      <c r="AA49" s="38"/>
      <c r="AB49" s="38"/>
      <c r="AC49" s="38"/>
      <c r="AD49" s="38">
        <v>1045208.16</v>
      </c>
      <c r="AE49" s="38">
        <v>1104407.17</v>
      </c>
      <c r="AF49" s="38">
        <v>1155518.8799999999</v>
      </c>
      <c r="AG49" s="45"/>
      <c r="AH49" s="45"/>
    </row>
    <row r="50" spans="23:34" x14ac:dyDescent="0.3">
      <c r="W50" s="40" t="s">
        <v>58</v>
      </c>
      <c r="Z50" s="44"/>
      <c r="AA50" s="38"/>
      <c r="AB50" s="38"/>
      <c r="AC50" s="38"/>
      <c r="AD50" s="41">
        <f>+K18+K19</f>
        <v>1977777.7199999997</v>
      </c>
      <c r="AE50" s="38">
        <v>2073243.91</v>
      </c>
      <c r="AF50" s="38">
        <v>2152190.17</v>
      </c>
      <c r="AG50" s="45"/>
      <c r="AH50" s="45"/>
    </row>
    <row r="51" spans="23:34" x14ac:dyDescent="0.3">
      <c r="W51" s="45"/>
      <c r="Z51" s="44"/>
      <c r="AA51" s="38"/>
      <c r="AB51" s="38"/>
      <c r="AC51" s="38"/>
      <c r="AD51" s="41">
        <f>+K20+K21+K22</f>
        <v>1750341.37</v>
      </c>
      <c r="AE51" s="38">
        <v>1842178.1</v>
      </c>
      <c r="AF51" s="38">
        <v>1944275.2</v>
      </c>
      <c r="AG51" s="45"/>
      <c r="AH51" s="45"/>
    </row>
    <row r="52" spans="23:34" x14ac:dyDescent="0.3">
      <c r="W52" s="40" t="s">
        <v>39</v>
      </c>
      <c r="Z52" s="44"/>
      <c r="AA52" s="38"/>
      <c r="AB52" s="38"/>
      <c r="AC52" s="38"/>
      <c r="AD52" s="38">
        <v>540433.88</v>
      </c>
      <c r="AE52" s="38">
        <v>572138.27</v>
      </c>
      <c r="AF52" s="38">
        <v>635238.96</v>
      </c>
      <c r="AG52" s="45"/>
      <c r="AH52" s="45"/>
    </row>
    <row r="53" spans="23:34" x14ac:dyDescent="0.3">
      <c r="W53" s="38"/>
      <c r="Z53" s="44"/>
      <c r="AA53" s="38"/>
      <c r="AB53" s="38"/>
      <c r="AC53" s="38"/>
      <c r="AD53" s="38"/>
      <c r="AE53" s="38"/>
      <c r="AF53" s="38"/>
      <c r="AG53" s="45"/>
      <c r="AH53" s="45"/>
    </row>
    <row r="54" spans="23:34" x14ac:dyDescent="0.3">
      <c r="Z54" s="44"/>
      <c r="AA54" s="38"/>
      <c r="AB54" s="38"/>
      <c r="AC54" s="38"/>
      <c r="AD54" s="38"/>
      <c r="AE54" s="38"/>
      <c r="AF54" s="38"/>
      <c r="AG54" s="45"/>
    </row>
    <row r="55" spans="23:34" x14ac:dyDescent="0.3">
      <c r="Z55" s="44"/>
      <c r="AA55" s="44"/>
      <c r="AB55" s="44"/>
      <c r="AC55" s="44"/>
      <c r="AD55" s="44"/>
      <c r="AE55" s="44"/>
    </row>
  </sheetData>
  <sortState xmlns:xlrd2="http://schemas.microsoft.com/office/spreadsheetml/2017/richdata2" ref="A11:WWE29">
    <sortCondition ref="A11:A29"/>
  </sortState>
  <mergeCells count="20">
    <mergeCell ref="AB18:AB19"/>
    <mergeCell ref="AB20:AB22"/>
    <mergeCell ref="AC18:AC19"/>
    <mergeCell ref="AC20:AC22"/>
    <mergeCell ref="AA18:AA19"/>
    <mergeCell ref="Z20:Z22"/>
    <mergeCell ref="AA20:AA22"/>
    <mergeCell ref="A1:T1"/>
    <mergeCell ref="A2:C2"/>
    <mergeCell ref="L18:L19"/>
    <mergeCell ref="L20:L22"/>
    <mergeCell ref="Z18:Z19"/>
    <mergeCell ref="M18:M19"/>
    <mergeCell ref="M20:M22"/>
    <mergeCell ref="N18:N19"/>
    <mergeCell ref="N20:N22"/>
    <mergeCell ref="O18:O19"/>
    <mergeCell ref="P18:P19"/>
    <mergeCell ref="O20:O22"/>
    <mergeCell ref="P20:P22"/>
  </mergeCells>
  <pageMargins left="0.26" right="0.24" top="0.42" bottom="0.15748031496062992" header="0" footer="0"/>
  <pageSetup paperSize="9" scale="58" orientation="landscape" horizontalDpi="300" verticalDpi="300" r:id="rId1"/>
  <headerFooter alignWithMargins="0"/>
  <colBreaks count="1" manualBreakCount="1">
    <brk id="29" max="6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Dejavnost 2010-2023</vt:lpstr>
      <vt:lpstr>'Dejavnost 2010-2023'!Področje_tiskanja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Očko</dc:creator>
  <cp:lastModifiedBy>Marina Očko</cp:lastModifiedBy>
  <cp:lastPrinted>2019-09-11T07:25:25Z</cp:lastPrinted>
  <dcterms:created xsi:type="dcterms:W3CDTF">2016-05-24T09:48:06Z</dcterms:created>
  <dcterms:modified xsi:type="dcterms:W3CDTF">2023-04-20T08:02:30Z</dcterms:modified>
</cp:coreProperties>
</file>