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Splošno\Statistika\"/>
    </mc:Choice>
  </mc:AlternateContent>
  <bookViews>
    <workbookView xWindow="0" yWindow="0" windowWidth="25200" windowHeight="11985"/>
  </bookViews>
  <sheets>
    <sheet name="Študent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1" i="1" l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7" i="1"/>
  <c r="AA6" i="1"/>
  <c r="AA5" i="1"/>
  <c r="AA4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7" i="1"/>
  <c r="O6" i="1"/>
  <c r="O5" i="1"/>
  <c r="O4" i="1"/>
  <c r="M22" i="1"/>
  <c r="M8" i="1"/>
  <c r="M23" i="1" l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7" i="1"/>
  <c r="AB6" i="1"/>
  <c r="AB5" i="1"/>
  <c r="AB4" i="1"/>
  <c r="P21" i="1" l="1"/>
  <c r="P20" i="1"/>
  <c r="P19" i="1"/>
  <c r="P18" i="1"/>
  <c r="P17" i="1"/>
  <c r="P16" i="1"/>
  <c r="P15" i="1"/>
  <c r="P14" i="1"/>
  <c r="P13" i="1"/>
  <c r="P12" i="1"/>
  <c r="P11" i="1"/>
  <c r="P10" i="1"/>
  <c r="P9" i="1"/>
  <c r="P7" i="1"/>
  <c r="P6" i="1"/>
  <c r="P5" i="1"/>
  <c r="P4" i="1"/>
  <c r="L22" i="1"/>
  <c r="L8" i="1"/>
  <c r="P8" i="1" l="1"/>
  <c r="O8" i="1"/>
  <c r="AA8" i="1"/>
  <c r="AB8" i="1"/>
  <c r="L23" i="1"/>
  <c r="AA22" i="1"/>
  <c r="O22" i="1"/>
  <c r="Z28" i="1"/>
  <c r="Z27" i="1"/>
  <c r="AC18" i="1"/>
  <c r="AC16" i="1"/>
  <c r="AC21" i="1"/>
  <c r="AC15" i="1"/>
  <c r="AC14" i="1"/>
  <c r="AC13" i="1"/>
  <c r="AC12" i="1"/>
  <c r="AC11" i="1"/>
  <c r="AC10" i="1"/>
  <c r="AC9" i="1"/>
  <c r="AC7" i="1"/>
  <c r="AC6" i="1"/>
  <c r="AC5" i="1"/>
  <c r="AC4" i="1"/>
  <c r="AD4" i="1"/>
  <c r="Q18" i="1"/>
  <c r="Q16" i="1"/>
  <c r="Q21" i="1"/>
  <c r="Q15" i="1"/>
  <c r="Q14" i="1"/>
  <c r="Q13" i="1"/>
  <c r="Q12" i="1"/>
  <c r="Q11" i="1"/>
  <c r="Q10" i="1"/>
  <c r="Q9" i="1"/>
  <c r="Q7" i="1"/>
  <c r="Q6" i="1"/>
  <c r="Q5" i="1"/>
  <c r="Q4" i="1"/>
  <c r="R4" i="1"/>
  <c r="K22" i="1"/>
  <c r="P22" i="1" s="1"/>
  <c r="K8" i="1"/>
  <c r="AB22" i="1" l="1"/>
  <c r="AB23" i="1"/>
  <c r="O23" i="1"/>
  <c r="AA23" i="1"/>
  <c r="K23" i="1"/>
  <c r="P23" i="1" s="1"/>
  <c r="AE21" i="1"/>
  <c r="AD21" i="1"/>
  <c r="AE20" i="1"/>
  <c r="AD20" i="1"/>
  <c r="AE19" i="1"/>
  <c r="AD19" i="1"/>
  <c r="AE18" i="1"/>
  <c r="AD18" i="1"/>
  <c r="AE17" i="1"/>
  <c r="AD17" i="1"/>
  <c r="AE16" i="1"/>
  <c r="AD16" i="1"/>
  <c r="AE15" i="1"/>
  <c r="AD15" i="1"/>
  <c r="AE14" i="1"/>
  <c r="AD14" i="1"/>
  <c r="AE13" i="1"/>
  <c r="AD13" i="1"/>
  <c r="AE12" i="1"/>
  <c r="AD12" i="1"/>
  <c r="AE11" i="1"/>
  <c r="AD11" i="1"/>
  <c r="AE10" i="1"/>
  <c r="AD10" i="1"/>
  <c r="AE9" i="1"/>
  <c r="AD9" i="1"/>
  <c r="AE7" i="1"/>
  <c r="AD7" i="1"/>
  <c r="AE6" i="1"/>
  <c r="AD6" i="1"/>
  <c r="AE5" i="1"/>
  <c r="AD5" i="1"/>
  <c r="AE4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7" i="1"/>
  <c r="R6" i="1"/>
  <c r="R5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7" i="1"/>
  <c r="S6" i="1"/>
  <c r="S5" i="1"/>
  <c r="S4" i="1"/>
  <c r="T4" i="1"/>
  <c r="J22" i="1"/>
  <c r="J8" i="1"/>
  <c r="Q8" i="1" s="1"/>
  <c r="AC8" i="1" l="1"/>
  <c r="Q22" i="1"/>
  <c r="AC22" i="1"/>
  <c r="J23" i="1"/>
  <c r="AC23" i="1" s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7" i="1"/>
  <c r="AF6" i="1"/>
  <c r="AF5" i="1"/>
  <c r="AF4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7" i="1"/>
  <c r="T6" i="1"/>
  <c r="T5" i="1"/>
  <c r="U4" i="1"/>
  <c r="I22" i="1"/>
  <c r="I8" i="1"/>
  <c r="AD8" i="1" s="1"/>
  <c r="Q23" i="1" l="1"/>
  <c r="R8" i="1"/>
  <c r="R22" i="1"/>
  <c r="AD22" i="1"/>
  <c r="I23" i="1"/>
  <c r="R23" i="1" s="1"/>
  <c r="AG21" i="1"/>
  <c r="AG18" i="1"/>
  <c r="AG11" i="1"/>
  <c r="AG15" i="1"/>
  <c r="AG14" i="1"/>
  <c r="AG13" i="1"/>
  <c r="AG20" i="1"/>
  <c r="AG12" i="1"/>
  <c r="AG19" i="1"/>
  <c r="AG17" i="1"/>
  <c r="AG10" i="1"/>
  <c r="AG16" i="1"/>
  <c r="AG9" i="1"/>
  <c r="AG7" i="1"/>
  <c r="AG6" i="1"/>
  <c r="AG5" i="1"/>
  <c r="AG4" i="1"/>
  <c r="U21" i="1"/>
  <c r="U18" i="1"/>
  <c r="U11" i="1"/>
  <c r="U15" i="1"/>
  <c r="U14" i="1"/>
  <c r="U13" i="1"/>
  <c r="U20" i="1"/>
  <c r="U12" i="1"/>
  <c r="U19" i="1"/>
  <c r="U17" i="1"/>
  <c r="U10" i="1"/>
  <c r="U16" i="1"/>
  <c r="U9" i="1"/>
  <c r="U7" i="1"/>
  <c r="U6" i="1"/>
  <c r="U5" i="1"/>
  <c r="H22" i="1"/>
  <c r="H8" i="1"/>
  <c r="S8" i="1" s="1"/>
  <c r="AE8" i="1" l="1"/>
  <c r="AD23" i="1"/>
  <c r="H23" i="1"/>
  <c r="S23" i="1" s="1"/>
  <c r="AE22" i="1"/>
  <c r="AE23" i="1"/>
  <c r="S22" i="1"/>
  <c r="Y21" i="1"/>
  <c r="X21" i="1"/>
  <c r="W21" i="1"/>
  <c r="V21" i="1"/>
  <c r="Y18" i="1"/>
  <c r="X18" i="1"/>
  <c r="W18" i="1"/>
  <c r="V18" i="1"/>
  <c r="Y11" i="1"/>
  <c r="X11" i="1"/>
  <c r="W11" i="1"/>
  <c r="V11" i="1"/>
  <c r="Y15" i="1"/>
  <c r="X15" i="1"/>
  <c r="W15" i="1"/>
  <c r="V15" i="1"/>
  <c r="Y14" i="1"/>
  <c r="X14" i="1"/>
  <c r="W14" i="1"/>
  <c r="V14" i="1"/>
  <c r="Y13" i="1"/>
  <c r="X13" i="1"/>
  <c r="W13" i="1"/>
  <c r="V13" i="1"/>
  <c r="Y20" i="1"/>
  <c r="X20" i="1"/>
  <c r="W20" i="1"/>
  <c r="V20" i="1"/>
  <c r="Y12" i="1"/>
  <c r="X12" i="1"/>
  <c r="W12" i="1"/>
  <c r="V12" i="1"/>
  <c r="Y19" i="1"/>
  <c r="X19" i="1"/>
  <c r="W19" i="1"/>
  <c r="V19" i="1"/>
  <c r="Y17" i="1"/>
  <c r="X17" i="1"/>
  <c r="W17" i="1"/>
  <c r="V17" i="1"/>
  <c r="Y10" i="1"/>
  <c r="X10" i="1"/>
  <c r="W10" i="1"/>
  <c r="V10" i="1"/>
  <c r="Y16" i="1"/>
  <c r="X16" i="1"/>
  <c r="W16" i="1"/>
  <c r="V16" i="1"/>
  <c r="Y9" i="1"/>
  <c r="X9" i="1"/>
  <c r="W9" i="1"/>
  <c r="V9" i="1"/>
  <c r="Y7" i="1"/>
  <c r="X7" i="1"/>
  <c r="W7" i="1"/>
  <c r="V7" i="1"/>
  <c r="Y6" i="1"/>
  <c r="X6" i="1"/>
  <c r="W6" i="1"/>
  <c r="V6" i="1"/>
  <c r="Y5" i="1"/>
  <c r="X5" i="1"/>
  <c r="W5" i="1"/>
  <c r="V5" i="1"/>
  <c r="Y4" i="1"/>
  <c r="X4" i="1"/>
  <c r="W4" i="1"/>
  <c r="V4" i="1"/>
  <c r="G22" i="1" l="1"/>
  <c r="G8" i="1"/>
  <c r="T8" i="1" l="1"/>
  <c r="AF8" i="1"/>
  <c r="AF22" i="1"/>
  <c r="T22" i="1"/>
  <c r="G23" i="1"/>
  <c r="F22" i="1"/>
  <c r="U22" i="1" s="1"/>
  <c r="E22" i="1"/>
  <c r="D22" i="1"/>
  <c r="C22" i="1"/>
  <c r="B22" i="1"/>
  <c r="AK20" i="1"/>
  <c r="AJ20" i="1"/>
  <c r="AI20" i="1"/>
  <c r="AH20" i="1"/>
  <c r="AK13" i="1"/>
  <c r="AJ13" i="1"/>
  <c r="AI13" i="1"/>
  <c r="AH13" i="1"/>
  <c r="AK21" i="1"/>
  <c r="AJ21" i="1"/>
  <c r="AI21" i="1"/>
  <c r="AH21" i="1"/>
  <c r="AK18" i="1"/>
  <c r="AJ18" i="1"/>
  <c r="AI18" i="1"/>
  <c r="AH18" i="1"/>
  <c r="AK11" i="1"/>
  <c r="AJ11" i="1"/>
  <c r="AI11" i="1"/>
  <c r="AH11" i="1"/>
  <c r="AK19" i="1"/>
  <c r="AJ19" i="1"/>
  <c r="AI19" i="1"/>
  <c r="AH19" i="1"/>
  <c r="AK10" i="1"/>
  <c r="AJ10" i="1"/>
  <c r="AI10" i="1"/>
  <c r="AH10" i="1"/>
  <c r="AK14" i="1"/>
  <c r="AJ14" i="1"/>
  <c r="AI14" i="1"/>
  <c r="AH14" i="1"/>
  <c r="AK15" i="1"/>
  <c r="AJ15" i="1"/>
  <c r="AI15" i="1"/>
  <c r="AH15" i="1"/>
  <c r="AK12" i="1"/>
  <c r="AJ12" i="1"/>
  <c r="AI12" i="1"/>
  <c r="AH12" i="1"/>
  <c r="AK17" i="1"/>
  <c r="AJ17" i="1"/>
  <c r="AI17" i="1"/>
  <c r="AH17" i="1"/>
  <c r="AK16" i="1"/>
  <c r="AJ16" i="1"/>
  <c r="AI16" i="1"/>
  <c r="AH16" i="1"/>
  <c r="AK9" i="1"/>
  <c r="AJ9" i="1"/>
  <c r="AI9" i="1"/>
  <c r="AH9" i="1"/>
  <c r="F8" i="1"/>
  <c r="U8" i="1" s="1"/>
  <c r="E8" i="1"/>
  <c r="D8" i="1"/>
  <c r="C8" i="1"/>
  <c r="B8" i="1"/>
  <c r="AK7" i="1"/>
  <c r="AJ7" i="1"/>
  <c r="AI7" i="1"/>
  <c r="AH7" i="1"/>
  <c r="AK6" i="1"/>
  <c r="AJ6" i="1"/>
  <c r="AI6" i="1"/>
  <c r="AH6" i="1"/>
  <c r="AK5" i="1"/>
  <c r="AJ5" i="1"/>
  <c r="AI5" i="1"/>
  <c r="AH5" i="1"/>
  <c r="AK4" i="1"/>
  <c r="AJ4" i="1"/>
  <c r="AI4" i="1"/>
  <c r="AH4" i="1"/>
  <c r="T23" i="1" l="1"/>
  <c r="AF23" i="1"/>
  <c r="X8" i="1"/>
  <c r="AG8" i="1"/>
  <c r="AG22" i="1"/>
  <c r="Y22" i="1"/>
  <c r="V22" i="1"/>
  <c r="E23" i="1"/>
  <c r="W8" i="1"/>
  <c r="X22" i="1"/>
  <c r="V8" i="1"/>
  <c r="W22" i="1"/>
  <c r="Y8" i="1"/>
  <c r="AH8" i="1"/>
  <c r="D23" i="1"/>
  <c r="AI22" i="1"/>
  <c r="AK8" i="1"/>
  <c r="AJ8" i="1"/>
  <c r="F23" i="1"/>
  <c r="AG23" i="1" s="1"/>
  <c r="C23" i="1"/>
  <c r="AJ22" i="1"/>
  <c r="AK22" i="1"/>
  <c r="B23" i="1"/>
  <c r="AI8" i="1"/>
  <c r="AH22" i="1"/>
  <c r="W23" i="1" l="1"/>
  <c r="U23" i="1"/>
  <c r="X23" i="1"/>
  <c r="AI23" i="1"/>
  <c r="Y23" i="1"/>
  <c r="AH23" i="1"/>
  <c r="V23" i="1"/>
  <c r="AJ23" i="1"/>
  <c r="AK23" i="1"/>
</calcChain>
</file>

<file path=xl/comments1.xml><?xml version="1.0" encoding="utf-8"?>
<comments xmlns="http://schemas.openxmlformats.org/spreadsheetml/2006/main">
  <authors>
    <author>Marina Očko</author>
  </authors>
  <commentList>
    <comment ref="K16" authorId="0" shapeId="0">
      <text>
        <r>
          <rPr>
            <b/>
            <sz val="9"/>
            <color indexed="81"/>
            <rFont val="Segoe UI"/>
            <family val="2"/>
            <charset val="238"/>
          </rPr>
          <t>število za Novo univerzo kot (koncesionirano) celoto</t>
        </r>
      </text>
    </comment>
    <comment ref="K18" authorId="0" shapeId="0">
      <text>
        <r>
          <rPr>
            <b/>
            <sz val="9"/>
            <color indexed="81"/>
            <rFont val="Segoe UI"/>
            <family val="2"/>
            <charset val="238"/>
          </rPr>
          <t>število za Univerzo v Novem mestu kot (koncesionirano) celoto</t>
        </r>
      </text>
    </comment>
  </commentList>
</comments>
</file>

<file path=xl/sharedStrings.xml><?xml version="1.0" encoding="utf-8"?>
<sst xmlns="http://schemas.openxmlformats.org/spreadsheetml/2006/main" count="68" uniqueCount="60">
  <si>
    <t>Visokošolski zavod</t>
  </si>
  <si>
    <t>Študenti 10/11 (2011)</t>
  </si>
  <si>
    <t>Študenti 11/12 (2012)</t>
  </si>
  <si>
    <t>Študenti 12/13 (2013)</t>
  </si>
  <si>
    <t>Študenti 13/14 (2014)</t>
  </si>
  <si>
    <t>Študenti 14/15 (2015)</t>
  </si>
  <si>
    <t>Indeks leto 14/13</t>
  </si>
  <si>
    <t>Indeks leto 13/12</t>
  </si>
  <si>
    <t>Indeks leto 12/11</t>
  </si>
  <si>
    <t>Nominalna razlika 15/14</t>
  </si>
  <si>
    <t>Nominalna razlika 14/13</t>
  </si>
  <si>
    <t>Nominalna razlika 13/12</t>
  </si>
  <si>
    <t>Nominalna razlika 12/11</t>
  </si>
  <si>
    <t>Univerza v Ljubljani</t>
  </si>
  <si>
    <t>Univerza v Mariboru</t>
  </si>
  <si>
    <t>Univerza na Primorskem</t>
  </si>
  <si>
    <t>Fakulteta za informacijske študije v Novem mestu</t>
  </si>
  <si>
    <t>Univerza v Novi Gorici</t>
  </si>
  <si>
    <t>Fakulteta za uporabne družbene študije v Novi Gorici</t>
  </si>
  <si>
    <t>Mednarodna fakulteta za družbene in poslovne študije</t>
  </si>
  <si>
    <t>Visoka šola za varstvo okolja</t>
  </si>
  <si>
    <t>Opomba: * Za število študentov je v študijskih letih 2010/2011 in 2011/2012 upoštevano število študentov rednega študija 1. in 2. stopnje brez absolventov in brez študentov 2. stopnje z že doseženo enakovredno izobrazbo, od študijskega leta 2012/2013 naprej pa število študentov rednega študija 1. in 2. stopnje brez absolventov, vedno podatek, uporabljen pri določitvi sredstev za interesno dejavnost študentov.</t>
  </si>
  <si>
    <t>Študenti 15/16 (2016)</t>
  </si>
  <si>
    <t>Vir: za študijski leti 10/11 in 11/12 prešteto po podatkih visokošolskih zavodov, od 12/13 naprej eVŠ (podatki, upoštevani v izračunu interesne dejavnosti študentov)</t>
  </si>
  <si>
    <t>Indeks leto 16/15</t>
  </si>
  <si>
    <t>Indeks leto 15/14</t>
  </si>
  <si>
    <t>Nominalna razlika 16/15</t>
  </si>
  <si>
    <t>Skupaj javni visokošolski zavodi</t>
  </si>
  <si>
    <t>Skupaj vsi</t>
  </si>
  <si>
    <t>Skupaj koncesionirani zavodi</t>
  </si>
  <si>
    <t>Študenti 16/17 (2017)</t>
  </si>
  <si>
    <t>Indeks leto 17/16</t>
  </si>
  <si>
    <t>Nominalna razlika 17/16</t>
  </si>
  <si>
    <t>Študenti 17/18 (2018)</t>
  </si>
  <si>
    <t xml:space="preserve">Nova univerza, Evropska pravna fakulteta </t>
  </si>
  <si>
    <t>Fakulteta za dizajn, svz, pridružena članica UP</t>
  </si>
  <si>
    <t>Nova univerza, Fakulteta za državne in evropske študije</t>
  </si>
  <si>
    <t>Univerza v Novem mestu, Fakulteta za strojništvo (prej FTS)</t>
  </si>
  <si>
    <t>Univerza v Novem mestu, Fakulteta za zdravstvene vede</t>
  </si>
  <si>
    <t>Fakulteta za zdravstvo Angele Boškin (Jesenice)</t>
  </si>
  <si>
    <t>Gea College - Fakulteta za podjetništvo</t>
  </si>
  <si>
    <t>Univerza v Novem mestu, Fakulteta za ekonomijo in informatiko Novo mesto (prej FUPI)</t>
  </si>
  <si>
    <t>Indeks leto 18/17</t>
  </si>
  <si>
    <t>Nominalna razlika 18/17</t>
  </si>
  <si>
    <t>Fakulteta za tehnologijo polimerov (SG)</t>
  </si>
  <si>
    <t>Študenti 18/19 (2019)</t>
  </si>
  <si>
    <t>Indeks leto 19/18</t>
  </si>
  <si>
    <t>Nominalna razlika 19/18</t>
  </si>
  <si>
    <t>Študenti 19/20 (2020)</t>
  </si>
  <si>
    <t>Indeks leto 20/19</t>
  </si>
  <si>
    <t>Nominalna razlika 20/19</t>
  </si>
  <si>
    <t>Nova univerza</t>
  </si>
  <si>
    <t>Univerza v Novem mestu</t>
  </si>
  <si>
    <t>Študenti 20/21 (2021)</t>
  </si>
  <si>
    <t>Indeks leto 21/20</t>
  </si>
  <si>
    <t>Nominalna razlika 21/20</t>
  </si>
  <si>
    <t>Študenti 21/22 (2022)</t>
  </si>
  <si>
    <t>Število rednih študentov* 1. in 2. stopnje od študijskega leta 2010/2011 do 2021/2022 ter primerjava med leti</t>
  </si>
  <si>
    <t>Indeks leto 22/21</t>
  </si>
  <si>
    <t>Nominalna razlika 22/21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</si>
</sst>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_ ;[Red]\-#,##0.0\ "/>
    <numFmt numFmtId="166" formatCode="0.0"/>
  </numFmts>
  <fonts count="12" x14ac:knownFonts="1">
    <font>
      <sz val="10"/>
      <name val="Arial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color theme="0" tint="-0.14999847407452621"/>
      <name val="Arial"/>
      <family val="2"/>
      <charset val="238"/>
    </font>
    <font>
      <sz val="10"/>
      <name val="Arial"/>
      <family val="2"/>
      <charset val="238"/>
    </font>
    <font>
      <b/>
      <sz val="9"/>
      <color indexed="81"/>
      <name val="Segoe UI"/>
      <family val="2"/>
      <charset val="238"/>
    </font>
    <font>
      <sz val="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wrapText="1"/>
    </xf>
    <xf numFmtId="49" fontId="1" fillId="0" borderId="2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justify" wrapText="1"/>
    </xf>
    <xf numFmtId="164" fontId="2" fillId="0" borderId="1" xfId="0" applyNumberFormat="1" applyFont="1" applyBorder="1"/>
    <xf numFmtId="164" fontId="2" fillId="0" borderId="3" xfId="0" applyNumberFormat="1" applyFont="1" applyBorder="1"/>
    <xf numFmtId="4" fontId="2" fillId="0" borderId="1" xfId="0" applyNumberFormat="1" applyFont="1" applyBorder="1"/>
    <xf numFmtId="4" fontId="2" fillId="0" borderId="2" xfId="0" applyNumberFormat="1" applyFont="1" applyBorder="1"/>
    <xf numFmtId="0" fontId="2" fillId="0" borderId="1" xfId="0" applyFont="1" applyBorder="1" applyAlignment="1">
      <alignment wrapText="1"/>
    </xf>
    <xf numFmtId="0" fontId="2" fillId="0" borderId="4" xfId="0" applyFont="1" applyBorder="1" applyAlignment="1">
      <alignment wrapText="1"/>
    </xf>
    <xf numFmtId="164" fontId="2" fillId="0" borderId="4" xfId="0" applyNumberFormat="1" applyFont="1" applyBorder="1"/>
    <xf numFmtId="164" fontId="2" fillId="0" borderId="5" xfId="0" applyNumberFormat="1" applyFont="1" applyBorder="1"/>
    <xf numFmtId="4" fontId="2" fillId="0" borderId="4" xfId="0" applyNumberFormat="1" applyFont="1" applyBorder="1"/>
    <xf numFmtId="4" fontId="2" fillId="0" borderId="6" xfId="0" applyNumberFormat="1" applyFont="1" applyBorder="1"/>
    <xf numFmtId="0" fontId="0" fillId="0" borderId="0" xfId="0" applyAlignment="1">
      <alignment wrapText="1"/>
    </xf>
    <xf numFmtId="0" fontId="3" fillId="0" borderId="0" xfId="0" applyFont="1" applyAlignment="1"/>
    <xf numFmtId="164" fontId="2" fillId="0" borderId="16" xfId="0" applyNumberFormat="1" applyFont="1" applyBorder="1"/>
    <xf numFmtId="164" fontId="2" fillId="0" borderId="17" xfId="0" applyNumberFormat="1" applyFont="1" applyBorder="1"/>
    <xf numFmtId="0" fontId="2" fillId="0" borderId="13" xfId="0" applyFont="1" applyFill="1" applyBorder="1" applyAlignment="1"/>
    <xf numFmtId="49" fontId="1" fillId="0" borderId="3" xfId="0" applyNumberFormat="1" applyFont="1" applyFill="1" applyBorder="1" applyAlignment="1">
      <alignment horizontal="center" wrapText="1"/>
    </xf>
    <xf numFmtId="165" fontId="2" fillId="0" borderId="3" xfId="0" applyNumberFormat="1" applyFont="1" applyBorder="1"/>
    <xf numFmtId="165" fontId="2" fillId="0" borderId="1" xfId="0" applyNumberFormat="1" applyFont="1" applyBorder="1"/>
    <xf numFmtId="165" fontId="2" fillId="0" borderId="5" xfId="0" applyNumberFormat="1" applyFont="1" applyBorder="1"/>
    <xf numFmtId="165" fontId="2" fillId="0" borderId="4" xfId="0" applyNumberFormat="1" applyFont="1" applyBorder="1"/>
    <xf numFmtId="49" fontId="1" fillId="0" borderId="20" xfId="0" applyNumberFormat="1" applyFont="1" applyFill="1" applyBorder="1" applyAlignment="1">
      <alignment horizontal="center" wrapText="1"/>
    </xf>
    <xf numFmtId="4" fontId="2" fillId="0" borderId="20" xfId="0" applyNumberFormat="1" applyFont="1" applyBorder="1"/>
    <xf numFmtId="4" fontId="2" fillId="0" borderId="21" xfId="0" applyNumberFormat="1" applyFont="1" applyBorder="1"/>
    <xf numFmtId="0" fontId="4" fillId="2" borderId="7" xfId="0" applyFont="1" applyFill="1" applyBorder="1" applyAlignment="1">
      <alignment wrapText="1"/>
    </xf>
    <xf numFmtId="164" fontId="4" fillId="2" borderId="7" xfId="0" applyNumberFormat="1" applyFont="1" applyFill="1" applyBorder="1"/>
    <xf numFmtId="164" fontId="4" fillId="2" borderId="8" xfId="0" applyNumberFormat="1" applyFont="1" applyFill="1" applyBorder="1"/>
    <xf numFmtId="164" fontId="4" fillId="2" borderId="18" xfId="0" applyNumberFormat="1" applyFont="1" applyFill="1" applyBorder="1"/>
    <xf numFmtId="164" fontId="4" fillId="2" borderId="22" xfId="0" applyNumberFormat="1" applyFont="1" applyFill="1" applyBorder="1"/>
    <xf numFmtId="4" fontId="4" fillId="2" borderId="7" xfId="0" applyNumberFormat="1" applyFont="1" applyFill="1" applyBorder="1"/>
    <xf numFmtId="4" fontId="4" fillId="2" borderId="9" xfId="0" applyNumberFormat="1" applyFont="1" applyFill="1" applyBorder="1"/>
    <xf numFmtId="4" fontId="4" fillId="2" borderId="22" xfId="0" applyNumberFormat="1" applyFont="1" applyFill="1" applyBorder="1"/>
    <xf numFmtId="165" fontId="4" fillId="2" borderId="8" xfId="0" applyNumberFormat="1" applyFont="1" applyFill="1" applyBorder="1"/>
    <xf numFmtId="165" fontId="4" fillId="2" borderId="7" xfId="0" applyNumberFormat="1" applyFont="1" applyFill="1" applyBorder="1"/>
    <xf numFmtId="0" fontId="5" fillId="0" borderId="0" xfId="0" applyFont="1"/>
    <xf numFmtId="0" fontId="4" fillId="2" borderId="10" xfId="0" applyFont="1" applyFill="1" applyBorder="1" applyAlignment="1">
      <alignment wrapText="1"/>
    </xf>
    <xf numFmtId="164" fontId="4" fillId="2" borderId="10" xfId="0" applyNumberFormat="1" applyFont="1" applyFill="1" applyBorder="1"/>
    <xf numFmtId="164" fontId="4" fillId="2" borderId="11" xfId="0" applyNumberFormat="1" applyFont="1" applyFill="1" applyBorder="1"/>
    <xf numFmtId="164" fontId="4" fillId="2" borderId="19" xfId="0" applyNumberFormat="1" applyFont="1" applyFill="1" applyBorder="1"/>
    <xf numFmtId="4" fontId="4" fillId="2" borderId="10" xfId="0" applyNumberFormat="1" applyFont="1" applyFill="1" applyBorder="1"/>
    <xf numFmtId="4" fontId="4" fillId="2" borderId="12" xfId="0" applyNumberFormat="1" applyFont="1" applyFill="1" applyBorder="1"/>
    <xf numFmtId="4" fontId="4" fillId="2" borderId="23" xfId="0" applyNumberFormat="1" applyFont="1" applyFill="1" applyBorder="1"/>
    <xf numFmtId="165" fontId="4" fillId="2" borderId="11" xfId="0" applyNumberFormat="1" applyFont="1" applyFill="1" applyBorder="1"/>
    <xf numFmtId="165" fontId="4" fillId="2" borderId="10" xfId="0" applyNumberFormat="1" applyFont="1" applyFill="1" applyBorder="1"/>
    <xf numFmtId="49" fontId="1" fillId="0" borderId="16" xfId="0" applyNumberFormat="1" applyFont="1" applyFill="1" applyBorder="1" applyAlignment="1">
      <alignment horizontal="center" wrapText="1"/>
    </xf>
    <xf numFmtId="4" fontId="2" fillId="0" borderId="16" xfId="0" applyNumberFormat="1" applyFont="1" applyBorder="1"/>
    <xf numFmtId="4" fontId="2" fillId="0" borderId="17" xfId="0" applyNumberFormat="1" applyFont="1" applyBorder="1"/>
    <xf numFmtId="4" fontId="4" fillId="2" borderId="18" xfId="0" applyNumberFormat="1" applyFont="1" applyFill="1" applyBorder="1"/>
    <xf numFmtId="4" fontId="4" fillId="2" borderId="19" xfId="0" applyNumberFormat="1" applyFont="1" applyFill="1" applyBorder="1"/>
    <xf numFmtId="164" fontId="4" fillId="2" borderId="25" xfId="0" applyNumberFormat="1" applyFont="1" applyFill="1" applyBorder="1"/>
    <xf numFmtId="164" fontId="4" fillId="2" borderId="24" xfId="0" applyNumberFormat="1" applyFont="1" applyFill="1" applyBorder="1"/>
    <xf numFmtId="0" fontId="6" fillId="0" borderId="0" xfId="0" applyFont="1"/>
    <xf numFmtId="0" fontId="9" fillId="0" borderId="0" xfId="0" applyFont="1" applyFill="1" applyBorder="1" applyAlignment="1">
      <alignment horizontal="left" wrapText="1"/>
    </xf>
    <xf numFmtId="0" fontId="10" fillId="0" borderId="0" xfId="0" applyFont="1"/>
    <xf numFmtId="0" fontId="10" fillId="0" borderId="0" xfId="0" applyFont="1" applyBorder="1"/>
    <xf numFmtId="0" fontId="9" fillId="0" borderId="0" xfId="0" applyFont="1" applyBorder="1" applyAlignment="1"/>
    <xf numFmtId="164" fontId="10" fillId="0" borderId="0" xfId="0" applyNumberFormat="1" applyFont="1" applyBorder="1"/>
    <xf numFmtId="0" fontId="7" fillId="0" borderId="0" xfId="0" applyFont="1"/>
    <xf numFmtId="164" fontId="2" fillId="0" borderId="2" xfId="0" applyNumberFormat="1" applyFont="1" applyBorder="1"/>
    <xf numFmtId="164" fontId="2" fillId="0" borderId="6" xfId="0" applyNumberFormat="1" applyFont="1" applyBorder="1"/>
    <xf numFmtId="164" fontId="4" fillId="2" borderId="27" xfId="0" applyNumberFormat="1" applyFont="1" applyFill="1" applyBorder="1"/>
    <xf numFmtId="4" fontId="4" fillId="2" borderId="24" xfId="0" applyNumberFormat="1" applyFont="1" applyFill="1" applyBorder="1"/>
    <xf numFmtId="4" fontId="4" fillId="2" borderId="27" xfId="0" applyNumberFormat="1" applyFont="1" applyFill="1" applyBorder="1"/>
    <xf numFmtId="4" fontId="4" fillId="2" borderId="25" xfId="0" applyNumberFormat="1" applyFont="1" applyFill="1" applyBorder="1"/>
    <xf numFmtId="4" fontId="2" fillId="0" borderId="3" xfId="0" applyNumberFormat="1" applyFont="1" applyBorder="1"/>
    <xf numFmtId="165" fontId="2" fillId="0" borderId="16" xfId="0" applyNumberFormat="1" applyFont="1" applyBorder="1"/>
    <xf numFmtId="165" fontId="2" fillId="0" borderId="17" xfId="0" applyNumberFormat="1" applyFont="1" applyBorder="1"/>
    <xf numFmtId="165" fontId="4" fillId="2" borderId="18" xfId="0" applyNumberFormat="1" applyFont="1" applyFill="1" applyBorder="1"/>
    <xf numFmtId="165" fontId="4" fillId="2" borderId="19" xfId="0" applyNumberFormat="1" applyFont="1" applyFill="1" applyBorder="1"/>
    <xf numFmtId="0" fontId="11" fillId="0" borderId="0" xfId="0" applyFont="1"/>
    <xf numFmtId="49" fontId="1" fillId="0" borderId="30" xfId="0" applyNumberFormat="1" applyFont="1" applyFill="1" applyBorder="1" applyAlignment="1">
      <alignment horizontal="center" wrapText="1"/>
    </xf>
    <xf numFmtId="164" fontId="2" fillId="0" borderId="31" xfId="0" applyNumberFormat="1" applyFont="1" applyBorder="1"/>
    <xf numFmtId="164" fontId="4" fillId="2" borderId="31" xfId="0" applyNumberFormat="1" applyFont="1" applyFill="1" applyBorder="1"/>
    <xf numFmtId="49" fontId="1" fillId="0" borderId="32" xfId="0" applyNumberFormat="1" applyFont="1" applyFill="1" applyBorder="1" applyAlignment="1">
      <alignment horizontal="center" wrapText="1"/>
    </xf>
    <xf numFmtId="4" fontId="2" fillId="0" borderId="32" xfId="0" applyNumberFormat="1" applyFont="1" applyBorder="1"/>
    <xf numFmtId="4" fontId="2" fillId="0" borderId="33" xfId="0" applyNumberFormat="1" applyFont="1" applyBorder="1"/>
    <xf numFmtId="4" fontId="4" fillId="2" borderId="34" xfId="0" applyNumberFormat="1" applyFont="1" applyFill="1" applyBorder="1"/>
    <xf numFmtId="4" fontId="4" fillId="2" borderId="38" xfId="0" applyNumberFormat="1" applyFont="1" applyFill="1" applyBorder="1"/>
    <xf numFmtId="4" fontId="4" fillId="2" borderId="36" xfId="0" applyNumberFormat="1" applyFont="1" applyFill="1" applyBorder="1"/>
    <xf numFmtId="165" fontId="2" fillId="0" borderId="32" xfId="0" applyNumberFormat="1" applyFont="1" applyBorder="1"/>
    <xf numFmtId="165" fontId="2" fillId="0" borderId="33" xfId="0" applyNumberFormat="1" applyFont="1" applyBorder="1"/>
    <xf numFmtId="165" fontId="4" fillId="2" borderId="36" xfId="0" applyNumberFormat="1" applyFont="1" applyFill="1" applyBorder="1"/>
    <xf numFmtId="165" fontId="4" fillId="2" borderId="38" xfId="0" applyNumberFormat="1" applyFont="1" applyFill="1" applyBorder="1"/>
    <xf numFmtId="0" fontId="2" fillId="0" borderId="14" xfId="0" applyFont="1" applyFill="1" applyBorder="1" applyAlignment="1">
      <alignment horizontal="left" wrapText="1"/>
    </xf>
    <xf numFmtId="0" fontId="2" fillId="0" borderId="15" xfId="0" applyFont="1" applyFill="1" applyBorder="1" applyAlignment="1">
      <alignment horizontal="left" wrapText="1"/>
    </xf>
    <xf numFmtId="164" fontId="2" fillId="0" borderId="26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4" fontId="2" fillId="0" borderId="28" xfId="0" applyNumberFormat="1" applyFont="1" applyBorder="1" applyAlignment="1">
      <alignment horizontal="right" vertical="center"/>
    </xf>
    <xf numFmtId="4" fontId="2" fillId="0" borderId="8" xfId="0" applyNumberFormat="1" applyFont="1" applyBorder="1" applyAlignment="1">
      <alignment horizontal="right" vertical="center"/>
    </xf>
    <xf numFmtId="4" fontId="2" fillId="0" borderId="29" xfId="0" applyNumberFormat="1" applyFont="1" applyBorder="1" applyAlignment="1">
      <alignment horizontal="right" vertical="center"/>
    </xf>
    <xf numFmtId="166" fontId="2" fillId="0" borderId="26" xfId="0" applyNumberFormat="1" applyFont="1" applyBorder="1" applyAlignment="1">
      <alignment horizontal="right" vertical="center"/>
    </xf>
    <xf numFmtId="166" fontId="2" fillId="0" borderId="7" xfId="0" applyNumberFormat="1" applyFont="1" applyBorder="1" applyAlignment="1">
      <alignment horizontal="right" vertical="center"/>
    </xf>
    <xf numFmtId="164" fontId="2" fillId="0" borderId="26" xfId="0" applyNumberFormat="1" applyFont="1" applyBorder="1" applyAlignment="1">
      <alignment vertical="center"/>
    </xf>
    <xf numFmtId="164" fontId="2" fillId="0" borderId="13" xfId="0" applyNumberFormat="1" applyFont="1" applyBorder="1" applyAlignment="1">
      <alignment vertical="center"/>
    </xf>
    <xf numFmtId="164" fontId="2" fillId="0" borderId="7" xfId="0" applyNumberFormat="1" applyFont="1" applyBorder="1" applyAlignment="1">
      <alignment vertical="center"/>
    </xf>
    <xf numFmtId="4" fontId="2" fillId="0" borderId="26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right" vertical="center"/>
    </xf>
    <xf numFmtId="4" fontId="2" fillId="0" borderId="13" xfId="0" applyNumberFormat="1" applyFont="1" applyBorder="1" applyAlignment="1">
      <alignment horizontal="right" vertical="center"/>
    </xf>
    <xf numFmtId="4" fontId="2" fillId="0" borderId="35" xfId="0" applyNumberFormat="1" applyFont="1" applyBorder="1" applyAlignment="1">
      <alignment horizontal="right" vertical="center"/>
    </xf>
    <xf numFmtId="4" fontId="2" fillId="0" borderId="36" xfId="0" applyNumberFormat="1" applyFont="1" applyBorder="1" applyAlignment="1">
      <alignment horizontal="right" vertical="center"/>
    </xf>
    <xf numFmtId="4" fontId="2" fillId="0" borderId="37" xfId="0" applyNumberFormat="1" applyFont="1" applyBorder="1" applyAlignment="1">
      <alignment horizontal="right" vertical="center"/>
    </xf>
    <xf numFmtId="165" fontId="2" fillId="0" borderId="35" xfId="0" applyNumberFormat="1" applyFont="1" applyBorder="1" applyAlignment="1">
      <alignment horizontal="right" vertical="center"/>
    </xf>
    <xf numFmtId="165" fontId="2" fillId="0" borderId="36" xfId="0" applyNumberFormat="1" applyFont="1" applyBorder="1" applyAlignment="1">
      <alignment horizontal="right" vertical="center"/>
    </xf>
    <xf numFmtId="165" fontId="2" fillId="0" borderId="37" xfId="0" applyNumberFormat="1" applyFont="1" applyBorder="1" applyAlignment="1">
      <alignment horizontal="right" vertical="center"/>
    </xf>
    <xf numFmtId="165" fontId="2" fillId="0" borderId="28" xfId="0" applyNumberFormat="1" applyFont="1" applyBorder="1" applyAlignment="1">
      <alignment horizontal="right" vertical="center"/>
    </xf>
    <xf numFmtId="165" fontId="2" fillId="0" borderId="8" xfId="0" applyNumberFormat="1" applyFont="1" applyBorder="1" applyAlignment="1">
      <alignment horizontal="right" vertical="center"/>
    </xf>
    <xf numFmtId="165" fontId="2" fillId="0" borderId="29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horizontal="right" vertical="center"/>
    </xf>
    <xf numFmtId="165" fontId="2" fillId="0" borderId="7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horizontal="right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Število rednih študentov 1. in 2. stopnje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4"/>
          <c:order val="0"/>
          <c:tx>
            <c:v>Javni VŠZ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Študenti!$B$48:$M$48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Študenti!$B$8:$M$8</c:f>
              <c:numCache>
                <c:formatCode>#,##0.0</c:formatCode>
                <c:ptCount val="12"/>
                <c:pt idx="0">
                  <c:v>52853</c:v>
                </c:pt>
                <c:pt idx="1">
                  <c:v>52337</c:v>
                </c:pt>
                <c:pt idx="2">
                  <c:v>50102.5</c:v>
                </c:pt>
                <c:pt idx="3">
                  <c:v>49348.5</c:v>
                </c:pt>
                <c:pt idx="4">
                  <c:v>47536</c:v>
                </c:pt>
                <c:pt idx="5">
                  <c:v>45600</c:v>
                </c:pt>
                <c:pt idx="6">
                  <c:v>44274</c:v>
                </c:pt>
                <c:pt idx="7">
                  <c:v>42398</c:v>
                </c:pt>
                <c:pt idx="8">
                  <c:v>41779</c:v>
                </c:pt>
                <c:pt idx="9">
                  <c:v>42064</c:v>
                </c:pt>
                <c:pt idx="10">
                  <c:v>45337</c:v>
                </c:pt>
                <c:pt idx="11">
                  <c:v>43779</c:v>
                </c:pt>
              </c:numCache>
            </c:numRef>
          </c:val>
        </c:ser>
        <c:ser>
          <c:idx val="18"/>
          <c:order val="1"/>
          <c:tx>
            <c:v>Koncesionirani VŠZ</c:v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Študenti!$B$48:$M$48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Študenti!$B$22:$M$22</c:f>
              <c:numCache>
                <c:formatCode>#,##0.0</c:formatCode>
                <c:ptCount val="12"/>
                <c:pt idx="0">
                  <c:v>3364</c:v>
                </c:pt>
                <c:pt idx="1">
                  <c:v>3078</c:v>
                </c:pt>
                <c:pt idx="2">
                  <c:v>2917</c:v>
                </c:pt>
                <c:pt idx="3">
                  <c:v>2660</c:v>
                </c:pt>
                <c:pt idx="4">
                  <c:v>2414</c:v>
                </c:pt>
                <c:pt idx="5">
                  <c:v>2257</c:v>
                </c:pt>
                <c:pt idx="6">
                  <c:v>2175</c:v>
                </c:pt>
                <c:pt idx="7">
                  <c:v>2116</c:v>
                </c:pt>
                <c:pt idx="8">
                  <c:v>2185</c:v>
                </c:pt>
                <c:pt idx="9">
                  <c:v>2323</c:v>
                </c:pt>
                <c:pt idx="10">
                  <c:v>2505</c:v>
                </c:pt>
                <c:pt idx="11">
                  <c:v>2491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6325072"/>
        <c:axId val="96326160"/>
        <c:axId val="0"/>
      </c:bar3DChart>
      <c:catAx>
        <c:axId val="96325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6326160"/>
        <c:crosses val="autoZero"/>
        <c:auto val="1"/>
        <c:lblAlgn val="ctr"/>
        <c:lblOffset val="100"/>
        <c:noMultiLvlLbl val="0"/>
      </c:catAx>
      <c:valAx>
        <c:axId val="96326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632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Število rednih študentov</a:t>
            </a:r>
            <a:r>
              <a:rPr lang="sl-SI" baseline="0"/>
              <a:t> 1. in 2. stopnje javnih visokošolskih zavodov po letih</a:t>
            </a:r>
            <a:endParaRPr lang="sl-SI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9.0532874248683198E-2"/>
          <c:y val="0.22585889908441781"/>
          <c:w val="0.88815349839468871"/>
          <c:h val="0.48972788976180409"/>
        </c:manualLayout>
      </c:layout>
      <c:lineChart>
        <c:grouping val="standard"/>
        <c:varyColors val="0"/>
        <c:ser>
          <c:idx val="0"/>
          <c:order val="0"/>
          <c:tx>
            <c:strRef>
              <c:f>Študenti!$A$4</c:f>
              <c:strCache>
                <c:ptCount val="1"/>
                <c:pt idx="0">
                  <c:v>Univerza v Ljubljani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Študenti!$B$48:$M$48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Študenti!$B$4:$M$4</c:f>
              <c:numCache>
                <c:formatCode>#,##0.0</c:formatCode>
                <c:ptCount val="12"/>
                <c:pt idx="0">
                  <c:v>35395</c:v>
                </c:pt>
                <c:pt idx="1">
                  <c:v>34887.5</c:v>
                </c:pt>
                <c:pt idx="2">
                  <c:v>32990</c:v>
                </c:pt>
                <c:pt idx="3">
                  <c:v>33010.5</c:v>
                </c:pt>
                <c:pt idx="4">
                  <c:v>32255.5</c:v>
                </c:pt>
                <c:pt idx="5">
                  <c:v>31232.5</c:v>
                </c:pt>
                <c:pt idx="6">
                  <c:v>30500</c:v>
                </c:pt>
                <c:pt idx="7">
                  <c:v>29261</c:v>
                </c:pt>
                <c:pt idx="8">
                  <c:v>28794</c:v>
                </c:pt>
                <c:pt idx="9">
                  <c:v>28809</c:v>
                </c:pt>
                <c:pt idx="10">
                  <c:v>30833</c:v>
                </c:pt>
                <c:pt idx="11">
                  <c:v>29565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Študenti!$A$5</c:f>
              <c:strCache>
                <c:ptCount val="1"/>
                <c:pt idx="0">
                  <c:v>Univerza v Mariboru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Študenti!$B$48:$M$48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Študenti!$B$5:$M$5</c:f>
              <c:numCache>
                <c:formatCode>#,##0.0</c:formatCode>
                <c:ptCount val="12"/>
                <c:pt idx="0">
                  <c:v>13676</c:v>
                </c:pt>
                <c:pt idx="1">
                  <c:v>13373.5</c:v>
                </c:pt>
                <c:pt idx="2">
                  <c:v>12841.5</c:v>
                </c:pt>
                <c:pt idx="3">
                  <c:v>12256</c:v>
                </c:pt>
                <c:pt idx="4">
                  <c:v>11470.5</c:v>
                </c:pt>
                <c:pt idx="5">
                  <c:v>10823.5</c:v>
                </c:pt>
                <c:pt idx="6">
                  <c:v>10358</c:v>
                </c:pt>
                <c:pt idx="7">
                  <c:v>9879</c:v>
                </c:pt>
                <c:pt idx="8">
                  <c:v>9787</c:v>
                </c:pt>
                <c:pt idx="9">
                  <c:v>9929</c:v>
                </c:pt>
                <c:pt idx="10">
                  <c:v>10469</c:v>
                </c:pt>
                <c:pt idx="11">
                  <c:v>10497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Študenti!$A$6</c:f>
              <c:strCache>
                <c:ptCount val="1"/>
                <c:pt idx="0">
                  <c:v>Univerza na Primorskem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Študenti!$B$48:$M$48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Študenti!$B$6:$M$6</c:f>
              <c:numCache>
                <c:formatCode>#,##0.0</c:formatCode>
                <c:ptCount val="12"/>
                <c:pt idx="0">
                  <c:v>3609</c:v>
                </c:pt>
                <c:pt idx="1">
                  <c:v>3900</c:v>
                </c:pt>
                <c:pt idx="2">
                  <c:v>4088</c:v>
                </c:pt>
                <c:pt idx="3">
                  <c:v>3912</c:v>
                </c:pt>
                <c:pt idx="4">
                  <c:v>3658</c:v>
                </c:pt>
                <c:pt idx="5">
                  <c:v>3410</c:v>
                </c:pt>
                <c:pt idx="6">
                  <c:v>3283</c:v>
                </c:pt>
                <c:pt idx="7">
                  <c:v>3149</c:v>
                </c:pt>
                <c:pt idx="8">
                  <c:v>3080</c:v>
                </c:pt>
                <c:pt idx="9">
                  <c:v>3213</c:v>
                </c:pt>
                <c:pt idx="10">
                  <c:v>3890</c:v>
                </c:pt>
                <c:pt idx="11">
                  <c:v>3573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Študenti!$A$7</c:f>
              <c:strCache>
                <c:ptCount val="1"/>
                <c:pt idx="0">
                  <c:v>Fakulteta za informacijske študije v Novem mestu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Študenti!$B$48:$M$48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Študenti!$B$7:$M$7</c:f>
              <c:numCache>
                <c:formatCode>#,##0.0</c:formatCode>
                <c:ptCount val="12"/>
                <c:pt idx="0">
                  <c:v>173</c:v>
                </c:pt>
                <c:pt idx="1">
                  <c:v>176</c:v>
                </c:pt>
                <c:pt idx="2">
                  <c:v>183</c:v>
                </c:pt>
                <c:pt idx="3">
                  <c:v>170</c:v>
                </c:pt>
                <c:pt idx="4">
                  <c:v>152</c:v>
                </c:pt>
                <c:pt idx="5">
                  <c:v>134</c:v>
                </c:pt>
                <c:pt idx="6">
                  <c:v>133</c:v>
                </c:pt>
                <c:pt idx="7">
                  <c:v>109</c:v>
                </c:pt>
                <c:pt idx="8">
                  <c:v>118</c:v>
                </c:pt>
                <c:pt idx="9">
                  <c:v>113</c:v>
                </c:pt>
                <c:pt idx="10">
                  <c:v>145</c:v>
                </c:pt>
                <c:pt idx="11">
                  <c:v>144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331600"/>
        <c:axId val="96336496"/>
      </c:lineChart>
      <c:catAx>
        <c:axId val="9633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6336496"/>
        <c:crosses val="autoZero"/>
        <c:auto val="1"/>
        <c:lblAlgn val="ctr"/>
        <c:lblOffset val="100"/>
        <c:noMultiLvlLbl val="0"/>
      </c:catAx>
      <c:valAx>
        <c:axId val="9633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6331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Redni</a:t>
            </a:r>
            <a:r>
              <a:rPr lang="sl-SI" baseline="0"/>
              <a:t> študenti 1. in 2. stopnje na koncesioniranih študijskih programih 2011-2019</a:t>
            </a:r>
            <a:endParaRPr lang="sl-S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0.44461478951267647"/>
          <c:y val="0.15593508203955497"/>
          <c:w val="0.52378780496749289"/>
          <c:h val="0.76024978015188016"/>
        </c:manualLayout>
      </c:layout>
      <c:barChart>
        <c:barDir val="bar"/>
        <c:grouping val="clustered"/>
        <c:varyColors val="0"/>
        <c:ser>
          <c:idx val="0"/>
          <c:order val="0"/>
          <c:tx>
            <c:v>2011</c:v>
          </c:tx>
          <c:spPr>
            <a:solidFill>
              <a:schemeClr val="accent2">
                <a:shade val="44000"/>
              </a:schemeClr>
            </a:solidFill>
            <a:ln>
              <a:noFill/>
            </a:ln>
            <a:effectLst/>
          </c:spPr>
          <c:invertIfNegative val="0"/>
          <c:cat>
            <c:strRef>
              <c:f>Študenti!$A$9:$A$21</c:f>
              <c:strCache>
                <c:ptCount val="13"/>
                <c:pt idx="0">
                  <c:v>Univerza v Novi Gorici</c:v>
                </c:pt>
                <c:pt idx="1">
                  <c:v>Fakulteta za dizajn, svz, pridružena članica UP</c:v>
                </c:pt>
                <c:pt idx="2">
                  <c:v>Fakulteta za tehnologijo polimerov (SG)</c:v>
                </c:pt>
                <c:pt idx="3">
                  <c:v>Fakulteta za uporabne družbene študije v Novi Gorici</c:v>
                </c:pt>
                <c:pt idx="4">
                  <c:v>Fakulteta za zdravstvo Angele Boškin (Jesenice)</c:v>
                </c:pt>
                <c:pt idx="5">
                  <c:v>Gea College - Fakulteta za podjetništvo</c:v>
                </c:pt>
                <c:pt idx="6">
                  <c:v>Mednarodna fakulteta za družbene in poslovne študije</c:v>
                </c:pt>
                <c:pt idx="7">
                  <c:v>Nova univerza, Evropska pravna fakulteta </c:v>
                </c:pt>
                <c:pt idx="8">
                  <c:v>Nova univerza, Fakulteta za državne in evropske študije</c:v>
                </c:pt>
                <c:pt idx="9">
                  <c:v>Univerza v Novem mestu, Fakulteta za ekonomijo in informatiko Novo mesto (prej FUPI)</c:v>
                </c:pt>
                <c:pt idx="10">
                  <c:v>Univerza v Novem mestu, Fakulteta za strojništvo (prej FTS)</c:v>
                </c:pt>
                <c:pt idx="11">
                  <c:v>Univerza v Novem mestu, Fakulteta za zdravstvene vede</c:v>
                </c:pt>
                <c:pt idx="12">
                  <c:v>Visoka šola za varstvo okolja</c:v>
                </c:pt>
              </c:strCache>
            </c:strRef>
          </c:cat>
          <c:val>
            <c:numRef>
              <c:f>Študenti!$B$9:$B$21</c:f>
              <c:numCache>
                <c:formatCode>#,##0.0</c:formatCode>
                <c:ptCount val="13"/>
                <c:pt idx="0">
                  <c:v>355</c:v>
                </c:pt>
                <c:pt idx="1">
                  <c:v>218</c:v>
                </c:pt>
                <c:pt idx="2">
                  <c:v>69</c:v>
                </c:pt>
                <c:pt idx="3">
                  <c:v>200</c:v>
                </c:pt>
                <c:pt idx="4">
                  <c:v>172</c:v>
                </c:pt>
                <c:pt idx="5">
                  <c:v>172</c:v>
                </c:pt>
                <c:pt idx="6">
                  <c:v>521</c:v>
                </c:pt>
                <c:pt idx="7">
                  <c:v>649</c:v>
                </c:pt>
                <c:pt idx="8">
                  <c:v>411</c:v>
                </c:pt>
                <c:pt idx="9">
                  <c:v>188</c:v>
                </c:pt>
                <c:pt idx="10">
                  <c:v>57</c:v>
                </c:pt>
                <c:pt idx="11">
                  <c:v>199</c:v>
                </c:pt>
                <c:pt idx="12">
                  <c:v>153</c:v>
                </c:pt>
              </c:numCache>
            </c:numRef>
          </c:val>
        </c:ser>
        <c:ser>
          <c:idx val="1"/>
          <c:order val="1"/>
          <c:tx>
            <c:v>2012</c:v>
          </c:tx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Študenti!$A$9:$A$21</c:f>
              <c:strCache>
                <c:ptCount val="13"/>
                <c:pt idx="0">
                  <c:v>Univerza v Novi Gorici</c:v>
                </c:pt>
                <c:pt idx="1">
                  <c:v>Fakulteta za dizajn, svz, pridružena članica UP</c:v>
                </c:pt>
                <c:pt idx="2">
                  <c:v>Fakulteta za tehnologijo polimerov (SG)</c:v>
                </c:pt>
                <c:pt idx="3">
                  <c:v>Fakulteta za uporabne družbene študije v Novi Gorici</c:v>
                </c:pt>
                <c:pt idx="4">
                  <c:v>Fakulteta za zdravstvo Angele Boškin (Jesenice)</c:v>
                </c:pt>
                <c:pt idx="5">
                  <c:v>Gea College - Fakulteta za podjetništvo</c:v>
                </c:pt>
                <c:pt idx="6">
                  <c:v>Mednarodna fakulteta za družbene in poslovne študije</c:v>
                </c:pt>
                <c:pt idx="7">
                  <c:v>Nova univerza, Evropska pravna fakulteta </c:v>
                </c:pt>
                <c:pt idx="8">
                  <c:v>Nova univerza, Fakulteta za državne in evropske študije</c:v>
                </c:pt>
                <c:pt idx="9">
                  <c:v>Univerza v Novem mestu, Fakulteta za ekonomijo in informatiko Novo mesto (prej FUPI)</c:v>
                </c:pt>
                <c:pt idx="10">
                  <c:v>Univerza v Novem mestu, Fakulteta za strojništvo (prej FTS)</c:v>
                </c:pt>
                <c:pt idx="11">
                  <c:v>Univerza v Novem mestu, Fakulteta za zdravstvene vede</c:v>
                </c:pt>
                <c:pt idx="12">
                  <c:v>Visoka šola za varstvo okolja</c:v>
                </c:pt>
              </c:strCache>
            </c:strRef>
          </c:cat>
          <c:val>
            <c:numRef>
              <c:f>Študenti!$C$9:$C$21</c:f>
              <c:numCache>
                <c:formatCode>#,##0.0</c:formatCode>
                <c:ptCount val="13"/>
                <c:pt idx="0">
                  <c:v>305</c:v>
                </c:pt>
                <c:pt idx="1">
                  <c:v>227</c:v>
                </c:pt>
                <c:pt idx="2">
                  <c:v>57</c:v>
                </c:pt>
                <c:pt idx="3">
                  <c:v>188</c:v>
                </c:pt>
                <c:pt idx="4">
                  <c:v>164</c:v>
                </c:pt>
                <c:pt idx="5">
                  <c:v>149</c:v>
                </c:pt>
                <c:pt idx="6">
                  <c:v>508</c:v>
                </c:pt>
                <c:pt idx="7">
                  <c:v>510</c:v>
                </c:pt>
                <c:pt idx="8">
                  <c:v>414</c:v>
                </c:pt>
                <c:pt idx="9">
                  <c:v>160</c:v>
                </c:pt>
                <c:pt idx="10">
                  <c:v>57</c:v>
                </c:pt>
                <c:pt idx="11">
                  <c:v>201</c:v>
                </c:pt>
                <c:pt idx="12">
                  <c:v>138</c:v>
                </c:pt>
              </c:numCache>
            </c:numRef>
          </c:val>
        </c:ser>
        <c:ser>
          <c:idx val="2"/>
          <c:order val="2"/>
          <c:tx>
            <c:v>2013</c:v>
          </c:tx>
          <c:spPr>
            <a:solidFill>
              <a:schemeClr val="accent2">
                <a:shade val="72000"/>
              </a:schemeClr>
            </a:solidFill>
            <a:ln>
              <a:noFill/>
            </a:ln>
            <a:effectLst/>
          </c:spPr>
          <c:invertIfNegative val="0"/>
          <c:cat>
            <c:strRef>
              <c:f>Študenti!$A$9:$A$21</c:f>
              <c:strCache>
                <c:ptCount val="13"/>
                <c:pt idx="0">
                  <c:v>Univerza v Novi Gorici</c:v>
                </c:pt>
                <c:pt idx="1">
                  <c:v>Fakulteta za dizajn, svz, pridružena članica UP</c:v>
                </c:pt>
                <c:pt idx="2">
                  <c:v>Fakulteta za tehnologijo polimerov (SG)</c:v>
                </c:pt>
                <c:pt idx="3">
                  <c:v>Fakulteta za uporabne družbene študije v Novi Gorici</c:v>
                </c:pt>
                <c:pt idx="4">
                  <c:v>Fakulteta za zdravstvo Angele Boškin (Jesenice)</c:v>
                </c:pt>
                <c:pt idx="5">
                  <c:v>Gea College - Fakulteta za podjetništvo</c:v>
                </c:pt>
                <c:pt idx="6">
                  <c:v>Mednarodna fakulteta za družbene in poslovne študije</c:v>
                </c:pt>
                <c:pt idx="7">
                  <c:v>Nova univerza, Evropska pravna fakulteta </c:v>
                </c:pt>
                <c:pt idx="8">
                  <c:v>Nova univerza, Fakulteta za državne in evropske študije</c:v>
                </c:pt>
                <c:pt idx="9">
                  <c:v>Univerza v Novem mestu, Fakulteta za ekonomijo in informatiko Novo mesto (prej FUPI)</c:v>
                </c:pt>
                <c:pt idx="10">
                  <c:v>Univerza v Novem mestu, Fakulteta za strojništvo (prej FTS)</c:v>
                </c:pt>
                <c:pt idx="11">
                  <c:v>Univerza v Novem mestu, Fakulteta za zdravstvene vede</c:v>
                </c:pt>
                <c:pt idx="12">
                  <c:v>Visoka šola za varstvo okolja</c:v>
                </c:pt>
              </c:strCache>
            </c:strRef>
          </c:cat>
          <c:val>
            <c:numRef>
              <c:f>Študenti!$D$9:$D$21</c:f>
              <c:numCache>
                <c:formatCode>#,##0.0</c:formatCode>
                <c:ptCount val="13"/>
                <c:pt idx="0">
                  <c:v>302</c:v>
                </c:pt>
                <c:pt idx="1">
                  <c:v>231</c:v>
                </c:pt>
                <c:pt idx="2">
                  <c:v>60</c:v>
                </c:pt>
                <c:pt idx="3">
                  <c:v>153</c:v>
                </c:pt>
                <c:pt idx="4">
                  <c:v>187</c:v>
                </c:pt>
                <c:pt idx="5">
                  <c:v>145</c:v>
                </c:pt>
                <c:pt idx="6">
                  <c:v>423</c:v>
                </c:pt>
                <c:pt idx="7">
                  <c:v>457</c:v>
                </c:pt>
                <c:pt idx="8">
                  <c:v>362</c:v>
                </c:pt>
                <c:pt idx="9">
                  <c:v>184</c:v>
                </c:pt>
                <c:pt idx="10">
                  <c:v>84</c:v>
                </c:pt>
                <c:pt idx="11">
                  <c:v>196</c:v>
                </c:pt>
                <c:pt idx="12">
                  <c:v>133</c:v>
                </c:pt>
              </c:numCache>
            </c:numRef>
          </c:val>
        </c:ser>
        <c:ser>
          <c:idx val="3"/>
          <c:order val="3"/>
          <c:tx>
            <c:v>2014</c:v>
          </c:tx>
          <c:spPr>
            <a:solidFill>
              <a:schemeClr val="accent2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Študenti!$A$9:$A$21</c:f>
              <c:strCache>
                <c:ptCount val="13"/>
                <c:pt idx="0">
                  <c:v>Univerza v Novi Gorici</c:v>
                </c:pt>
                <c:pt idx="1">
                  <c:v>Fakulteta za dizajn, svz, pridružena članica UP</c:v>
                </c:pt>
                <c:pt idx="2">
                  <c:v>Fakulteta za tehnologijo polimerov (SG)</c:v>
                </c:pt>
                <c:pt idx="3">
                  <c:v>Fakulteta za uporabne družbene študije v Novi Gorici</c:v>
                </c:pt>
                <c:pt idx="4">
                  <c:v>Fakulteta za zdravstvo Angele Boškin (Jesenice)</c:v>
                </c:pt>
                <c:pt idx="5">
                  <c:v>Gea College - Fakulteta za podjetništvo</c:v>
                </c:pt>
                <c:pt idx="6">
                  <c:v>Mednarodna fakulteta za družbene in poslovne študije</c:v>
                </c:pt>
                <c:pt idx="7">
                  <c:v>Nova univerza, Evropska pravna fakulteta </c:v>
                </c:pt>
                <c:pt idx="8">
                  <c:v>Nova univerza, Fakulteta za državne in evropske študije</c:v>
                </c:pt>
                <c:pt idx="9">
                  <c:v>Univerza v Novem mestu, Fakulteta za ekonomijo in informatiko Novo mesto (prej FUPI)</c:v>
                </c:pt>
                <c:pt idx="10">
                  <c:v>Univerza v Novem mestu, Fakulteta za strojništvo (prej FTS)</c:v>
                </c:pt>
                <c:pt idx="11">
                  <c:v>Univerza v Novem mestu, Fakulteta za zdravstvene vede</c:v>
                </c:pt>
                <c:pt idx="12">
                  <c:v>Visoka šola za varstvo okolja</c:v>
                </c:pt>
              </c:strCache>
            </c:strRef>
          </c:cat>
          <c:val>
            <c:numRef>
              <c:f>Študenti!$E$9:$E$21</c:f>
              <c:numCache>
                <c:formatCode>#,##0.0</c:formatCode>
                <c:ptCount val="13"/>
                <c:pt idx="0">
                  <c:v>258</c:v>
                </c:pt>
                <c:pt idx="1">
                  <c:v>224</c:v>
                </c:pt>
                <c:pt idx="2">
                  <c:v>76</c:v>
                </c:pt>
                <c:pt idx="3">
                  <c:v>160</c:v>
                </c:pt>
                <c:pt idx="4">
                  <c:v>184</c:v>
                </c:pt>
                <c:pt idx="5">
                  <c:v>125</c:v>
                </c:pt>
                <c:pt idx="6">
                  <c:v>383</c:v>
                </c:pt>
                <c:pt idx="7">
                  <c:v>434</c:v>
                </c:pt>
                <c:pt idx="8">
                  <c:v>250</c:v>
                </c:pt>
                <c:pt idx="9">
                  <c:v>187</c:v>
                </c:pt>
                <c:pt idx="10">
                  <c:v>64</c:v>
                </c:pt>
                <c:pt idx="11">
                  <c:v>179</c:v>
                </c:pt>
                <c:pt idx="12">
                  <c:v>136</c:v>
                </c:pt>
              </c:numCache>
            </c:numRef>
          </c:val>
        </c:ser>
        <c:ser>
          <c:idx val="4"/>
          <c:order val="4"/>
          <c:tx>
            <c:v>2015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Študenti!$A$9:$A$21</c:f>
              <c:strCache>
                <c:ptCount val="13"/>
                <c:pt idx="0">
                  <c:v>Univerza v Novi Gorici</c:v>
                </c:pt>
                <c:pt idx="1">
                  <c:v>Fakulteta za dizajn, svz, pridružena članica UP</c:v>
                </c:pt>
                <c:pt idx="2">
                  <c:v>Fakulteta za tehnologijo polimerov (SG)</c:v>
                </c:pt>
                <c:pt idx="3">
                  <c:v>Fakulteta za uporabne družbene študije v Novi Gorici</c:v>
                </c:pt>
                <c:pt idx="4">
                  <c:v>Fakulteta za zdravstvo Angele Boškin (Jesenice)</c:v>
                </c:pt>
                <c:pt idx="5">
                  <c:v>Gea College - Fakulteta za podjetništvo</c:v>
                </c:pt>
                <c:pt idx="6">
                  <c:v>Mednarodna fakulteta za družbene in poslovne študije</c:v>
                </c:pt>
                <c:pt idx="7">
                  <c:v>Nova univerza, Evropska pravna fakulteta </c:v>
                </c:pt>
                <c:pt idx="8">
                  <c:v>Nova univerza, Fakulteta za državne in evropske študije</c:v>
                </c:pt>
                <c:pt idx="9">
                  <c:v>Univerza v Novem mestu, Fakulteta za ekonomijo in informatiko Novo mesto (prej FUPI)</c:v>
                </c:pt>
                <c:pt idx="10">
                  <c:v>Univerza v Novem mestu, Fakulteta za strojništvo (prej FTS)</c:v>
                </c:pt>
                <c:pt idx="11">
                  <c:v>Univerza v Novem mestu, Fakulteta za zdravstvene vede</c:v>
                </c:pt>
                <c:pt idx="12">
                  <c:v>Visoka šola za varstvo okolja</c:v>
                </c:pt>
              </c:strCache>
            </c:strRef>
          </c:cat>
          <c:val>
            <c:numRef>
              <c:f>Študenti!$F$9:$F$21</c:f>
              <c:numCache>
                <c:formatCode>#,##0.0</c:formatCode>
                <c:ptCount val="13"/>
                <c:pt idx="0">
                  <c:v>203</c:v>
                </c:pt>
                <c:pt idx="1">
                  <c:v>217</c:v>
                </c:pt>
                <c:pt idx="2">
                  <c:v>80</c:v>
                </c:pt>
                <c:pt idx="3">
                  <c:v>154</c:v>
                </c:pt>
                <c:pt idx="4">
                  <c:v>203</c:v>
                </c:pt>
                <c:pt idx="5">
                  <c:v>114</c:v>
                </c:pt>
                <c:pt idx="6">
                  <c:v>349</c:v>
                </c:pt>
                <c:pt idx="7">
                  <c:v>398</c:v>
                </c:pt>
                <c:pt idx="8">
                  <c:v>212</c:v>
                </c:pt>
                <c:pt idx="9">
                  <c:v>115</c:v>
                </c:pt>
                <c:pt idx="10">
                  <c:v>42</c:v>
                </c:pt>
                <c:pt idx="11">
                  <c:v>194</c:v>
                </c:pt>
                <c:pt idx="12">
                  <c:v>133</c:v>
                </c:pt>
              </c:numCache>
            </c:numRef>
          </c:val>
        </c:ser>
        <c:ser>
          <c:idx val="5"/>
          <c:order val="5"/>
          <c:tx>
            <c:v>2016</c:v>
          </c:tx>
          <c:spPr>
            <a:solidFill>
              <a:schemeClr val="accent2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Študenti!$A$9:$A$21</c:f>
              <c:strCache>
                <c:ptCount val="13"/>
                <c:pt idx="0">
                  <c:v>Univerza v Novi Gorici</c:v>
                </c:pt>
                <c:pt idx="1">
                  <c:v>Fakulteta za dizajn, svz, pridružena članica UP</c:v>
                </c:pt>
                <c:pt idx="2">
                  <c:v>Fakulteta za tehnologijo polimerov (SG)</c:v>
                </c:pt>
                <c:pt idx="3">
                  <c:v>Fakulteta za uporabne družbene študije v Novi Gorici</c:v>
                </c:pt>
                <c:pt idx="4">
                  <c:v>Fakulteta za zdravstvo Angele Boškin (Jesenice)</c:v>
                </c:pt>
                <c:pt idx="5">
                  <c:v>Gea College - Fakulteta za podjetništvo</c:v>
                </c:pt>
                <c:pt idx="6">
                  <c:v>Mednarodna fakulteta za družbene in poslovne študije</c:v>
                </c:pt>
                <c:pt idx="7">
                  <c:v>Nova univerza, Evropska pravna fakulteta </c:v>
                </c:pt>
                <c:pt idx="8">
                  <c:v>Nova univerza, Fakulteta za državne in evropske študije</c:v>
                </c:pt>
                <c:pt idx="9">
                  <c:v>Univerza v Novem mestu, Fakulteta za ekonomijo in informatiko Novo mesto (prej FUPI)</c:v>
                </c:pt>
                <c:pt idx="10">
                  <c:v>Univerza v Novem mestu, Fakulteta za strojništvo (prej FTS)</c:v>
                </c:pt>
                <c:pt idx="11">
                  <c:v>Univerza v Novem mestu, Fakulteta za zdravstvene vede</c:v>
                </c:pt>
                <c:pt idx="12">
                  <c:v>Visoka šola za varstvo okolja</c:v>
                </c:pt>
              </c:strCache>
            </c:strRef>
          </c:cat>
          <c:val>
            <c:numRef>
              <c:f>Študenti!$G$9:$G$21</c:f>
              <c:numCache>
                <c:formatCode>#,##0.0</c:formatCode>
                <c:ptCount val="13"/>
                <c:pt idx="0">
                  <c:v>188</c:v>
                </c:pt>
                <c:pt idx="1">
                  <c:v>216</c:v>
                </c:pt>
                <c:pt idx="2">
                  <c:v>60</c:v>
                </c:pt>
                <c:pt idx="3">
                  <c:v>108</c:v>
                </c:pt>
                <c:pt idx="4">
                  <c:v>206</c:v>
                </c:pt>
                <c:pt idx="5">
                  <c:v>125</c:v>
                </c:pt>
                <c:pt idx="6">
                  <c:v>348</c:v>
                </c:pt>
                <c:pt idx="7">
                  <c:v>379</c:v>
                </c:pt>
                <c:pt idx="8">
                  <c:v>202</c:v>
                </c:pt>
                <c:pt idx="9">
                  <c:v>87</c:v>
                </c:pt>
                <c:pt idx="10">
                  <c:v>32</c:v>
                </c:pt>
                <c:pt idx="11">
                  <c:v>189</c:v>
                </c:pt>
                <c:pt idx="12">
                  <c:v>117</c:v>
                </c:pt>
              </c:numCache>
            </c:numRef>
          </c:val>
        </c:ser>
        <c:ser>
          <c:idx val="6"/>
          <c:order val="6"/>
          <c:tx>
            <c:v>2017</c:v>
          </c:tx>
          <c:spPr>
            <a:solidFill>
              <a:schemeClr val="accent2">
                <a:tint val="72000"/>
              </a:schemeClr>
            </a:solidFill>
            <a:ln>
              <a:noFill/>
            </a:ln>
            <a:effectLst/>
          </c:spPr>
          <c:invertIfNegative val="0"/>
          <c:cat>
            <c:strRef>
              <c:f>Študenti!$A$9:$A$21</c:f>
              <c:strCache>
                <c:ptCount val="13"/>
                <c:pt idx="0">
                  <c:v>Univerza v Novi Gorici</c:v>
                </c:pt>
                <c:pt idx="1">
                  <c:v>Fakulteta za dizajn, svz, pridružena članica UP</c:v>
                </c:pt>
                <c:pt idx="2">
                  <c:v>Fakulteta za tehnologijo polimerov (SG)</c:v>
                </c:pt>
                <c:pt idx="3">
                  <c:v>Fakulteta za uporabne družbene študije v Novi Gorici</c:v>
                </c:pt>
                <c:pt idx="4">
                  <c:v>Fakulteta za zdravstvo Angele Boškin (Jesenice)</c:v>
                </c:pt>
                <c:pt idx="5">
                  <c:v>Gea College - Fakulteta za podjetništvo</c:v>
                </c:pt>
                <c:pt idx="6">
                  <c:v>Mednarodna fakulteta za družbene in poslovne študije</c:v>
                </c:pt>
                <c:pt idx="7">
                  <c:v>Nova univerza, Evropska pravna fakulteta </c:v>
                </c:pt>
                <c:pt idx="8">
                  <c:v>Nova univerza, Fakulteta za državne in evropske študije</c:v>
                </c:pt>
                <c:pt idx="9">
                  <c:v>Univerza v Novem mestu, Fakulteta za ekonomijo in informatiko Novo mesto (prej FUPI)</c:v>
                </c:pt>
                <c:pt idx="10">
                  <c:v>Univerza v Novem mestu, Fakulteta za strojništvo (prej FTS)</c:v>
                </c:pt>
                <c:pt idx="11">
                  <c:v>Univerza v Novem mestu, Fakulteta za zdravstvene vede</c:v>
                </c:pt>
                <c:pt idx="12">
                  <c:v>Visoka šola za varstvo okolja</c:v>
                </c:pt>
              </c:strCache>
            </c:strRef>
          </c:cat>
          <c:val>
            <c:numRef>
              <c:f>Študenti!$H$9:$H$21</c:f>
              <c:numCache>
                <c:formatCode>#,##0.0</c:formatCode>
                <c:ptCount val="13"/>
                <c:pt idx="0">
                  <c:v>183</c:v>
                </c:pt>
                <c:pt idx="1">
                  <c:v>217</c:v>
                </c:pt>
                <c:pt idx="2">
                  <c:v>66</c:v>
                </c:pt>
                <c:pt idx="3">
                  <c:v>108</c:v>
                </c:pt>
                <c:pt idx="4">
                  <c:v>183</c:v>
                </c:pt>
                <c:pt idx="5">
                  <c:v>139</c:v>
                </c:pt>
                <c:pt idx="6">
                  <c:v>298</c:v>
                </c:pt>
                <c:pt idx="7">
                  <c:v>385</c:v>
                </c:pt>
                <c:pt idx="8">
                  <c:v>188</c:v>
                </c:pt>
                <c:pt idx="9">
                  <c:v>80</c:v>
                </c:pt>
                <c:pt idx="10">
                  <c:v>29</c:v>
                </c:pt>
                <c:pt idx="11">
                  <c:v>201</c:v>
                </c:pt>
                <c:pt idx="12">
                  <c:v>98</c:v>
                </c:pt>
              </c:numCache>
            </c:numRef>
          </c:val>
        </c:ser>
        <c:ser>
          <c:idx val="7"/>
          <c:order val="7"/>
          <c:tx>
            <c:v>2018</c:v>
          </c:tx>
          <c:spPr>
            <a:solidFill>
              <a:schemeClr val="accent2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Študenti!$A$9:$A$21</c:f>
              <c:strCache>
                <c:ptCount val="13"/>
                <c:pt idx="0">
                  <c:v>Univerza v Novi Gorici</c:v>
                </c:pt>
                <c:pt idx="1">
                  <c:v>Fakulteta za dizajn, svz, pridružena članica UP</c:v>
                </c:pt>
                <c:pt idx="2">
                  <c:v>Fakulteta za tehnologijo polimerov (SG)</c:v>
                </c:pt>
                <c:pt idx="3">
                  <c:v>Fakulteta za uporabne družbene študije v Novi Gorici</c:v>
                </c:pt>
                <c:pt idx="4">
                  <c:v>Fakulteta za zdravstvo Angele Boškin (Jesenice)</c:v>
                </c:pt>
                <c:pt idx="5">
                  <c:v>Gea College - Fakulteta za podjetništvo</c:v>
                </c:pt>
                <c:pt idx="6">
                  <c:v>Mednarodna fakulteta za družbene in poslovne študije</c:v>
                </c:pt>
                <c:pt idx="7">
                  <c:v>Nova univerza, Evropska pravna fakulteta </c:v>
                </c:pt>
                <c:pt idx="8">
                  <c:v>Nova univerza, Fakulteta za državne in evropske študije</c:v>
                </c:pt>
                <c:pt idx="9">
                  <c:v>Univerza v Novem mestu, Fakulteta za ekonomijo in informatiko Novo mesto (prej FUPI)</c:v>
                </c:pt>
                <c:pt idx="10">
                  <c:v>Univerza v Novem mestu, Fakulteta za strojništvo (prej FTS)</c:v>
                </c:pt>
                <c:pt idx="11">
                  <c:v>Univerza v Novem mestu, Fakulteta za zdravstvene vede</c:v>
                </c:pt>
                <c:pt idx="12">
                  <c:v>Visoka šola za varstvo okolja</c:v>
                </c:pt>
              </c:strCache>
            </c:strRef>
          </c:cat>
          <c:val>
            <c:numRef>
              <c:f>Študenti!$I$9:$I$21</c:f>
              <c:numCache>
                <c:formatCode>#,##0.0</c:formatCode>
                <c:ptCount val="13"/>
                <c:pt idx="0">
                  <c:v>200</c:v>
                </c:pt>
                <c:pt idx="1">
                  <c:v>210</c:v>
                </c:pt>
                <c:pt idx="2">
                  <c:v>79</c:v>
                </c:pt>
                <c:pt idx="3">
                  <c:v>119</c:v>
                </c:pt>
                <c:pt idx="4">
                  <c:v>181</c:v>
                </c:pt>
                <c:pt idx="5">
                  <c:v>111</c:v>
                </c:pt>
                <c:pt idx="6">
                  <c:v>289</c:v>
                </c:pt>
                <c:pt idx="7">
                  <c:v>366</c:v>
                </c:pt>
                <c:pt idx="8">
                  <c:v>183</c:v>
                </c:pt>
                <c:pt idx="9">
                  <c:v>63</c:v>
                </c:pt>
                <c:pt idx="10">
                  <c:v>27</c:v>
                </c:pt>
                <c:pt idx="11">
                  <c:v>206</c:v>
                </c:pt>
                <c:pt idx="12">
                  <c:v>82</c:v>
                </c:pt>
              </c:numCache>
            </c:numRef>
          </c:val>
        </c:ser>
        <c:ser>
          <c:idx val="8"/>
          <c:order val="8"/>
          <c:tx>
            <c:v>2019</c:v>
          </c:tx>
          <c:spPr>
            <a:solidFill>
              <a:schemeClr val="accent2">
                <a:tint val="44000"/>
              </a:schemeClr>
            </a:solidFill>
            <a:ln>
              <a:noFill/>
            </a:ln>
            <a:effectLst/>
          </c:spPr>
          <c:invertIfNegative val="0"/>
          <c:cat>
            <c:strRef>
              <c:f>Študenti!$A$9:$A$21</c:f>
              <c:strCache>
                <c:ptCount val="13"/>
                <c:pt idx="0">
                  <c:v>Univerza v Novi Gorici</c:v>
                </c:pt>
                <c:pt idx="1">
                  <c:v>Fakulteta za dizajn, svz, pridružena članica UP</c:v>
                </c:pt>
                <c:pt idx="2">
                  <c:v>Fakulteta za tehnologijo polimerov (SG)</c:v>
                </c:pt>
                <c:pt idx="3">
                  <c:v>Fakulteta za uporabne družbene študije v Novi Gorici</c:v>
                </c:pt>
                <c:pt idx="4">
                  <c:v>Fakulteta za zdravstvo Angele Boškin (Jesenice)</c:v>
                </c:pt>
                <c:pt idx="5">
                  <c:v>Gea College - Fakulteta za podjetništvo</c:v>
                </c:pt>
                <c:pt idx="6">
                  <c:v>Mednarodna fakulteta za družbene in poslovne študije</c:v>
                </c:pt>
                <c:pt idx="7">
                  <c:v>Nova univerza, Evropska pravna fakulteta </c:v>
                </c:pt>
                <c:pt idx="8">
                  <c:v>Nova univerza, Fakulteta za državne in evropske študije</c:v>
                </c:pt>
                <c:pt idx="9">
                  <c:v>Univerza v Novem mestu, Fakulteta za ekonomijo in informatiko Novo mesto (prej FUPI)</c:v>
                </c:pt>
                <c:pt idx="10">
                  <c:v>Univerza v Novem mestu, Fakulteta za strojništvo (prej FTS)</c:v>
                </c:pt>
                <c:pt idx="11">
                  <c:v>Univerza v Novem mestu, Fakulteta za zdravstvene vede</c:v>
                </c:pt>
                <c:pt idx="12">
                  <c:v>Visoka šola za varstvo okolja</c:v>
                </c:pt>
              </c:strCache>
            </c:strRef>
          </c:cat>
          <c:val>
            <c:numRef>
              <c:f>Študenti!$J$9:$J$21</c:f>
              <c:numCache>
                <c:formatCode>#,##0.0</c:formatCode>
                <c:ptCount val="13"/>
                <c:pt idx="0">
                  <c:v>194</c:v>
                </c:pt>
                <c:pt idx="1">
                  <c:v>218</c:v>
                </c:pt>
                <c:pt idx="2">
                  <c:v>92</c:v>
                </c:pt>
                <c:pt idx="3">
                  <c:v>121</c:v>
                </c:pt>
                <c:pt idx="4">
                  <c:v>174</c:v>
                </c:pt>
                <c:pt idx="5">
                  <c:v>146</c:v>
                </c:pt>
                <c:pt idx="6">
                  <c:v>306</c:v>
                </c:pt>
                <c:pt idx="7">
                  <c:v>338</c:v>
                </c:pt>
                <c:pt idx="8">
                  <c:v>175</c:v>
                </c:pt>
                <c:pt idx="9">
                  <c:v>85</c:v>
                </c:pt>
                <c:pt idx="10">
                  <c:v>53</c:v>
                </c:pt>
                <c:pt idx="11">
                  <c:v>209</c:v>
                </c:pt>
                <c:pt idx="12">
                  <c:v>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6338128"/>
        <c:axId val="96332688"/>
      </c:barChart>
      <c:catAx>
        <c:axId val="963381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6332688"/>
        <c:crosses val="autoZero"/>
        <c:auto val="1"/>
        <c:lblAlgn val="ctr"/>
        <c:lblOffset val="100"/>
        <c:noMultiLvlLbl val="0"/>
      </c:catAx>
      <c:valAx>
        <c:axId val="9633268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bg2">
                  <a:lumMod val="50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6338128"/>
        <c:crosses val="autoZero"/>
        <c:crossBetween val="between"/>
      </c:valAx>
      <c:spPr>
        <a:noFill/>
        <a:ln>
          <a:solidFill>
            <a:srgbClr val="92D050"/>
          </a:solidFill>
        </a:ln>
        <a:effectLst/>
      </c:spPr>
    </c:plotArea>
    <c:legend>
      <c:legendPos val="b"/>
      <c:layout>
        <c:manualLayout>
          <c:xMode val="edge"/>
          <c:yMode val="edge"/>
          <c:x val="0.55452870639296648"/>
          <c:y val="0.93405373601064534"/>
          <c:w val="0.33723734158542423"/>
          <c:h val="4.8648972581750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800" b="0" i="0" baseline="0">
                <a:effectLst/>
              </a:rPr>
              <a:t>Redni študenti 1. in 2. stopnje na koncesioniranih študijskih programih od leta 2019</a:t>
            </a:r>
            <a:endParaRPr lang="sl-SI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0.43215979524920517"/>
          <c:y val="0.24215230138856927"/>
          <c:w val="0.53188567064994219"/>
          <c:h val="0.6454686595702735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Študenti!$Z$25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Študenti!$Y$26:$Y$35</c:f>
              <c:strCache>
                <c:ptCount val="10"/>
                <c:pt idx="0">
                  <c:v>Univerza v Novi Gorici</c:v>
                </c:pt>
                <c:pt idx="1">
                  <c:v>Nova univerza</c:v>
                </c:pt>
                <c:pt idx="2">
                  <c:v>Univerza v Novem mestu</c:v>
                </c:pt>
                <c:pt idx="3">
                  <c:v>Fakulteta za dizajn, svz, pridružena članica UP</c:v>
                </c:pt>
                <c:pt idx="4">
                  <c:v>Fakulteta za tehnologijo polimerov (SG)</c:v>
                </c:pt>
                <c:pt idx="5">
                  <c:v>Fakulteta za uporabne družbene študije v Novi Gorici</c:v>
                </c:pt>
                <c:pt idx="6">
                  <c:v>Fakulteta za zdravstvo Angele Boškin (Jesenice)</c:v>
                </c:pt>
                <c:pt idx="7">
                  <c:v>Gea College - Fakulteta za podjetništvo</c:v>
                </c:pt>
                <c:pt idx="8">
                  <c:v>Mednarodna fakulteta za družbene in poslovne študije</c:v>
                </c:pt>
                <c:pt idx="9">
                  <c:v>Visoka šola za varstvo okolja</c:v>
                </c:pt>
              </c:strCache>
            </c:strRef>
          </c:cat>
          <c:val>
            <c:numRef>
              <c:f>Študenti!$Z$26:$Z$35</c:f>
              <c:numCache>
                <c:formatCode>#,##0.0</c:formatCode>
                <c:ptCount val="10"/>
                <c:pt idx="0" formatCode="General">
                  <c:v>194</c:v>
                </c:pt>
                <c:pt idx="1">
                  <c:v>513</c:v>
                </c:pt>
                <c:pt idx="2">
                  <c:v>347</c:v>
                </c:pt>
                <c:pt idx="3" formatCode="General">
                  <c:v>218</c:v>
                </c:pt>
                <c:pt idx="4" formatCode="General">
                  <c:v>92</c:v>
                </c:pt>
                <c:pt idx="5" formatCode="General">
                  <c:v>121</c:v>
                </c:pt>
                <c:pt idx="6" formatCode="General">
                  <c:v>174</c:v>
                </c:pt>
                <c:pt idx="7" formatCode="General">
                  <c:v>146</c:v>
                </c:pt>
                <c:pt idx="8" formatCode="General">
                  <c:v>306</c:v>
                </c:pt>
                <c:pt idx="9" formatCode="General">
                  <c:v>74</c:v>
                </c:pt>
              </c:numCache>
            </c:numRef>
          </c:val>
        </c:ser>
        <c:ser>
          <c:idx val="1"/>
          <c:order val="1"/>
          <c:tx>
            <c:strRef>
              <c:f>Študenti!$AA$25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Študenti!$Y$26:$Y$35</c:f>
              <c:strCache>
                <c:ptCount val="10"/>
                <c:pt idx="0">
                  <c:v>Univerza v Novi Gorici</c:v>
                </c:pt>
                <c:pt idx="1">
                  <c:v>Nova univerza</c:v>
                </c:pt>
                <c:pt idx="2">
                  <c:v>Univerza v Novem mestu</c:v>
                </c:pt>
                <c:pt idx="3">
                  <c:v>Fakulteta za dizajn, svz, pridružena članica UP</c:v>
                </c:pt>
                <c:pt idx="4">
                  <c:v>Fakulteta za tehnologijo polimerov (SG)</c:v>
                </c:pt>
                <c:pt idx="5">
                  <c:v>Fakulteta za uporabne družbene študije v Novi Gorici</c:v>
                </c:pt>
                <c:pt idx="6">
                  <c:v>Fakulteta za zdravstvo Angele Boškin (Jesenice)</c:v>
                </c:pt>
                <c:pt idx="7">
                  <c:v>Gea College - Fakulteta za podjetništvo</c:v>
                </c:pt>
                <c:pt idx="8">
                  <c:v>Mednarodna fakulteta za družbene in poslovne študije</c:v>
                </c:pt>
                <c:pt idx="9">
                  <c:v>Visoka šola za varstvo okolja</c:v>
                </c:pt>
              </c:strCache>
            </c:strRef>
          </c:cat>
          <c:val>
            <c:numRef>
              <c:f>Študenti!$AA$26:$AA$35</c:f>
              <c:numCache>
                <c:formatCode>General</c:formatCode>
                <c:ptCount val="10"/>
                <c:pt idx="0">
                  <c:v>228</c:v>
                </c:pt>
                <c:pt idx="1">
                  <c:v>546</c:v>
                </c:pt>
                <c:pt idx="2">
                  <c:v>335</c:v>
                </c:pt>
                <c:pt idx="3">
                  <c:v>200</c:v>
                </c:pt>
                <c:pt idx="4">
                  <c:v>75</c:v>
                </c:pt>
                <c:pt idx="5">
                  <c:v>168</c:v>
                </c:pt>
                <c:pt idx="6">
                  <c:v>174</c:v>
                </c:pt>
                <c:pt idx="7">
                  <c:v>175</c:v>
                </c:pt>
                <c:pt idx="8">
                  <c:v>332</c:v>
                </c:pt>
                <c:pt idx="9">
                  <c:v>90</c:v>
                </c:pt>
              </c:numCache>
            </c:numRef>
          </c:val>
        </c:ser>
        <c:ser>
          <c:idx val="2"/>
          <c:order val="2"/>
          <c:tx>
            <c:strRef>
              <c:f>Študenti!$AB$25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Študenti!$Y$26:$Y$35</c:f>
              <c:strCache>
                <c:ptCount val="10"/>
                <c:pt idx="0">
                  <c:v>Univerza v Novi Gorici</c:v>
                </c:pt>
                <c:pt idx="1">
                  <c:v>Nova univerza</c:v>
                </c:pt>
                <c:pt idx="2">
                  <c:v>Univerza v Novem mestu</c:v>
                </c:pt>
                <c:pt idx="3">
                  <c:v>Fakulteta za dizajn, svz, pridružena članica UP</c:v>
                </c:pt>
                <c:pt idx="4">
                  <c:v>Fakulteta za tehnologijo polimerov (SG)</c:v>
                </c:pt>
                <c:pt idx="5">
                  <c:v>Fakulteta za uporabne družbene študije v Novi Gorici</c:v>
                </c:pt>
                <c:pt idx="6">
                  <c:v>Fakulteta za zdravstvo Angele Boškin (Jesenice)</c:v>
                </c:pt>
                <c:pt idx="7">
                  <c:v>Gea College - Fakulteta za podjetništvo</c:v>
                </c:pt>
                <c:pt idx="8">
                  <c:v>Mednarodna fakulteta za družbene in poslovne študije</c:v>
                </c:pt>
                <c:pt idx="9">
                  <c:v>Visoka šola za varstvo okolja</c:v>
                </c:pt>
              </c:strCache>
            </c:strRef>
          </c:cat>
          <c:val>
            <c:numRef>
              <c:f>Študenti!$AB$26:$AB$35</c:f>
              <c:numCache>
                <c:formatCode>General</c:formatCode>
                <c:ptCount val="10"/>
                <c:pt idx="0">
                  <c:v>219</c:v>
                </c:pt>
                <c:pt idx="1">
                  <c:v>560</c:v>
                </c:pt>
                <c:pt idx="2">
                  <c:v>415</c:v>
                </c:pt>
                <c:pt idx="3">
                  <c:v>218</c:v>
                </c:pt>
                <c:pt idx="4">
                  <c:v>80</c:v>
                </c:pt>
                <c:pt idx="5">
                  <c:v>219</c:v>
                </c:pt>
                <c:pt idx="6">
                  <c:v>166</c:v>
                </c:pt>
                <c:pt idx="7">
                  <c:v>196</c:v>
                </c:pt>
                <c:pt idx="8">
                  <c:v>349</c:v>
                </c:pt>
                <c:pt idx="9">
                  <c:v>83</c:v>
                </c:pt>
              </c:numCache>
            </c:numRef>
          </c:val>
        </c:ser>
        <c:ser>
          <c:idx val="3"/>
          <c:order val="3"/>
          <c:tx>
            <c:strRef>
              <c:f>Študenti!$AC$25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Študenti!$Y$26:$Y$35</c:f>
              <c:strCache>
                <c:ptCount val="10"/>
                <c:pt idx="0">
                  <c:v>Univerza v Novi Gorici</c:v>
                </c:pt>
                <c:pt idx="1">
                  <c:v>Nova univerza</c:v>
                </c:pt>
                <c:pt idx="2">
                  <c:v>Univerza v Novem mestu</c:v>
                </c:pt>
                <c:pt idx="3">
                  <c:v>Fakulteta za dizajn, svz, pridružena članica UP</c:v>
                </c:pt>
                <c:pt idx="4">
                  <c:v>Fakulteta za tehnologijo polimerov (SG)</c:v>
                </c:pt>
                <c:pt idx="5">
                  <c:v>Fakulteta za uporabne družbene študije v Novi Gorici</c:v>
                </c:pt>
                <c:pt idx="6">
                  <c:v>Fakulteta za zdravstvo Angele Boškin (Jesenice)</c:v>
                </c:pt>
                <c:pt idx="7">
                  <c:v>Gea College - Fakulteta za podjetništvo</c:v>
                </c:pt>
                <c:pt idx="8">
                  <c:v>Mednarodna fakulteta za družbene in poslovne študije</c:v>
                </c:pt>
                <c:pt idx="9">
                  <c:v>Visoka šola za varstvo okolja</c:v>
                </c:pt>
              </c:strCache>
            </c:strRef>
          </c:cat>
          <c:val>
            <c:numRef>
              <c:f>Študenti!$AC$26:$AC$35</c:f>
              <c:numCache>
                <c:formatCode>General</c:formatCode>
                <c:ptCount val="10"/>
                <c:pt idx="0">
                  <c:v>219</c:v>
                </c:pt>
                <c:pt idx="1">
                  <c:v>557</c:v>
                </c:pt>
                <c:pt idx="2">
                  <c:v>433</c:v>
                </c:pt>
                <c:pt idx="3">
                  <c:v>204</c:v>
                </c:pt>
                <c:pt idx="4">
                  <c:v>64</c:v>
                </c:pt>
                <c:pt idx="5">
                  <c:v>223</c:v>
                </c:pt>
                <c:pt idx="6">
                  <c:v>180</c:v>
                </c:pt>
                <c:pt idx="7">
                  <c:v>190</c:v>
                </c:pt>
                <c:pt idx="8">
                  <c:v>341</c:v>
                </c:pt>
                <c:pt idx="9">
                  <c:v>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6328880"/>
        <c:axId val="96334320"/>
      </c:barChart>
      <c:catAx>
        <c:axId val="963288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6334320"/>
        <c:crosses val="autoZero"/>
        <c:auto val="1"/>
        <c:lblAlgn val="ctr"/>
        <c:lblOffset val="100"/>
        <c:noMultiLvlLbl val="0"/>
      </c:catAx>
      <c:valAx>
        <c:axId val="9633432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6328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428624</xdr:colOff>
      <xdr:row>25</xdr:row>
      <xdr:rowOff>138112</xdr:rowOff>
    </xdr:from>
    <xdr:to>
      <xdr:col>7</xdr:col>
      <xdr:colOff>508538</xdr:colOff>
      <xdr:row>46</xdr:row>
      <xdr:rowOff>32288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169512</xdr:colOff>
      <xdr:row>25</xdr:row>
      <xdr:rowOff>129152</xdr:rowOff>
    </xdr:from>
    <xdr:to>
      <xdr:col>18</xdr:col>
      <xdr:colOff>177584</xdr:colOff>
      <xdr:row>43</xdr:row>
      <xdr:rowOff>101061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76199</xdr:colOff>
      <xdr:row>46</xdr:row>
      <xdr:rowOff>38099</xdr:rowOff>
    </xdr:from>
    <xdr:to>
      <xdr:col>36</xdr:col>
      <xdr:colOff>228599</xdr:colOff>
      <xdr:row>66</xdr:row>
      <xdr:rowOff>161924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776287</xdr:colOff>
      <xdr:row>46</xdr:row>
      <xdr:rowOff>76199</xdr:rowOff>
    </xdr:from>
    <xdr:to>
      <xdr:col>19</xdr:col>
      <xdr:colOff>152400</xdr:colOff>
      <xdr:row>70</xdr:row>
      <xdr:rowOff>142874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61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J1" sqref="J1"/>
    </sheetView>
  </sheetViews>
  <sheetFormatPr defaultRowHeight="12.75" x14ac:dyDescent="0.2"/>
  <cols>
    <col min="1" max="1" width="43.28515625" style="15" customWidth="1"/>
    <col min="2" max="5" width="11.85546875" bestFit="1" customWidth="1"/>
    <col min="6" max="13" width="11.85546875" customWidth="1"/>
    <col min="14" max="14" width="6" customWidth="1"/>
    <col min="15" max="15" width="8" customWidth="1"/>
    <col min="16" max="16" width="8.140625" customWidth="1"/>
    <col min="17" max="17" width="8.42578125" customWidth="1"/>
    <col min="18" max="21" width="8.28515625" customWidth="1"/>
    <col min="22" max="24" width="9.140625" customWidth="1"/>
    <col min="25" max="25" width="10" customWidth="1"/>
    <col min="26" max="26" width="5.7109375" customWidth="1"/>
    <col min="27" max="27" width="9.28515625" customWidth="1"/>
    <col min="28" max="28" width="9.140625" customWidth="1"/>
    <col min="34" max="37" width="9.42578125" customWidth="1"/>
  </cols>
  <sheetData>
    <row r="1" spans="1:37" ht="18" x14ac:dyDescent="0.25">
      <c r="A1" s="16" t="s">
        <v>57</v>
      </c>
    </row>
    <row r="3" spans="1:37" ht="33.75" x14ac:dyDescent="0.2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22</v>
      </c>
      <c r="H3" s="3" t="s">
        <v>30</v>
      </c>
      <c r="I3" s="3" t="s">
        <v>33</v>
      </c>
      <c r="J3" s="3" t="s">
        <v>45</v>
      </c>
      <c r="K3" s="3" t="s">
        <v>48</v>
      </c>
      <c r="L3" s="3" t="s">
        <v>53</v>
      </c>
      <c r="M3" s="3" t="s">
        <v>56</v>
      </c>
      <c r="N3" s="74"/>
      <c r="O3" s="77" t="s">
        <v>58</v>
      </c>
      <c r="P3" s="2" t="s">
        <v>54</v>
      </c>
      <c r="Q3" s="48" t="s">
        <v>49</v>
      </c>
      <c r="R3" s="2" t="s">
        <v>46</v>
      </c>
      <c r="S3" s="48" t="s">
        <v>42</v>
      </c>
      <c r="T3" s="2" t="s">
        <v>31</v>
      </c>
      <c r="U3" s="48" t="s">
        <v>24</v>
      </c>
      <c r="V3" s="2" t="s">
        <v>25</v>
      </c>
      <c r="W3" s="2" t="s">
        <v>6</v>
      </c>
      <c r="X3" s="3" t="s">
        <v>7</v>
      </c>
      <c r="Y3" s="3" t="s">
        <v>8</v>
      </c>
      <c r="Z3" s="25"/>
      <c r="AA3" s="77" t="s">
        <v>59</v>
      </c>
      <c r="AB3" s="2" t="s">
        <v>55</v>
      </c>
      <c r="AC3" s="48" t="s">
        <v>50</v>
      </c>
      <c r="AD3" s="2" t="s">
        <v>47</v>
      </c>
      <c r="AE3" s="2" t="s">
        <v>43</v>
      </c>
      <c r="AF3" s="20" t="s">
        <v>32</v>
      </c>
      <c r="AG3" s="20" t="s">
        <v>26</v>
      </c>
      <c r="AH3" s="20" t="s">
        <v>9</v>
      </c>
      <c r="AI3" s="2" t="s">
        <v>10</v>
      </c>
      <c r="AJ3" s="2" t="s">
        <v>11</v>
      </c>
      <c r="AK3" s="2" t="s">
        <v>12</v>
      </c>
    </row>
    <row r="4" spans="1:37" x14ac:dyDescent="0.2">
      <c r="A4" s="4" t="s">
        <v>13</v>
      </c>
      <c r="B4" s="5">
        <v>35395</v>
      </c>
      <c r="C4" s="5">
        <v>34887.5</v>
      </c>
      <c r="D4" s="6">
        <v>32990</v>
      </c>
      <c r="E4" s="6">
        <v>33010.5</v>
      </c>
      <c r="F4" s="6">
        <v>32255.5</v>
      </c>
      <c r="G4" s="17">
        <v>31232.5</v>
      </c>
      <c r="H4" s="5">
        <v>30500</v>
      </c>
      <c r="I4" s="5">
        <v>29261</v>
      </c>
      <c r="J4" s="5">
        <v>28794</v>
      </c>
      <c r="K4" s="5">
        <v>28809</v>
      </c>
      <c r="L4" s="62">
        <v>30833</v>
      </c>
      <c r="M4" s="62">
        <v>29565</v>
      </c>
      <c r="N4" s="75"/>
      <c r="O4" s="78">
        <f>+M4/L4*100</f>
        <v>95.887523108357925</v>
      </c>
      <c r="P4" s="7">
        <f>+L4/K4*100</f>
        <v>107.02558228331425</v>
      </c>
      <c r="Q4" s="49">
        <f>+K4/J4*100</f>
        <v>100.05209418628883</v>
      </c>
      <c r="R4" s="7">
        <f>+J4/I4*100</f>
        <v>98.404019001401181</v>
      </c>
      <c r="S4" s="49">
        <f>+I4/H4*100</f>
        <v>95.937704918032779</v>
      </c>
      <c r="T4" s="7">
        <f>H4/G4*100</f>
        <v>97.654686624509722</v>
      </c>
      <c r="U4" s="49">
        <f>+G4/F4*100</f>
        <v>96.828447861605</v>
      </c>
      <c r="V4" s="7">
        <f>+F4/E4*100</f>
        <v>97.712848942003305</v>
      </c>
      <c r="W4" s="7">
        <f>+E4/D4*100</f>
        <v>100.06214004243709</v>
      </c>
      <c r="X4" s="8">
        <f>+D4/C4*100</f>
        <v>94.561089215335002</v>
      </c>
      <c r="Y4" s="8">
        <f>+C4/B4*100</f>
        <v>98.566181664076851</v>
      </c>
      <c r="Z4" s="26"/>
      <c r="AA4" s="83">
        <f>+M4-L4</f>
        <v>-1268</v>
      </c>
      <c r="AB4" s="22">
        <f>+L4-K4</f>
        <v>2024</v>
      </c>
      <c r="AC4" s="69">
        <f>+K4-J4</f>
        <v>15</v>
      </c>
      <c r="AD4" s="22">
        <f>+J4-I4</f>
        <v>-467</v>
      </c>
      <c r="AE4" s="21">
        <f>+I4-H4</f>
        <v>-1239</v>
      </c>
      <c r="AF4" s="21">
        <f>H4-G4</f>
        <v>-732.5</v>
      </c>
      <c r="AG4" s="21">
        <f>G4-F4</f>
        <v>-1023</v>
      </c>
      <c r="AH4" s="21">
        <f>F4-E4</f>
        <v>-755</v>
      </c>
      <c r="AI4" s="22">
        <f>E4-D4</f>
        <v>20.5</v>
      </c>
      <c r="AJ4" s="22">
        <f>D4-C4</f>
        <v>-1897.5</v>
      </c>
      <c r="AK4" s="22">
        <f>C4-B4</f>
        <v>-507.5</v>
      </c>
    </row>
    <row r="5" spans="1:37" x14ac:dyDescent="0.2">
      <c r="A5" s="9" t="s">
        <v>14</v>
      </c>
      <c r="B5" s="5">
        <v>13676</v>
      </c>
      <c r="C5" s="5">
        <v>13373.5</v>
      </c>
      <c r="D5" s="6">
        <v>12841.5</v>
      </c>
      <c r="E5" s="6">
        <v>12256</v>
      </c>
      <c r="F5" s="6">
        <v>11470.5</v>
      </c>
      <c r="G5" s="17">
        <v>10823.5</v>
      </c>
      <c r="H5" s="5">
        <v>10358</v>
      </c>
      <c r="I5" s="5">
        <v>9879</v>
      </c>
      <c r="J5" s="5">
        <v>9787</v>
      </c>
      <c r="K5" s="5">
        <v>9929</v>
      </c>
      <c r="L5" s="62">
        <v>10469</v>
      </c>
      <c r="M5" s="62">
        <v>10497</v>
      </c>
      <c r="N5" s="75"/>
      <c r="O5" s="78">
        <f t="shared" ref="O5:O23" si="0">+M5/L5*100</f>
        <v>100.26745629955104</v>
      </c>
      <c r="P5" s="7">
        <f t="shared" ref="P5:P23" si="1">+L5/K5*100</f>
        <v>105.43861416053983</v>
      </c>
      <c r="Q5" s="49">
        <f t="shared" ref="Q5:Q23" si="2">+K5/J5*100</f>
        <v>101.45090426075407</v>
      </c>
      <c r="R5" s="7">
        <f t="shared" ref="R5:R23" si="3">+J5/I5*100</f>
        <v>99.068731653001322</v>
      </c>
      <c r="S5" s="49">
        <f t="shared" ref="S5:S23" si="4">+I5/H5*100</f>
        <v>95.375555126472292</v>
      </c>
      <c r="T5" s="7">
        <f t="shared" ref="T5:T23" si="5">H5/G5*100</f>
        <v>95.699173095579056</v>
      </c>
      <c r="U5" s="49">
        <f t="shared" ref="U5:U23" si="6">+G5/F5*100</f>
        <v>94.359443790593261</v>
      </c>
      <c r="V5" s="7">
        <f t="shared" ref="V5:V23" si="7">+F5/E5*100</f>
        <v>93.590894255874673</v>
      </c>
      <c r="W5" s="7">
        <f t="shared" ref="W5:W23" si="8">+E5/D5*100</f>
        <v>95.4405637970642</v>
      </c>
      <c r="X5" s="8">
        <f t="shared" ref="X5:X23" si="9">+D5/C5*100</f>
        <v>96.021983773881175</v>
      </c>
      <c r="Y5" s="8">
        <f t="shared" ref="Y5:Y23" si="10">+C5/B5*100</f>
        <v>97.788095934483763</v>
      </c>
      <c r="Z5" s="26"/>
      <c r="AA5" s="83">
        <f t="shared" ref="AA5:AA23" si="11">+M5-L5</f>
        <v>28</v>
      </c>
      <c r="AB5" s="22">
        <f t="shared" ref="AB5:AB23" si="12">+L5-K5</f>
        <v>540</v>
      </c>
      <c r="AC5" s="69">
        <f t="shared" ref="AC5:AC23" si="13">+K5-J5</f>
        <v>142</v>
      </c>
      <c r="AD5" s="22">
        <f t="shared" ref="AD5:AD23" si="14">+J5-I5</f>
        <v>-92</v>
      </c>
      <c r="AE5" s="21">
        <f t="shared" ref="AE5:AE23" si="15">+I5-H5</f>
        <v>-479</v>
      </c>
      <c r="AF5" s="21">
        <f t="shared" ref="AF5:AF23" si="16">H5-G5</f>
        <v>-465.5</v>
      </c>
      <c r="AG5" s="21">
        <f t="shared" ref="AG5:AG23" si="17">G5-F5</f>
        <v>-647</v>
      </c>
      <c r="AH5" s="21">
        <f t="shared" ref="AH5:AH23" si="18">F5-E5</f>
        <v>-785.5</v>
      </c>
      <c r="AI5" s="22">
        <f t="shared" ref="AI5:AI23" si="19">E5-D5</f>
        <v>-585.5</v>
      </c>
      <c r="AJ5" s="22">
        <f t="shared" ref="AJ5:AJ23" si="20">D5-C5</f>
        <v>-532</v>
      </c>
      <c r="AK5" s="22">
        <f t="shared" ref="AK5:AK23" si="21">C5-B5</f>
        <v>-302.5</v>
      </c>
    </row>
    <row r="6" spans="1:37" x14ac:dyDescent="0.2">
      <c r="A6" s="9" t="s">
        <v>15</v>
      </c>
      <c r="B6" s="5">
        <v>3609</v>
      </c>
      <c r="C6" s="5">
        <v>3900</v>
      </c>
      <c r="D6" s="6">
        <v>4088</v>
      </c>
      <c r="E6" s="6">
        <v>3912</v>
      </c>
      <c r="F6" s="6">
        <v>3658</v>
      </c>
      <c r="G6" s="17">
        <v>3410</v>
      </c>
      <c r="H6" s="5">
        <v>3283</v>
      </c>
      <c r="I6" s="5">
        <v>3149</v>
      </c>
      <c r="J6" s="5">
        <v>3080</v>
      </c>
      <c r="K6" s="5">
        <v>3213</v>
      </c>
      <c r="L6" s="62">
        <v>3890</v>
      </c>
      <c r="M6" s="62">
        <v>3573</v>
      </c>
      <c r="N6" s="75"/>
      <c r="O6" s="78">
        <f t="shared" si="0"/>
        <v>91.850899742930594</v>
      </c>
      <c r="P6" s="7">
        <f t="shared" si="1"/>
        <v>121.07065048241519</v>
      </c>
      <c r="Q6" s="49">
        <f t="shared" si="2"/>
        <v>104.31818181818183</v>
      </c>
      <c r="R6" s="7">
        <f t="shared" si="3"/>
        <v>97.80882819942839</v>
      </c>
      <c r="S6" s="49">
        <f t="shared" si="4"/>
        <v>95.918367346938766</v>
      </c>
      <c r="T6" s="7">
        <f t="shared" si="5"/>
        <v>96.275659824046926</v>
      </c>
      <c r="U6" s="49">
        <f t="shared" si="6"/>
        <v>93.220338983050837</v>
      </c>
      <c r="V6" s="7">
        <f t="shared" si="7"/>
        <v>93.507157464212682</v>
      </c>
      <c r="W6" s="7">
        <f t="shared" si="8"/>
        <v>95.694716242661443</v>
      </c>
      <c r="X6" s="8">
        <f t="shared" si="9"/>
        <v>104.82051282051282</v>
      </c>
      <c r="Y6" s="8">
        <f t="shared" si="10"/>
        <v>108.06317539484623</v>
      </c>
      <c r="Z6" s="26"/>
      <c r="AA6" s="83">
        <f t="shared" si="11"/>
        <v>-317</v>
      </c>
      <c r="AB6" s="22">
        <f t="shared" si="12"/>
        <v>677</v>
      </c>
      <c r="AC6" s="69">
        <f t="shared" si="13"/>
        <v>133</v>
      </c>
      <c r="AD6" s="22">
        <f t="shared" si="14"/>
        <v>-69</v>
      </c>
      <c r="AE6" s="21">
        <f t="shared" si="15"/>
        <v>-134</v>
      </c>
      <c r="AF6" s="21">
        <f t="shared" si="16"/>
        <v>-127</v>
      </c>
      <c r="AG6" s="21">
        <f t="shared" si="17"/>
        <v>-248</v>
      </c>
      <c r="AH6" s="21">
        <f t="shared" si="18"/>
        <v>-254</v>
      </c>
      <c r="AI6" s="22">
        <f t="shared" si="19"/>
        <v>-176</v>
      </c>
      <c r="AJ6" s="22">
        <f t="shared" si="20"/>
        <v>188</v>
      </c>
      <c r="AK6" s="22">
        <f t="shared" si="21"/>
        <v>291</v>
      </c>
    </row>
    <row r="7" spans="1:37" ht="13.5" thickBot="1" x14ac:dyDescent="0.25">
      <c r="A7" s="10" t="s">
        <v>16</v>
      </c>
      <c r="B7" s="11">
        <v>173</v>
      </c>
      <c r="C7" s="11">
        <v>176</v>
      </c>
      <c r="D7" s="12">
        <v>183</v>
      </c>
      <c r="E7" s="12">
        <v>170</v>
      </c>
      <c r="F7" s="12">
        <v>152</v>
      </c>
      <c r="G7" s="18">
        <v>134</v>
      </c>
      <c r="H7" s="11">
        <v>133</v>
      </c>
      <c r="I7" s="11">
        <v>109</v>
      </c>
      <c r="J7" s="11">
        <v>118</v>
      </c>
      <c r="K7" s="11">
        <v>113</v>
      </c>
      <c r="L7" s="63">
        <v>145</v>
      </c>
      <c r="M7" s="63">
        <v>144</v>
      </c>
      <c r="N7" s="75"/>
      <c r="O7" s="79">
        <f t="shared" si="0"/>
        <v>99.310344827586206</v>
      </c>
      <c r="P7" s="13">
        <f t="shared" si="1"/>
        <v>128.31858407079645</v>
      </c>
      <c r="Q7" s="50">
        <f t="shared" si="2"/>
        <v>95.762711864406782</v>
      </c>
      <c r="R7" s="13">
        <f t="shared" si="3"/>
        <v>108.25688073394495</v>
      </c>
      <c r="S7" s="50">
        <f t="shared" si="4"/>
        <v>81.954887218045116</v>
      </c>
      <c r="T7" s="13">
        <f t="shared" si="5"/>
        <v>99.253731343283576</v>
      </c>
      <c r="U7" s="50">
        <f t="shared" si="6"/>
        <v>88.157894736842096</v>
      </c>
      <c r="V7" s="13">
        <f t="shared" si="7"/>
        <v>89.411764705882362</v>
      </c>
      <c r="W7" s="13">
        <f t="shared" si="8"/>
        <v>92.896174863387984</v>
      </c>
      <c r="X7" s="14">
        <f t="shared" si="9"/>
        <v>103.97727272727273</v>
      </c>
      <c r="Y7" s="14">
        <f t="shared" si="10"/>
        <v>101.73410404624276</v>
      </c>
      <c r="Z7" s="27"/>
      <c r="AA7" s="84">
        <f t="shared" si="11"/>
        <v>-1</v>
      </c>
      <c r="AB7" s="24">
        <f t="shared" si="12"/>
        <v>32</v>
      </c>
      <c r="AC7" s="70">
        <f t="shared" si="13"/>
        <v>-5</v>
      </c>
      <c r="AD7" s="24">
        <f t="shared" si="14"/>
        <v>9</v>
      </c>
      <c r="AE7" s="23">
        <f t="shared" si="15"/>
        <v>-24</v>
      </c>
      <c r="AF7" s="23">
        <f t="shared" si="16"/>
        <v>-1</v>
      </c>
      <c r="AG7" s="23">
        <f t="shared" si="17"/>
        <v>-18</v>
      </c>
      <c r="AH7" s="23">
        <f t="shared" si="18"/>
        <v>-18</v>
      </c>
      <c r="AI7" s="24">
        <f t="shared" si="19"/>
        <v>-13</v>
      </c>
      <c r="AJ7" s="24">
        <f t="shared" si="20"/>
        <v>7</v>
      </c>
      <c r="AK7" s="24">
        <f t="shared" si="21"/>
        <v>3</v>
      </c>
    </row>
    <row r="8" spans="1:37" s="38" customFormat="1" ht="16.5" customHeight="1" thickTop="1" x14ac:dyDescent="0.2">
      <c r="A8" s="28" t="s">
        <v>27</v>
      </c>
      <c r="B8" s="29">
        <f t="shared" ref="B8:H8" si="22">SUM(B4:B7)</f>
        <v>52853</v>
      </c>
      <c r="C8" s="29">
        <f t="shared" si="22"/>
        <v>52337</v>
      </c>
      <c r="D8" s="30">
        <f t="shared" si="22"/>
        <v>50102.5</v>
      </c>
      <c r="E8" s="30">
        <f t="shared" si="22"/>
        <v>49348.5</v>
      </c>
      <c r="F8" s="30">
        <f t="shared" si="22"/>
        <v>47536</v>
      </c>
      <c r="G8" s="54">
        <f t="shared" si="22"/>
        <v>45600</v>
      </c>
      <c r="H8" s="53">
        <f t="shared" si="22"/>
        <v>44274</v>
      </c>
      <c r="I8" s="54">
        <f t="shared" ref="I8:J8" si="23">SUM(I4:I7)</f>
        <v>42398</v>
      </c>
      <c r="J8" s="31">
        <f t="shared" si="23"/>
        <v>41779</v>
      </c>
      <c r="K8" s="64">
        <f t="shared" ref="K8" si="24">SUM(K4:K7)</f>
        <v>42064</v>
      </c>
      <c r="L8" s="64">
        <f>SUM(L4:L7)</f>
        <v>45337</v>
      </c>
      <c r="M8" s="64">
        <f>SUM(M4:M7)</f>
        <v>43779</v>
      </c>
      <c r="N8" s="76"/>
      <c r="O8" s="80">
        <f t="shared" si="0"/>
        <v>96.563513245252224</v>
      </c>
      <c r="P8" s="65">
        <f t="shared" si="1"/>
        <v>107.78100038037277</v>
      </c>
      <c r="Q8" s="66">
        <f t="shared" si="2"/>
        <v>100.68216089422917</v>
      </c>
      <c r="R8" s="65">
        <f t="shared" si="3"/>
        <v>98.540025472899657</v>
      </c>
      <c r="S8" s="66">
        <f t="shared" si="4"/>
        <v>95.762750146813019</v>
      </c>
      <c r="T8" s="65">
        <f t="shared" si="5"/>
        <v>97.09210526315789</v>
      </c>
      <c r="U8" s="67">
        <f t="shared" si="6"/>
        <v>95.927297206327836</v>
      </c>
      <c r="V8" s="33">
        <f t="shared" si="7"/>
        <v>96.327142668976762</v>
      </c>
      <c r="W8" s="33">
        <f t="shared" si="8"/>
        <v>98.495085075595028</v>
      </c>
      <c r="X8" s="34">
        <f t="shared" si="9"/>
        <v>95.730553910235599</v>
      </c>
      <c r="Y8" s="34">
        <f t="shared" si="10"/>
        <v>99.023707263542278</v>
      </c>
      <c r="Z8" s="35"/>
      <c r="AA8" s="85">
        <f t="shared" si="11"/>
        <v>-1558</v>
      </c>
      <c r="AB8" s="37">
        <f t="shared" si="12"/>
        <v>3273</v>
      </c>
      <c r="AC8" s="71">
        <f t="shared" si="13"/>
        <v>285</v>
      </c>
      <c r="AD8" s="37">
        <f t="shared" si="14"/>
        <v>-619</v>
      </c>
      <c r="AE8" s="36">
        <f t="shared" si="15"/>
        <v>-1876</v>
      </c>
      <c r="AF8" s="36">
        <f t="shared" si="16"/>
        <v>-1326</v>
      </c>
      <c r="AG8" s="36">
        <f t="shared" si="17"/>
        <v>-1936</v>
      </c>
      <c r="AH8" s="36">
        <f t="shared" si="18"/>
        <v>-1812.5</v>
      </c>
      <c r="AI8" s="37">
        <f t="shared" si="19"/>
        <v>-754</v>
      </c>
      <c r="AJ8" s="37">
        <f t="shared" si="20"/>
        <v>-2234.5</v>
      </c>
      <c r="AK8" s="37">
        <f t="shared" si="21"/>
        <v>-516</v>
      </c>
    </row>
    <row r="9" spans="1:37" x14ac:dyDescent="0.2">
      <c r="A9" s="9" t="s">
        <v>17</v>
      </c>
      <c r="B9" s="5">
        <v>355</v>
      </c>
      <c r="C9" s="5">
        <v>305</v>
      </c>
      <c r="D9" s="6">
        <v>302</v>
      </c>
      <c r="E9" s="6">
        <v>258</v>
      </c>
      <c r="F9" s="6">
        <v>203</v>
      </c>
      <c r="G9" s="17">
        <v>188</v>
      </c>
      <c r="H9" s="5">
        <v>183</v>
      </c>
      <c r="I9" s="5">
        <v>200</v>
      </c>
      <c r="J9" s="5">
        <v>194</v>
      </c>
      <c r="K9" s="5">
        <v>228</v>
      </c>
      <c r="L9" s="62">
        <v>219</v>
      </c>
      <c r="M9" s="62">
        <v>219</v>
      </c>
      <c r="N9" s="75"/>
      <c r="O9" s="78">
        <f t="shared" si="0"/>
        <v>100</v>
      </c>
      <c r="P9" s="7">
        <f t="shared" si="1"/>
        <v>96.05263157894737</v>
      </c>
      <c r="Q9" s="49">
        <f t="shared" si="2"/>
        <v>117.5257731958763</v>
      </c>
      <c r="R9" s="7">
        <f t="shared" si="3"/>
        <v>97</v>
      </c>
      <c r="S9" s="49">
        <f t="shared" si="4"/>
        <v>109.28961748633881</v>
      </c>
      <c r="T9" s="7">
        <f t="shared" si="5"/>
        <v>97.340425531914903</v>
      </c>
      <c r="U9" s="68">
        <f t="shared" ref="U9:U21" si="25">+G9/F9*100</f>
        <v>92.610837438423644</v>
      </c>
      <c r="V9" s="7">
        <f t="shared" ref="V9:V21" si="26">+F9/E9*100</f>
        <v>78.68217054263566</v>
      </c>
      <c r="W9" s="7">
        <f t="shared" ref="W9:W21" si="27">+E9/D9*100</f>
        <v>85.430463576158942</v>
      </c>
      <c r="X9" s="8">
        <f t="shared" ref="X9:X21" si="28">+D9/C9*100</f>
        <v>99.016393442622956</v>
      </c>
      <c r="Y9" s="8">
        <f t="shared" ref="Y9:Y21" si="29">+C9/B9*100</f>
        <v>85.91549295774648</v>
      </c>
      <c r="Z9" s="26"/>
      <c r="AA9" s="83">
        <f t="shared" si="11"/>
        <v>0</v>
      </c>
      <c r="AB9" s="22">
        <f t="shared" si="12"/>
        <v>-9</v>
      </c>
      <c r="AC9" s="69">
        <f t="shared" si="13"/>
        <v>34</v>
      </c>
      <c r="AD9" s="22">
        <f t="shared" si="14"/>
        <v>-6</v>
      </c>
      <c r="AE9" s="21">
        <f t="shared" si="15"/>
        <v>17</v>
      </c>
      <c r="AF9" s="21">
        <f t="shared" si="16"/>
        <v>-5</v>
      </c>
      <c r="AG9" s="21">
        <f t="shared" ref="AG9:AG21" si="30">G9-F9</f>
        <v>-15</v>
      </c>
      <c r="AH9" s="21">
        <f t="shared" ref="AH9:AH21" si="31">F9-E9</f>
        <v>-55</v>
      </c>
      <c r="AI9" s="22">
        <f t="shared" ref="AI9:AI21" si="32">E9-D9</f>
        <v>-44</v>
      </c>
      <c r="AJ9" s="22">
        <f t="shared" ref="AJ9:AJ21" si="33">D9-C9</f>
        <v>-3</v>
      </c>
      <c r="AK9" s="22">
        <f t="shared" ref="AK9:AK21" si="34">C9-B9</f>
        <v>-50</v>
      </c>
    </row>
    <row r="10" spans="1:37" x14ac:dyDescent="0.2">
      <c r="A10" s="9" t="s">
        <v>35</v>
      </c>
      <c r="B10" s="5">
        <v>218</v>
      </c>
      <c r="C10" s="5">
        <v>227</v>
      </c>
      <c r="D10" s="6">
        <v>231</v>
      </c>
      <c r="E10" s="6">
        <v>224</v>
      </c>
      <c r="F10" s="6">
        <v>217</v>
      </c>
      <c r="G10" s="17">
        <v>216</v>
      </c>
      <c r="H10" s="5">
        <v>217</v>
      </c>
      <c r="I10" s="5">
        <v>210</v>
      </c>
      <c r="J10" s="5">
        <v>218</v>
      </c>
      <c r="K10" s="5">
        <v>200</v>
      </c>
      <c r="L10" s="62">
        <v>218</v>
      </c>
      <c r="M10" s="62">
        <v>204</v>
      </c>
      <c r="N10" s="75"/>
      <c r="O10" s="78">
        <f t="shared" si="0"/>
        <v>93.577981651376149</v>
      </c>
      <c r="P10" s="7">
        <f t="shared" si="1"/>
        <v>109.00000000000001</v>
      </c>
      <c r="Q10" s="49">
        <f t="shared" si="2"/>
        <v>91.743119266055047</v>
      </c>
      <c r="R10" s="7">
        <f t="shared" si="3"/>
        <v>103.80952380952382</v>
      </c>
      <c r="S10" s="49">
        <f t="shared" si="4"/>
        <v>96.774193548387103</v>
      </c>
      <c r="T10" s="7">
        <f t="shared" si="5"/>
        <v>100.46296296296295</v>
      </c>
      <c r="U10" s="68">
        <f t="shared" si="25"/>
        <v>99.539170506912441</v>
      </c>
      <c r="V10" s="7">
        <f t="shared" si="26"/>
        <v>96.875</v>
      </c>
      <c r="W10" s="7">
        <f t="shared" si="27"/>
        <v>96.969696969696969</v>
      </c>
      <c r="X10" s="8">
        <f t="shared" si="28"/>
        <v>101.76211453744493</v>
      </c>
      <c r="Y10" s="8">
        <f t="shared" si="29"/>
        <v>104.12844036697248</v>
      </c>
      <c r="Z10" s="26"/>
      <c r="AA10" s="83">
        <f t="shared" si="11"/>
        <v>-14</v>
      </c>
      <c r="AB10" s="22">
        <f t="shared" si="12"/>
        <v>18</v>
      </c>
      <c r="AC10" s="69">
        <f t="shared" si="13"/>
        <v>-18</v>
      </c>
      <c r="AD10" s="22">
        <f t="shared" si="14"/>
        <v>8</v>
      </c>
      <c r="AE10" s="21">
        <f t="shared" si="15"/>
        <v>-7</v>
      </c>
      <c r="AF10" s="21">
        <f t="shared" si="16"/>
        <v>1</v>
      </c>
      <c r="AG10" s="21">
        <f t="shared" si="30"/>
        <v>-1</v>
      </c>
      <c r="AH10" s="21">
        <f t="shared" si="31"/>
        <v>-7</v>
      </c>
      <c r="AI10" s="22">
        <f t="shared" si="32"/>
        <v>-7</v>
      </c>
      <c r="AJ10" s="22">
        <f t="shared" si="33"/>
        <v>4</v>
      </c>
      <c r="AK10" s="22">
        <f t="shared" si="34"/>
        <v>9</v>
      </c>
    </row>
    <row r="11" spans="1:37" x14ac:dyDescent="0.2">
      <c r="A11" s="9" t="s">
        <v>44</v>
      </c>
      <c r="B11" s="5">
        <v>69</v>
      </c>
      <c r="C11" s="5">
        <v>57</v>
      </c>
      <c r="D11" s="6">
        <v>60</v>
      </c>
      <c r="E11" s="6">
        <v>76</v>
      </c>
      <c r="F11" s="6">
        <v>80</v>
      </c>
      <c r="G11" s="17">
        <v>60</v>
      </c>
      <c r="H11" s="5">
        <v>66</v>
      </c>
      <c r="I11" s="5">
        <v>79</v>
      </c>
      <c r="J11" s="5">
        <v>92</v>
      </c>
      <c r="K11" s="5">
        <v>75</v>
      </c>
      <c r="L11" s="62">
        <v>80</v>
      </c>
      <c r="M11" s="62">
        <v>64</v>
      </c>
      <c r="N11" s="75"/>
      <c r="O11" s="78">
        <f t="shared" si="0"/>
        <v>80</v>
      </c>
      <c r="P11" s="7">
        <f t="shared" si="1"/>
        <v>106.66666666666667</v>
      </c>
      <c r="Q11" s="49">
        <f t="shared" si="2"/>
        <v>81.521739130434781</v>
      </c>
      <c r="R11" s="7">
        <f t="shared" si="3"/>
        <v>116.45569620253164</v>
      </c>
      <c r="S11" s="49">
        <f t="shared" si="4"/>
        <v>119.6969696969697</v>
      </c>
      <c r="T11" s="7">
        <f t="shared" si="5"/>
        <v>110.00000000000001</v>
      </c>
      <c r="U11" s="49">
        <f t="shared" si="25"/>
        <v>75</v>
      </c>
      <c r="V11" s="7">
        <f t="shared" si="26"/>
        <v>105.26315789473684</v>
      </c>
      <c r="W11" s="7">
        <f t="shared" si="27"/>
        <v>126.66666666666666</v>
      </c>
      <c r="X11" s="8">
        <f t="shared" si="28"/>
        <v>105.26315789473684</v>
      </c>
      <c r="Y11" s="8">
        <f t="shared" si="29"/>
        <v>82.608695652173907</v>
      </c>
      <c r="Z11" s="26"/>
      <c r="AA11" s="83">
        <f t="shared" si="11"/>
        <v>-16</v>
      </c>
      <c r="AB11" s="22">
        <f t="shared" si="12"/>
        <v>5</v>
      </c>
      <c r="AC11" s="69">
        <f t="shared" si="13"/>
        <v>-17</v>
      </c>
      <c r="AD11" s="22">
        <f t="shared" si="14"/>
        <v>13</v>
      </c>
      <c r="AE11" s="21">
        <f t="shared" si="15"/>
        <v>13</v>
      </c>
      <c r="AF11" s="21">
        <f t="shared" si="16"/>
        <v>6</v>
      </c>
      <c r="AG11" s="21">
        <f t="shared" si="30"/>
        <v>-20</v>
      </c>
      <c r="AH11" s="21">
        <f t="shared" si="31"/>
        <v>4</v>
      </c>
      <c r="AI11" s="22">
        <f t="shared" si="32"/>
        <v>16</v>
      </c>
      <c r="AJ11" s="22">
        <f t="shared" si="33"/>
        <v>3</v>
      </c>
      <c r="AK11" s="22">
        <f t="shared" si="34"/>
        <v>-12</v>
      </c>
    </row>
    <row r="12" spans="1:37" x14ac:dyDescent="0.2">
      <c r="A12" s="9" t="s">
        <v>18</v>
      </c>
      <c r="B12" s="5">
        <v>200</v>
      </c>
      <c r="C12" s="5">
        <v>188</v>
      </c>
      <c r="D12" s="6">
        <v>153</v>
      </c>
      <c r="E12" s="6">
        <v>160</v>
      </c>
      <c r="F12" s="6">
        <v>154</v>
      </c>
      <c r="G12" s="17">
        <v>108</v>
      </c>
      <c r="H12" s="5">
        <v>108</v>
      </c>
      <c r="I12" s="5">
        <v>119</v>
      </c>
      <c r="J12" s="5">
        <v>121</v>
      </c>
      <c r="K12" s="5">
        <v>168</v>
      </c>
      <c r="L12" s="62">
        <v>219</v>
      </c>
      <c r="M12" s="62">
        <v>223</v>
      </c>
      <c r="N12" s="75"/>
      <c r="O12" s="78">
        <f t="shared" si="0"/>
        <v>101.82648401826484</v>
      </c>
      <c r="P12" s="7">
        <f t="shared" si="1"/>
        <v>130.35714285714286</v>
      </c>
      <c r="Q12" s="49">
        <f t="shared" si="2"/>
        <v>138.84297520661158</v>
      </c>
      <c r="R12" s="7">
        <f t="shared" si="3"/>
        <v>101.68067226890756</v>
      </c>
      <c r="S12" s="49">
        <f t="shared" si="4"/>
        <v>110.18518518518519</v>
      </c>
      <c r="T12" s="7">
        <f t="shared" si="5"/>
        <v>100</v>
      </c>
      <c r="U12" s="49">
        <f t="shared" si="25"/>
        <v>70.129870129870127</v>
      </c>
      <c r="V12" s="7">
        <f t="shared" si="26"/>
        <v>96.25</v>
      </c>
      <c r="W12" s="7">
        <f t="shared" si="27"/>
        <v>104.57516339869282</v>
      </c>
      <c r="X12" s="8">
        <f t="shared" si="28"/>
        <v>81.38297872340425</v>
      </c>
      <c r="Y12" s="8">
        <f t="shared" si="29"/>
        <v>94</v>
      </c>
      <c r="Z12" s="26"/>
      <c r="AA12" s="83">
        <f t="shared" si="11"/>
        <v>4</v>
      </c>
      <c r="AB12" s="22">
        <f t="shared" si="12"/>
        <v>51</v>
      </c>
      <c r="AC12" s="69">
        <f t="shared" si="13"/>
        <v>47</v>
      </c>
      <c r="AD12" s="22">
        <f t="shared" si="14"/>
        <v>2</v>
      </c>
      <c r="AE12" s="21">
        <f t="shared" si="15"/>
        <v>11</v>
      </c>
      <c r="AF12" s="21">
        <f t="shared" si="16"/>
        <v>0</v>
      </c>
      <c r="AG12" s="21">
        <f t="shared" si="30"/>
        <v>-46</v>
      </c>
      <c r="AH12" s="21">
        <f t="shared" si="31"/>
        <v>-6</v>
      </c>
      <c r="AI12" s="22">
        <f t="shared" si="32"/>
        <v>7</v>
      </c>
      <c r="AJ12" s="22">
        <f t="shared" si="33"/>
        <v>-35</v>
      </c>
      <c r="AK12" s="22">
        <f t="shared" si="34"/>
        <v>-12</v>
      </c>
    </row>
    <row r="13" spans="1:37" x14ac:dyDescent="0.2">
      <c r="A13" s="9" t="s">
        <v>39</v>
      </c>
      <c r="B13" s="5">
        <v>172</v>
      </c>
      <c r="C13" s="5">
        <v>164</v>
      </c>
      <c r="D13" s="6">
        <v>187</v>
      </c>
      <c r="E13" s="6">
        <v>184</v>
      </c>
      <c r="F13" s="6">
        <v>203</v>
      </c>
      <c r="G13" s="17">
        <v>206</v>
      </c>
      <c r="H13" s="5">
        <v>183</v>
      </c>
      <c r="I13" s="5">
        <v>181</v>
      </c>
      <c r="J13" s="5">
        <v>174</v>
      </c>
      <c r="K13" s="5">
        <v>174</v>
      </c>
      <c r="L13" s="62">
        <v>166</v>
      </c>
      <c r="M13" s="62">
        <v>180</v>
      </c>
      <c r="N13" s="75"/>
      <c r="O13" s="78">
        <f t="shared" si="0"/>
        <v>108.43373493975903</v>
      </c>
      <c r="P13" s="7">
        <f t="shared" si="1"/>
        <v>95.402298850574709</v>
      </c>
      <c r="Q13" s="49">
        <f t="shared" si="2"/>
        <v>100</v>
      </c>
      <c r="R13" s="7">
        <f t="shared" si="3"/>
        <v>96.132596685082873</v>
      </c>
      <c r="S13" s="49">
        <f t="shared" si="4"/>
        <v>98.907103825136616</v>
      </c>
      <c r="T13" s="7">
        <f t="shared" si="5"/>
        <v>88.834951456310691</v>
      </c>
      <c r="U13" s="49">
        <f t="shared" si="25"/>
        <v>101.47783251231527</v>
      </c>
      <c r="V13" s="7">
        <f t="shared" si="26"/>
        <v>110.32608695652173</v>
      </c>
      <c r="W13" s="7">
        <f t="shared" si="27"/>
        <v>98.395721925133699</v>
      </c>
      <c r="X13" s="8">
        <f t="shared" si="28"/>
        <v>114.02439024390243</v>
      </c>
      <c r="Y13" s="8">
        <f t="shared" si="29"/>
        <v>95.348837209302332</v>
      </c>
      <c r="Z13" s="26"/>
      <c r="AA13" s="83">
        <f t="shared" si="11"/>
        <v>14</v>
      </c>
      <c r="AB13" s="22">
        <f t="shared" si="12"/>
        <v>-8</v>
      </c>
      <c r="AC13" s="69">
        <f t="shared" si="13"/>
        <v>0</v>
      </c>
      <c r="AD13" s="22">
        <f t="shared" si="14"/>
        <v>-7</v>
      </c>
      <c r="AE13" s="21">
        <f t="shared" si="15"/>
        <v>-2</v>
      </c>
      <c r="AF13" s="21">
        <f t="shared" si="16"/>
        <v>-23</v>
      </c>
      <c r="AG13" s="21">
        <f t="shared" si="30"/>
        <v>3</v>
      </c>
      <c r="AH13" s="21">
        <f t="shared" si="31"/>
        <v>19</v>
      </c>
      <c r="AI13" s="22">
        <f t="shared" si="32"/>
        <v>-3</v>
      </c>
      <c r="AJ13" s="22">
        <f t="shared" si="33"/>
        <v>23</v>
      </c>
      <c r="AK13" s="22">
        <f t="shared" si="34"/>
        <v>-8</v>
      </c>
    </row>
    <row r="14" spans="1:37" x14ac:dyDescent="0.2">
      <c r="A14" s="9" t="s">
        <v>40</v>
      </c>
      <c r="B14" s="5">
        <v>172</v>
      </c>
      <c r="C14" s="5">
        <v>149</v>
      </c>
      <c r="D14" s="6">
        <v>145</v>
      </c>
      <c r="E14" s="6">
        <v>125</v>
      </c>
      <c r="F14" s="6">
        <v>114</v>
      </c>
      <c r="G14" s="17">
        <v>125</v>
      </c>
      <c r="H14" s="5">
        <v>139</v>
      </c>
      <c r="I14" s="5">
        <v>111</v>
      </c>
      <c r="J14" s="5">
        <v>146</v>
      </c>
      <c r="K14" s="5">
        <v>175</v>
      </c>
      <c r="L14" s="62">
        <v>196</v>
      </c>
      <c r="M14" s="62">
        <v>190</v>
      </c>
      <c r="N14" s="75"/>
      <c r="O14" s="78">
        <f t="shared" si="0"/>
        <v>96.938775510204081</v>
      </c>
      <c r="P14" s="7">
        <f t="shared" si="1"/>
        <v>112.00000000000001</v>
      </c>
      <c r="Q14" s="49">
        <f t="shared" si="2"/>
        <v>119.86301369863013</v>
      </c>
      <c r="R14" s="7">
        <f t="shared" si="3"/>
        <v>131.53153153153156</v>
      </c>
      <c r="S14" s="49">
        <f t="shared" si="4"/>
        <v>79.856115107913666</v>
      </c>
      <c r="T14" s="7">
        <f t="shared" si="5"/>
        <v>111.20000000000002</v>
      </c>
      <c r="U14" s="49">
        <f t="shared" si="25"/>
        <v>109.64912280701755</v>
      </c>
      <c r="V14" s="7">
        <f t="shared" si="26"/>
        <v>91.2</v>
      </c>
      <c r="W14" s="7">
        <f t="shared" si="27"/>
        <v>86.206896551724128</v>
      </c>
      <c r="X14" s="8">
        <f t="shared" si="28"/>
        <v>97.31543624161074</v>
      </c>
      <c r="Y14" s="8">
        <f t="shared" si="29"/>
        <v>86.627906976744185</v>
      </c>
      <c r="Z14" s="26"/>
      <c r="AA14" s="83">
        <f t="shared" si="11"/>
        <v>-6</v>
      </c>
      <c r="AB14" s="22">
        <f t="shared" si="12"/>
        <v>21</v>
      </c>
      <c r="AC14" s="69">
        <f t="shared" si="13"/>
        <v>29</v>
      </c>
      <c r="AD14" s="22">
        <f t="shared" si="14"/>
        <v>35</v>
      </c>
      <c r="AE14" s="21">
        <f t="shared" si="15"/>
        <v>-28</v>
      </c>
      <c r="AF14" s="21">
        <f t="shared" si="16"/>
        <v>14</v>
      </c>
      <c r="AG14" s="21">
        <f t="shared" si="30"/>
        <v>11</v>
      </c>
      <c r="AH14" s="21">
        <f t="shared" si="31"/>
        <v>-11</v>
      </c>
      <c r="AI14" s="22">
        <f t="shared" si="32"/>
        <v>-20</v>
      </c>
      <c r="AJ14" s="22">
        <f t="shared" si="33"/>
        <v>-4</v>
      </c>
      <c r="AK14" s="22">
        <f t="shared" si="34"/>
        <v>-23</v>
      </c>
    </row>
    <row r="15" spans="1:37" x14ac:dyDescent="0.2">
      <c r="A15" s="9" t="s">
        <v>19</v>
      </c>
      <c r="B15" s="5">
        <v>521</v>
      </c>
      <c r="C15" s="5">
        <v>508</v>
      </c>
      <c r="D15" s="6">
        <v>423</v>
      </c>
      <c r="E15" s="6">
        <v>383</v>
      </c>
      <c r="F15" s="6">
        <v>349</v>
      </c>
      <c r="G15" s="17">
        <v>348</v>
      </c>
      <c r="H15" s="5">
        <v>298</v>
      </c>
      <c r="I15" s="5">
        <v>289</v>
      </c>
      <c r="J15" s="5">
        <v>306</v>
      </c>
      <c r="K15" s="5">
        <v>332</v>
      </c>
      <c r="L15" s="62">
        <v>349</v>
      </c>
      <c r="M15" s="62">
        <v>341</v>
      </c>
      <c r="N15" s="75"/>
      <c r="O15" s="78">
        <f t="shared" si="0"/>
        <v>97.707736389684811</v>
      </c>
      <c r="P15" s="7">
        <f t="shared" si="1"/>
        <v>105.12048192771084</v>
      </c>
      <c r="Q15" s="49">
        <f t="shared" si="2"/>
        <v>108.49673202614379</v>
      </c>
      <c r="R15" s="7">
        <f t="shared" si="3"/>
        <v>105.88235294117648</v>
      </c>
      <c r="S15" s="49">
        <f t="shared" si="4"/>
        <v>96.979865771812086</v>
      </c>
      <c r="T15" s="7">
        <f t="shared" si="5"/>
        <v>85.632183908045974</v>
      </c>
      <c r="U15" s="49">
        <f t="shared" si="25"/>
        <v>99.713467048710598</v>
      </c>
      <c r="V15" s="7">
        <f t="shared" si="26"/>
        <v>91.122715404699733</v>
      </c>
      <c r="W15" s="7">
        <f t="shared" si="27"/>
        <v>90.543735224586285</v>
      </c>
      <c r="X15" s="8">
        <f t="shared" si="28"/>
        <v>83.267716535433067</v>
      </c>
      <c r="Y15" s="8">
        <f t="shared" si="29"/>
        <v>97.504798464491358</v>
      </c>
      <c r="Z15" s="26"/>
      <c r="AA15" s="83">
        <f t="shared" si="11"/>
        <v>-8</v>
      </c>
      <c r="AB15" s="22">
        <f t="shared" si="12"/>
        <v>17</v>
      </c>
      <c r="AC15" s="69">
        <f t="shared" si="13"/>
        <v>26</v>
      </c>
      <c r="AD15" s="22">
        <f t="shared" si="14"/>
        <v>17</v>
      </c>
      <c r="AE15" s="21">
        <f t="shared" si="15"/>
        <v>-9</v>
      </c>
      <c r="AF15" s="21">
        <f t="shared" si="16"/>
        <v>-50</v>
      </c>
      <c r="AG15" s="21">
        <f t="shared" si="30"/>
        <v>-1</v>
      </c>
      <c r="AH15" s="21">
        <f t="shared" si="31"/>
        <v>-34</v>
      </c>
      <c r="AI15" s="22">
        <f t="shared" si="32"/>
        <v>-40</v>
      </c>
      <c r="AJ15" s="22">
        <f t="shared" si="33"/>
        <v>-85</v>
      </c>
      <c r="AK15" s="22">
        <f t="shared" si="34"/>
        <v>-13</v>
      </c>
    </row>
    <row r="16" spans="1:37" x14ac:dyDescent="0.2">
      <c r="A16" s="9" t="s">
        <v>34</v>
      </c>
      <c r="B16" s="5">
        <v>649</v>
      </c>
      <c r="C16" s="5">
        <v>510</v>
      </c>
      <c r="D16" s="6">
        <v>457</v>
      </c>
      <c r="E16" s="6">
        <v>434</v>
      </c>
      <c r="F16" s="6">
        <v>398</v>
      </c>
      <c r="G16" s="17">
        <v>379</v>
      </c>
      <c r="H16" s="5">
        <v>385</v>
      </c>
      <c r="I16" s="5">
        <v>366</v>
      </c>
      <c r="J16" s="5">
        <v>338</v>
      </c>
      <c r="K16" s="89">
        <v>546</v>
      </c>
      <c r="L16" s="95">
        <v>560</v>
      </c>
      <c r="M16" s="95">
        <v>557</v>
      </c>
      <c r="N16" s="75"/>
      <c r="O16" s="103">
        <f t="shared" si="0"/>
        <v>99.464285714285722</v>
      </c>
      <c r="P16" s="100">
        <f t="shared" si="1"/>
        <v>102.56410256410255</v>
      </c>
      <c r="Q16" s="92">
        <f>+K16/(J16+J17)*100</f>
        <v>106.43274853801171</v>
      </c>
      <c r="R16" s="7">
        <f t="shared" si="3"/>
        <v>92.349726775956285</v>
      </c>
      <c r="S16" s="49">
        <f t="shared" si="4"/>
        <v>95.064935064935057</v>
      </c>
      <c r="T16" s="7">
        <f t="shared" si="5"/>
        <v>101.58311345646437</v>
      </c>
      <c r="U16" s="49">
        <f t="shared" si="25"/>
        <v>95.226130653266324</v>
      </c>
      <c r="V16" s="7">
        <f t="shared" si="26"/>
        <v>91.705069124423972</v>
      </c>
      <c r="W16" s="7">
        <f t="shared" si="27"/>
        <v>94.967177242888397</v>
      </c>
      <c r="X16" s="8">
        <f t="shared" si="28"/>
        <v>89.607843137254903</v>
      </c>
      <c r="Y16" s="8">
        <f t="shared" si="29"/>
        <v>78.582434514637896</v>
      </c>
      <c r="Z16" s="26"/>
      <c r="AA16" s="106">
        <f t="shared" si="11"/>
        <v>-3</v>
      </c>
      <c r="AB16" s="112">
        <f t="shared" si="12"/>
        <v>14</v>
      </c>
      <c r="AC16" s="109">
        <f>+K16-(J16+J17)</f>
        <v>33</v>
      </c>
      <c r="AD16" s="22">
        <f t="shared" si="14"/>
        <v>-28</v>
      </c>
      <c r="AE16" s="21">
        <f t="shared" si="15"/>
        <v>-19</v>
      </c>
      <c r="AF16" s="21">
        <f t="shared" si="16"/>
        <v>6</v>
      </c>
      <c r="AG16" s="21">
        <f t="shared" si="30"/>
        <v>-19</v>
      </c>
      <c r="AH16" s="21">
        <f t="shared" si="31"/>
        <v>-36</v>
      </c>
      <c r="AI16" s="22">
        <f t="shared" si="32"/>
        <v>-23</v>
      </c>
      <c r="AJ16" s="22">
        <f t="shared" si="33"/>
        <v>-53</v>
      </c>
      <c r="AK16" s="22">
        <f t="shared" si="34"/>
        <v>-139</v>
      </c>
    </row>
    <row r="17" spans="1:37" x14ac:dyDescent="0.2">
      <c r="A17" s="9" t="s">
        <v>36</v>
      </c>
      <c r="B17" s="5">
        <v>411</v>
      </c>
      <c r="C17" s="5">
        <v>414</v>
      </c>
      <c r="D17" s="6">
        <v>362</v>
      </c>
      <c r="E17" s="6">
        <v>250</v>
      </c>
      <c r="F17" s="6">
        <v>212</v>
      </c>
      <c r="G17" s="17">
        <v>202</v>
      </c>
      <c r="H17" s="5">
        <v>188</v>
      </c>
      <c r="I17" s="5">
        <v>183</v>
      </c>
      <c r="J17" s="5">
        <v>175</v>
      </c>
      <c r="K17" s="90"/>
      <c r="L17" s="96"/>
      <c r="M17" s="96"/>
      <c r="N17" s="75"/>
      <c r="O17" s="104" t="e">
        <f t="shared" si="0"/>
        <v>#DIV/0!</v>
      </c>
      <c r="P17" s="101" t="e">
        <f t="shared" si="1"/>
        <v>#DIV/0!</v>
      </c>
      <c r="Q17" s="93"/>
      <c r="R17" s="7">
        <f t="shared" si="3"/>
        <v>95.628415300546436</v>
      </c>
      <c r="S17" s="49">
        <f t="shared" si="4"/>
        <v>97.340425531914903</v>
      </c>
      <c r="T17" s="7">
        <f t="shared" si="5"/>
        <v>93.069306930693074</v>
      </c>
      <c r="U17" s="49">
        <f t="shared" si="25"/>
        <v>95.283018867924525</v>
      </c>
      <c r="V17" s="7">
        <f t="shared" si="26"/>
        <v>84.8</v>
      </c>
      <c r="W17" s="7">
        <f t="shared" si="27"/>
        <v>69.060773480662988</v>
      </c>
      <c r="X17" s="8">
        <f t="shared" si="28"/>
        <v>87.439613526570042</v>
      </c>
      <c r="Y17" s="8">
        <f t="shared" si="29"/>
        <v>100.72992700729928</v>
      </c>
      <c r="Z17" s="26"/>
      <c r="AA17" s="107">
        <f t="shared" si="11"/>
        <v>0</v>
      </c>
      <c r="AB17" s="113">
        <f t="shared" si="12"/>
        <v>0</v>
      </c>
      <c r="AC17" s="110"/>
      <c r="AD17" s="22">
        <f t="shared" si="14"/>
        <v>-8</v>
      </c>
      <c r="AE17" s="21">
        <f t="shared" si="15"/>
        <v>-5</v>
      </c>
      <c r="AF17" s="21">
        <f t="shared" si="16"/>
        <v>-14</v>
      </c>
      <c r="AG17" s="21">
        <f t="shared" si="30"/>
        <v>-10</v>
      </c>
      <c r="AH17" s="21">
        <f t="shared" si="31"/>
        <v>-38</v>
      </c>
      <c r="AI17" s="22">
        <f t="shared" si="32"/>
        <v>-112</v>
      </c>
      <c r="AJ17" s="22">
        <f t="shared" si="33"/>
        <v>-52</v>
      </c>
      <c r="AK17" s="22">
        <f t="shared" si="34"/>
        <v>3</v>
      </c>
    </row>
    <row r="18" spans="1:37" ht="25.5" customHeight="1" x14ac:dyDescent="0.2">
      <c r="A18" s="9" t="s">
        <v>41</v>
      </c>
      <c r="B18" s="5">
        <v>188</v>
      </c>
      <c r="C18" s="5">
        <v>160</v>
      </c>
      <c r="D18" s="6">
        <v>184</v>
      </c>
      <c r="E18" s="6">
        <v>187</v>
      </c>
      <c r="F18" s="6">
        <v>115</v>
      </c>
      <c r="G18" s="17">
        <v>87</v>
      </c>
      <c r="H18" s="5">
        <v>80</v>
      </c>
      <c r="I18" s="5">
        <v>63</v>
      </c>
      <c r="J18" s="5">
        <v>85</v>
      </c>
      <c r="K18" s="89">
        <v>335</v>
      </c>
      <c r="L18" s="97">
        <v>415</v>
      </c>
      <c r="M18" s="97">
        <v>433</v>
      </c>
      <c r="N18" s="75"/>
      <c r="O18" s="103">
        <f t="shared" si="0"/>
        <v>104.33734939759036</v>
      </c>
      <c r="P18" s="100">
        <f t="shared" si="1"/>
        <v>123.88059701492537</v>
      </c>
      <c r="Q18" s="92">
        <f>+K18/(J18+J19+J20)*100</f>
        <v>96.541786743515843</v>
      </c>
      <c r="R18" s="7">
        <f t="shared" si="3"/>
        <v>134.92063492063494</v>
      </c>
      <c r="S18" s="49">
        <f t="shared" si="4"/>
        <v>78.75</v>
      </c>
      <c r="T18" s="7">
        <f t="shared" si="5"/>
        <v>91.954022988505741</v>
      </c>
      <c r="U18" s="49">
        <f t="shared" si="25"/>
        <v>75.65217391304347</v>
      </c>
      <c r="V18" s="7">
        <f t="shared" si="26"/>
        <v>61.497326203208559</v>
      </c>
      <c r="W18" s="7">
        <f t="shared" si="27"/>
        <v>101.63043478260869</v>
      </c>
      <c r="X18" s="8">
        <f t="shared" si="28"/>
        <v>114.99999999999999</v>
      </c>
      <c r="Y18" s="8">
        <f t="shared" si="29"/>
        <v>85.106382978723403</v>
      </c>
      <c r="Z18" s="26"/>
      <c r="AA18" s="106">
        <f t="shared" si="11"/>
        <v>18</v>
      </c>
      <c r="AB18" s="112">
        <f t="shared" si="12"/>
        <v>80</v>
      </c>
      <c r="AC18" s="109">
        <f>+K18-(J18+J19+J20)</f>
        <v>-12</v>
      </c>
      <c r="AD18" s="22">
        <f t="shared" si="14"/>
        <v>22</v>
      </c>
      <c r="AE18" s="21">
        <f t="shared" si="15"/>
        <v>-17</v>
      </c>
      <c r="AF18" s="21">
        <f t="shared" si="16"/>
        <v>-7</v>
      </c>
      <c r="AG18" s="21">
        <f t="shared" si="30"/>
        <v>-28</v>
      </c>
      <c r="AH18" s="21">
        <f t="shared" si="31"/>
        <v>-72</v>
      </c>
      <c r="AI18" s="22">
        <f t="shared" si="32"/>
        <v>3</v>
      </c>
      <c r="AJ18" s="22">
        <f t="shared" si="33"/>
        <v>24</v>
      </c>
      <c r="AK18" s="22">
        <f t="shared" si="34"/>
        <v>-28</v>
      </c>
    </row>
    <row r="19" spans="1:37" x14ac:dyDescent="0.2">
      <c r="A19" s="9" t="s">
        <v>37</v>
      </c>
      <c r="B19" s="5">
        <v>57</v>
      </c>
      <c r="C19" s="5">
        <v>57</v>
      </c>
      <c r="D19" s="6">
        <v>84</v>
      </c>
      <c r="E19" s="6">
        <v>64</v>
      </c>
      <c r="F19" s="6">
        <v>42</v>
      </c>
      <c r="G19" s="17">
        <v>32</v>
      </c>
      <c r="H19" s="5">
        <v>29</v>
      </c>
      <c r="I19" s="5">
        <v>27</v>
      </c>
      <c r="J19" s="5">
        <v>53</v>
      </c>
      <c r="K19" s="91"/>
      <c r="L19" s="98"/>
      <c r="M19" s="98"/>
      <c r="N19" s="75"/>
      <c r="O19" s="105" t="e">
        <f t="shared" si="0"/>
        <v>#DIV/0!</v>
      </c>
      <c r="P19" s="102" t="e">
        <f t="shared" si="1"/>
        <v>#DIV/0!</v>
      </c>
      <c r="Q19" s="94"/>
      <c r="R19" s="7">
        <f t="shared" si="3"/>
        <v>196.2962962962963</v>
      </c>
      <c r="S19" s="49">
        <f t="shared" si="4"/>
        <v>93.103448275862064</v>
      </c>
      <c r="T19" s="7">
        <f t="shared" si="5"/>
        <v>90.625</v>
      </c>
      <c r="U19" s="49">
        <f t="shared" si="25"/>
        <v>76.19047619047619</v>
      </c>
      <c r="V19" s="7">
        <f t="shared" si="26"/>
        <v>65.625</v>
      </c>
      <c r="W19" s="7">
        <f t="shared" si="27"/>
        <v>76.19047619047619</v>
      </c>
      <c r="X19" s="8">
        <f t="shared" si="28"/>
        <v>147.36842105263156</v>
      </c>
      <c r="Y19" s="8">
        <f t="shared" si="29"/>
        <v>100</v>
      </c>
      <c r="Z19" s="26"/>
      <c r="AA19" s="108">
        <f t="shared" si="11"/>
        <v>0</v>
      </c>
      <c r="AB19" s="114">
        <f t="shared" si="12"/>
        <v>0</v>
      </c>
      <c r="AC19" s="111"/>
      <c r="AD19" s="22">
        <f t="shared" si="14"/>
        <v>26</v>
      </c>
      <c r="AE19" s="21">
        <f t="shared" si="15"/>
        <v>-2</v>
      </c>
      <c r="AF19" s="21">
        <f t="shared" si="16"/>
        <v>-3</v>
      </c>
      <c r="AG19" s="21">
        <f t="shared" si="30"/>
        <v>-10</v>
      </c>
      <c r="AH19" s="21">
        <f t="shared" si="31"/>
        <v>-22</v>
      </c>
      <c r="AI19" s="22">
        <f t="shared" si="32"/>
        <v>-20</v>
      </c>
      <c r="AJ19" s="22">
        <f t="shared" si="33"/>
        <v>27</v>
      </c>
      <c r="AK19" s="22">
        <f t="shared" si="34"/>
        <v>0</v>
      </c>
    </row>
    <row r="20" spans="1:37" x14ac:dyDescent="0.2">
      <c r="A20" s="9" t="s">
        <v>38</v>
      </c>
      <c r="B20" s="5">
        <v>199</v>
      </c>
      <c r="C20" s="5">
        <v>201</v>
      </c>
      <c r="D20" s="6">
        <v>196</v>
      </c>
      <c r="E20" s="6">
        <v>179</v>
      </c>
      <c r="F20" s="6">
        <v>194</v>
      </c>
      <c r="G20" s="17">
        <v>189</v>
      </c>
      <c r="H20" s="5">
        <v>201</v>
      </c>
      <c r="I20" s="5">
        <v>206</v>
      </c>
      <c r="J20" s="5">
        <v>209</v>
      </c>
      <c r="K20" s="90"/>
      <c r="L20" s="99"/>
      <c r="M20" s="99"/>
      <c r="N20" s="75"/>
      <c r="O20" s="104" t="e">
        <f t="shared" si="0"/>
        <v>#DIV/0!</v>
      </c>
      <c r="P20" s="101" t="e">
        <f t="shared" si="1"/>
        <v>#DIV/0!</v>
      </c>
      <c r="Q20" s="93"/>
      <c r="R20" s="7">
        <f t="shared" si="3"/>
        <v>101.45631067961165</v>
      </c>
      <c r="S20" s="49">
        <f t="shared" si="4"/>
        <v>102.48756218905473</v>
      </c>
      <c r="T20" s="7">
        <f t="shared" si="5"/>
        <v>106.34920634920636</v>
      </c>
      <c r="U20" s="49">
        <f t="shared" si="25"/>
        <v>97.422680412371136</v>
      </c>
      <c r="V20" s="7">
        <f t="shared" si="26"/>
        <v>108.37988826815644</v>
      </c>
      <c r="W20" s="7">
        <f t="shared" si="27"/>
        <v>91.326530612244895</v>
      </c>
      <c r="X20" s="8">
        <f t="shared" si="28"/>
        <v>97.512437810945272</v>
      </c>
      <c r="Y20" s="8">
        <f t="shared" si="29"/>
        <v>101.00502512562815</v>
      </c>
      <c r="Z20" s="26"/>
      <c r="AA20" s="107">
        <f t="shared" si="11"/>
        <v>0</v>
      </c>
      <c r="AB20" s="113">
        <f t="shared" si="12"/>
        <v>0</v>
      </c>
      <c r="AC20" s="110"/>
      <c r="AD20" s="22">
        <f t="shared" si="14"/>
        <v>3</v>
      </c>
      <c r="AE20" s="21">
        <f t="shared" si="15"/>
        <v>5</v>
      </c>
      <c r="AF20" s="21">
        <f t="shared" si="16"/>
        <v>12</v>
      </c>
      <c r="AG20" s="21">
        <f t="shared" si="30"/>
        <v>-5</v>
      </c>
      <c r="AH20" s="21">
        <f t="shared" si="31"/>
        <v>15</v>
      </c>
      <c r="AI20" s="22">
        <f t="shared" si="32"/>
        <v>-17</v>
      </c>
      <c r="AJ20" s="22">
        <f t="shared" si="33"/>
        <v>-5</v>
      </c>
      <c r="AK20" s="22">
        <f t="shared" si="34"/>
        <v>2</v>
      </c>
    </row>
    <row r="21" spans="1:37" ht="13.5" thickBot="1" x14ac:dyDescent="0.25">
      <c r="A21" s="10" t="s">
        <v>20</v>
      </c>
      <c r="B21" s="11">
        <v>153</v>
      </c>
      <c r="C21" s="11">
        <v>138</v>
      </c>
      <c r="D21" s="12">
        <v>133</v>
      </c>
      <c r="E21" s="12">
        <v>136</v>
      </c>
      <c r="F21" s="12">
        <v>133</v>
      </c>
      <c r="G21" s="18">
        <v>117</v>
      </c>
      <c r="H21" s="11">
        <v>98</v>
      </c>
      <c r="I21" s="11">
        <v>82</v>
      </c>
      <c r="J21" s="11">
        <v>74</v>
      </c>
      <c r="K21" s="11">
        <v>90</v>
      </c>
      <c r="L21" s="63">
        <v>83</v>
      </c>
      <c r="M21" s="63">
        <v>80</v>
      </c>
      <c r="N21" s="75"/>
      <c r="O21" s="79">
        <f t="shared" si="0"/>
        <v>96.385542168674704</v>
      </c>
      <c r="P21" s="13">
        <f t="shared" si="1"/>
        <v>92.222222222222229</v>
      </c>
      <c r="Q21" s="50">
        <f t="shared" si="2"/>
        <v>121.62162162162163</v>
      </c>
      <c r="R21" s="13">
        <f t="shared" si="3"/>
        <v>90.243902439024396</v>
      </c>
      <c r="S21" s="50">
        <f t="shared" si="4"/>
        <v>83.673469387755105</v>
      </c>
      <c r="T21" s="13">
        <f t="shared" si="5"/>
        <v>83.760683760683762</v>
      </c>
      <c r="U21" s="50">
        <f t="shared" si="25"/>
        <v>87.969924812030072</v>
      </c>
      <c r="V21" s="13">
        <f t="shared" si="26"/>
        <v>97.794117647058826</v>
      </c>
      <c r="W21" s="13">
        <f t="shared" si="27"/>
        <v>102.25563909774435</v>
      </c>
      <c r="X21" s="14">
        <f t="shared" si="28"/>
        <v>96.376811594202891</v>
      </c>
      <c r="Y21" s="14">
        <f t="shared" si="29"/>
        <v>90.196078431372555</v>
      </c>
      <c r="Z21" s="27"/>
      <c r="AA21" s="84">
        <f t="shared" si="11"/>
        <v>-3</v>
      </c>
      <c r="AB21" s="24">
        <f t="shared" si="12"/>
        <v>-7</v>
      </c>
      <c r="AC21" s="70">
        <f t="shared" si="13"/>
        <v>16</v>
      </c>
      <c r="AD21" s="24">
        <f t="shared" si="14"/>
        <v>-8</v>
      </c>
      <c r="AE21" s="23">
        <f t="shared" si="15"/>
        <v>-16</v>
      </c>
      <c r="AF21" s="23">
        <f t="shared" si="16"/>
        <v>-19</v>
      </c>
      <c r="AG21" s="23">
        <f t="shared" si="30"/>
        <v>-16</v>
      </c>
      <c r="AH21" s="23">
        <f t="shared" si="31"/>
        <v>-3</v>
      </c>
      <c r="AI21" s="24">
        <f t="shared" si="32"/>
        <v>3</v>
      </c>
      <c r="AJ21" s="24">
        <f t="shared" si="33"/>
        <v>-5</v>
      </c>
      <c r="AK21" s="24">
        <f t="shared" si="34"/>
        <v>-15</v>
      </c>
    </row>
    <row r="22" spans="1:37" s="38" customFormat="1" ht="16.5" customHeight="1" thickTop="1" thickBot="1" x14ac:dyDescent="0.25">
      <c r="A22" s="39" t="s">
        <v>29</v>
      </c>
      <c r="B22" s="40">
        <f t="shared" ref="B22:G22" si="35">SUM(B9:B21)</f>
        <v>3364</v>
      </c>
      <c r="C22" s="40">
        <f t="shared" si="35"/>
        <v>3078</v>
      </c>
      <c r="D22" s="41">
        <f t="shared" si="35"/>
        <v>2917</v>
      </c>
      <c r="E22" s="41">
        <f t="shared" si="35"/>
        <v>2660</v>
      </c>
      <c r="F22" s="41">
        <f t="shared" si="35"/>
        <v>2414</v>
      </c>
      <c r="G22" s="40">
        <f t="shared" si="35"/>
        <v>2257</v>
      </c>
      <c r="H22" s="40">
        <f t="shared" ref="H22:I22" si="36">SUM(H9:H21)</f>
        <v>2175</v>
      </c>
      <c r="I22" s="40">
        <f t="shared" si="36"/>
        <v>2116</v>
      </c>
      <c r="J22" s="40">
        <f t="shared" ref="J22:K22" si="37">SUM(J9:J21)</f>
        <v>2185</v>
      </c>
      <c r="K22" s="40">
        <f t="shared" si="37"/>
        <v>2323</v>
      </c>
      <c r="L22" s="40">
        <f>SUM(L9:L21)</f>
        <v>2505</v>
      </c>
      <c r="M22" s="42">
        <f>SUM(M9:M21)</f>
        <v>2491</v>
      </c>
      <c r="N22" s="76"/>
      <c r="O22" s="81">
        <f t="shared" si="0"/>
        <v>99.441117764471059</v>
      </c>
      <c r="P22" s="43">
        <f t="shared" si="1"/>
        <v>107.83469651312959</v>
      </c>
      <c r="Q22" s="52">
        <f t="shared" si="2"/>
        <v>106.31578947368421</v>
      </c>
      <c r="R22" s="43">
        <f t="shared" si="3"/>
        <v>103.26086956521738</v>
      </c>
      <c r="S22" s="52">
        <f t="shared" si="4"/>
        <v>97.287356321839084</v>
      </c>
      <c r="T22" s="43">
        <f t="shared" si="5"/>
        <v>96.366858661940626</v>
      </c>
      <c r="U22" s="52">
        <f t="shared" si="6"/>
        <v>93.496271748135868</v>
      </c>
      <c r="V22" s="43">
        <f t="shared" si="7"/>
        <v>90.751879699248121</v>
      </c>
      <c r="W22" s="43">
        <f t="shared" si="8"/>
        <v>91.189578333904691</v>
      </c>
      <c r="X22" s="44">
        <f t="shared" si="9"/>
        <v>94.769330734243013</v>
      </c>
      <c r="Y22" s="44">
        <f t="shared" si="10"/>
        <v>91.498216409036857</v>
      </c>
      <c r="Z22" s="45"/>
      <c r="AA22" s="86">
        <f t="shared" si="11"/>
        <v>-14</v>
      </c>
      <c r="AB22" s="47">
        <f t="shared" si="12"/>
        <v>182</v>
      </c>
      <c r="AC22" s="72">
        <f t="shared" si="13"/>
        <v>138</v>
      </c>
      <c r="AD22" s="47">
        <f t="shared" si="14"/>
        <v>69</v>
      </c>
      <c r="AE22" s="46">
        <f t="shared" si="15"/>
        <v>-59</v>
      </c>
      <c r="AF22" s="46">
        <f t="shared" si="16"/>
        <v>-82</v>
      </c>
      <c r="AG22" s="46">
        <f t="shared" si="17"/>
        <v>-157</v>
      </c>
      <c r="AH22" s="46">
        <f t="shared" si="18"/>
        <v>-246</v>
      </c>
      <c r="AI22" s="47">
        <f t="shared" si="19"/>
        <v>-257</v>
      </c>
      <c r="AJ22" s="47">
        <f t="shared" si="20"/>
        <v>-161</v>
      </c>
      <c r="AK22" s="47">
        <f t="shared" si="21"/>
        <v>-286</v>
      </c>
    </row>
    <row r="23" spans="1:37" s="38" customFormat="1" ht="19.5" customHeight="1" thickTop="1" x14ac:dyDescent="0.2">
      <c r="A23" s="28" t="s">
        <v>28</v>
      </c>
      <c r="B23" s="29">
        <f t="shared" ref="B23:G23" si="38">B8+B22</f>
        <v>56217</v>
      </c>
      <c r="C23" s="29">
        <f t="shared" si="38"/>
        <v>55415</v>
      </c>
      <c r="D23" s="30">
        <f t="shared" si="38"/>
        <v>53019.5</v>
      </c>
      <c r="E23" s="30">
        <f t="shared" si="38"/>
        <v>52008.5</v>
      </c>
      <c r="F23" s="30">
        <f t="shared" si="38"/>
        <v>49950</v>
      </c>
      <c r="G23" s="29">
        <f t="shared" si="38"/>
        <v>47857</v>
      </c>
      <c r="H23" s="29">
        <f t="shared" ref="H23:I23" si="39">H8+H22</f>
        <v>46449</v>
      </c>
      <c r="I23" s="29">
        <f t="shared" si="39"/>
        <v>44514</v>
      </c>
      <c r="J23" s="29">
        <f t="shared" ref="J23:K23" si="40">J8+J22</f>
        <v>43964</v>
      </c>
      <c r="K23" s="29">
        <f t="shared" si="40"/>
        <v>44387</v>
      </c>
      <c r="L23" s="29">
        <f>+L8+L22</f>
        <v>47842</v>
      </c>
      <c r="M23" s="31">
        <f>+M8+M22</f>
        <v>46270</v>
      </c>
      <c r="N23" s="32"/>
      <c r="O23" s="82">
        <f t="shared" si="0"/>
        <v>96.714184189624177</v>
      </c>
      <c r="P23" s="33">
        <f t="shared" si="1"/>
        <v>107.78381057516842</v>
      </c>
      <c r="Q23" s="51">
        <f t="shared" si="2"/>
        <v>100.96215085069602</v>
      </c>
      <c r="R23" s="33">
        <f t="shared" si="3"/>
        <v>98.764433661320041</v>
      </c>
      <c r="S23" s="51">
        <f t="shared" si="4"/>
        <v>95.834140670412722</v>
      </c>
      <c r="T23" s="33">
        <f t="shared" si="5"/>
        <v>97.057901665378111</v>
      </c>
      <c r="U23" s="51">
        <f t="shared" si="6"/>
        <v>95.809809809809806</v>
      </c>
      <c r="V23" s="33">
        <f t="shared" si="7"/>
        <v>96.041993135737428</v>
      </c>
      <c r="W23" s="33">
        <f t="shared" si="8"/>
        <v>98.093154405454598</v>
      </c>
      <c r="X23" s="34">
        <f t="shared" si="9"/>
        <v>95.677163222954078</v>
      </c>
      <c r="Y23" s="34">
        <f t="shared" si="10"/>
        <v>98.573385274916831</v>
      </c>
      <c r="Z23" s="35"/>
      <c r="AA23" s="85">
        <f t="shared" si="11"/>
        <v>-1572</v>
      </c>
      <c r="AB23" s="37">
        <f t="shared" si="12"/>
        <v>3455</v>
      </c>
      <c r="AC23" s="71">
        <f t="shared" si="13"/>
        <v>423</v>
      </c>
      <c r="AD23" s="37">
        <f t="shared" si="14"/>
        <v>-550</v>
      </c>
      <c r="AE23" s="36">
        <f t="shared" si="15"/>
        <v>-1935</v>
      </c>
      <c r="AF23" s="36">
        <f t="shared" si="16"/>
        <v>-1408</v>
      </c>
      <c r="AG23" s="36">
        <f t="shared" si="17"/>
        <v>-2093</v>
      </c>
      <c r="AH23" s="36">
        <f t="shared" si="18"/>
        <v>-2058.5</v>
      </c>
      <c r="AI23" s="37">
        <f t="shared" si="19"/>
        <v>-1011</v>
      </c>
      <c r="AJ23" s="37">
        <f t="shared" si="20"/>
        <v>-2395.5</v>
      </c>
      <c r="AK23" s="37">
        <f t="shared" si="21"/>
        <v>-802</v>
      </c>
    </row>
    <row r="24" spans="1:37" ht="19.5" customHeight="1" x14ac:dyDescent="0.2">
      <c r="A24" s="19" t="s">
        <v>23</v>
      </c>
    </row>
    <row r="25" spans="1:37" ht="43.5" customHeight="1" x14ac:dyDescent="0.2">
      <c r="A25" s="87" t="s">
        <v>21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56"/>
      <c r="Y25" s="56"/>
      <c r="Z25" s="58">
        <v>2019</v>
      </c>
      <c r="AA25" s="58">
        <v>2020</v>
      </c>
      <c r="AB25" s="57">
        <v>2021</v>
      </c>
      <c r="AC25" s="57">
        <v>2022</v>
      </c>
      <c r="AD25" s="57"/>
      <c r="AE25" s="57"/>
    </row>
    <row r="26" spans="1:37" x14ac:dyDescent="0.2">
      <c r="X26" s="57"/>
      <c r="Y26" s="59" t="s">
        <v>17</v>
      </c>
      <c r="Z26" s="58">
        <v>194</v>
      </c>
      <c r="AA26" s="58">
        <v>228</v>
      </c>
      <c r="AB26" s="57">
        <v>219</v>
      </c>
      <c r="AC26" s="57">
        <v>219</v>
      </c>
      <c r="AD26" s="57"/>
      <c r="AE26" s="57"/>
    </row>
    <row r="27" spans="1:37" x14ac:dyDescent="0.2">
      <c r="X27" s="57"/>
      <c r="Y27" s="59" t="s">
        <v>51</v>
      </c>
      <c r="Z27" s="60">
        <f>+J16+J17</f>
        <v>513</v>
      </c>
      <c r="AA27" s="58">
        <v>546</v>
      </c>
      <c r="AB27" s="57">
        <v>560</v>
      </c>
      <c r="AC27" s="57">
        <v>557</v>
      </c>
      <c r="AD27" s="57"/>
      <c r="AE27" s="57"/>
    </row>
    <row r="28" spans="1:37" x14ac:dyDescent="0.2">
      <c r="X28" s="57"/>
      <c r="Y28" s="59" t="s">
        <v>52</v>
      </c>
      <c r="Z28" s="60">
        <f>+J18+J19+J20</f>
        <v>347</v>
      </c>
      <c r="AA28" s="58">
        <v>335</v>
      </c>
      <c r="AB28" s="57">
        <v>415</v>
      </c>
      <c r="AC28" s="57">
        <v>433</v>
      </c>
      <c r="AD28" s="57"/>
      <c r="AE28" s="57"/>
    </row>
    <row r="29" spans="1:37" x14ac:dyDescent="0.2">
      <c r="X29" s="57"/>
      <c r="Y29" s="59" t="s">
        <v>35</v>
      </c>
      <c r="Z29" s="58">
        <v>218</v>
      </c>
      <c r="AA29" s="58">
        <v>200</v>
      </c>
      <c r="AB29" s="57">
        <v>218</v>
      </c>
      <c r="AC29" s="57">
        <v>204</v>
      </c>
      <c r="AD29" s="57"/>
      <c r="AE29" s="57"/>
    </row>
    <row r="30" spans="1:37" x14ac:dyDescent="0.2">
      <c r="X30" s="57"/>
      <c r="Y30" s="59" t="s">
        <v>44</v>
      </c>
      <c r="Z30" s="58">
        <v>92</v>
      </c>
      <c r="AA30" s="58">
        <v>75</v>
      </c>
      <c r="AB30" s="57">
        <v>80</v>
      </c>
      <c r="AC30" s="57">
        <v>64</v>
      </c>
      <c r="AD30" s="57"/>
      <c r="AE30" s="57"/>
    </row>
    <row r="31" spans="1:37" x14ac:dyDescent="0.2">
      <c r="X31" s="57"/>
      <c r="Y31" s="59" t="s">
        <v>18</v>
      </c>
      <c r="Z31" s="58">
        <v>121</v>
      </c>
      <c r="AA31" s="58">
        <v>168</v>
      </c>
      <c r="AB31" s="57">
        <v>219</v>
      </c>
      <c r="AC31" s="57">
        <v>223</v>
      </c>
      <c r="AD31" s="57"/>
      <c r="AE31" s="57"/>
    </row>
    <row r="32" spans="1:37" x14ac:dyDescent="0.2">
      <c r="X32" s="57"/>
      <c r="Y32" s="59" t="s">
        <v>39</v>
      </c>
      <c r="Z32" s="58">
        <v>174</v>
      </c>
      <c r="AA32" s="58">
        <v>174</v>
      </c>
      <c r="AB32" s="57">
        <v>166</v>
      </c>
      <c r="AC32" s="57">
        <v>180</v>
      </c>
      <c r="AD32" s="57"/>
      <c r="AE32" s="57"/>
    </row>
    <row r="33" spans="2:37" x14ac:dyDescent="0.2">
      <c r="X33" s="57"/>
      <c r="Y33" s="59" t="s">
        <v>40</v>
      </c>
      <c r="Z33" s="58">
        <v>146</v>
      </c>
      <c r="AA33" s="58">
        <v>175</v>
      </c>
      <c r="AB33" s="57">
        <v>196</v>
      </c>
      <c r="AC33" s="57">
        <v>190</v>
      </c>
      <c r="AD33" s="57"/>
      <c r="AE33" s="57"/>
    </row>
    <row r="34" spans="2:37" x14ac:dyDescent="0.2">
      <c r="X34" s="57"/>
      <c r="Y34" s="59" t="s">
        <v>19</v>
      </c>
      <c r="Z34" s="58">
        <v>306</v>
      </c>
      <c r="AA34" s="58">
        <v>332</v>
      </c>
      <c r="AB34" s="57">
        <v>349</v>
      </c>
      <c r="AC34" s="57">
        <v>341</v>
      </c>
      <c r="AD34" s="57"/>
      <c r="AE34" s="57"/>
    </row>
    <row r="35" spans="2:37" x14ac:dyDescent="0.2">
      <c r="X35" s="57"/>
      <c r="Y35" s="59" t="s">
        <v>20</v>
      </c>
      <c r="Z35" s="58">
        <v>74</v>
      </c>
      <c r="AA35" s="58">
        <v>90</v>
      </c>
      <c r="AB35" s="57">
        <v>83</v>
      </c>
      <c r="AC35" s="57">
        <v>80</v>
      </c>
      <c r="AD35" s="57"/>
      <c r="AE35" s="57"/>
    </row>
    <row r="36" spans="2:37" x14ac:dyDescent="0.2">
      <c r="X36" s="57"/>
      <c r="Y36" s="59"/>
      <c r="Z36" s="58"/>
      <c r="AA36" s="58"/>
      <c r="AB36" s="57"/>
      <c r="AC36" s="57"/>
      <c r="AD36" s="57"/>
      <c r="AE36" s="57"/>
    </row>
    <row r="37" spans="2:37" x14ac:dyDescent="0.2">
      <c r="X37" s="57"/>
      <c r="Y37" s="57"/>
      <c r="Z37" s="57"/>
      <c r="AA37" s="57"/>
      <c r="AB37" s="57"/>
      <c r="AC37" s="57"/>
      <c r="AD37" s="57"/>
      <c r="AE37" s="57"/>
      <c r="AF37" s="73"/>
      <c r="AG37" s="73"/>
      <c r="AH37" s="61"/>
      <c r="AI37" s="73"/>
      <c r="AJ37" s="61"/>
      <c r="AK37" s="61"/>
    </row>
    <row r="38" spans="2:37" x14ac:dyDescent="0.2">
      <c r="X38" s="57"/>
      <c r="Y38" s="57"/>
      <c r="Z38" s="57"/>
      <c r="AA38" s="57"/>
      <c r="AB38" s="57"/>
      <c r="AC38" s="57"/>
      <c r="AD38" s="57"/>
      <c r="AE38" s="57"/>
      <c r="AF38" s="61"/>
      <c r="AG38" s="61"/>
      <c r="AH38" s="61"/>
      <c r="AI38" s="73"/>
      <c r="AJ38" s="61"/>
      <c r="AK38" s="61"/>
    </row>
    <row r="39" spans="2:37" x14ac:dyDescent="0.2">
      <c r="AD39" s="61"/>
      <c r="AE39" s="61"/>
      <c r="AF39" s="61"/>
      <c r="AG39" s="61"/>
      <c r="AH39" s="61"/>
      <c r="AI39" s="61"/>
      <c r="AJ39" s="61"/>
      <c r="AK39" s="61"/>
    </row>
    <row r="40" spans="2:37" x14ac:dyDescent="0.2">
      <c r="AD40" s="61"/>
      <c r="AE40" s="61"/>
      <c r="AF40" s="61"/>
      <c r="AG40" s="61"/>
      <c r="AH40" s="61"/>
      <c r="AI40" s="61"/>
      <c r="AJ40" s="61"/>
      <c r="AK40" s="61"/>
    </row>
    <row r="41" spans="2:37" x14ac:dyDescent="0.2">
      <c r="AD41" s="61"/>
      <c r="AE41" s="61"/>
      <c r="AF41" s="61"/>
      <c r="AG41" s="61"/>
      <c r="AH41" s="61"/>
      <c r="AI41" s="61"/>
      <c r="AJ41" s="61"/>
      <c r="AK41" s="61"/>
    </row>
    <row r="42" spans="2:37" x14ac:dyDescent="0.2">
      <c r="AD42" s="61"/>
      <c r="AE42" s="61"/>
      <c r="AF42" s="61"/>
      <c r="AG42" s="61"/>
      <c r="AH42" s="61"/>
      <c r="AI42" s="61"/>
      <c r="AJ42" s="61"/>
      <c r="AK42" s="61"/>
    </row>
    <row r="43" spans="2:37" x14ac:dyDescent="0.2">
      <c r="AD43" s="61"/>
      <c r="AE43" s="61"/>
      <c r="AF43" s="61"/>
      <c r="AG43" s="61"/>
      <c r="AH43" s="61"/>
      <c r="AI43" s="61"/>
      <c r="AJ43" s="61"/>
      <c r="AK43" s="61"/>
    </row>
    <row r="44" spans="2:37" x14ac:dyDescent="0.2">
      <c r="AD44" s="61"/>
      <c r="AE44" s="61"/>
      <c r="AF44" s="61"/>
      <c r="AG44" s="61"/>
      <c r="AH44" s="61"/>
      <c r="AI44" s="61"/>
      <c r="AJ44" s="61"/>
      <c r="AK44" s="61"/>
    </row>
    <row r="47" spans="2:37" x14ac:dyDescent="0.2">
      <c r="Y47" s="61"/>
      <c r="Z47" s="61"/>
      <c r="AA47" s="61"/>
      <c r="AB47" s="61"/>
      <c r="AC47" s="61"/>
      <c r="AD47" s="61"/>
      <c r="AE47" s="61"/>
      <c r="AF47" s="61"/>
      <c r="AG47" s="61"/>
      <c r="AH47" s="61"/>
    </row>
    <row r="48" spans="2:37" x14ac:dyDescent="0.2">
      <c r="B48" s="55">
        <v>2011</v>
      </c>
      <c r="C48" s="55">
        <v>2012</v>
      </c>
      <c r="D48" s="55">
        <v>2013</v>
      </c>
      <c r="E48" s="55">
        <v>2014</v>
      </c>
      <c r="F48" s="55">
        <v>2015</v>
      </c>
      <c r="G48" s="55">
        <v>2016</v>
      </c>
      <c r="H48" s="55">
        <v>2017</v>
      </c>
      <c r="I48" s="55">
        <v>2018</v>
      </c>
      <c r="J48" s="55">
        <v>2019</v>
      </c>
      <c r="K48" s="55">
        <v>2020</v>
      </c>
      <c r="L48" s="55">
        <v>2021</v>
      </c>
      <c r="M48" s="55">
        <v>2022</v>
      </c>
      <c r="Y48" s="61"/>
      <c r="Z48" s="61"/>
      <c r="AA48" s="61"/>
      <c r="AB48" s="61"/>
      <c r="AC48" s="61"/>
      <c r="AD48" s="61"/>
      <c r="AE48" s="61"/>
      <c r="AF48" s="61"/>
      <c r="AG48" s="61"/>
      <c r="AH48" s="61"/>
    </row>
    <row r="49" spans="25:34" x14ac:dyDescent="0.2">
      <c r="Y49" s="61"/>
      <c r="Z49" s="61"/>
      <c r="AA49" s="61"/>
      <c r="AB49" s="61"/>
      <c r="AC49" s="61"/>
      <c r="AD49" s="61"/>
      <c r="AE49" s="61"/>
      <c r="AF49" s="61"/>
      <c r="AG49" s="61"/>
      <c r="AH49" s="61"/>
    </row>
    <row r="50" spans="25:34" x14ac:dyDescent="0.2">
      <c r="Y50" s="61"/>
      <c r="Z50" s="61"/>
      <c r="AA50" s="61"/>
      <c r="AB50" s="61"/>
      <c r="AC50" s="61"/>
      <c r="AD50" s="61"/>
      <c r="AE50" s="61"/>
      <c r="AF50" s="61"/>
      <c r="AG50" s="61"/>
      <c r="AH50" s="61"/>
    </row>
    <row r="51" spans="25:34" x14ac:dyDescent="0.2">
      <c r="Y51" s="61"/>
      <c r="Z51" s="61"/>
      <c r="AA51" s="61"/>
      <c r="AB51" s="61"/>
      <c r="AC51" s="61"/>
      <c r="AD51" s="61"/>
      <c r="AE51" s="61"/>
      <c r="AF51" s="61"/>
      <c r="AG51" s="61"/>
      <c r="AH51" s="61"/>
    </row>
    <row r="52" spans="25:34" x14ac:dyDescent="0.2">
      <c r="Y52" s="61"/>
      <c r="Z52" s="61"/>
      <c r="AA52" s="61"/>
      <c r="AB52" s="61"/>
      <c r="AC52" s="61"/>
      <c r="AD52" s="61"/>
      <c r="AE52" s="61"/>
      <c r="AF52" s="61"/>
      <c r="AG52" s="61"/>
      <c r="AH52" s="61"/>
    </row>
    <row r="53" spans="25:34" x14ac:dyDescent="0.2">
      <c r="Y53" s="61"/>
      <c r="Z53" s="61"/>
      <c r="AA53" s="61"/>
      <c r="AB53" s="61"/>
      <c r="AC53" s="61"/>
      <c r="AD53" s="61"/>
      <c r="AE53" s="61"/>
      <c r="AF53" s="61"/>
      <c r="AG53" s="61"/>
      <c r="AH53" s="61"/>
    </row>
    <row r="54" spans="25:34" x14ac:dyDescent="0.2">
      <c r="Y54" s="61"/>
      <c r="Z54" s="61"/>
      <c r="AA54" s="61"/>
      <c r="AB54" s="61"/>
      <c r="AC54" s="61"/>
      <c r="AD54" s="61"/>
      <c r="AE54" s="61"/>
      <c r="AF54" s="61"/>
      <c r="AG54" s="61"/>
      <c r="AH54" s="61"/>
    </row>
    <row r="55" spans="25:34" x14ac:dyDescent="0.2">
      <c r="Y55" s="61"/>
      <c r="Z55" s="61"/>
      <c r="AA55" s="61"/>
      <c r="AB55" s="61"/>
      <c r="AC55" s="61"/>
      <c r="AD55" s="61"/>
      <c r="AE55" s="61"/>
      <c r="AF55" s="61"/>
      <c r="AG55" s="61"/>
      <c r="AH55" s="61"/>
    </row>
    <row r="56" spans="25:34" x14ac:dyDescent="0.2">
      <c r="Y56" s="61"/>
      <c r="Z56" s="61"/>
      <c r="AA56" s="61"/>
      <c r="AB56" s="61"/>
      <c r="AC56" s="61"/>
      <c r="AD56" s="61"/>
      <c r="AE56" s="61"/>
      <c r="AF56" s="61"/>
      <c r="AG56" s="61"/>
      <c r="AH56" s="61"/>
    </row>
    <row r="57" spans="25:34" x14ac:dyDescent="0.2">
      <c r="Y57" s="61"/>
      <c r="Z57" s="61"/>
      <c r="AA57" s="61"/>
      <c r="AB57" s="61"/>
      <c r="AC57" s="61"/>
      <c r="AD57" s="61"/>
      <c r="AE57" s="61"/>
      <c r="AF57" s="61"/>
      <c r="AG57" s="61"/>
      <c r="AH57" s="61"/>
    </row>
    <row r="58" spans="25:34" x14ac:dyDescent="0.2">
      <c r="Y58" s="61"/>
      <c r="Z58" s="61"/>
      <c r="AA58" s="61"/>
      <c r="AB58" s="61"/>
      <c r="AC58" s="61"/>
      <c r="AD58" s="61"/>
      <c r="AE58" s="61"/>
      <c r="AF58" s="61"/>
      <c r="AG58" s="61"/>
      <c r="AH58" s="61"/>
    </row>
    <row r="59" spans="25:34" x14ac:dyDescent="0.2">
      <c r="Y59" s="61"/>
      <c r="Z59" s="61"/>
      <c r="AA59" s="61"/>
      <c r="AB59" s="61"/>
      <c r="AC59" s="61"/>
      <c r="AD59" s="61"/>
      <c r="AE59" s="61"/>
      <c r="AF59" s="61"/>
      <c r="AG59" s="61"/>
      <c r="AH59" s="61"/>
    </row>
    <row r="60" spans="25:34" x14ac:dyDescent="0.2">
      <c r="Y60" s="61"/>
      <c r="Z60" s="61"/>
      <c r="AA60" s="61"/>
      <c r="AB60" s="61"/>
      <c r="AC60" s="61"/>
      <c r="AD60" s="61"/>
      <c r="AE60" s="61"/>
      <c r="AF60" s="61"/>
      <c r="AG60" s="61"/>
      <c r="AH60" s="61"/>
    </row>
    <row r="61" spans="25:34" x14ac:dyDescent="0.2">
      <c r="Y61" s="61"/>
      <c r="Z61" s="61"/>
      <c r="AA61" s="61"/>
      <c r="AB61" s="61"/>
      <c r="AC61" s="61"/>
      <c r="AD61" s="61"/>
      <c r="AE61" s="61"/>
      <c r="AF61" s="61"/>
      <c r="AG61" s="61"/>
      <c r="AH61" s="61"/>
    </row>
  </sheetData>
  <sortState ref="A10:W21">
    <sortCondition ref="A10:A21"/>
  </sortState>
  <mergeCells count="19">
    <mergeCell ref="AA16:AA17"/>
    <mergeCell ref="AA18:AA20"/>
    <mergeCell ref="AC16:AC17"/>
    <mergeCell ref="AC18:AC20"/>
    <mergeCell ref="AB16:AB17"/>
    <mergeCell ref="AB18:AB20"/>
    <mergeCell ref="A25:W25"/>
    <mergeCell ref="K16:K17"/>
    <mergeCell ref="K18:K20"/>
    <mergeCell ref="Q16:Q17"/>
    <mergeCell ref="Q18:Q20"/>
    <mergeCell ref="L16:L17"/>
    <mergeCell ref="L18:L20"/>
    <mergeCell ref="P16:P17"/>
    <mergeCell ref="P18:P20"/>
    <mergeCell ref="M16:M17"/>
    <mergeCell ref="M18:M20"/>
    <mergeCell ref="O16:O17"/>
    <mergeCell ref="O18:O20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Študenti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Očko</dc:creator>
  <cp:lastModifiedBy>Marina Očko</cp:lastModifiedBy>
  <cp:lastPrinted>2019-09-11T07:29:42Z</cp:lastPrinted>
  <dcterms:created xsi:type="dcterms:W3CDTF">2016-05-25T06:13:25Z</dcterms:created>
  <dcterms:modified xsi:type="dcterms:W3CDTF">2022-03-29T08:58:00Z</dcterms:modified>
</cp:coreProperties>
</file>