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plošno\Statistika\"/>
    </mc:Choice>
  </mc:AlternateContent>
  <bookViews>
    <workbookView xWindow="0" yWindow="0" windowWidth="25200" windowHeight="11985"/>
  </bookViews>
  <sheets>
    <sheet name="Dejavnost 2010-2021" sheetId="1" r:id="rId1"/>
  </sheets>
  <definedNames>
    <definedName name="_xlnm.Print_Area" localSheetId="0">'Dejavnost 2010-2021'!$A$1:$AM$59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1" l="1"/>
  <c r="Y22" i="1"/>
  <c r="Y18" i="1"/>
  <c r="Y16" i="1"/>
  <c r="Y20" i="1"/>
  <c r="Y19" i="1"/>
  <c r="Y17" i="1"/>
  <c r="X18" i="1"/>
  <c r="Y5" i="1"/>
  <c r="Y4" i="1"/>
  <c r="X4" i="1"/>
  <c r="Y21" i="1"/>
  <c r="Y15" i="1"/>
  <c r="Y14" i="1"/>
  <c r="Y13" i="1"/>
  <c r="Y12" i="1"/>
  <c r="Y11" i="1"/>
  <c r="Y10" i="1"/>
  <c r="Y9" i="1"/>
  <c r="Y8" i="1"/>
  <c r="Y7" i="1"/>
  <c r="Y6" i="1"/>
  <c r="M22" i="1"/>
  <c r="M8" i="1"/>
  <c r="M23" i="1" s="1"/>
  <c r="AA43" i="1" l="1"/>
  <c r="AA42" i="1"/>
  <c r="X16" i="1"/>
  <c r="X23" i="1"/>
  <c r="X22" i="1"/>
  <c r="X21" i="1"/>
  <c r="X15" i="1"/>
  <c r="X14" i="1"/>
  <c r="X13" i="1"/>
  <c r="X12" i="1"/>
  <c r="X11" i="1"/>
  <c r="X10" i="1"/>
  <c r="X9" i="1"/>
  <c r="X8" i="1"/>
  <c r="X7" i="1"/>
  <c r="X6" i="1"/>
  <c r="X5" i="1"/>
  <c r="L8" i="1" l="1"/>
  <c r="L23" i="1" s="1"/>
  <c r="L22" i="1"/>
  <c r="W4" i="1" l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K22" i="1"/>
  <c r="K8" i="1"/>
  <c r="K23" i="1" s="1"/>
  <c r="V20" i="1" l="1"/>
  <c r="V13" i="1"/>
  <c r="V21" i="1"/>
  <c r="V18" i="1"/>
  <c r="V11" i="1"/>
  <c r="V19" i="1"/>
  <c r="V10" i="1"/>
  <c r="V14" i="1"/>
  <c r="V15" i="1"/>
  <c r="V12" i="1"/>
  <c r="V17" i="1"/>
  <c r="V16" i="1"/>
  <c r="V9" i="1"/>
  <c r="V7" i="1"/>
  <c r="V6" i="1"/>
  <c r="V5" i="1"/>
  <c r="V4" i="1"/>
  <c r="U4" i="1"/>
  <c r="J22" i="1"/>
  <c r="J8" i="1"/>
  <c r="J23" i="1" s="1"/>
  <c r="U20" i="1" l="1"/>
  <c r="T20" i="1"/>
  <c r="U13" i="1"/>
  <c r="T13" i="1"/>
  <c r="U21" i="1"/>
  <c r="T21" i="1"/>
  <c r="U18" i="1"/>
  <c r="T18" i="1"/>
  <c r="U11" i="1"/>
  <c r="T11" i="1"/>
  <c r="U19" i="1"/>
  <c r="T19" i="1"/>
  <c r="U10" i="1"/>
  <c r="T10" i="1"/>
  <c r="U14" i="1"/>
  <c r="T14" i="1"/>
  <c r="U15" i="1"/>
  <c r="T15" i="1"/>
  <c r="U12" i="1"/>
  <c r="T12" i="1"/>
  <c r="U17" i="1"/>
  <c r="T17" i="1"/>
  <c r="U16" i="1"/>
  <c r="T16" i="1"/>
  <c r="U9" i="1"/>
  <c r="T9" i="1"/>
  <c r="U7" i="1"/>
  <c r="T7" i="1"/>
  <c r="U6" i="1"/>
  <c r="T6" i="1"/>
  <c r="U5" i="1"/>
  <c r="T5" i="1"/>
  <c r="T4" i="1"/>
  <c r="I22" i="1"/>
  <c r="V22" i="1" s="1"/>
  <c r="I8" i="1"/>
  <c r="I23" i="1" s="1"/>
  <c r="V23" i="1" s="1"/>
  <c r="V8" i="1" l="1"/>
  <c r="U8" i="1"/>
  <c r="H22" i="1"/>
  <c r="H8" i="1"/>
  <c r="T8" i="1" l="1"/>
  <c r="U22" i="1"/>
  <c r="H23" i="1"/>
  <c r="C22" i="1"/>
  <c r="D22" i="1"/>
  <c r="E22" i="1"/>
  <c r="F22" i="1"/>
  <c r="R22" i="1" s="1"/>
  <c r="G22" i="1"/>
  <c r="T22" i="1" s="1"/>
  <c r="B22" i="1"/>
  <c r="C8" i="1"/>
  <c r="S20" i="1"/>
  <c r="R20" i="1"/>
  <c r="Q20" i="1"/>
  <c r="P20" i="1"/>
  <c r="O20" i="1"/>
  <c r="S13" i="1"/>
  <c r="R13" i="1"/>
  <c r="Q13" i="1"/>
  <c r="P13" i="1"/>
  <c r="O13" i="1"/>
  <c r="S21" i="1"/>
  <c r="R21" i="1"/>
  <c r="Q21" i="1"/>
  <c r="P21" i="1"/>
  <c r="O21" i="1"/>
  <c r="S18" i="1"/>
  <c r="R18" i="1"/>
  <c r="Q18" i="1"/>
  <c r="P18" i="1"/>
  <c r="O18" i="1"/>
  <c r="S11" i="1"/>
  <c r="R11" i="1"/>
  <c r="Q11" i="1"/>
  <c r="P11" i="1"/>
  <c r="O11" i="1"/>
  <c r="S19" i="1"/>
  <c r="R19" i="1"/>
  <c r="Q19" i="1"/>
  <c r="P19" i="1"/>
  <c r="O19" i="1"/>
  <c r="S10" i="1"/>
  <c r="R10" i="1"/>
  <c r="Q10" i="1"/>
  <c r="P10" i="1"/>
  <c r="O10" i="1"/>
  <c r="S14" i="1"/>
  <c r="R14" i="1"/>
  <c r="Q14" i="1"/>
  <c r="P14" i="1"/>
  <c r="O14" i="1"/>
  <c r="S15" i="1"/>
  <c r="R15" i="1"/>
  <c r="Q15" i="1"/>
  <c r="P15" i="1"/>
  <c r="O15" i="1"/>
  <c r="S12" i="1"/>
  <c r="R12" i="1"/>
  <c r="Q12" i="1"/>
  <c r="P12" i="1"/>
  <c r="O12" i="1"/>
  <c r="S17" i="1"/>
  <c r="R17" i="1"/>
  <c r="Q17" i="1"/>
  <c r="P17" i="1"/>
  <c r="O17" i="1"/>
  <c r="S16" i="1"/>
  <c r="R16" i="1"/>
  <c r="Q16" i="1"/>
  <c r="P16" i="1"/>
  <c r="O16" i="1"/>
  <c r="S9" i="1"/>
  <c r="R9" i="1"/>
  <c r="Q9" i="1"/>
  <c r="P9" i="1"/>
  <c r="O9" i="1"/>
  <c r="G8" i="1"/>
  <c r="F8" i="1"/>
  <c r="E8" i="1"/>
  <c r="E23" i="1" s="1"/>
  <c r="D8" i="1"/>
  <c r="D23" i="1" s="1"/>
  <c r="S7" i="1"/>
  <c r="R7" i="1"/>
  <c r="Q7" i="1"/>
  <c r="P7" i="1"/>
  <c r="O7" i="1"/>
  <c r="S6" i="1"/>
  <c r="R6" i="1"/>
  <c r="Q6" i="1"/>
  <c r="P6" i="1"/>
  <c r="B6" i="1"/>
  <c r="B8" i="1" s="1"/>
  <c r="B23" i="1" s="1"/>
  <c r="S5" i="1"/>
  <c r="R5" i="1"/>
  <c r="Q5" i="1"/>
  <c r="P5" i="1"/>
  <c r="O5" i="1"/>
  <c r="S4" i="1"/>
  <c r="R4" i="1"/>
  <c r="Q4" i="1"/>
  <c r="P4" i="1"/>
  <c r="O4" i="1"/>
  <c r="Q22" i="1" l="1"/>
  <c r="U23" i="1"/>
  <c r="O22" i="1"/>
  <c r="S22" i="1"/>
  <c r="P22" i="1"/>
  <c r="O6" i="1"/>
  <c r="O8" i="1"/>
  <c r="R8" i="1"/>
  <c r="G23" i="1"/>
  <c r="T23" i="1" s="1"/>
  <c r="Q23" i="1"/>
  <c r="P8" i="1"/>
  <c r="Q8" i="1"/>
  <c r="C23" i="1"/>
  <c r="S8" i="1"/>
  <c r="F23" i="1"/>
  <c r="S23" i="1" l="1"/>
  <c r="P23" i="1"/>
  <c r="R23" i="1"/>
  <c r="O23" i="1"/>
</calcChain>
</file>

<file path=xl/comments1.xml><?xml version="1.0" encoding="utf-8"?>
<comments xmlns="http://schemas.openxmlformats.org/spreadsheetml/2006/main">
  <authors>
    <author>Marina Očko</author>
  </authors>
  <commentList>
    <comment ref="L16" authorId="0" shapeId="0">
      <text>
        <r>
          <rPr>
            <b/>
            <sz val="9"/>
            <color indexed="81"/>
            <rFont val="Segoe UI"/>
            <charset val="1"/>
          </rPr>
          <t>pogodba za Novo univerzo kot celoto, se pravi kot univerzo (ne več po članicah)</t>
        </r>
      </text>
    </comment>
    <comment ref="M16" authorId="0" shapeId="0">
      <text>
        <r>
          <rPr>
            <b/>
            <sz val="9"/>
            <color indexed="81"/>
            <rFont val="Segoe UI"/>
            <charset val="1"/>
          </rPr>
          <t>pogodba za Novo univerzo kot celoto, se pravi kot univerzo (ne več po članicah)</t>
        </r>
      </text>
    </comment>
    <comment ref="L18" authorId="0" shapeId="0">
      <text>
        <r>
          <rPr>
            <b/>
            <sz val="9"/>
            <color indexed="81"/>
            <rFont val="Segoe UI"/>
            <charset val="1"/>
          </rPr>
          <t>pogodba za Univerzo v Novem mestu kot celoto, se pravi kot univerzo (ne več po članicah)</t>
        </r>
      </text>
    </comment>
    <comment ref="M18" authorId="0" shapeId="0">
      <text>
        <r>
          <rPr>
            <b/>
            <sz val="9"/>
            <color indexed="81"/>
            <rFont val="Segoe UI"/>
            <charset val="1"/>
          </rPr>
          <t>pogodba za Univerzo v Novem mestu kot celoto, se pravi kot univerzo (ne več po članicah)</t>
        </r>
      </text>
    </comment>
  </commentList>
</comments>
</file>

<file path=xl/sharedStrings.xml><?xml version="1.0" encoding="utf-8"?>
<sst xmlns="http://schemas.openxmlformats.org/spreadsheetml/2006/main" count="60" uniqueCount="51">
  <si>
    <t>FINANCIRANJE ŠTUDIJSKE DEJAVNOSTI  - 
proračunska postavka 573710 Dejavnost visokega šolstva</t>
  </si>
  <si>
    <t>Visokošolski zavod</t>
  </si>
  <si>
    <t>Leto 2010</t>
  </si>
  <si>
    <t>Leto 2011</t>
  </si>
  <si>
    <t>Leto 2012</t>
  </si>
  <si>
    <t>Leto 2013</t>
  </si>
  <si>
    <t>Leto 2014</t>
  </si>
  <si>
    <t>Leto 2015</t>
  </si>
  <si>
    <t>IND
2011/2010</t>
  </si>
  <si>
    <t>IND
2012/2011</t>
  </si>
  <si>
    <t>IND
2013/2012</t>
  </si>
  <si>
    <t>IND
2014/2013</t>
  </si>
  <si>
    <t>IND
2015/2014</t>
  </si>
  <si>
    <t>Univerza v Ljubljani</t>
  </si>
  <si>
    <t>Univerza v Mariboru</t>
  </si>
  <si>
    <t>Univerza na Primorskem</t>
  </si>
  <si>
    <t>Fakulteta za informacijske študije v Novem mestu</t>
  </si>
  <si>
    <t>Javni visokošolski zavodi</t>
  </si>
  <si>
    <t>Univerza v Novi Gorici</t>
  </si>
  <si>
    <t>Fakulteta za uporabne družbene študije v Novi Gorici</t>
  </si>
  <si>
    <t>Mednarodna fakulteta za družbene in poslovne študije</t>
  </si>
  <si>
    <t>Gea College - Fakulteta za podjetništvo</t>
  </si>
  <si>
    <t>Visoka šola za varstvo okolja</t>
  </si>
  <si>
    <t>SKUPAJ 573710- Dejavnost VŠ</t>
  </si>
  <si>
    <t>Vir podatkov: izpis iz MFERAC-a, Sappra</t>
  </si>
  <si>
    <t>Koncesionirani visokošolski zavodi</t>
  </si>
  <si>
    <t>Leto 2016</t>
  </si>
  <si>
    <t>Leto 2017</t>
  </si>
  <si>
    <t>IND 2016/2015</t>
  </si>
  <si>
    <t>IND
2017/2016</t>
  </si>
  <si>
    <t>Leto 2018</t>
  </si>
  <si>
    <t>Univerza v Novem mestu, Fakulteta za strojništvo (prej FTS)</t>
  </si>
  <si>
    <t>Fakulteta za tehnologijo polimerov (SG)</t>
  </si>
  <si>
    <t>Univerza v Novem mestu, Fakulteta za ekonomijo in informatiko (prej FUPI)</t>
  </si>
  <si>
    <t>Univerza v Novem mestu, Fakulteta za zdravstvene vede</t>
  </si>
  <si>
    <t>Fakulteta za zdravstvo Angele Boškin (Jesenice)</t>
  </si>
  <si>
    <t>Nova univerza, Evropska pravna fakulteta</t>
  </si>
  <si>
    <t>Nova univerza, Fakutleta za državne in evropske študije</t>
  </si>
  <si>
    <t>IND
2018/2017</t>
  </si>
  <si>
    <t>Leto 2019</t>
  </si>
  <si>
    <t>IND
2019/2018</t>
  </si>
  <si>
    <t>Leto 2020</t>
  </si>
  <si>
    <t>Nova univerza</t>
  </si>
  <si>
    <t>Univerza v Novem mestu</t>
  </si>
  <si>
    <t>PREGLED FINANCIRANJA DEJAVNOSTI VISOKEGA ŠOLSTA V OBDOBJU 2010 DO 2021</t>
  </si>
  <si>
    <t>Leto 2021</t>
  </si>
  <si>
    <t>IND
2020/2019</t>
  </si>
  <si>
    <t>IND
2021/2020</t>
  </si>
  <si>
    <t>leto 2021</t>
  </si>
  <si>
    <t>Fakulteta za dizajn, SVZ</t>
  </si>
  <si>
    <t>Fakulteta za dizajn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</si>
</sst>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Segoe UI"/>
      <charset val="1"/>
    </font>
    <font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justify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 wrapText="1"/>
    </xf>
    <xf numFmtId="4" fontId="4" fillId="0" borderId="2" xfId="1" applyNumberFormat="1" applyFont="1" applyBorder="1" applyAlignment="1">
      <alignment vertical="center" wrapText="1"/>
    </xf>
    <xf numFmtId="4" fontId="4" fillId="0" borderId="3" xfId="1" applyNumberFormat="1" applyFont="1" applyBorder="1" applyAlignment="1">
      <alignment vertical="center" wrapText="1"/>
    </xf>
    <xf numFmtId="4" fontId="6" fillId="0" borderId="4" xfId="1" applyNumberFormat="1" applyFont="1" applyBorder="1" applyAlignment="1">
      <alignment vertical="center" wrapText="1"/>
    </xf>
    <xf numFmtId="4" fontId="6" fillId="0" borderId="5" xfId="1" applyNumberFormat="1" applyFont="1" applyBorder="1" applyAlignment="1">
      <alignment vertical="center" wrapText="1"/>
    </xf>
    <xf numFmtId="4" fontId="6" fillId="0" borderId="2" xfId="1" applyNumberFormat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4" fontId="4" fillId="0" borderId="7" xfId="1" applyNumberFormat="1" applyFont="1" applyBorder="1" applyAlignment="1">
      <alignment vertical="center" wrapText="1"/>
    </xf>
    <xf numFmtId="4" fontId="4" fillId="0" borderId="8" xfId="1" applyNumberFormat="1" applyFont="1" applyBorder="1" applyAlignment="1">
      <alignment vertical="center" wrapText="1"/>
    </xf>
    <xf numFmtId="4" fontId="4" fillId="0" borderId="6" xfId="1" applyNumberFormat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4" fontId="4" fillId="0" borderId="10" xfId="1" applyNumberFormat="1" applyFont="1" applyBorder="1" applyAlignment="1">
      <alignment vertical="center" wrapText="1"/>
    </xf>
    <xf numFmtId="4" fontId="4" fillId="0" borderId="11" xfId="1" applyNumberFormat="1" applyFont="1" applyBorder="1" applyAlignment="1">
      <alignment vertical="center" wrapText="1"/>
    </xf>
    <xf numFmtId="4" fontId="4" fillId="0" borderId="9" xfId="1" applyNumberFormat="1" applyFont="1" applyBorder="1" applyAlignment="1">
      <alignment vertical="center" wrapText="1"/>
    </xf>
    <xf numFmtId="4" fontId="6" fillId="0" borderId="11" xfId="1" applyNumberFormat="1" applyFont="1" applyBorder="1" applyAlignment="1">
      <alignment vertical="center" wrapText="1"/>
    </xf>
    <xf numFmtId="4" fontId="6" fillId="0" borderId="12" xfId="1" applyNumberFormat="1" applyFont="1" applyBorder="1" applyAlignment="1">
      <alignment vertical="center" wrapText="1"/>
    </xf>
    <xf numFmtId="4" fontId="6" fillId="0" borderId="9" xfId="1" applyNumberFormat="1" applyFont="1" applyBorder="1" applyAlignment="1">
      <alignment vertical="center" wrapText="1"/>
    </xf>
    <xf numFmtId="0" fontId="4" fillId="2" borderId="13" xfId="1" applyFont="1" applyFill="1" applyBorder="1" applyAlignment="1">
      <alignment vertical="center" wrapText="1"/>
    </xf>
    <xf numFmtId="4" fontId="4" fillId="2" borderId="14" xfId="1" applyNumberFormat="1" applyFont="1" applyFill="1" applyBorder="1" applyAlignment="1">
      <alignment vertical="center" wrapText="1"/>
    </xf>
    <xf numFmtId="4" fontId="4" fillId="2" borderId="15" xfId="1" applyNumberFormat="1" applyFont="1" applyFill="1" applyBorder="1" applyAlignment="1">
      <alignment vertical="center" wrapText="1"/>
    </xf>
    <xf numFmtId="4" fontId="4" fillId="2" borderId="13" xfId="1" applyNumberFormat="1" applyFont="1" applyFill="1" applyBorder="1" applyAlignment="1">
      <alignment vertical="center" wrapText="1"/>
    </xf>
    <xf numFmtId="4" fontId="4" fillId="2" borderId="16" xfId="1" applyNumberFormat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6" fillId="0" borderId="13" xfId="1" applyFont="1" applyBorder="1" applyAlignment="1">
      <alignment vertical="center" wrapText="1"/>
    </xf>
    <xf numFmtId="4" fontId="6" fillId="0" borderId="14" xfId="1" applyNumberFormat="1" applyFont="1" applyBorder="1" applyAlignment="1">
      <alignment vertical="center" wrapText="1"/>
    </xf>
    <xf numFmtId="4" fontId="6" fillId="0" borderId="15" xfId="1" applyNumberFormat="1" applyFont="1" applyBorder="1" applyAlignment="1">
      <alignment vertical="center" wrapText="1"/>
    </xf>
    <xf numFmtId="4" fontId="6" fillId="0" borderId="13" xfId="1" applyNumberFormat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4" fontId="6" fillId="0" borderId="3" xfId="1" applyNumberFormat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4" fontId="6" fillId="0" borderId="10" xfId="1" applyNumberFormat="1" applyFont="1" applyBorder="1" applyAlignment="1">
      <alignment vertical="center" wrapText="1"/>
    </xf>
    <xf numFmtId="0" fontId="4" fillId="3" borderId="17" xfId="1" applyFont="1" applyFill="1" applyBorder="1" applyAlignment="1">
      <alignment vertical="center" wrapText="1"/>
    </xf>
    <xf numFmtId="4" fontId="4" fillId="3" borderId="18" xfId="1" applyNumberFormat="1" applyFont="1" applyFill="1" applyBorder="1" applyAlignment="1">
      <alignment vertical="center" wrapText="1"/>
    </xf>
    <xf numFmtId="4" fontId="4" fillId="3" borderId="19" xfId="1" applyNumberFormat="1" applyFont="1" applyFill="1" applyBorder="1" applyAlignment="1">
      <alignment vertical="center" wrapText="1"/>
    </xf>
    <xf numFmtId="4" fontId="4" fillId="3" borderId="17" xfId="1" applyNumberFormat="1" applyFont="1" applyFill="1" applyBorder="1" applyAlignment="1">
      <alignment vertical="center" wrapText="1"/>
    </xf>
    <xf numFmtId="4" fontId="4" fillId="3" borderId="20" xfId="1" applyNumberFormat="1" applyFont="1" applyFill="1" applyBorder="1" applyAlignment="1">
      <alignment vertical="center" wrapText="1"/>
    </xf>
    <xf numFmtId="0" fontId="6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4" fontId="4" fillId="0" borderId="21" xfId="1" applyNumberFormat="1" applyFont="1" applyBorder="1" applyAlignment="1">
      <alignment vertical="center" wrapText="1"/>
    </xf>
    <xf numFmtId="4" fontId="4" fillId="0" borderId="22" xfId="1" applyNumberFormat="1" applyFont="1" applyBorder="1" applyAlignment="1">
      <alignment vertical="center" wrapText="1"/>
    </xf>
    <xf numFmtId="4" fontId="4" fillId="0" borderId="23" xfId="1" applyNumberFormat="1" applyFont="1" applyBorder="1" applyAlignment="1">
      <alignment vertical="center" wrapText="1"/>
    </xf>
    <xf numFmtId="4" fontId="4" fillId="2" borderId="1" xfId="1" applyNumberFormat="1" applyFont="1" applyFill="1" applyBorder="1" applyAlignment="1">
      <alignment vertical="center" wrapText="1"/>
    </xf>
    <xf numFmtId="4" fontId="6" fillId="0" borderId="1" xfId="1" applyNumberFormat="1" applyFont="1" applyBorder="1" applyAlignment="1">
      <alignment vertical="center" wrapText="1"/>
    </xf>
    <xf numFmtId="4" fontId="6" fillId="0" borderId="21" xfId="1" applyNumberFormat="1" applyFont="1" applyBorder="1" applyAlignment="1">
      <alignment vertical="center" wrapText="1"/>
    </xf>
    <xf numFmtId="4" fontId="4" fillId="3" borderId="24" xfId="1" applyNumberFormat="1" applyFont="1" applyFill="1" applyBorder="1" applyAlignment="1">
      <alignment vertical="center" wrapText="1"/>
    </xf>
    <xf numFmtId="4" fontId="5" fillId="0" borderId="25" xfId="1" applyNumberFormat="1" applyFont="1" applyFill="1" applyBorder="1" applyAlignment="1">
      <alignment horizontal="center" vertical="center" wrapText="1"/>
    </xf>
    <xf numFmtId="4" fontId="4" fillId="2" borderId="18" xfId="1" applyNumberFormat="1" applyFont="1" applyFill="1" applyBorder="1" applyAlignment="1">
      <alignment vertical="center" wrapText="1"/>
    </xf>
    <xf numFmtId="4" fontId="4" fillId="2" borderId="17" xfId="1" applyNumberFormat="1" applyFont="1" applyFill="1" applyBorder="1" applyAlignment="1">
      <alignment vertical="center" wrapText="1"/>
    </xf>
    <xf numFmtId="4" fontId="6" fillId="0" borderId="26" xfId="1" applyNumberFormat="1" applyFont="1" applyBorder="1" applyAlignment="1">
      <alignment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4" fontId="8" fillId="0" borderId="0" xfId="1" applyNumberFormat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right" vertical="center" wrapText="1"/>
    </xf>
    <xf numFmtId="4" fontId="6" fillId="0" borderId="13" xfId="1" applyNumberFormat="1" applyFont="1" applyBorder="1" applyAlignment="1">
      <alignment horizontal="right" vertical="center" wrapText="1"/>
    </xf>
    <xf numFmtId="4" fontId="6" fillId="0" borderId="27" xfId="1" applyNumberFormat="1" applyFont="1" applyBorder="1" applyAlignment="1">
      <alignment horizontal="right" vertical="center" wrapText="1"/>
    </xf>
    <xf numFmtId="4" fontId="6" fillId="0" borderId="6" xfId="1" applyNumberFormat="1" applyFont="1" applyBorder="1" applyAlignment="1">
      <alignment horizontal="right" vertical="center"/>
    </xf>
    <xf numFmtId="4" fontId="6" fillId="0" borderId="27" xfId="1" applyNumberFormat="1" applyFont="1" applyBorder="1" applyAlignment="1">
      <alignment horizontal="right" vertical="center"/>
    </xf>
    <xf numFmtId="4" fontId="6" fillId="0" borderId="13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l-SI"/>
              <a:t>FINANCIRANJE ŠTUDIJSKE DEJAVNOSTI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'Dejavnost 2010-2021'!$A$8</c:f>
              <c:strCache>
                <c:ptCount val="1"/>
                <c:pt idx="0">
                  <c:v>Javni visokošolski zavodi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'Dejavnost 2010-2021'!$B$3:$M$3</c:f>
              <c:strCache>
                <c:ptCount val="12"/>
                <c:pt idx="0">
                  <c:v>Leto 2010</c:v>
                </c:pt>
                <c:pt idx="1">
                  <c:v>Leto 2011</c:v>
                </c:pt>
                <c:pt idx="2">
                  <c:v>Leto 2012</c:v>
                </c:pt>
                <c:pt idx="3">
                  <c:v>Leto 2013</c:v>
                </c:pt>
                <c:pt idx="4">
                  <c:v>Leto 2014</c:v>
                </c:pt>
                <c:pt idx="5">
                  <c:v>Leto 2015</c:v>
                </c:pt>
                <c:pt idx="6">
                  <c:v>Leto 2016</c:v>
                </c:pt>
                <c:pt idx="7">
                  <c:v>Leto 2017</c:v>
                </c:pt>
                <c:pt idx="8">
                  <c:v>Leto 2018</c:v>
                </c:pt>
                <c:pt idx="9">
                  <c:v>Leto 2019</c:v>
                </c:pt>
                <c:pt idx="10">
                  <c:v>Leto 2020</c:v>
                </c:pt>
                <c:pt idx="11">
                  <c:v>Leto 2021</c:v>
                </c:pt>
              </c:strCache>
            </c:strRef>
          </c:cat>
          <c:val>
            <c:numRef>
              <c:f>'Dejavnost 2010-2021'!$B$8:$M$8</c:f>
              <c:numCache>
                <c:formatCode>#,##0.00</c:formatCode>
                <c:ptCount val="12"/>
                <c:pt idx="0">
                  <c:v>241007214.61000001</c:v>
                </c:pt>
                <c:pt idx="1">
                  <c:v>248795700.27999997</c:v>
                </c:pt>
                <c:pt idx="2">
                  <c:v>229958439.04999998</c:v>
                </c:pt>
                <c:pt idx="3">
                  <c:v>225587406.19000003</c:v>
                </c:pt>
                <c:pt idx="4">
                  <c:v>222517242.56</c:v>
                </c:pt>
                <c:pt idx="5">
                  <c:v>221382972.87000003</c:v>
                </c:pt>
                <c:pt idx="6">
                  <c:v>235055654.85999998</c:v>
                </c:pt>
                <c:pt idx="7">
                  <c:v>240850319.02000001</c:v>
                </c:pt>
                <c:pt idx="8">
                  <c:v>252860248.16</c:v>
                </c:pt>
                <c:pt idx="9">
                  <c:v>272009610.15999997</c:v>
                </c:pt>
                <c:pt idx="10">
                  <c:v>290214615.05000001</c:v>
                </c:pt>
                <c:pt idx="11">
                  <c:v>308279112.46999997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241272336"/>
        <c:axId val="1241275056"/>
      </c:barChart>
      <c:lineChart>
        <c:grouping val="standard"/>
        <c:varyColors val="0"/>
        <c:ser>
          <c:idx val="1"/>
          <c:order val="1"/>
          <c:tx>
            <c:strRef>
              <c:f>'Dejavnost 2010-2021'!$A$22</c:f>
              <c:strCache>
                <c:ptCount val="1"/>
                <c:pt idx="0">
                  <c:v>Koncesionirani visokošolski zavodi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'Dejavnost 2010-2021'!$B$3:$M$3</c:f>
              <c:strCache>
                <c:ptCount val="12"/>
                <c:pt idx="0">
                  <c:v>Leto 2010</c:v>
                </c:pt>
                <c:pt idx="1">
                  <c:v>Leto 2011</c:v>
                </c:pt>
                <c:pt idx="2">
                  <c:v>Leto 2012</c:v>
                </c:pt>
                <c:pt idx="3">
                  <c:v>Leto 2013</c:v>
                </c:pt>
                <c:pt idx="4">
                  <c:v>Leto 2014</c:v>
                </c:pt>
                <c:pt idx="5">
                  <c:v>Leto 2015</c:v>
                </c:pt>
                <c:pt idx="6">
                  <c:v>Leto 2016</c:v>
                </c:pt>
                <c:pt idx="7">
                  <c:v>Leto 2017</c:v>
                </c:pt>
                <c:pt idx="8">
                  <c:v>Leto 2018</c:v>
                </c:pt>
                <c:pt idx="9">
                  <c:v>Leto 2019</c:v>
                </c:pt>
                <c:pt idx="10">
                  <c:v>Leto 2020</c:v>
                </c:pt>
                <c:pt idx="11">
                  <c:v>Leto 2021</c:v>
                </c:pt>
              </c:strCache>
            </c:strRef>
          </c:cat>
          <c:val>
            <c:numRef>
              <c:f>'Dejavnost 2010-2021'!$B$22:$M$22</c:f>
              <c:numCache>
                <c:formatCode>#,##0.00</c:formatCode>
                <c:ptCount val="12"/>
                <c:pt idx="0">
                  <c:v>10397807</c:v>
                </c:pt>
                <c:pt idx="1">
                  <c:v>10747969.250000002</c:v>
                </c:pt>
                <c:pt idx="2">
                  <c:v>9934199.9499999993</c:v>
                </c:pt>
                <c:pt idx="3">
                  <c:v>9478487.0700000003</c:v>
                </c:pt>
                <c:pt idx="4">
                  <c:v>9342053.3000000026</c:v>
                </c:pt>
                <c:pt idx="5">
                  <c:v>9287966.709999999</c:v>
                </c:pt>
                <c:pt idx="6">
                  <c:v>9328917.1400000006</c:v>
                </c:pt>
                <c:pt idx="7">
                  <c:v>9643866.959999999</c:v>
                </c:pt>
                <c:pt idx="8">
                  <c:v>10158646.83</c:v>
                </c:pt>
                <c:pt idx="9">
                  <c:v>10753284.160000002</c:v>
                </c:pt>
                <c:pt idx="10">
                  <c:v>11548278.949999999</c:v>
                </c:pt>
                <c:pt idx="11">
                  <c:v>12490410.530000001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272336"/>
        <c:axId val="1241275056"/>
      </c:lineChart>
      <c:catAx>
        <c:axId val="124127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1275056"/>
        <c:crosses val="autoZero"/>
        <c:auto val="1"/>
        <c:lblAlgn val="ctr"/>
        <c:lblOffset val="100"/>
        <c:noMultiLvlLbl val="0"/>
      </c:catAx>
      <c:valAx>
        <c:axId val="124127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accent1">
                  <a:lumMod val="60000"/>
                  <a:lumOff val="40000"/>
                  <a:alpha val="99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1272336"/>
        <c:crosses val="autoZero"/>
        <c:crossBetween val="between"/>
      </c:valAx>
      <c:spPr>
        <a:noFill/>
        <a:ln>
          <a:solidFill>
            <a:schemeClr val="bg2">
              <a:lumMod val="25000"/>
            </a:schemeClr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Financiranje javnih visokošolskih zavodov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0.13881208293776701"/>
          <c:y val="0.25165704047393922"/>
          <c:w val="0.83961929294128568"/>
          <c:h val="0.64504137763683067"/>
        </c:manualLayout>
      </c:layout>
      <c:lineChart>
        <c:grouping val="standard"/>
        <c:varyColors val="0"/>
        <c:ser>
          <c:idx val="0"/>
          <c:order val="0"/>
          <c:tx>
            <c:strRef>
              <c:f>'Dejavnost 2010-2021'!$A$4</c:f>
              <c:strCache>
                <c:ptCount val="1"/>
                <c:pt idx="0">
                  <c:v>Univerza v Ljubljani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'Dejavnost 2010-2021'!$B$3:$M$3</c:f>
              <c:strCache>
                <c:ptCount val="12"/>
                <c:pt idx="0">
                  <c:v>Leto 2010</c:v>
                </c:pt>
                <c:pt idx="1">
                  <c:v>Leto 2011</c:v>
                </c:pt>
                <c:pt idx="2">
                  <c:v>Leto 2012</c:v>
                </c:pt>
                <c:pt idx="3">
                  <c:v>Leto 2013</c:v>
                </c:pt>
                <c:pt idx="4">
                  <c:v>Leto 2014</c:v>
                </c:pt>
                <c:pt idx="5">
                  <c:v>Leto 2015</c:v>
                </c:pt>
                <c:pt idx="6">
                  <c:v>Leto 2016</c:v>
                </c:pt>
                <c:pt idx="7">
                  <c:v>Leto 2017</c:v>
                </c:pt>
                <c:pt idx="8">
                  <c:v>Leto 2018</c:v>
                </c:pt>
                <c:pt idx="9">
                  <c:v>Leto 2019</c:v>
                </c:pt>
                <c:pt idx="10">
                  <c:v>Leto 2020</c:v>
                </c:pt>
                <c:pt idx="11">
                  <c:v>Leto 2021</c:v>
                </c:pt>
              </c:strCache>
            </c:strRef>
          </c:cat>
          <c:val>
            <c:numRef>
              <c:f>'Dejavnost 2010-2021'!$B$4:$M$4</c:f>
              <c:numCache>
                <c:formatCode>#,##0.00</c:formatCode>
                <c:ptCount val="12"/>
                <c:pt idx="0">
                  <c:v>174047955.40000001</c:v>
                </c:pt>
                <c:pt idx="1">
                  <c:v>178308196.56</c:v>
                </c:pt>
                <c:pt idx="2">
                  <c:v>163953074.69</c:v>
                </c:pt>
                <c:pt idx="3">
                  <c:v>160208615.12</c:v>
                </c:pt>
                <c:pt idx="4">
                  <c:v>157902565.15000001</c:v>
                </c:pt>
                <c:pt idx="5">
                  <c:v>156988375.02000001</c:v>
                </c:pt>
                <c:pt idx="6">
                  <c:v>165943794.94</c:v>
                </c:pt>
                <c:pt idx="7">
                  <c:v>170276074.91</c:v>
                </c:pt>
                <c:pt idx="8">
                  <c:v>178870369.21000001</c:v>
                </c:pt>
                <c:pt idx="9">
                  <c:v>192936021.38999999</c:v>
                </c:pt>
                <c:pt idx="10">
                  <c:v>206263159.24000001</c:v>
                </c:pt>
                <c:pt idx="11">
                  <c:v>219007369.69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'Dejavnost 2010-2021'!$A$5</c:f>
              <c:strCache>
                <c:ptCount val="1"/>
                <c:pt idx="0">
                  <c:v>Univerza v Mariboru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'Dejavnost 2010-2021'!$B$3:$M$3</c:f>
              <c:strCache>
                <c:ptCount val="12"/>
                <c:pt idx="0">
                  <c:v>Leto 2010</c:v>
                </c:pt>
                <c:pt idx="1">
                  <c:v>Leto 2011</c:v>
                </c:pt>
                <c:pt idx="2">
                  <c:v>Leto 2012</c:v>
                </c:pt>
                <c:pt idx="3">
                  <c:v>Leto 2013</c:v>
                </c:pt>
                <c:pt idx="4">
                  <c:v>Leto 2014</c:v>
                </c:pt>
                <c:pt idx="5">
                  <c:v>Leto 2015</c:v>
                </c:pt>
                <c:pt idx="6">
                  <c:v>Leto 2016</c:v>
                </c:pt>
                <c:pt idx="7">
                  <c:v>Leto 2017</c:v>
                </c:pt>
                <c:pt idx="8">
                  <c:v>Leto 2018</c:v>
                </c:pt>
                <c:pt idx="9">
                  <c:v>Leto 2019</c:v>
                </c:pt>
                <c:pt idx="10">
                  <c:v>Leto 2020</c:v>
                </c:pt>
                <c:pt idx="11">
                  <c:v>Leto 2021</c:v>
                </c:pt>
              </c:strCache>
            </c:strRef>
          </c:cat>
          <c:val>
            <c:numRef>
              <c:f>'Dejavnost 2010-2021'!$B$5:$M$5</c:f>
              <c:numCache>
                <c:formatCode>#,##0.00</c:formatCode>
                <c:ptCount val="12"/>
                <c:pt idx="0">
                  <c:v>54151779.810000002</c:v>
                </c:pt>
                <c:pt idx="1">
                  <c:v>56438714.140000001</c:v>
                </c:pt>
                <c:pt idx="2">
                  <c:v>52755631.789999999</c:v>
                </c:pt>
                <c:pt idx="3">
                  <c:v>51784421.100000001</c:v>
                </c:pt>
                <c:pt idx="4">
                  <c:v>51215985.409999996</c:v>
                </c:pt>
                <c:pt idx="5">
                  <c:v>51073478.700000003</c:v>
                </c:pt>
                <c:pt idx="6">
                  <c:v>53986903.350000001</c:v>
                </c:pt>
                <c:pt idx="7">
                  <c:v>55090748.939999998</c:v>
                </c:pt>
                <c:pt idx="8">
                  <c:v>57728660.399999999</c:v>
                </c:pt>
                <c:pt idx="9">
                  <c:v>61685487.759999998</c:v>
                </c:pt>
                <c:pt idx="10">
                  <c:v>65456388.120000005</c:v>
                </c:pt>
                <c:pt idx="11">
                  <c:v>69230060.629999995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'Dejavnost 2010-2021'!$A$6</c:f>
              <c:strCache>
                <c:ptCount val="1"/>
                <c:pt idx="0">
                  <c:v>Univerza na Primorskem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B050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'Dejavnost 2010-2021'!$B$3:$M$3</c:f>
              <c:strCache>
                <c:ptCount val="12"/>
                <c:pt idx="0">
                  <c:v>Leto 2010</c:v>
                </c:pt>
                <c:pt idx="1">
                  <c:v>Leto 2011</c:v>
                </c:pt>
                <c:pt idx="2">
                  <c:v>Leto 2012</c:v>
                </c:pt>
                <c:pt idx="3">
                  <c:v>Leto 2013</c:v>
                </c:pt>
                <c:pt idx="4">
                  <c:v>Leto 2014</c:v>
                </c:pt>
                <c:pt idx="5">
                  <c:v>Leto 2015</c:v>
                </c:pt>
                <c:pt idx="6">
                  <c:v>Leto 2016</c:v>
                </c:pt>
                <c:pt idx="7">
                  <c:v>Leto 2017</c:v>
                </c:pt>
                <c:pt idx="8">
                  <c:v>Leto 2018</c:v>
                </c:pt>
                <c:pt idx="9">
                  <c:v>Leto 2019</c:v>
                </c:pt>
                <c:pt idx="10">
                  <c:v>Leto 2020</c:v>
                </c:pt>
                <c:pt idx="11">
                  <c:v>Leto 2021</c:v>
                </c:pt>
              </c:strCache>
            </c:strRef>
          </c:cat>
          <c:val>
            <c:numRef>
              <c:f>'Dejavnost 2010-2021'!$B$6:$M$6</c:f>
              <c:numCache>
                <c:formatCode>#,##0.00</c:formatCode>
                <c:ptCount val="12"/>
                <c:pt idx="0">
                  <c:v>12265433.52</c:v>
                </c:pt>
                <c:pt idx="1">
                  <c:v>13501865.289999999</c:v>
                </c:pt>
                <c:pt idx="2">
                  <c:v>12757187.4</c:v>
                </c:pt>
                <c:pt idx="3">
                  <c:v>13124419.390000001</c:v>
                </c:pt>
                <c:pt idx="4">
                  <c:v>12935505.91</c:v>
                </c:pt>
                <c:pt idx="5">
                  <c:v>12860614.710000001</c:v>
                </c:pt>
                <c:pt idx="6">
                  <c:v>14687477.35</c:v>
                </c:pt>
                <c:pt idx="7">
                  <c:v>15016514.710000001</c:v>
                </c:pt>
                <c:pt idx="8">
                  <c:v>15762227.380000001</c:v>
                </c:pt>
                <c:pt idx="9">
                  <c:v>16829458.57</c:v>
                </c:pt>
                <c:pt idx="10">
                  <c:v>17873004.029999997</c:v>
                </c:pt>
                <c:pt idx="11">
                  <c:v>19348281.579999998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'Dejavnost 2010-2021'!$A$7</c:f>
              <c:strCache>
                <c:ptCount val="1"/>
                <c:pt idx="0">
                  <c:v>Fakulteta za informacijske študije v Novem mestu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'Dejavnost 2010-2021'!$B$3:$M$3</c:f>
              <c:strCache>
                <c:ptCount val="12"/>
                <c:pt idx="0">
                  <c:v>Leto 2010</c:v>
                </c:pt>
                <c:pt idx="1">
                  <c:v>Leto 2011</c:v>
                </c:pt>
                <c:pt idx="2">
                  <c:v>Leto 2012</c:v>
                </c:pt>
                <c:pt idx="3">
                  <c:v>Leto 2013</c:v>
                </c:pt>
                <c:pt idx="4">
                  <c:v>Leto 2014</c:v>
                </c:pt>
                <c:pt idx="5">
                  <c:v>Leto 2015</c:v>
                </c:pt>
                <c:pt idx="6">
                  <c:v>Leto 2016</c:v>
                </c:pt>
                <c:pt idx="7">
                  <c:v>Leto 2017</c:v>
                </c:pt>
                <c:pt idx="8">
                  <c:v>Leto 2018</c:v>
                </c:pt>
                <c:pt idx="9">
                  <c:v>Leto 2019</c:v>
                </c:pt>
                <c:pt idx="10">
                  <c:v>Leto 2020</c:v>
                </c:pt>
                <c:pt idx="11">
                  <c:v>Leto 2021</c:v>
                </c:pt>
              </c:strCache>
            </c:strRef>
          </c:cat>
          <c:val>
            <c:numRef>
              <c:f>'Dejavnost 2010-2021'!$B$7:$M$7</c:f>
              <c:numCache>
                <c:formatCode>#,##0.00</c:formatCode>
                <c:ptCount val="12"/>
                <c:pt idx="0">
                  <c:v>542045.88</c:v>
                </c:pt>
                <c:pt idx="1">
                  <c:v>546924.29</c:v>
                </c:pt>
                <c:pt idx="2">
                  <c:v>492545.17</c:v>
                </c:pt>
                <c:pt idx="3">
                  <c:v>469950.58</c:v>
                </c:pt>
                <c:pt idx="4">
                  <c:v>463186.09</c:v>
                </c:pt>
                <c:pt idx="5">
                  <c:v>460504.44</c:v>
                </c:pt>
                <c:pt idx="6">
                  <c:v>437479.22</c:v>
                </c:pt>
                <c:pt idx="7">
                  <c:v>466980.46</c:v>
                </c:pt>
                <c:pt idx="8">
                  <c:v>498991.17</c:v>
                </c:pt>
                <c:pt idx="9">
                  <c:v>558642.43999999994</c:v>
                </c:pt>
                <c:pt idx="10">
                  <c:v>622063.66</c:v>
                </c:pt>
                <c:pt idx="11">
                  <c:v>693400.57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276144"/>
        <c:axId val="1243655424"/>
      </c:lineChart>
      <c:catAx>
        <c:axId val="124127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3655424"/>
        <c:crosses val="autoZero"/>
        <c:auto val="1"/>
        <c:lblAlgn val="ctr"/>
        <c:lblOffset val="100"/>
        <c:noMultiLvlLbl val="0"/>
      </c:catAx>
      <c:valAx>
        <c:axId val="1243655424"/>
        <c:scaling>
          <c:orientation val="minMax"/>
        </c:scaling>
        <c:delete val="0"/>
        <c:axPos val="l"/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127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l-SI" sz="1400"/>
              <a:t>Financiranje koncesioniranih visokošolskih zavodov 2010-2019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'Dejavnost 2010-2021'!$B$3</c:f>
              <c:strCache>
                <c:ptCount val="1"/>
                <c:pt idx="0">
                  <c:v>Leto 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2010-2021'!$B$9:$B$21</c:f>
              <c:numCache>
                <c:formatCode>#,##0.00</c:formatCode>
                <c:ptCount val="13"/>
                <c:pt idx="0">
                  <c:v>2227141.25</c:v>
                </c:pt>
                <c:pt idx="1">
                  <c:v>724939.36</c:v>
                </c:pt>
                <c:pt idx="2">
                  <c:v>352651.74</c:v>
                </c:pt>
                <c:pt idx="3">
                  <c:v>519209.11</c:v>
                </c:pt>
                <c:pt idx="4">
                  <c:v>718305.62</c:v>
                </c:pt>
                <c:pt idx="5">
                  <c:v>458310.75</c:v>
                </c:pt>
                <c:pt idx="6">
                  <c:v>1051997.72</c:v>
                </c:pt>
                <c:pt idx="7">
                  <c:v>1229858.1100000001</c:v>
                </c:pt>
                <c:pt idx="8">
                  <c:v>949323.96</c:v>
                </c:pt>
                <c:pt idx="9">
                  <c:v>723639.82</c:v>
                </c:pt>
                <c:pt idx="10">
                  <c:v>369886.46</c:v>
                </c:pt>
                <c:pt idx="11">
                  <c:v>620796.49</c:v>
                </c:pt>
                <c:pt idx="12">
                  <c:v>451746.61</c:v>
                </c:pt>
              </c:numCache>
            </c:numRef>
          </c:val>
        </c:ser>
        <c:ser>
          <c:idx val="1"/>
          <c:order val="1"/>
          <c:tx>
            <c:strRef>
              <c:f>'Dejavnost 2010-2021'!$C$3</c:f>
              <c:strCache>
                <c:ptCount val="1"/>
                <c:pt idx="0">
                  <c:v>Leto 2011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2010-2021'!$C$9:$C$21</c:f>
              <c:numCache>
                <c:formatCode>#,##0.00</c:formatCode>
                <c:ptCount val="13"/>
                <c:pt idx="0">
                  <c:v>2223820.62</c:v>
                </c:pt>
                <c:pt idx="1">
                  <c:v>832962.17</c:v>
                </c:pt>
                <c:pt idx="2">
                  <c:v>355600.29</c:v>
                </c:pt>
                <c:pt idx="3">
                  <c:v>518434.98</c:v>
                </c:pt>
                <c:pt idx="4">
                  <c:v>717234.64</c:v>
                </c:pt>
                <c:pt idx="5">
                  <c:v>457627.42</c:v>
                </c:pt>
                <c:pt idx="6">
                  <c:v>1125118.04</c:v>
                </c:pt>
                <c:pt idx="7">
                  <c:v>1228024.4099999999</c:v>
                </c:pt>
                <c:pt idx="8">
                  <c:v>963206.25</c:v>
                </c:pt>
                <c:pt idx="9">
                  <c:v>722560.89</c:v>
                </c:pt>
                <c:pt idx="10">
                  <c:v>369334.97</c:v>
                </c:pt>
                <c:pt idx="11">
                  <c:v>715481.59999999998</c:v>
                </c:pt>
                <c:pt idx="12">
                  <c:v>518562.97</c:v>
                </c:pt>
              </c:numCache>
            </c:numRef>
          </c:val>
        </c:ser>
        <c:ser>
          <c:idx val="2"/>
          <c:order val="2"/>
          <c:tx>
            <c:strRef>
              <c:f>'Dejavnost 2010-2021'!$D$3</c:f>
              <c:strCache>
                <c:ptCount val="1"/>
                <c:pt idx="0">
                  <c:v>Leto 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2010-2021'!$D$9:$D$21</c:f>
              <c:numCache>
                <c:formatCode>#,##0.00</c:formatCode>
                <c:ptCount val="13"/>
                <c:pt idx="0">
                  <c:v>2055446.77</c:v>
                </c:pt>
                <c:pt idx="1">
                  <c:v>769895.46</c:v>
                </c:pt>
                <c:pt idx="2">
                  <c:v>328676.45</c:v>
                </c:pt>
                <c:pt idx="3">
                  <c:v>479182.31</c:v>
                </c:pt>
                <c:pt idx="4">
                  <c:v>662930.1</c:v>
                </c:pt>
                <c:pt idx="5">
                  <c:v>422978.72</c:v>
                </c:pt>
                <c:pt idx="6">
                  <c:v>1039931.11</c:v>
                </c:pt>
                <c:pt idx="7">
                  <c:v>1135046.05</c:v>
                </c:pt>
                <c:pt idx="8">
                  <c:v>890278.27</c:v>
                </c:pt>
                <c:pt idx="9">
                  <c:v>667853.07999999996</c:v>
                </c:pt>
                <c:pt idx="10">
                  <c:v>341371.23</c:v>
                </c:pt>
                <c:pt idx="11">
                  <c:v>661309.79</c:v>
                </c:pt>
                <c:pt idx="12">
                  <c:v>479300.61</c:v>
                </c:pt>
              </c:numCache>
            </c:numRef>
          </c:val>
        </c:ser>
        <c:ser>
          <c:idx val="3"/>
          <c:order val="3"/>
          <c:tx>
            <c:strRef>
              <c:f>'Dejavnost 2010-2021'!$E$3</c:f>
              <c:strCache>
                <c:ptCount val="1"/>
                <c:pt idx="0">
                  <c:v>Leto 2013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2010-2021'!$E$9:$E$21</c:f>
              <c:numCache>
                <c:formatCode>#,##0.00</c:formatCode>
                <c:ptCount val="13"/>
                <c:pt idx="0">
                  <c:v>1961156.98</c:v>
                </c:pt>
                <c:pt idx="1">
                  <c:v>734577.94</c:v>
                </c:pt>
                <c:pt idx="2">
                  <c:v>313599.03000000003</c:v>
                </c:pt>
                <c:pt idx="3">
                  <c:v>457200.72</c:v>
                </c:pt>
                <c:pt idx="4">
                  <c:v>632519.42000000004</c:v>
                </c:pt>
                <c:pt idx="5">
                  <c:v>403575.36</c:v>
                </c:pt>
                <c:pt idx="6">
                  <c:v>992226.21</c:v>
                </c:pt>
                <c:pt idx="7">
                  <c:v>1082977.93</c:v>
                </c:pt>
                <c:pt idx="8">
                  <c:v>849438.42</c:v>
                </c:pt>
                <c:pt idx="9">
                  <c:v>637216.56999999995</c:v>
                </c:pt>
                <c:pt idx="10">
                  <c:v>325711.46000000002</c:v>
                </c:pt>
                <c:pt idx="11">
                  <c:v>630973.43999999994</c:v>
                </c:pt>
                <c:pt idx="12">
                  <c:v>457313.59</c:v>
                </c:pt>
              </c:numCache>
            </c:numRef>
          </c:val>
        </c:ser>
        <c:ser>
          <c:idx val="4"/>
          <c:order val="4"/>
          <c:tx>
            <c:strRef>
              <c:f>'Dejavnost 2010-2021'!$F$3</c:f>
              <c:strCache>
                <c:ptCount val="1"/>
                <c:pt idx="0">
                  <c:v>Leto 2014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2010-2021'!$F$9:$F$21</c:f>
              <c:numCache>
                <c:formatCode>#,##0.00</c:formatCode>
                <c:ptCount val="13"/>
                <c:pt idx="0">
                  <c:v>1932928</c:v>
                </c:pt>
                <c:pt idx="1">
                  <c:v>724004.39</c:v>
                </c:pt>
                <c:pt idx="2">
                  <c:v>309085.07</c:v>
                </c:pt>
                <c:pt idx="3">
                  <c:v>450619.75</c:v>
                </c:pt>
                <c:pt idx="4">
                  <c:v>623414.91</c:v>
                </c:pt>
                <c:pt idx="5">
                  <c:v>397766.28</c:v>
                </c:pt>
                <c:pt idx="6">
                  <c:v>977944.06</c:v>
                </c:pt>
                <c:pt idx="7">
                  <c:v>1067389.49</c:v>
                </c:pt>
                <c:pt idx="8">
                  <c:v>837211.57</c:v>
                </c:pt>
                <c:pt idx="9">
                  <c:v>628044.44999999995</c:v>
                </c:pt>
                <c:pt idx="10">
                  <c:v>321023.15000000002</c:v>
                </c:pt>
                <c:pt idx="11">
                  <c:v>621891.18000000005</c:v>
                </c:pt>
                <c:pt idx="12">
                  <c:v>450731</c:v>
                </c:pt>
              </c:numCache>
            </c:numRef>
          </c:val>
        </c:ser>
        <c:ser>
          <c:idx val="5"/>
          <c:order val="5"/>
          <c:tx>
            <c:strRef>
              <c:f>'Dejavnost 2010-2021'!$G$3</c:f>
              <c:strCache>
                <c:ptCount val="1"/>
                <c:pt idx="0">
                  <c:v>Leto 2015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2010-2021'!$G$9:$G$21</c:f>
              <c:numCache>
                <c:formatCode>#,##0.00</c:formatCode>
                <c:ptCount val="13"/>
                <c:pt idx="0">
                  <c:v>1921737.15</c:v>
                </c:pt>
                <c:pt idx="1">
                  <c:v>719812.7</c:v>
                </c:pt>
                <c:pt idx="2">
                  <c:v>307295.59000000003</c:v>
                </c:pt>
                <c:pt idx="3">
                  <c:v>448010.85</c:v>
                </c:pt>
                <c:pt idx="4">
                  <c:v>619805.6</c:v>
                </c:pt>
                <c:pt idx="5">
                  <c:v>395463.38</c:v>
                </c:pt>
                <c:pt idx="6">
                  <c:v>972282.18</c:v>
                </c:pt>
                <c:pt idx="7">
                  <c:v>1061209.75</c:v>
                </c:pt>
                <c:pt idx="8">
                  <c:v>832364.46</c:v>
                </c:pt>
                <c:pt idx="9">
                  <c:v>624408.34</c:v>
                </c:pt>
                <c:pt idx="10">
                  <c:v>319164.56</c:v>
                </c:pt>
                <c:pt idx="11">
                  <c:v>618290.68999999994</c:v>
                </c:pt>
                <c:pt idx="12">
                  <c:v>448121.46</c:v>
                </c:pt>
              </c:numCache>
            </c:numRef>
          </c:val>
        </c:ser>
        <c:ser>
          <c:idx val="6"/>
          <c:order val="6"/>
          <c:tx>
            <c:strRef>
              <c:f>'Dejavnost 2010-2021'!$H$3</c:f>
              <c:strCache>
                <c:ptCount val="1"/>
                <c:pt idx="0">
                  <c:v>Leto 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2010-2021'!$H$9:$H$21</c:f>
              <c:numCache>
                <c:formatCode>#,##0.00</c:formatCode>
                <c:ptCount val="13"/>
                <c:pt idx="0">
                  <c:v>1825650.29</c:v>
                </c:pt>
                <c:pt idx="1">
                  <c:v>822062.78</c:v>
                </c:pt>
                <c:pt idx="2">
                  <c:v>335199.14</c:v>
                </c:pt>
                <c:pt idx="3">
                  <c:v>425610.31</c:v>
                </c:pt>
                <c:pt idx="4">
                  <c:v>707849.58000000007</c:v>
                </c:pt>
                <c:pt idx="5">
                  <c:v>375690.21</c:v>
                </c:pt>
                <c:pt idx="6">
                  <c:v>923668.07</c:v>
                </c:pt>
                <c:pt idx="7">
                  <c:v>1008149.26</c:v>
                </c:pt>
                <c:pt idx="8">
                  <c:v>790746.24</c:v>
                </c:pt>
                <c:pt idx="9">
                  <c:v>593187.92000000004</c:v>
                </c:pt>
                <c:pt idx="10">
                  <c:v>303206.33</c:v>
                </c:pt>
                <c:pt idx="11">
                  <c:v>706119.47</c:v>
                </c:pt>
                <c:pt idx="12">
                  <c:v>511777.54</c:v>
                </c:pt>
              </c:numCache>
            </c:numRef>
          </c:val>
        </c:ser>
        <c:ser>
          <c:idx val="7"/>
          <c:order val="7"/>
          <c:tx>
            <c:strRef>
              <c:f>'Dejavnost 2010-2021'!$I$3</c:f>
              <c:strCache>
                <c:ptCount val="1"/>
                <c:pt idx="0">
                  <c:v>Leto 2017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2010-2021'!$I$9:$I$21</c:f>
              <c:numCache>
                <c:formatCode>#,##0.00</c:formatCode>
                <c:ptCount val="13"/>
                <c:pt idx="0">
                  <c:v>2003683.55</c:v>
                </c:pt>
                <c:pt idx="1">
                  <c:v>840448.33</c:v>
                </c:pt>
                <c:pt idx="2">
                  <c:v>348932.21</c:v>
                </c:pt>
                <c:pt idx="3">
                  <c:v>441288.51</c:v>
                </c:pt>
                <c:pt idx="4">
                  <c:v>724087.26</c:v>
                </c:pt>
                <c:pt idx="5">
                  <c:v>381193.54</c:v>
                </c:pt>
                <c:pt idx="6">
                  <c:v>940379.5</c:v>
                </c:pt>
                <c:pt idx="7">
                  <c:v>1022405.44</c:v>
                </c:pt>
                <c:pt idx="8">
                  <c:v>798223.25</c:v>
                </c:pt>
                <c:pt idx="9">
                  <c:v>597613.43999999994</c:v>
                </c:pt>
                <c:pt idx="10">
                  <c:v>305338.38</c:v>
                </c:pt>
                <c:pt idx="11">
                  <c:v>719842.35</c:v>
                </c:pt>
                <c:pt idx="12">
                  <c:v>520431.2</c:v>
                </c:pt>
              </c:numCache>
            </c:numRef>
          </c:val>
        </c:ser>
        <c:ser>
          <c:idx val="8"/>
          <c:order val="8"/>
          <c:tx>
            <c:strRef>
              <c:f>'Dejavnost 2010-2021'!$J$3</c:f>
              <c:strCache>
                <c:ptCount val="1"/>
                <c:pt idx="0">
                  <c:v>Leto 2018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2010-2021'!$J$9:$J$21</c:f>
              <c:numCache>
                <c:formatCode>#,##0.00</c:formatCode>
                <c:ptCount val="13"/>
                <c:pt idx="0">
                  <c:v>2155021.21</c:v>
                </c:pt>
                <c:pt idx="1">
                  <c:v>881431.96</c:v>
                </c:pt>
                <c:pt idx="2">
                  <c:v>372780.07</c:v>
                </c:pt>
                <c:pt idx="3">
                  <c:v>465693.63</c:v>
                </c:pt>
                <c:pt idx="4">
                  <c:v>761513.22</c:v>
                </c:pt>
                <c:pt idx="5">
                  <c:v>397409.68</c:v>
                </c:pt>
                <c:pt idx="6">
                  <c:v>984386.92</c:v>
                </c:pt>
                <c:pt idx="7">
                  <c:v>1068376.98</c:v>
                </c:pt>
                <c:pt idx="8">
                  <c:v>832364.54</c:v>
                </c:pt>
                <c:pt idx="9">
                  <c:v>622612.69999999995</c:v>
                </c:pt>
                <c:pt idx="10">
                  <c:v>318049.40000000002</c:v>
                </c:pt>
                <c:pt idx="11">
                  <c:v>755889.77</c:v>
                </c:pt>
                <c:pt idx="12">
                  <c:v>543116.75</c:v>
                </c:pt>
              </c:numCache>
            </c:numRef>
          </c:val>
        </c:ser>
        <c:ser>
          <c:idx val="9"/>
          <c:order val="9"/>
          <c:tx>
            <c:strRef>
              <c:f>'Dejavnost 2010-2021'!$K$3</c:f>
              <c:strCache>
                <c:ptCount val="1"/>
                <c:pt idx="0">
                  <c:v>Leto 2019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'Dejavnost 2010-2021'!$A$9:$A$21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</c:v>
                </c:pt>
                <c:pt idx="8">
                  <c:v>Nova univerza, Fakutleta za državne in evropske študije</c:v>
                </c:pt>
                <c:pt idx="9">
                  <c:v>Univerza v Novem mestu, Fakulteta za ekonomijo in informatiko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'Dejavnost 2010-2021'!$K$9:$K$21</c:f>
              <c:numCache>
                <c:formatCode>#,##0.00</c:formatCode>
                <c:ptCount val="13"/>
                <c:pt idx="0">
                  <c:v>2446806.64</c:v>
                </c:pt>
                <c:pt idx="1">
                  <c:v>924186.67</c:v>
                </c:pt>
                <c:pt idx="2">
                  <c:v>380754.33</c:v>
                </c:pt>
                <c:pt idx="3">
                  <c:v>469396.19</c:v>
                </c:pt>
                <c:pt idx="4">
                  <c:v>803569.74</c:v>
                </c:pt>
                <c:pt idx="5">
                  <c:v>414809.46</c:v>
                </c:pt>
                <c:pt idx="6">
                  <c:v>1045208.16</c:v>
                </c:pt>
                <c:pt idx="7">
                  <c:v>1102424.6299999999</c:v>
                </c:pt>
                <c:pt idx="8">
                  <c:v>875353.09</c:v>
                </c:pt>
                <c:pt idx="9">
                  <c:v>619320.38</c:v>
                </c:pt>
                <c:pt idx="10">
                  <c:v>318601.14</c:v>
                </c:pt>
                <c:pt idx="11">
                  <c:v>812419.85</c:v>
                </c:pt>
                <c:pt idx="12">
                  <c:v>540433.88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243662496"/>
        <c:axId val="1243663040"/>
      </c:barChart>
      <c:catAx>
        <c:axId val="1243662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3663040"/>
        <c:crosses val="autoZero"/>
        <c:auto val="1"/>
        <c:lblAlgn val="ctr"/>
        <c:lblOffset val="100"/>
        <c:noMultiLvlLbl val="0"/>
      </c:catAx>
      <c:valAx>
        <c:axId val="1243663040"/>
        <c:scaling>
          <c:orientation val="minMax"/>
          <c:max val="2500000"/>
        </c:scaling>
        <c:delete val="0"/>
        <c:axPos val="t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out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3662496"/>
        <c:crosses val="autoZero"/>
        <c:crossBetween val="between"/>
        <c:dispUnits>
          <c:builtInUnit val="hundred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800" b="0" i="0" baseline="0">
                <a:effectLst/>
              </a:rPr>
              <a:t>Financiranje koncesioniranih visokošolskih zavodov od leta 2019</a:t>
            </a:r>
            <a:endParaRPr lang="sl-SI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'Dejavnost 2010-2021'!$AA$34</c:f>
              <c:strCache>
                <c:ptCount val="1"/>
                <c:pt idx="0">
                  <c:v>Leto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'Dejavnost 2010-2021'!$Z$35:$Z$44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'Dejavnost 2010-2021'!$AA$35:$AA$44</c:f>
              <c:numCache>
                <c:formatCode>General</c:formatCode>
                <c:ptCount val="10"/>
                <c:pt idx="0">
                  <c:v>2446806.64</c:v>
                </c:pt>
                <c:pt idx="1">
                  <c:v>924186.67</c:v>
                </c:pt>
                <c:pt idx="2">
                  <c:v>380754.33</c:v>
                </c:pt>
                <c:pt idx="3">
                  <c:v>469396.19</c:v>
                </c:pt>
                <c:pt idx="4">
                  <c:v>803569.74</c:v>
                </c:pt>
                <c:pt idx="5">
                  <c:v>414809.46</c:v>
                </c:pt>
                <c:pt idx="6">
                  <c:v>1045208.16</c:v>
                </c:pt>
                <c:pt idx="7" formatCode="#,##0.00">
                  <c:v>1977777.7199999997</c:v>
                </c:pt>
                <c:pt idx="8" formatCode="#,##0.00">
                  <c:v>1750341.37</c:v>
                </c:pt>
                <c:pt idx="9">
                  <c:v>540433.88</c:v>
                </c:pt>
              </c:numCache>
            </c:numRef>
          </c:val>
        </c:ser>
        <c:ser>
          <c:idx val="1"/>
          <c:order val="1"/>
          <c:tx>
            <c:strRef>
              <c:f>'Dejavnost 2010-2021'!$AB$34</c:f>
              <c:strCache>
                <c:ptCount val="1"/>
                <c:pt idx="0">
                  <c:v>Leto 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'Dejavnost 2010-2021'!$Z$35:$Z$44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'Dejavnost 2010-2021'!$AB$35:$AB$44</c:f>
              <c:numCache>
                <c:formatCode>General</c:formatCode>
                <c:ptCount val="10"/>
                <c:pt idx="0">
                  <c:v>2786451.4</c:v>
                </c:pt>
                <c:pt idx="1">
                  <c:v>973646.68</c:v>
                </c:pt>
                <c:pt idx="2">
                  <c:v>404298.43</c:v>
                </c:pt>
                <c:pt idx="3">
                  <c:v>501130.62</c:v>
                </c:pt>
                <c:pt idx="4">
                  <c:v>852886.91</c:v>
                </c:pt>
                <c:pt idx="5">
                  <c:v>437897.46</c:v>
                </c:pt>
                <c:pt idx="6">
                  <c:v>1104407.17</c:v>
                </c:pt>
                <c:pt idx="7">
                  <c:v>2073243.91</c:v>
                </c:pt>
                <c:pt idx="8">
                  <c:v>1842178.1</c:v>
                </c:pt>
                <c:pt idx="9">
                  <c:v>572138.27</c:v>
                </c:pt>
              </c:numCache>
            </c:numRef>
          </c:val>
        </c:ser>
        <c:ser>
          <c:idx val="2"/>
          <c:order val="2"/>
          <c:tx>
            <c:strRef>
              <c:f>'Dejavnost 2010-2021'!$AC$34</c:f>
              <c:strCache>
                <c:ptCount val="1"/>
                <c:pt idx="0">
                  <c:v>leto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'Dejavnost 2010-2021'!$Z$35:$Z$44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'Dejavnost 2010-2021'!$AC$35:$AC$44</c:f>
              <c:numCache>
                <c:formatCode>General</c:formatCode>
                <c:ptCount val="10"/>
                <c:pt idx="0">
                  <c:v>3231935.64</c:v>
                </c:pt>
                <c:pt idx="1">
                  <c:v>1015641.25</c:v>
                </c:pt>
                <c:pt idx="2">
                  <c:v>447848.44</c:v>
                </c:pt>
                <c:pt idx="3">
                  <c:v>528748.68999999994</c:v>
                </c:pt>
                <c:pt idx="4">
                  <c:v>893416.49</c:v>
                </c:pt>
                <c:pt idx="5">
                  <c:v>485596.81</c:v>
                </c:pt>
                <c:pt idx="6">
                  <c:v>1155518.8799999999</c:v>
                </c:pt>
                <c:pt idx="7">
                  <c:v>2152190.17</c:v>
                </c:pt>
                <c:pt idx="8">
                  <c:v>1944275.2</c:v>
                </c:pt>
                <c:pt idx="9">
                  <c:v>635238.96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3657600"/>
        <c:axId val="1243658144"/>
      </c:barChart>
      <c:catAx>
        <c:axId val="1243657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3658144"/>
        <c:crosses val="autoZero"/>
        <c:auto val="1"/>
        <c:lblAlgn val="ctr"/>
        <c:lblOffset val="100"/>
        <c:noMultiLvlLbl val="0"/>
      </c:catAx>
      <c:valAx>
        <c:axId val="12436581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365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361949</xdr:colOff>
      <xdr:row>0</xdr:row>
      <xdr:rowOff>176212</xdr:rowOff>
    </xdr:from>
    <xdr:to>
      <xdr:col>39</xdr:col>
      <xdr:colOff>57150</xdr:colOff>
      <xdr:row>12</xdr:row>
      <xdr:rowOff>247650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419099</xdr:colOff>
      <xdr:row>13</xdr:row>
      <xdr:rowOff>90487</xdr:rowOff>
    </xdr:from>
    <xdr:to>
      <xdr:col>37</xdr:col>
      <xdr:colOff>400050</xdr:colOff>
      <xdr:row>31</xdr:row>
      <xdr:rowOff>95250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400050</xdr:colOff>
      <xdr:row>24</xdr:row>
      <xdr:rowOff>152400</xdr:rowOff>
    </xdr:from>
    <xdr:to>
      <xdr:col>19</xdr:col>
      <xdr:colOff>269874</xdr:colOff>
      <xdr:row>45</xdr:row>
      <xdr:rowOff>47624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228598</xdr:colOff>
      <xdr:row>32</xdr:row>
      <xdr:rowOff>71435</xdr:rowOff>
    </xdr:from>
    <xdr:to>
      <xdr:col>36</xdr:col>
      <xdr:colOff>180975</xdr:colOff>
      <xdr:row>59</xdr:row>
      <xdr:rowOff>57150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7"/>
  <sheetViews>
    <sheetView tabSelected="1" topLeftCell="A27" zoomScaleNormal="100" workbookViewId="0">
      <pane xSplit="1" topLeftCell="Q1" activePane="topRight" state="frozen"/>
      <selection pane="topRight" activeCell="U42" sqref="U42"/>
    </sheetView>
  </sheetViews>
  <sheetFormatPr defaultRowHeight="12.75" x14ac:dyDescent="0.25"/>
  <cols>
    <col min="1" max="1" width="31.85546875" style="1" customWidth="1"/>
    <col min="2" max="7" width="11.7109375" style="1" bestFit="1" customWidth="1"/>
    <col min="8" max="13" width="11.7109375" style="1" customWidth="1"/>
    <col min="14" max="14" width="6.140625" style="1" customWidth="1"/>
    <col min="15" max="16" width="8.28515625" style="1" bestFit="1" customWidth="1"/>
    <col min="17" max="18" width="8" style="1" customWidth="1"/>
    <col min="19" max="20" width="8.140625" style="1" customWidth="1"/>
    <col min="21" max="21" width="8" style="1" customWidth="1"/>
    <col min="22" max="25" width="8.28515625" style="1" customWidth="1"/>
    <col min="26" max="26" width="10" style="1" customWidth="1"/>
    <col min="27" max="27" width="12" style="1" bestFit="1" customWidth="1"/>
    <col min="28" max="28" width="10.7109375" style="1" bestFit="1" customWidth="1"/>
    <col min="29" max="29" width="10.5703125" style="1" bestFit="1" customWidth="1"/>
    <col min="30" max="30" width="6" style="1" customWidth="1"/>
    <col min="31" max="264" width="9.140625" style="1"/>
    <col min="265" max="265" width="31.85546875" style="1" customWidth="1"/>
    <col min="266" max="271" width="11.7109375" style="1" bestFit="1" customWidth="1"/>
    <col min="272" max="272" width="12.85546875" style="1" customWidth="1"/>
    <col min="273" max="273" width="13.85546875" style="1" customWidth="1"/>
    <col min="274" max="275" width="8.28515625" style="1" bestFit="1" customWidth="1"/>
    <col min="276" max="277" width="8" style="1" customWidth="1"/>
    <col min="278" max="278" width="8.140625" style="1" customWidth="1"/>
    <col min="279" max="279" width="8.28515625" style="1" customWidth="1"/>
    <col min="280" max="280" width="8.140625" style="1" customWidth="1"/>
    <col min="281" max="281" width="8" style="1" customWidth="1"/>
    <col min="282" max="520" width="9.140625" style="1"/>
    <col min="521" max="521" width="31.85546875" style="1" customWidth="1"/>
    <col min="522" max="527" width="11.7109375" style="1" bestFit="1" customWidth="1"/>
    <col min="528" max="528" width="12.85546875" style="1" customWidth="1"/>
    <col min="529" max="529" width="13.85546875" style="1" customWidth="1"/>
    <col min="530" max="531" width="8.28515625" style="1" bestFit="1" customWidth="1"/>
    <col min="532" max="533" width="8" style="1" customWidth="1"/>
    <col min="534" max="534" width="8.140625" style="1" customWidth="1"/>
    <col min="535" max="535" width="8.28515625" style="1" customWidth="1"/>
    <col min="536" max="536" width="8.140625" style="1" customWidth="1"/>
    <col min="537" max="537" width="8" style="1" customWidth="1"/>
    <col min="538" max="776" width="9.140625" style="1"/>
    <col min="777" max="777" width="31.85546875" style="1" customWidth="1"/>
    <col min="778" max="783" width="11.7109375" style="1" bestFit="1" customWidth="1"/>
    <col min="784" max="784" width="12.85546875" style="1" customWidth="1"/>
    <col min="785" max="785" width="13.85546875" style="1" customWidth="1"/>
    <col min="786" max="787" width="8.28515625" style="1" bestFit="1" customWidth="1"/>
    <col min="788" max="789" width="8" style="1" customWidth="1"/>
    <col min="790" max="790" width="8.140625" style="1" customWidth="1"/>
    <col min="791" max="791" width="8.28515625" style="1" customWidth="1"/>
    <col min="792" max="792" width="8.140625" style="1" customWidth="1"/>
    <col min="793" max="793" width="8" style="1" customWidth="1"/>
    <col min="794" max="1032" width="9.140625" style="1"/>
    <col min="1033" max="1033" width="31.85546875" style="1" customWidth="1"/>
    <col min="1034" max="1039" width="11.7109375" style="1" bestFit="1" customWidth="1"/>
    <col min="1040" max="1040" width="12.85546875" style="1" customWidth="1"/>
    <col min="1041" max="1041" width="13.85546875" style="1" customWidth="1"/>
    <col min="1042" max="1043" width="8.28515625" style="1" bestFit="1" customWidth="1"/>
    <col min="1044" max="1045" width="8" style="1" customWidth="1"/>
    <col min="1046" max="1046" width="8.140625" style="1" customWidth="1"/>
    <col min="1047" max="1047" width="8.28515625" style="1" customWidth="1"/>
    <col min="1048" max="1048" width="8.140625" style="1" customWidth="1"/>
    <col min="1049" max="1049" width="8" style="1" customWidth="1"/>
    <col min="1050" max="1288" width="9.140625" style="1"/>
    <col min="1289" max="1289" width="31.85546875" style="1" customWidth="1"/>
    <col min="1290" max="1295" width="11.7109375" style="1" bestFit="1" customWidth="1"/>
    <col min="1296" max="1296" width="12.85546875" style="1" customWidth="1"/>
    <col min="1297" max="1297" width="13.85546875" style="1" customWidth="1"/>
    <col min="1298" max="1299" width="8.28515625" style="1" bestFit="1" customWidth="1"/>
    <col min="1300" max="1301" width="8" style="1" customWidth="1"/>
    <col min="1302" max="1302" width="8.140625" style="1" customWidth="1"/>
    <col min="1303" max="1303" width="8.28515625" style="1" customWidth="1"/>
    <col min="1304" max="1304" width="8.140625" style="1" customWidth="1"/>
    <col min="1305" max="1305" width="8" style="1" customWidth="1"/>
    <col min="1306" max="1544" width="9.140625" style="1"/>
    <col min="1545" max="1545" width="31.85546875" style="1" customWidth="1"/>
    <col min="1546" max="1551" width="11.7109375" style="1" bestFit="1" customWidth="1"/>
    <col min="1552" max="1552" width="12.85546875" style="1" customWidth="1"/>
    <col min="1553" max="1553" width="13.85546875" style="1" customWidth="1"/>
    <col min="1554" max="1555" width="8.28515625" style="1" bestFit="1" customWidth="1"/>
    <col min="1556" max="1557" width="8" style="1" customWidth="1"/>
    <col min="1558" max="1558" width="8.140625" style="1" customWidth="1"/>
    <col min="1559" max="1559" width="8.28515625" style="1" customWidth="1"/>
    <col min="1560" max="1560" width="8.140625" style="1" customWidth="1"/>
    <col min="1561" max="1561" width="8" style="1" customWidth="1"/>
    <col min="1562" max="1800" width="9.140625" style="1"/>
    <col min="1801" max="1801" width="31.85546875" style="1" customWidth="1"/>
    <col min="1802" max="1807" width="11.7109375" style="1" bestFit="1" customWidth="1"/>
    <col min="1808" max="1808" width="12.85546875" style="1" customWidth="1"/>
    <col min="1809" max="1809" width="13.85546875" style="1" customWidth="1"/>
    <col min="1810" max="1811" width="8.28515625" style="1" bestFit="1" customWidth="1"/>
    <col min="1812" max="1813" width="8" style="1" customWidth="1"/>
    <col min="1814" max="1814" width="8.140625" style="1" customWidth="1"/>
    <col min="1815" max="1815" width="8.28515625" style="1" customWidth="1"/>
    <col min="1816" max="1816" width="8.140625" style="1" customWidth="1"/>
    <col min="1817" max="1817" width="8" style="1" customWidth="1"/>
    <col min="1818" max="2056" width="9.140625" style="1"/>
    <col min="2057" max="2057" width="31.85546875" style="1" customWidth="1"/>
    <col min="2058" max="2063" width="11.7109375" style="1" bestFit="1" customWidth="1"/>
    <col min="2064" max="2064" width="12.85546875" style="1" customWidth="1"/>
    <col min="2065" max="2065" width="13.85546875" style="1" customWidth="1"/>
    <col min="2066" max="2067" width="8.28515625" style="1" bestFit="1" customWidth="1"/>
    <col min="2068" max="2069" width="8" style="1" customWidth="1"/>
    <col min="2070" max="2070" width="8.140625" style="1" customWidth="1"/>
    <col min="2071" max="2071" width="8.28515625" style="1" customWidth="1"/>
    <col min="2072" max="2072" width="8.140625" style="1" customWidth="1"/>
    <col min="2073" max="2073" width="8" style="1" customWidth="1"/>
    <col min="2074" max="2312" width="9.140625" style="1"/>
    <col min="2313" max="2313" width="31.85546875" style="1" customWidth="1"/>
    <col min="2314" max="2319" width="11.7109375" style="1" bestFit="1" customWidth="1"/>
    <col min="2320" max="2320" width="12.85546875" style="1" customWidth="1"/>
    <col min="2321" max="2321" width="13.85546875" style="1" customWidth="1"/>
    <col min="2322" max="2323" width="8.28515625" style="1" bestFit="1" customWidth="1"/>
    <col min="2324" max="2325" width="8" style="1" customWidth="1"/>
    <col min="2326" max="2326" width="8.140625" style="1" customWidth="1"/>
    <col min="2327" max="2327" width="8.28515625" style="1" customWidth="1"/>
    <col min="2328" max="2328" width="8.140625" style="1" customWidth="1"/>
    <col min="2329" max="2329" width="8" style="1" customWidth="1"/>
    <col min="2330" max="2568" width="9.140625" style="1"/>
    <col min="2569" max="2569" width="31.85546875" style="1" customWidth="1"/>
    <col min="2570" max="2575" width="11.7109375" style="1" bestFit="1" customWidth="1"/>
    <col min="2576" max="2576" width="12.85546875" style="1" customWidth="1"/>
    <col min="2577" max="2577" width="13.85546875" style="1" customWidth="1"/>
    <col min="2578" max="2579" width="8.28515625" style="1" bestFit="1" customWidth="1"/>
    <col min="2580" max="2581" width="8" style="1" customWidth="1"/>
    <col min="2582" max="2582" width="8.140625" style="1" customWidth="1"/>
    <col min="2583" max="2583" width="8.28515625" style="1" customWidth="1"/>
    <col min="2584" max="2584" width="8.140625" style="1" customWidth="1"/>
    <col min="2585" max="2585" width="8" style="1" customWidth="1"/>
    <col min="2586" max="2824" width="9.140625" style="1"/>
    <col min="2825" max="2825" width="31.85546875" style="1" customWidth="1"/>
    <col min="2826" max="2831" width="11.7109375" style="1" bestFit="1" customWidth="1"/>
    <col min="2832" max="2832" width="12.85546875" style="1" customWidth="1"/>
    <col min="2833" max="2833" width="13.85546875" style="1" customWidth="1"/>
    <col min="2834" max="2835" width="8.28515625" style="1" bestFit="1" customWidth="1"/>
    <col min="2836" max="2837" width="8" style="1" customWidth="1"/>
    <col min="2838" max="2838" width="8.140625" style="1" customWidth="1"/>
    <col min="2839" max="2839" width="8.28515625" style="1" customWidth="1"/>
    <col min="2840" max="2840" width="8.140625" style="1" customWidth="1"/>
    <col min="2841" max="2841" width="8" style="1" customWidth="1"/>
    <col min="2842" max="3080" width="9.140625" style="1"/>
    <col min="3081" max="3081" width="31.85546875" style="1" customWidth="1"/>
    <col min="3082" max="3087" width="11.7109375" style="1" bestFit="1" customWidth="1"/>
    <col min="3088" max="3088" width="12.85546875" style="1" customWidth="1"/>
    <col min="3089" max="3089" width="13.85546875" style="1" customWidth="1"/>
    <col min="3090" max="3091" width="8.28515625" style="1" bestFit="1" customWidth="1"/>
    <col min="3092" max="3093" width="8" style="1" customWidth="1"/>
    <col min="3094" max="3094" width="8.140625" style="1" customWidth="1"/>
    <col min="3095" max="3095" width="8.28515625" style="1" customWidth="1"/>
    <col min="3096" max="3096" width="8.140625" style="1" customWidth="1"/>
    <col min="3097" max="3097" width="8" style="1" customWidth="1"/>
    <col min="3098" max="3336" width="9.140625" style="1"/>
    <col min="3337" max="3337" width="31.85546875" style="1" customWidth="1"/>
    <col min="3338" max="3343" width="11.7109375" style="1" bestFit="1" customWidth="1"/>
    <col min="3344" max="3344" width="12.85546875" style="1" customWidth="1"/>
    <col min="3345" max="3345" width="13.85546875" style="1" customWidth="1"/>
    <col min="3346" max="3347" width="8.28515625" style="1" bestFit="1" customWidth="1"/>
    <col min="3348" max="3349" width="8" style="1" customWidth="1"/>
    <col min="3350" max="3350" width="8.140625" style="1" customWidth="1"/>
    <col min="3351" max="3351" width="8.28515625" style="1" customWidth="1"/>
    <col min="3352" max="3352" width="8.140625" style="1" customWidth="1"/>
    <col min="3353" max="3353" width="8" style="1" customWidth="1"/>
    <col min="3354" max="3592" width="9.140625" style="1"/>
    <col min="3593" max="3593" width="31.85546875" style="1" customWidth="1"/>
    <col min="3594" max="3599" width="11.7109375" style="1" bestFit="1" customWidth="1"/>
    <col min="3600" max="3600" width="12.85546875" style="1" customWidth="1"/>
    <col min="3601" max="3601" width="13.85546875" style="1" customWidth="1"/>
    <col min="3602" max="3603" width="8.28515625" style="1" bestFit="1" customWidth="1"/>
    <col min="3604" max="3605" width="8" style="1" customWidth="1"/>
    <col min="3606" max="3606" width="8.140625" style="1" customWidth="1"/>
    <col min="3607" max="3607" width="8.28515625" style="1" customWidth="1"/>
    <col min="3608" max="3608" width="8.140625" style="1" customWidth="1"/>
    <col min="3609" max="3609" width="8" style="1" customWidth="1"/>
    <col min="3610" max="3848" width="9.140625" style="1"/>
    <col min="3849" max="3849" width="31.85546875" style="1" customWidth="1"/>
    <col min="3850" max="3855" width="11.7109375" style="1" bestFit="1" customWidth="1"/>
    <col min="3856" max="3856" width="12.85546875" style="1" customWidth="1"/>
    <col min="3857" max="3857" width="13.85546875" style="1" customWidth="1"/>
    <col min="3858" max="3859" width="8.28515625" style="1" bestFit="1" customWidth="1"/>
    <col min="3860" max="3861" width="8" style="1" customWidth="1"/>
    <col min="3862" max="3862" width="8.140625" style="1" customWidth="1"/>
    <col min="3863" max="3863" width="8.28515625" style="1" customWidth="1"/>
    <col min="3864" max="3864" width="8.140625" style="1" customWidth="1"/>
    <col min="3865" max="3865" width="8" style="1" customWidth="1"/>
    <col min="3866" max="4104" width="9.140625" style="1"/>
    <col min="4105" max="4105" width="31.85546875" style="1" customWidth="1"/>
    <col min="4106" max="4111" width="11.7109375" style="1" bestFit="1" customWidth="1"/>
    <col min="4112" max="4112" width="12.85546875" style="1" customWidth="1"/>
    <col min="4113" max="4113" width="13.85546875" style="1" customWidth="1"/>
    <col min="4114" max="4115" width="8.28515625" style="1" bestFit="1" customWidth="1"/>
    <col min="4116" max="4117" width="8" style="1" customWidth="1"/>
    <col min="4118" max="4118" width="8.140625" style="1" customWidth="1"/>
    <col min="4119" max="4119" width="8.28515625" style="1" customWidth="1"/>
    <col min="4120" max="4120" width="8.140625" style="1" customWidth="1"/>
    <col min="4121" max="4121" width="8" style="1" customWidth="1"/>
    <col min="4122" max="4360" width="9.140625" style="1"/>
    <col min="4361" max="4361" width="31.85546875" style="1" customWidth="1"/>
    <col min="4362" max="4367" width="11.7109375" style="1" bestFit="1" customWidth="1"/>
    <col min="4368" max="4368" width="12.85546875" style="1" customWidth="1"/>
    <col min="4369" max="4369" width="13.85546875" style="1" customWidth="1"/>
    <col min="4370" max="4371" width="8.28515625" style="1" bestFit="1" customWidth="1"/>
    <col min="4372" max="4373" width="8" style="1" customWidth="1"/>
    <col min="4374" max="4374" width="8.140625" style="1" customWidth="1"/>
    <col min="4375" max="4375" width="8.28515625" style="1" customWidth="1"/>
    <col min="4376" max="4376" width="8.140625" style="1" customWidth="1"/>
    <col min="4377" max="4377" width="8" style="1" customWidth="1"/>
    <col min="4378" max="4616" width="9.140625" style="1"/>
    <col min="4617" max="4617" width="31.85546875" style="1" customWidth="1"/>
    <col min="4618" max="4623" width="11.7109375" style="1" bestFit="1" customWidth="1"/>
    <col min="4624" max="4624" width="12.85546875" style="1" customWidth="1"/>
    <col min="4625" max="4625" width="13.85546875" style="1" customWidth="1"/>
    <col min="4626" max="4627" width="8.28515625" style="1" bestFit="1" customWidth="1"/>
    <col min="4628" max="4629" width="8" style="1" customWidth="1"/>
    <col min="4630" max="4630" width="8.140625" style="1" customWidth="1"/>
    <col min="4631" max="4631" width="8.28515625" style="1" customWidth="1"/>
    <col min="4632" max="4632" width="8.140625" style="1" customWidth="1"/>
    <col min="4633" max="4633" width="8" style="1" customWidth="1"/>
    <col min="4634" max="4872" width="9.140625" style="1"/>
    <col min="4873" max="4873" width="31.85546875" style="1" customWidth="1"/>
    <col min="4874" max="4879" width="11.7109375" style="1" bestFit="1" customWidth="1"/>
    <col min="4880" max="4880" width="12.85546875" style="1" customWidth="1"/>
    <col min="4881" max="4881" width="13.85546875" style="1" customWidth="1"/>
    <col min="4882" max="4883" width="8.28515625" style="1" bestFit="1" customWidth="1"/>
    <col min="4884" max="4885" width="8" style="1" customWidth="1"/>
    <col min="4886" max="4886" width="8.140625" style="1" customWidth="1"/>
    <col min="4887" max="4887" width="8.28515625" style="1" customWidth="1"/>
    <col min="4888" max="4888" width="8.140625" style="1" customWidth="1"/>
    <col min="4889" max="4889" width="8" style="1" customWidth="1"/>
    <col min="4890" max="5128" width="9.140625" style="1"/>
    <col min="5129" max="5129" width="31.85546875" style="1" customWidth="1"/>
    <col min="5130" max="5135" width="11.7109375" style="1" bestFit="1" customWidth="1"/>
    <col min="5136" max="5136" width="12.85546875" style="1" customWidth="1"/>
    <col min="5137" max="5137" width="13.85546875" style="1" customWidth="1"/>
    <col min="5138" max="5139" width="8.28515625" style="1" bestFit="1" customWidth="1"/>
    <col min="5140" max="5141" width="8" style="1" customWidth="1"/>
    <col min="5142" max="5142" width="8.140625" style="1" customWidth="1"/>
    <col min="5143" max="5143" width="8.28515625" style="1" customWidth="1"/>
    <col min="5144" max="5144" width="8.140625" style="1" customWidth="1"/>
    <col min="5145" max="5145" width="8" style="1" customWidth="1"/>
    <col min="5146" max="5384" width="9.140625" style="1"/>
    <col min="5385" max="5385" width="31.85546875" style="1" customWidth="1"/>
    <col min="5386" max="5391" width="11.7109375" style="1" bestFit="1" customWidth="1"/>
    <col min="5392" max="5392" width="12.85546875" style="1" customWidth="1"/>
    <col min="5393" max="5393" width="13.85546875" style="1" customWidth="1"/>
    <col min="5394" max="5395" width="8.28515625" style="1" bestFit="1" customWidth="1"/>
    <col min="5396" max="5397" width="8" style="1" customWidth="1"/>
    <col min="5398" max="5398" width="8.140625" style="1" customWidth="1"/>
    <col min="5399" max="5399" width="8.28515625" style="1" customWidth="1"/>
    <col min="5400" max="5400" width="8.140625" style="1" customWidth="1"/>
    <col min="5401" max="5401" width="8" style="1" customWidth="1"/>
    <col min="5402" max="5640" width="9.140625" style="1"/>
    <col min="5641" max="5641" width="31.85546875" style="1" customWidth="1"/>
    <col min="5642" max="5647" width="11.7109375" style="1" bestFit="1" customWidth="1"/>
    <col min="5648" max="5648" width="12.85546875" style="1" customWidth="1"/>
    <col min="5649" max="5649" width="13.85546875" style="1" customWidth="1"/>
    <col min="5650" max="5651" width="8.28515625" style="1" bestFit="1" customWidth="1"/>
    <col min="5652" max="5653" width="8" style="1" customWidth="1"/>
    <col min="5654" max="5654" width="8.140625" style="1" customWidth="1"/>
    <col min="5655" max="5655" width="8.28515625" style="1" customWidth="1"/>
    <col min="5656" max="5656" width="8.140625" style="1" customWidth="1"/>
    <col min="5657" max="5657" width="8" style="1" customWidth="1"/>
    <col min="5658" max="5896" width="9.140625" style="1"/>
    <col min="5897" max="5897" width="31.85546875" style="1" customWidth="1"/>
    <col min="5898" max="5903" width="11.7109375" style="1" bestFit="1" customWidth="1"/>
    <col min="5904" max="5904" width="12.85546875" style="1" customWidth="1"/>
    <col min="5905" max="5905" width="13.85546875" style="1" customWidth="1"/>
    <col min="5906" max="5907" width="8.28515625" style="1" bestFit="1" customWidth="1"/>
    <col min="5908" max="5909" width="8" style="1" customWidth="1"/>
    <col min="5910" max="5910" width="8.140625" style="1" customWidth="1"/>
    <col min="5911" max="5911" width="8.28515625" style="1" customWidth="1"/>
    <col min="5912" max="5912" width="8.140625" style="1" customWidth="1"/>
    <col min="5913" max="5913" width="8" style="1" customWidth="1"/>
    <col min="5914" max="6152" width="9.140625" style="1"/>
    <col min="6153" max="6153" width="31.85546875" style="1" customWidth="1"/>
    <col min="6154" max="6159" width="11.7109375" style="1" bestFit="1" customWidth="1"/>
    <col min="6160" max="6160" width="12.85546875" style="1" customWidth="1"/>
    <col min="6161" max="6161" width="13.85546875" style="1" customWidth="1"/>
    <col min="6162" max="6163" width="8.28515625" style="1" bestFit="1" customWidth="1"/>
    <col min="6164" max="6165" width="8" style="1" customWidth="1"/>
    <col min="6166" max="6166" width="8.140625" style="1" customWidth="1"/>
    <col min="6167" max="6167" width="8.28515625" style="1" customWidth="1"/>
    <col min="6168" max="6168" width="8.140625" style="1" customWidth="1"/>
    <col min="6169" max="6169" width="8" style="1" customWidth="1"/>
    <col min="6170" max="6408" width="9.140625" style="1"/>
    <col min="6409" max="6409" width="31.85546875" style="1" customWidth="1"/>
    <col min="6410" max="6415" width="11.7109375" style="1" bestFit="1" customWidth="1"/>
    <col min="6416" max="6416" width="12.85546875" style="1" customWidth="1"/>
    <col min="6417" max="6417" width="13.85546875" style="1" customWidth="1"/>
    <col min="6418" max="6419" width="8.28515625" style="1" bestFit="1" customWidth="1"/>
    <col min="6420" max="6421" width="8" style="1" customWidth="1"/>
    <col min="6422" max="6422" width="8.140625" style="1" customWidth="1"/>
    <col min="6423" max="6423" width="8.28515625" style="1" customWidth="1"/>
    <col min="6424" max="6424" width="8.140625" style="1" customWidth="1"/>
    <col min="6425" max="6425" width="8" style="1" customWidth="1"/>
    <col min="6426" max="6664" width="9.140625" style="1"/>
    <col min="6665" max="6665" width="31.85546875" style="1" customWidth="1"/>
    <col min="6666" max="6671" width="11.7109375" style="1" bestFit="1" customWidth="1"/>
    <col min="6672" max="6672" width="12.85546875" style="1" customWidth="1"/>
    <col min="6673" max="6673" width="13.85546875" style="1" customWidth="1"/>
    <col min="6674" max="6675" width="8.28515625" style="1" bestFit="1" customWidth="1"/>
    <col min="6676" max="6677" width="8" style="1" customWidth="1"/>
    <col min="6678" max="6678" width="8.140625" style="1" customWidth="1"/>
    <col min="6679" max="6679" width="8.28515625" style="1" customWidth="1"/>
    <col min="6680" max="6680" width="8.140625" style="1" customWidth="1"/>
    <col min="6681" max="6681" width="8" style="1" customWidth="1"/>
    <col min="6682" max="6920" width="9.140625" style="1"/>
    <col min="6921" max="6921" width="31.85546875" style="1" customWidth="1"/>
    <col min="6922" max="6927" width="11.7109375" style="1" bestFit="1" customWidth="1"/>
    <col min="6928" max="6928" width="12.85546875" style="1" customWidth="1"/>
    <col min="6929" max="6929" width="13.85546875" style="1" customWidth="1"/>
    <col min="6930" max="6931" width="8.28515625" style="1" bestFit="1" customWidth="1"/>
    <col min="6932" max="6933" width="8" style="1" customWidth="1"/>
    <col min="6934" max="6934" width="8.140625" style="1" customWidth="1"/>
    <col min="6935" max="6935" width="8.28515625" style="1" customWidth="1"/>
    <col min="6936" max="6936" width="8.140625" style="1" customWidth="1"/>
    <col min="6937" max="6937" width="8" style="1" customWidth="1"/>
    <col min="6938" max="7176" width="9.140625" style="1"/>
    <col min="7177" max="7177" width="31.85546875" style="1" customWidth="1"/>
    <col min="7178" max="7183" width="11.7109375" style="1" bestFit="1" customWidth="1"/>
    <col min="7184" max="7184" width="12.85546875" style="1" customWidth="1"/>
    <col min="7185" max="7185" width="13.85546875" style="1" customWidth="1"/>
    <col min="7186" max="7187" width="8.28515625" style="1" bestFit="1" customWidth="1"/>
    <col min="7188" max="7189" width="8" style="1" customWidth="1"/>
    <col min="7190" max="7190" width="8.140625" style="1" customWidth="1"/>
    <col min="7191" max="7191" width="8.28515625" style="1" customWidth="1"/>
    <col min="7192" max="7192" width="8.140625" style="1" customWidth="1"/>
    <col min="7193" max="7193" width="8" style="1" customWidth="1"/>
    <col min="7194" max="7432" width="9.140625" style="1"/>
    <col min="7433" max="7433" width="31.85546875" style="1" customWidth="1"/>
    <col min="7434" max="7439" width="11.7109375" style="1" bestFit="1" customWidth="1"/>
    <col min="7440" max="7440" width="12.85546875" style="1" customWidth="1"/>
    <col min="7441" max="7441" width="13.85546875" style="1" customWidth="1"/>
    <col min="7442" max="7443" width="8.28515625" style="1" bestFit="1" customWidth="1"/>
    <col min="7444" max="7445" width="8" style="1" customWidth="1"/>
    <col min="7446" max="7446" width="8.140625" style="1" customWidth="1"/>
    <col min="7447" max="7447" width="8.28515625" style="1" customWidth="1"/>
    <col min="7448" max="7448" width="8.140625" style="1" customWidth="1"/>
    <col min="7449" max="7449" width="8" style="1" customWidth="1"/>
    <col min="7450" max="7688" width="9.140625" style="1"/>
    <col min="7689" max="7689" width="31.85546875" style="1" customWidth="1"/>
    <col min="7690" max="7695" width="11.7109375" style="1" bestFit="1" customWidth="1"/>
    <col min="7696" max="7696" width="12.85546875" style="1" customWidth="1"/>
    <col min="7697" max="7697" width="13.85546875" style="1" customWidth="1"/>
    <col min="7698" max="7699" width="8.28515625" style="1" bestFit="1" customWidth="1"/>
    <col min="7700" max="7701" width="8" style="1" customWidth="1"/>
    <col min="7702" max="7702" width="8.140625" style="1" customWidth="1"/>
    <col min="7703" max="7703" width="8.28515625" style="1" customWidth="1"/>
    <col min="7704" max="7704" width="8.140625" style="1" customWidth="1"/>
    <col min="7705" max="7705" width="8" style="1" customWidth="1"/>
    <col min="7706" max="7944" width="9.140625" style="1"/>
    <col min="7945" max="7945" width="31.85546875" style="1" customWidth="1"/>
    <col min="7946" max="7951" width="11.7109375" style="1" bestFit="1" customWidth="1"/>
    <col min="7952" max="7952" width="12.85546875" style="1" customWidth="1"/>
    <col min="7953" max="7953" width="13.85546875" style="1" customWidth="1"/>
    <col min="7954" max="7955" width="8.28515625" style="1" bestFit="1" customWidth="1"/>
    <col min="7956" max="7957" width="8" style="1" customWidth="1"/>
    <col min="7958" max="7958" width="8.140625" style="1" customWidth="1"/>
    <col min="7959" max="7959" width="8.28515625" style="1" customWidth="1"/>
    <col min="7960" max="7960" width="8.140625" style="1" customWidth="1"/>
    <col min="7961" max="7961" width="8" style="1" customWidth="1"/>
    <col min="7962" max="8200" width="9.140625" style="1"/>
    <col min="8201" max="8201" width="31.85546875" style="1" customWidth="1"/>
    <col min="8202" max="8207" width="11.7109375" style="1" bestFit="1" customWidth="1"/>
    <col min="8208" max="8208" width="12.85546875" style="1" customWidth="1"/>
    <col min="8209" max="8209" width="13.85546875" style="1" customWidth="1"/>
    <col min="8210" max="8211" width="8.28515625" style="1" bestFit="1" customWidth="1"/>
    <col min="8212" max="8213" width="8" style="1" customWidth="1"/>
    <col min="8214" max="8214" width="8.140625" style="1" customWidth="1"/>
    <col min="8215" max="8215" width="8.28515625" style="1" customWidth="1"/>
    <col min="8216" max="8216" width="8.140625" style="1" customWidth="1"/>
    <col min="8217" max="8217" width="8" style="1" customWidth="1"/>
    <col min="8218" max="8456" width="9.140625" style="1"/>
    <col min="8457" max="8457" width="31.85546875" style="1" customWidth="1"/>
    <col min="8458" max="8463" width="11.7109375" style="1" bestFit="1" customWidth="1"/>
    <col min="8464" max="8464" width="12.85546875" style="1" customWidth="1"/>
    <col min="8465" max="8465" width="13.85546875" style="1" customWidth="1"/>
    <col min="8466" max="8467" width="8.28515625" style="1" bestFit="1" customWidth="1"/>
    <col min="8468" max="8469" width="8" style="1" customWidth="1"/>
    <col min="8470" max="8470" width="8.140625" style="1" customWidth="1"/>
    <col min="8471" max="8471" width="8.28515625" style="1" customWidth="1"/>
    <col min="8472" max="8472" width="8.140625" style="1" customWidth="1"/>
    <col min="8473" max="8473" width="8" style="1" customWidth="1"/>
    <col min="8474" max="8712" width="9.140625" style="1"/>
    <col min="8713" max="8713" width="31.85546875" style="1" customWidth="1"/>
    <col min="8714" max="8719" width="11.7109375" style="1" bestFit="1" customWidth="1"/>
    <col min="8720" max="8720" width="12.85546875" style="1" customWidth="1"/>
    <col min="8721" max="8721" width="13.85546875" style="1" customWidth="1"/>
    <col min="8722" max="8723" width="8.28515625" style="1" bestFit="1" customWidth="1"/>
    <col min="8724" max="8725" width="8" style="1" customWidth="1"/>
    <col min="8726" max="8726" width="8.140625" style="1" customWidth="1"/>
    <col min="8727" max="8727" width="8.28515625" style="1" customWidth="1"/>
    <col min="8728" max="8728" width="8.140625" style="1" customWidth="1"/>
    <col min="8729" max="8729" width="8" style="1" customWidth="1"/>
    <col min="8730" max="8968" width="9.140625" style="1"/>
    <col min="8969" max="8969" width="31.85546875" style="1" customWidth="1"/>
    <col min="8970" max="8975" width="11.7109375" style="1" bestFit="1" customWidth="1"/>
    <col min="8976" max="8976" width="12.85546875" style="1" customWidth="1"/>
    <col min="8977" max="8977" width="13.85546875" style="1" customWidth="1"/>
    <col min="8978" max="8979" width="8.28515625" style="1" bestFit="1" customWidth="1"/>
    <col min="8980" max="8981" width="8" style="1" customWidth="1"/>
    <col min="8982" max="8982" width="8.140625" style="1" customWidth="1"/>
    <col min="8983" max="8983" width="8.28515625" style="1" customWidth="1"/>
    <col min="8984" max="8984" width="8.140625" style="1" customWidth="1"/>
    <col min="8985" max="8985" width="8" style="1" customWidth="1"/>
    <col min="8986" max="9224" width="9.140625" style="1"/>
    <col min="9225" max="9225" width="31.85546875" style="1" customWidth="1"/>
    <col min="9226" max="9231" width="11.7109375" style="1" bestFit="1" customWidth="1"/>
    <col min="9232" max="9232" width="12.85546875" style="1" customWidth="1"/>
    <col min="9233" max="9233" width="13.85546875" style="1" customWidth="1"/>
    <col min="9234" max="9235" width="8.28515625" style="1" bestFit="1" customWidth="1"/>
    <col min="9236" max="9237" width="8" style="1" customWidth="1"/>
    <col min="9238" max="9238" width="8.140625" style="1" customWidth="1"/>
    <col min="9239" max="9239" width="8.28515625" style="1" customWidth="1"/>
    <col min="9240" max="9240" width="8.140625" style="1" customWidth="1"/>
    <col min="9241" max="9241" width="8" style="1" customWidth="1"/>
    <col min="9242" max="9480" width="9.140625" style="1"/>
    <col min="9481" max="9481" width="31.85546875" style="1" customWidth="1"/>
    <col min="9482" max="9487" width="11.7109375" style="1" bestFit="1" customWidth="1"/>
    <col min="9488" max="9488" width="12.85546875" style="1" customWidth="1"/>
    <col min="9489" max="9489" width="13.85546875" style="1" customWidth="1"/>
    <col min="9490" max="9491" width="8.28515625" style="1" bestFit="1" customWidth="1"/>
    <col min="9492" max="9493" width="8" style="1" customWidth="1"/>
    <col min="9494" max="9494" width="8.140625" style="1" customWidth="1"/>
    <col min="9495" max="9495" width="8.28515625" style="1" customWidth="1"/>
    <col min="9496" max="9496" width="8.140625" style="1" customWidth="1"/>
    <col min="9497" max="9497" width="8" style="1" customWidth="1"/>
    <col min="9498" max="9736" width="9.140625" style="1"/>
    <col min="9737" max="9737" width="31.85546875" style="1" customWidth="1"/>
    <col min="9738" max="9743" width="11.7109375" style="1" bestFit="1" customWidth="1"/>
    <col min="9744" max="9744" width="12.85546875" style="1" customWidth="1"/>
    <col min="9745" max="9745" width="13.85546875" style="1" customWidth="1"/>
    <col min="9746" max="9747" width="8.28515625" style="1" bestFit="1" customWidth="1"/>
    <col min="9748" max="9749" width="8" style="1" customWidth="1"/>
    <col min="9750" max="9750" width="8.140625" style="1" customWidth="1"/>
    <col min="9751" max="9751" width="8.28515625" style="1" customWidth="1"/>
    <col min="9752" max="9752" width="8.140625" style="1" customWidth="1"/>
    <col min="9753" max="9753" width="8" style="1" customWidth="1"/>
    <col min="9754" max="9992" width="9.140625" style="1"/>
    <col min="9993" max="9993" width="31.85546875" style="1" customWidth="1"/>
    <col min="9994" max="9999" width="11.7109375" style="1" bestFit="1" customWidth="1"/>
    <col min="10000" max="10000" width="12.85546875" style="1" customWidth="1"/>
    <col min="10001" max="10001" width="13.85546875" style="1" customWidth="1"/>
    <col min="10002" max="10003" width="8.28515625" style="1" bestFit="1" customWidth="1"/>
    <col min="10004" max="10005" width="8" style="1" customWidth="1"/>
    <col min="10006" max="10006" width="8.140625" style="1" customWidth="1"/>
    <col min="10007" max="10007" width="8.28515625" style="1" customWidth="1"/>
    <col min="10008" max="10008" width="8.140625" style="1" customWidth="1"/>
    <col min="10009" max="10009" width="8" style="1" customWidth="1"/>
    <col min="10010" max="10248" width="9.140625" style="1"/>
    <col min="10249" max="10249" width="31.85546875" style="1" customWidth="1"/>
    <col min="10250" max="10255" width="11.7109375" style="1" bestFit="1" customWidth="1"/>
    <col min="10256" max="10256" width="12.85546875" style="1" customWidth="1"/>
    <col min="10257" max="10257" width="13.85546875" style="1" customWidth="1"/>
    <col min="10258" max="10259" width="8.28515625" style="1" bestFit="1" customWidth="1"/>
    <col min="10260" max="10261" width="8" style="1" customWidth="1"/>
    <col min="10262" max="10262" width="8.140625" style="1" customWidth="1"/>
    <col min="10263" max="10263" width="8.28515625" style="1" customWidth="1"/>
    <col min="10264" max="10264" width="8.140625" style="1" customWidth="1"/>
    <col min="10265" max="10265" width="8" style="1" customWidth="1"/>
    <col min="10266" max="10504" width="9.140625" style="1"/>
    <col min="10505" max="10505" width="31.85546875" style="1" customWidth="1"/>
    <col min="10506" max="10511" width="11.7109375" style="1" bestFit="1" customWidth="1"/>
    <col min="10512" max="10512" width="12.85546875" style="1" customWidth="1"/>
    <col min="10513" max="10513" width="13.85546875" style="1" customWidth="1"/>
    <col min="10514" max="10515" width="8.28515625" style="1" bestFit="1" customWidth="1"/>
    <col min="10516" max="10517" width="8" style="1" customWidth="1"/>
    <col min="10518" max="10518" width="8.140625" style="1" customWidth="1"/>
    <col min="10519" max="10519" width="8.28515625" style="1" customWidth="1"/>
    <col min="10520" max="10520" width="8.140625" style="1" customWidth="1"/>
    <col min="10521" max="10521" width="8" style="1" customWidth="1"/>
    <col min="10522" max="10760" width="9.140625" style="1"/>
    <col min="10761" max="10761" width="31.85546875" style="1" customWidth="1"/>
    <col min="10762" max="10767" width="11.7109375" style="1" bestFit="1" customWidth="1"/>
    <col min="10768" max="10768" width="12.85546875" style="1" customWidth="1"/>
    <col min="10769" max="10769" width="13.85546875" style="1" customWidth="1"/>
    <col min="10770" max="10771" width="8.28515625" style="1" bestFit="1" customWidth="1"/>
    <col min="10772" max="10773" width="8" style="1" customWidth="1"/>
    <col min="10774" max="10774" width="8.140625" style="1" customWidth="1"/>
    <col min="10775" max="10775" width="8.28515625" style="1" customWidth="1"/>
    <col min="10776" max="10776" width="8.140625" style="1" customWidth="1"/>
    <col min="10777" max="10777" width="8" style="1" customWidth="1"/>
    <col min="10778" max="11016" width="9.140625" style="1"/>
    <col min="11017" max="11017" width="31.85546875" style="1" customWidth="1"/>
    <col min="11018" max="11023" width="11.7109375" style="1" bestFit="1" customWidth="1"/>
    <col min="11024" max="11024" width="12.85546875" style="1" customWidth="1"/>
    <col min="11025" max="11025" width="13.85546875" style="1" customWidth="1"/>
    <col min="11026" max="11027" width="8.28515625" style="1" bestFit="1" customWidth="1"/>
    <col min="11028" max="11029" width="8" style="1" customWidth="1"/>
    <col min="11030" max="11030" width="8.140625" style="1" customWidth="1"/>
    <col min="11031" max="11031" width="8.28515625" style="1" customWidth="1"/>
    <col min="11032" max="11032" width="8.140625" style="1" customWidth="1"/>
    <col min="11033" max="11033" width="8" style="1" customWidth="1"/>
    <col min="11034" max="11272" width="9.140625" style="1"/>
    <col min="11273" max="11273" width="31.85546875" style="1" customWidth="1"/>
    <col min="11274" max="11279" width="11.7109375" style="1" bestFit="1" customWidth="1"/>
    <col min="11280" max="11280" width="12.85546875" style="1" customWidth="1"/>
    <col min="11281" max="11281" width="13.85546875" style="1" customWidth="1"/>
    <col min="11282" max="11283" width="8.28515625" style="1" bestFit="1" customWidth="1"/>
    <col min="11284" max="11285" width="8" style="1" customWidth="1"/>
    <col min="11286" max="11286" width="8.140625" style="1" customWidth="1"/>
    <col min="11287" max="11287" width="8.28515625" style="1" customWidth="1"/>
    <col min="11288" max="11288" width="8.140625" style="1" customWidth="1"/>
    <col min="11289" max="11289" width="8" style="1" customWidth="1"/>
    <col min="11290" max="11528" width="9.140625" style="1"/>
    <col min="11529" max="11529" width="31.85546875" style="1" customWidth="1"/>
    <col min="11530" max="11535" width="11.7109375" style="1" bestFit="1" customWidth="1"/>
    <col min="11536" max="11536" width="12.85546875" style="1" customWidth="1"/>
    <col min="11537" max="11537" width="13.85546875" style="1" customWidth="1"/>
    <col min="11538" max="11539" width="8.28515625" style="1" bestFit="1" customWidth="1"/>
    <col min="11540" max="11541" width="8" style="1" customWidth="1"/>
    <col min="11542" max="11542" width="8.140625" style="1" customWidth="1"/>
    <col min="11543" max="11543" width="8.28515625" style="1" customWidth="1"/>
    <col min="11544" max="11544" width="8.140625" style="1" customWidth="1"/>
    <col min="11545" max="11545" width="8" style="1" customWidth="1"/>
    <col min="11546" max="11784" width="9.140625" style="1"/>
    <col min="11785" max="11785" width="31.85546875" style="1" customWidth="1"/>
    <col min="11786" max="11791" width="11.7109375" style="1" bestFit="1" customWidth="1"/>
    <col min="11792" max="11792" width="12.85546875" style="1" customWidth="1"/>
    <col min="11793" max="11793" width="13.85546875" style="1" customWidth="1"/>
    <col min="11794" max="11795" width="8.28515625" style="1" bestFit="1" customWidth="1"/>
    <col min="11796" max="11797" width="8" style="1" customWidth="1"/>
    <col min="11798" max="11798" width="8.140625" style="1" customWidth="1"/>
    <col min="11799" max="11799" width="8.28515625" style="1" customWidth="1"/>
    <col min="11800" max="11800" width="8.140625" style="1" customWidth="1"/>
    <col min="11801" max="11801" width="8" style="1" customWidth="1"/>
    <col min="11802" max="12040" width="9.140625" style="1"/>
    <col min="12041" max="12041" width="31.85546875" style="1" customWidth="1"/>
    <col min="12042" max="12047" width="11.7109375" style="1" bestFit="1" customWidth="1"/>
    <col min="12048" max="12048" width="12.85546875" style="1" customWidth="1"/>
    <col min="12049" max="12049" width="13.85546875" style="1" customWidth="1"/>
    <col min="12050" max="12051" width="8.28515625" style="1" bestFit="1" customWidth="1"/>
    <col min="12052" max="12053" width="8" style="1" customWidth="1"/>
    <col min="12054" max="12054" width="8.140625" style="1" customWidth="1"/>
    <col min="12055" max="12055" width="8.28515625" style="1" customWidth="1"/>
    <col min="12056" max="12056" width="8.140625" style="1" customWidth="1"/>
    <col min="12057" max="12057" width="8" style="1" customWidth="1"/>
    <col min="12058" max="12296" width="9.140625" style="1"/>
    <col min="12297" max="12297" width="31.85546875" style="1" customWidth="1"/>
    <col min="12298" max="12303" width="11.7109375" style="1" bestFit="1" customWidth="1"/>
    <col min="12304" max="12304" width="12.85546875" style="1" customWidth="1"/>
    <col min="12305" max="12305" width="13.85546875" style="1" customWidth="1"/>
    <col min="12306" max="12307" width="8.28515625" style="1" bestFit="1" customWidth="1"/>
    <col min="12308" max="12309" width="8" style="1" customWidth="1"/>
    <col min="12310" max="12310" width="8.140625" style="1" customWidth="1"/>
    <col min="12311" max="12311" width="8.28515625" style="1" customWidth="1"/>
    <col min="12312" max="12312" width="8.140625" style="1" customWidth="1"/>
    <col min="12313" max="12313" width="8" style="1" customWidth="1"/>
    <col min="12314" max="12552" width="9.140625" style="1"/>
    <col min="12553" max="12553" width="31.85546875" style="1" customWidth="1"/>
    <col min="12554" max="12559" width="11.7109375" style="1" bestFit="1" customWidth="1"/>
    <col min="12560" max="12560" width="12.85546875" style="1" customWidth="1"/>
    <col min="12561" max="12561" width="13.85546875" style="1" customWidth="1"/>
    <col min="12562" max="12563" width="8.28515625" style="1" bestFit="1" customWidth="1"/>
    <col min="12564" max="12565" width="8" style="1" customWidth="1"/>
    <col min="12566" max="12566" width="8.140625" style="1" customWidth="1"/>
    <col min="12567" max="12567" width="8.28515625" style="1" customWidth="1"/>
    <col min="12568" max="12568" width="8.140625" style="1" customWidth="1"/>
    <col min="12569" max="12569" width="8" style="1" customWidth="1"/>
    <col min="12570" max="12808" width="9.140625" style="1"/>
    <col min="12809" max="12809" width="31.85546875" style="1" customWidth="1"/>
    <col min="12810" max="12815" width="11.7109375" style="1" bestFit="1" customWidth="1"/>
    <col min="12816" max="12816" width="12.85546875" style="1" customWidth="1"/>
    <col min="12817" max="12817" width="13.85546875" style="1" customWidth="1"/>
    <col min="12818" max="12819" width="8.28515625" style="1" bestFit="1" customWidth="1"/>
    <col min="12820" max="12821" width="8" style="1" customWidth="1"/>
    <col min="12822" max="12822" width="8.140625" style="1" customWidth="1"/>
    <col min="12823" max="12823" width="8.28515625" style="1" customWidth="1"/>
    <col min="12824" max="12824" width="8.140625" style="1" customWidth="1"/>
    <col min="12825" max="12825" width="8" style="1" customWidth="1"/>
    <col min="12826" max="13064" width="9.140625" style="1"/>
    <col min="13065" max="13065" width="31.85546875" style="1" customWidth="1"/>
    <col min="13066" max="13071" width="11.7109375" style="1" bestFit="1" customWidth="1"/>
    <col min="13072" max="13072" width="12.85546875" style="1" customWidth="1"/>
    <col min="13073" max="13073" width="13.85546875" style="1" customWidth="1"/>
    <col min="13074" max="13075" width="8.28515625" style="1" bestFit="1" customWidth="1"/>
    <col min="13076" max="13077" width="8" style="1" customWidth="1"/>
    <col min="13078" max="13078" width="8.140625" style="1" customWidth="1"/>
    <col min="13079" max="13079" width="8.28515625" style="1" customWidth="1"/>
    <col min="13080" max="13080" width="8.140625" style="1" customWidth="1"/>
    <col min="13081" max="13081" width="8" style="1" customWidth="1"/>
    <col min="13082" max="13320" width="9.140625" style="1"/>
    <col min="13321" max="13321" width="31.85546875" style="1" customWidth="1"/>
    <col min="13322" max="13327" width="11.7109375" style="1" bestFit="1" customWidth="1"/>
    <col min="13328" max="13328" width="12.85546875" style="1" customWidth="1"/>
    <col min="13329" max="13329" width="13.85546875" style="1" customWidth="1"/>
    <col min="13330" max="13331" width="8.28515625" style="1" bestFit="1" customWidth="1"/>
    <col min="13332" max="13333" width="8" style="1" customWidth="1"/>
    <col min="13334" max="13334" width="8.140625" style="1" customWidth="1"/>
    <col min="13335" max="13335" width="8.28515625" style="1" customWidth="1"/>
    <col min="13336" max="13336" width="8.140625" style="1" customWidth="1"/>
    <col min="13337" max="13337" width="8" style="1" customWidth="1"/>
    <col min="13338" max="13576" width="9.140625" style="1"/>
    <col min="13577" max="13577" width="31.85546875" style="1" customWidth="1"/>
    <col min="13578" max="13583" width="11.7109375" style="1" bestFit="1" customWidth="1"/>
    <col min="13584" max="13584" width="12.85546875" style="1" customWidth="1"/>
    <col min="13585" max="13585" width="13.85546875" style="1" customWidth="1"/>
    <col min="13586" max="13587" width="8.28515625" style="1" bestFit="1" customWidth="1"/>
    <col min="13588" max="13589" width="8" style="1" customWidth="1"/>
    <col min="13590" max="13590" width="8.140625" style="1" customWidth="1"/>
    <col min="13591" max="13591" width="8.28515625" style="1" customWidth="1"/>
    <col min="13592" max="13592" width="8.140625" style="1" customWidth="1"/>
    <col min="13593" max="13593" width="8" style="1" customWidth="1"/>
    <col min="13594" max="13832" width="9.140625" style="1"/>
    <col min="13833" max="13833" width="31.85546875" style="1" customWidth="1"/>
    <col min="13834" max="13839" width="11.7109375" style="1" bestFit="1" customWidth="1"/>
    <col min="13840" max="13840" width="12.85546875" style="1" customWidth="1"/>
    <col min="13841" max="13841" width="13.85546875" style="1" customWidth="1"/>
    <col min="13842" max="13843" width="8.28515625" style="1" bestFit="1" customWidth="1"/>
    <col min="13844" max="13845" width="8" style="1" customWidth="1"/>
    <col min="13846" max="13846" width="8.140625" style="1" customWidth="1"/>
    <col min="13847" max="13847" width="8.28515625" style="1" customWidth="1"/>
    <col min="13848" max="13848" width="8.140625" style="1" customWidth="1"/>
    <col min="13849" max="13849" width="8" style="1" customWidth="1"/>
    <col min="13850" max="14088" width="9.140625" style="1"/>
    <col min="14089" max="14089" width="31.85546875" style="1" customWidth="1"/>
    <col min="14090" max="14095" width="11.7109375" style="1" bestFit="1" customWidth="1"/>
    <col min="14096" max="14096" width="12.85546875" style="1" customWidth="1"/>
    <col min="14097" max="14097" width="13.85546875" style="1" customWidth="1"/>
    <col min="14098" max="14099" width="8.28515625" style="1" bestFit="1" customWidth="1"/>
    <col min="14100" max="14101" width="8" style="1" customWidth="1"/>
    <col min="14102" max="14102" width="8.140625" style="1" customWidth="1"/>
    <col min="14103" max="14103" width="8.28515625" style="1" customWidth="1"/>
    <col min="14104" max="14104" width="8.140625" style="1" customWidth="1"/>
    <col min="14105" max="14105" width="8" style="1" customWidth="1"/>
    <col min="14106" max="14344" width="9.140625" style="1"/>
    <col min="14345" max="14345" width="31.85546875" style="1" customWidth="1"/>
    <col min="14346" max="14351" width="11.7109375" style="1" bestFit="1" customWidth="1"/>
    <col min="14352" max="14352" width="12.85546875" style="1" customWidth="1"/>
    <col min="14353" max="14353" width="13.85546875" style="1" customWidth="1"/>
    <col min="14354" max="14355" width="8.28515625" style="1" bestFit="1" customWidth="1"/>
    <col min="14356" max="14357" width="8" style="1" customWidth="1"/>
    <col min="14358" max="14358" width="8.140625" style="1" customWidth="1"/>
    <col min="14359" max="14359" width="8.28515625" style="1" customWidth="1"/>
    <col min="14360" max="14360" width="8.140625" style="1" customWidth="1"/>
    <col min="14361" max="14361" width="8" style="1" customWidth="1"/>
    <col min="14362" max="14600" width="9.140625" style="1"/>
    <col min="14601" max="14601" width="31.85546875" style="1" customWidth="1"/>
    <col min="14602" max="14607" width="11.7109375" style="1" bestFit="1" customWidth="1"/>
    <col min="14608" max="14608" width="12.85546875" style="1" customWidth="1"/>
    <col min="14609" max="14609" width="13.85546875" style="1" customWidth="1"/>
    <col min="14610" max="14611" width="8.28515625" style="1" bestFit="1" customWidth="1"/>
    <col min="14612" max="14613" width="8" style="1" customWidth="1"/>
    <col min="14614" max="14614" width="8.140625" style="1" customWidth="1"/>
    <col min="14615" max="14615" width="8.28515625" style="1" customWidth="1"/>
    <col min="14616" max="14616" width="8.140625" style="1" customWidth="1"/>
    <col min="14617" max="14617" width="8" style="1" customWidth="1"/>
    <col min="14618" max="14856" width="9.140625" style="1"/>
    <col min="14857" max="14857" width="31.85546875" style="1" customWidth="1"/>
    <col min="14858" max="14863" width="11.7109375" style="1" bestFit="1" customWidth="1"/>
    <col min="14864" max="14864" width="12.85546875" style="1" customWidth="1"/>
    <col min="14865" max="14865" width="13.85546875" style="1" customWidth="1"/>
    <col min="14866" max="14867" width="8.28515625" style="1" bestFit="1" customWidth="1"/>
    <col min="14868" max="14869" width="8" style="1" customWidth="1"/>
    <col min="14870" max="14870" width="8.140625" style="1" customWidth="1"/>
    <col min="14871" max="14871" width="8.28515625" style="1" customWidth="1"/>
    <col min="14872" max="14872" width="8.140625" style="1" customWidth="1"/>
    <col min="14873" max="14873" width="8" style="1" customWidth="1"/>
    <col min="14874" max="15112" width="9.140625" style="1"/>
    <col min="15113" max="15113" width="31.85546875" style="1" customWidth="1"/>
    <col min="15114" max="15119" width="11.7109375" style="1" bestFit="1" customWidth="1"/>
    <col min="15120" max="15120" width="12.85546875" style="1" customWidth="1"/>
    <col min="15121" max="15121" width="13.85546875" style="1" customWidth="1"/>
    <col min="15122" max="15123" width="8.28515625" style="1" bestFit="1" customWidth="1"/>
    <col min="15124" max="15125" width="8" style="1" customWidth="1"/>
    <col min="15126" max="15126" width="8.140625" style="1" customWidth="1"/>
    <col min="15127" max="15127" width="8.28515625" style="1" customWidth="1"/>
    <col min="15128" max="15128" width="8.140625" style="1" customWidth="1"/>
    <col min="15129" max="15129" width="8" style="1" customWidth="1"/>
    <col min="15130" max="15368" width="9.140625" style="1"/>
    <col min="15369" max="15369" width="31.85546875" style="1" customWidth="1"/>
    <col min="15370" max="15375" width="11.7109375" style="1" bestFit="1" customWidth="1"/>
    <col min="15376" max="15376" width="12.85546875" style="1" customWidth="1"/>
    <col min="15377" max="15377" width="13.85546875" style="1" customWidth="1"/>
    <col min="15378" max="15379" width="8.28515625" style="1" bestFit="1" customWidth="1"/>
    <col min="15380" max="15381" width="8" style="1" customWidth="1"/>
    <col min="15382" max="15382" width="8.140625" style="1" customWidth="1"/>
    <col min="15383" max="15383" width="8.28515625" style="1" customWidth="1"/>
    <col min="15384" max="15384" width="8.140625" style="1" customWidth="1"/>
    <col min="15385" max="15385" width="8" style="1" customWidth="1"/>
    <col min="15386" max="15624" width="9.140625" style="1"/>
    <col min="15625" max="15625" width="31.85546875" style="1" customWidth="1"/>
    <col min="15626" max="15631" width="11.7109375" style="1" bestFit="1" customWidth="1"/>
    <col min="15632" max="15632" width="12.85546875" style="1" customWidth="1"/>
    <col min="15633" max="15633" width="13.85546875" style="1" customWidth="1"/>
    <col min="15634" max="15635" width="8.28515625" style="1" bestFit="1" customWidth="1"/>
    <col min="15636" max="15637" width="8" style="1" customWidth="1"/>
    <col min="15638" max="15638" width="8.140625" style="1" customWidth="1"/>
    <col min="15639" max="15639" width="8.28515625" style="1" customWidth="1"/>
    <col min="15640" max="15640" width="8.140625" style="1" customWidth="1"/>
    <col min="15641" max="15641" width="8" style="1" customWidth="1"/>
    <col min="15642" max="15880" width="9.140625" style="1"/>
    <col min="15881" max="15881" width="31.85546875" style="1" customWidth="1"/>
    <col min="15882" max="15887" width="11.7109375" style="1" bestFit="1" customWidth="1"/>
    <col min="15888" max="15888" width="12.85546875" style="1" customWidth="1"/>
    <col min="15889" max="15889" width="13.85546875" style="1" customWidth="1"/>
    <col min="15890" max="15891" width="8.28515625" style="1" bestFit="1" customWidth="1"/>
    <col min="15892" max="15893" width="8" style="1" customWidth="1"/>
    <col min="15894" max="15894" width="8.140625" style="1" customWidth="1"/>
    <col min="15895" max="15895" width="8.28515625" style="1" customWidth="1"/>
    <col min="15896" max="15896" width="8.140625" style="1" customWidth="1"/>
    <col min="15897" max="15897" width="8" style="1" customWidth="1"/>
    <col min="15898" max="16136" width="9.140625" style="1"/>
    <col min="16137" max="16137" width="31.85546875" style="1" customWidth="1"/>
    <col min="16138" max="16143" width="11.7109375" style="1" bestFit="1" customWidth="1"/>
    <col min="16144" max="16144" width="12.85546875" style="1" customWidth="1"/>
    <col min="16145" max="16145" width="13.85546875" style="1" customWidth="1"/>
    <col min="16146" max="16147" width="8.28515625" style="1" bestFit="1" customWidth="1"/>
    <col min="16148" max="16149" width="8" style="1" customWidth="1"/>
    <col min="16150" max="16150" width="8.140625" style="1" customWidth="1"/>
    <col min="16151" max="16151" width="8.28515625" style="1" customWidth="1"/>
    <col min="16152" max="16152" width="8.140625" style="1" customWidth="1"/>
    <col min="16153" max="16153" width="8" style="1" customWidth="1"/>
    <col min="16154" max="16384" width="9.140625" style="1"/>
  </cols>
  <sheetData>
    <row r="1" spans="1:25" ht="26.25" customHeight="1" x14ac:dyDescent="0.25">
      <c r="A1" s="66" t="s">
        <v>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5" ht="47.25" customHeight="1" x14ac:dyDescent="0.25">
      <c r="A2" s="67" t="s">
        <v>0</v>
      </c>
      <c r="B2" s="67"/>
      <c r="C2" s="67"/>
      <c r="H2" s="48"/>
      <c r="I2" s="48"/>
      <c r="J2" s="48"/>
      <c r="K2" s="48"/>
      <c r="L2" s="48"/>
      <c r="M2" s="48"/>
    </row>
    <row r="3" spans="1:25" ht="39" customHeight="1" x14ac:dyDescent="0.25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26</v>
      </c>
      <c r="I3" s="5" t="s">
        <v>27</v>
      </c>
      <c r="J3" s="5" t="s">
        <v>30</v>
      </c>
      <c r="K3" s="5" t="s">
        <v>39</v>
      </c>
      <c r="L3" s="5" t="s">
        <v>41</v>
      </c>
      <c r="M3" s="5" t="s">
        <v>45</v>
      </c>
      <c r="N3" s="56"/>
      <c r="O3" s="60" t="s">
        <v>8</v>
      </c>
      <c r="P3" s="61" t="s">
        <v>9</v>
      </c>
      <c r="Q3" s="61" t="s">
        <v>10</v>
      </c>
      <c r="R3" s="61" t="s">
        <v>11</v>
      </c>
      <c r="S3" s="61" t="s">
        <v>12</v>
      </c>
      <c r="T3" s="61" t="s">
        <v>28</v>
      </c>
      <c r="U3" s="61" t="s">
        <v>29</v>
      </c>
      <c r="V3" s="61" t="s">
        <v>38</v>
      </c>
      <c r="W3" s="61" t="s">
        <v>40</v>
      </c>
      <c r="X3" s="61" t="s">
        <v>46</v>
      </c>
      <c r="Y3" s="61" t="s">
        <v>47</v>
      </c>
    </row>
    <row r="4" spans="1:25" ht="17.25" customHeight="1" x14ac:dyDescent="0.25">
      <c r="A4" s="7" t="s">
        <v>13</v>
      </c>
      <c r="B4" s="8">
        <v>174047955.40000001</v>
      </c>
      <c r="C4" s="9">
        <v>178308196.56</v>
      </c>
      <c r="D4" s="10">
        <v>163953074.69</v>
      </c>
      <c r="E4" s="10">
        <v>160208615.12</v>
      </c>
      <c r="F4" s="11">
        <v>157902565.15000001</v>
      </c>
      <c r="G4" s="10">
        <v>156988375.02000001</v>
      </c>
      <c r="H4" s="10">
        <v>165943794.94</v>
      </c>
      <c r="I4" s="10">
        <v>170276074.91</v>
      </c>
      <c r="J4" s="10">
        <v>178870369.21000001</v>
      </c>
      <c r="K4" s="10">
        <v>192936021.38999999</v>
      </c>
      <c r="L4" s="10">
        <v>206263159.24000001</v>
      </c>
      <c r="M4" s="10">
        <v>219007369.69</v>
      </c>
      <c r="N4" s="49"/>
      <c r="O4" s="12">
        <f t="shared" ref="O4:O23" si="0">+C4/B4*100</f>
        <v>102.44773984860036</v>
      </c>
      <c r="P4" s="13">
        <f t="shared" ref="P4:P23" si="1">+D4/C4*100</f>
        <v>91.949264169036908</v>
      </c>
      <c r="Q4" s="13">
        <f t="shared" ref="Q4:Q23" si="2">+E4/D4*100</f>
        <v>97.716139464246126</v>
      </c>
      <c r="R4" s="14">
        <f t="shared" ref="R4:R23" si="3">+F4/E4*100</f>
        <v>98.56059552835363</v>
      </c>
      <c r="S4" s="14">
        <f t="shared" ref="S4:S23" si="4">+G4/F4*100</f>
        <v>99.421041622008133</v>
      </c>
      <c r="T4" s="14">
        <f>H4/G4*100</f>
        <v>105.70451150848533</v>
      </c>
      <c r="U4" s="14">
        <f>I4/H4*100</f>
        <v>102.61069115092036</v>
      </c>
      <c r="V4" s="14">
        <f>J4/I4*100</f>
        <v>105.0472706189302</v>
      </c>
      <c r="W4" s="14">
        <f>K4/J4*100</f>
        <v>107.86360102129964</v>
      </c>
      <c r="X4" s="14">
        <f>L4/K4*100</f>
        <v>106.90754259053608</v>
      </c>
      <c r="Y4" s="14">
        <f>M4/L4*100</f>
        <v>106.17861691683453</v>
      </c>
    </row>
    <row r="5" spans="1:25" ht="15.75" customHeight="1" x14ac:dyDescent="0.25">
      <c r="A5" s="15" t="s">
        <v>14</v>
      </c>
      <c r="B5" s="11">
        <v>54151779.810000002</v>
      </c>
      <c r="C5" s="9">
        <v>56438714.140000001</v>
      </c>
      <c r="D5" s="10">
        <v>52755631.789999999</v>
      </c>
      <c r="E5" s="10">
        <v>51784421.100000001</v>
      </c>
      <c r="F5" s="11">
        <v>51215985.409999996</v>
      </c>
      <c r="G5" s="10">
        <v>51073478.700000003</v>
      </c>
      <c r="H5" s="10">
        <v>53986903.350000001</v>
      </c>
      <c r="I5" s="10">
        <v>55090748.939999998</v>
      </c>
      <c r="J5" s="10">
        <v>57728660.399999999</v>
      </c>
      <c r="K5" s="10">
        <v>61685487.759999998</v>
      </c>
      <c r="L5" s="10">
        <v>65456388.120000005</v>
      </c>
      <c r="M5" s="10">
        <v>69230060.629999995</v>
      </c>
      <c r="N5" s="49"/>
      <c r="O5" s="12">
        <f t="shared" si="0"/>
        <v>104.22319328750424</v>
      </c>
      <c r="P5" s="13">
        <f t="shared" si="1"/>
        <v>93.474191596810883</v>
      </c>
      <c r="Q5" s="13">
        <f t="shared" si="2"/>
        <v>98.159038841832057</v>
      </c>
      <c r="R5" s="14">
        <f t="shared" si="3"/>
        <v>98.902303669857943</v>
      </c>
      <c r="S5" s="14">
        <f t="shared" si="4"/>
        <v>99.721753454787248</v>
      </c>
      <c r="T5" s="14">
        <f t="shared" ref="T5:T23" si="5">H5/G5*100</f>
        <v>105.70437871896907</v>
      </c>
      <c r="U5" s="14">
        <f t="shared" ref="U5:U23" si="6">I5/H5*100</f>
        <v>102.04465439116539</v>
      </c>
      <c r="V5" s="14">
        <f t="shared" ref="V5:Y23" si="7">J5/I5*100</f>
        <v>104.78830204844915</v>
      </c>
      <c r="W5" s="14">
        <f t="shared" si="7"/>
        <v>106.85418184413646</v>
      </c>
      <c r="X5" s="14">
        <f t="shared" si="7"/>
        <v>106.11310779396194</v>
      </c>
      <c r="Y5" s="14">
        <f>M5/L5*100</f>
        <v>105.76517070126414</v>
      </c>
    </row>
    <row r="6" spans="1:25" ht="15.75" customHeight="1" x14ac:dyDescent="0.25">
      <c r="A6" s="16" t="s">
        <v>15</v>
      </c>
      <c r="B6" s="17">
        <f>12795455.15-530021.63</f>
        <v>12265433.52</v>
      </c>
      <c r="C6" s="18">
        <v>13501865.289999999</v>
      </c>
      <c r="D6" s="19">
        <v>12757187.4</v>
      </c>
      <c r="E6" s="19">
        <v>13124419.390000001</v>
      </c>
      <c r="F6" s="17">
        <v>12935505.91</v>
      </c>
      <c r="G6" s="19">
        <v>12860614.710000001</v>
      </c>
      <c r="H6" s="19">
        <v>14687477.35</v>
      </c>
      <c r="I6" s="19">
        <v>15016514.710000001</v>
      </c>
      <c r="J6" s="19">
        <v>15762227.380000001</v>
      </c>
      <c r="K6" s="19">
        <v>16829458.57</v>
      </c>
      <c r="L6" s="19">
        <v>17873004.029999997</v>
      </c>
      <c r="M6" s="19">
        <v>19348281.579999998</v>
      </c>
      <c r="N6" s="50"/>
      <c r="O6" s="12">
        <f t="shared" si="0"/>
        <v>110.08062020787015</v>
      </c>
      <c r="P6" s="13">
        <f t="shared" si="1"/>
        <v>94.484629538175469</v>
      </c>
      <c r="Q6" s="13">
        <f t="shared" si="2"/>
        <v>102.8786281684629</v>
      </c>
      <c r="R6" s="14">
        <f t="shared" si="3"/>
        <v>98.560595525132783</v>
      </c>
      <c r="S6" s="14">
        <f t="shared" si="4"/>
        <v>99.421041584913169</v>
      </c>
      <c r="T6" s="14">
        <f t="shared" si="5"/>
        <v>114.20509579981032</v>
      </c>
      <c r="U6" s="14">
        <f t="shared" si="6"/>
        <v>102.24025782072101</v>
      </c>
      <c r="V6" s="14">
        <f t="shared" si="7"/>
        <v>104.96595038463489</v>
      </c>
      <c r="W6" s="14">
        <f t="shared" si="7"/>
        <v>106.77081458267861</v>
      </c>
      <c r="X6" s="14">
        <f t="shared" si="7"/>
        <v>106.20070726375126</v>
      </c>
      <c r="Y6" s="14">
        <f t="shared" si="7"/>
        <v>108.25422266745832</v>
      </c>
    </row>
    <row r="7" spans="1:25" ht="26.25" customHeight="1" thickBot="1" x14ac:dyDescent="0.3">
      <c r="A7" s="20" t="s">
        <v>16</v>
      </c>
      <c r="B7" s="21">
        <v>542045.88</v>
      </c>
      <c r="C7" s="22">
        <v>546924.29</v>
      </c>
      <c r="D7" s="23">
        <v>492545.17</v>
      </c>
      <c r="E7" s="23">
        <v>469950.58</v>
      </c>
      <c r="F7" s="21">
        <v>463186.09</v>
      </c>
      <c r="G7" s="23">
        <v>460504.44</v>
      </c>
      <c r="H7" s="23">
        <v>437479.22</v>
      </c>
      <c r="I7" s="23">
        <v>466980.46</v>
      </c>
      <c r="J7" s="23">
        <v>498991.17</v>
      </c>
      <c r="K7" s="23">
        <v>558642.43999999994</v>
      </c>
      <c r="L7" s="23">
        <v>622063.66</v>
      </c>
      <c r="M7" s="23">
        <v>693400.57</v>
      </c>
      <c r="N7" s="51"/>
      <c r="O7" s="24">
        <f t="shared" si="0"/>
        <v>100.89999946130021</v>
      </c>
      <c r="P7" s="25">
        <f t="shared" si="1"/>
        <v>90.057285625401633</v>
      </c>
      <c r="Q7" s="25">
        <f t="shared" si="2"/>
        <v>95.41268671866176</v>
      </c>
      <c r="R7" s="26">
        <f t="shared" si="3"/>
        <v>98.560595456654184</v>
      </c>
      <c r="S7" s="26">
        <f t="shared" si="4"/>
        <v>99.421042631051364</v>
      </c>
      <c r="T7" s="26">
        <f t="shared" si="5"/>
        <v>95.000000434306344</v>
      </c>
      <c r="U7" s="26">
        <f t="shared" si="6"/>
        <v>106.74346086655271</v>
      </c>
      <c r="V7" s="26">
        <f t="shared" si="7"/>
        <v>106.85482857248458</v>
      </c>
      <c r="W7" s="26">
        <f t="shared" si="7"/>
        <v>111.95437386196632</v>
      </c>
      <c r="X7" s="26">
        <f t="shared" si="7"/>
        <v>111.35273933000866</v>
      </c>
      <c r="Y7" s="26">
        <f t="shared" si="7"/>
        <v>111.46778289540333</v>
      </c>
    </row>
    <row r="8" spans="1:25" s="32" customFormat="1" ht="24.75" customHeight="1" thickTop="1" x14ac:dyDescent="0.25">
      <c r="A8" s="27" t="s">
        <v>17</v>
      </c>
      <c r="B8" s="28">
        <f>SUM(B4:B7)</f>
        <v>241007214.61000001</v>
      </c>
      <c r="C8" s="29">
        <f t="shared" ref="C8:G8" si="8">SUM(C4:C7)</f>
        <v>248795700.27999997</v>
      </c>
      <c r="D8" s="30">
        <f t="shared" si="8"/>
        <v>229958439.04999998</v>
      </c>
      <c r="E8" s="30">
        <f t="shared" si="8"/>
        <v>225587406.19000003</v>
      </c>
      <c r="F8" s="28">
        <f t="shared" si="8"/>
        <v>222517242.56</v>
      </c>
      <c r="G8" s="30">
        <f t="shared" si="8"/>
        <v>221382972.87000003</v>
      </c>
      <c r="H8" s="30">
        <f t="shared" ref="H8:I8" si="9">SUM(H4:H7)</f>
        <v>235055654.85999998</v>
      </c>
      <c r="I8" s="30">
        <f t="shared" si="9"/>
        <v>240850319.02000001</v>
      </c>
      <c r="J8" s="30">
        <f t="shared" ref="J8:L8" si="10">SUM(J4:J7)</f>
        <v>252860248.16</v>
      </c>
      <c r="K8" s="30">
        <f t="shared" si="10"/>
        <v>272009610.15999997</v>
      </c>
      <c r="L8" s="30">
        <f t="shared" si="10"/>
        <v>290214615.05000001</v>
      </c>
      <c r="M8" s="30">
        <f t="shared" ref="M8" si="11">SUM(M4:M7)</f>
        <v>308279112.46999997</v>
      </c>
      <c r="N8" s="52"/>
      <c r="O8" s="29">
        <f t="shared" si="0"/>
        <v>103.23164004969865</v>
      </c>
      <c r="P8" s="31">
        <f t="shared" si="1"/>
        <v>92.428622677642693</v>
      </c>
      <c r="Q8" s="31">
        <f t="shared" si="2"/>
        <v>98.099207457635615</v>
      </c>
      <c r="R8" s="30">
        <f t="shared" si="3"/>
        <v>98.639035892183543</v>
      </c>
      <c r="S8" s="30">
        <f t="shared" si="4"/>
        <v>99.490255372145313</v>
      </c>
      <c r="T8" s="30">
        <f t="shared" si="5"/>
        <v>106.17603143220448</v>
      </c>
      <c r="U8" s="30">
        <f t="shared" si="6"/>
        <v>102.4652306975773</v>
      </c>
      <c r="V8" s="30">
        <f t="shared" si="7"/>
        <v>104.9864700984692</v>
      </c>
      <c r="W8" s="30">
        <f t="shared" si="7"/>
        <v>107.57310100711561</v>
      </c>
      <c r="X8" s="30">
        <f t="shared" si="7"/>
        <v>106.69278003791543</v>
      </c>
      <c r="Y8" s="30">
        <f t="shared" si="7"/>
        <v>106.22453056572898</v>
      </c>
    </row>
    <row r="9" spans="1:25" x14ac:dyDescent="0.25">
      <c r="A9" s="33" t="s">
        <v>18</v>
      </c>
      <c r="B9" s="34">
        <v>2227141.25</v>
      </c>
      <c r="C9" s="35">
        <v>2223820.62</v>
      </c>
      <c r="D9" s="36">
        <v>2055446.77</v>
      </c>
      <c r="E9" s="36">
        <v>1961156.98</v>
      </c>
      <c r="F9" s="34">
        <v>1932928</v>
      </c>
      <c r="G9" s="36">
        <v>1921737.15</v>
      </c>
      <c r="H9" s="36">
        <v>1825650.29</v>
      </c>
      <c r="I9" s="36">
        <v>2003683.55</v>
      </c>
      <c r="J9" s="36">
        <v>2155021.21</v>
      </c>
      <c r="K9" s="36">
        <v>2446806.64</v>
      </c>
      <c r="L9" s="36">
        <v>2786451.4</v>
      </c>
      <c r="M9" s="36">
        <v>3231935.64</v>
      </c>
      <c r="N9" s="53"/>
      <c r="O9" s="12">
        <f t="shared" ref="O9:O21" si="12">+C9/B9*100</f>
        <v>99.850901688431307</v>
      </c>
      <c r="P9" s="13">
        <f t="shared" si="1"/>
        <v>92.428622682705409</v>
      </c>
      <c r="Q9" s="13">
        <f t="shared" si="2"/>
        <v>95.412686362099279</v>
      </c>
      <c r="R9" s="14">
        <f t="shared" si="3"/>
        <v>98.560595592913742</v>
      </c>
      <c r="S9" s="14">
        <f t="shared" si="4"/>
        <v>99.421041549400698</v>
      </c>
      <c r="T9" s="14">
        <f t="shared" ref="T9:T21" si="13">H9/G9*100</f>
        <v>94.999999869909374</v>
      </c>
      <c r="U9" s="14">
        <f t="shared" si="6"/>
        <v>109.75177233970696</v>
      </c>
      <c r="V9" s="14">
        <f t="shared" si="7"/>
        <v>107.55297212476491</v>
      </c>
      <c r="W9" s="14">
        <f t="shared" si="7"/>
        <v>113.53979388444164</v>
      </c>
      <c r="X9" s="14">
        <f t="shared" si="7"/>
        <v>113.88114428200178</v>
      </c>
      <c r="Y9" s="14">
        <f t="shared" si="7"/>
        <v>115.98751157116898</v>
      </c>
    </row>
    <row r="10" spans="1:25" ht="22.5" customHeight="1" x14ac:dyDescent="0.25">
      <c r="A10" s="37" t="s">
        <v>49</v>
      </c>
      <c r="B10" s="38">
        <v>724939.36</v>
      </c>
      <c r="C10" s="12">
        <v>832962.17</v>
      </c>
      <c r="D10" s="14">
        <v>769895.46</v>
      </c>
      <c r="E10" s="14">
        <v>734577.94</v>
      </c>
      <c r="F10" s="38">
        <v>724004.39</v>
      </c>
      <c r="G10" s="14">
        <v>719812.7</v>
      </c>
      <c r="H10" s="14">
        <v>822062.78</v>
      </c>
      <c r="I10" s="14">
        <v>840448.33</v>
      </c>
      <c r="J10" s="14">
        <v>881431.96</v>
      </c>
      <c r="K10" s="14">
        <v>924186.67</v>
      </c>
      <c r="L10" s="14">
        <v>973646.68</v>
      </c>
      <c r="M10" s="14">
        <v>1015641.25</v>
      </c>
      <c r="N10" s="54"/>
      <c r="O10" s="12">
        <f t="shared" si="12"/>
        <v>114.90094426656596</v>
      </c>
      <c r="P10" s="13">
        <f t="shared" si="1"/>
        <v>92.428622538764273</v>
      </c>
      <c r="Q10" s="13">
        <f t="shared" si="2"/>
        <v>95.412686288603382</v>
      </c>
      <c r="R10" s="14">
        <f t="shared" si="3"/>
        <v>98.560595217438745</v>
      </c>
      <c r="S10" s="14">
        <f t="shared" si="4"/>
        <v>99.421040803357556</v>
      </c>
      <c r="T10" s="14">
        <f t="shared" si="13"/>
        <v>114.20509529770733</v>
      </c>
      <c r="U10" s="14">
        <f t="shared" si="6"/>
        <v>102.23651410175751</v>
      </c>
      <c r="V10" s="14">
        <f t="shared" si="7"/>
        <v>104.87640090854842</v>
      </c>
      <c r="W10" s="14">
        <f t="shared" si="7"/>
        <v>104.85059674940764</v>
      </c>
      <c r="X10" s="14">
        <f t="shared" si="7"/>
        <v>105.3517337574237</v>
      </c>
      <c r="Y10" s="14">
        <f t="shared" si="7"/>
        <v>104.31312208654579</v>
      </c>
    </row>
    <row r="11" spans="1:25" ht="17.25" customHeight="1" x14ac:dyDescent="0.25">
      <c r="A11" s="37" t="s">
        <v>32</v>
      </c>
      <c r="B11" s="38">
        <v>352651.74</v>
      </c>
      <c r="C11" s="12">
        <v>355600.29</v>
      </c>
      <c r="D11" s="14">
        <v>328676.45</v>
      </c>
      <c r="E11" s="14">
        <v>313599.03000000003</v>
      </c>
      <c r="F11" s="38">
        <v>309085.07</v>
      </c>
      <c r="G11" s="14">
        <v>307295.59000000003</v>
      </c>
      <c r="H11" s="14">
        <v>335199.14</v>
      </c>
      <c r="I11" s="14">
        <v>348932.21</v>
      </c>
      <c r="J11" s="14">
        <v>372780.07</v>
      </c>
      <c r="K11" s="14">
        <v>380754.33</v>
      </c>
      <c r="L11" s="14">
        <v>404298.43</v>
      </c>
      <c r="M11" s="14">
        <v>447848.44</v>
      </c>
      <c r="N11" s="54"/>
      <c r="O11" s="12">
        <f t="shared" si="12"/>
        <v>100.83610816722471</v>
      </c>
      <c r="P11" s="13">
        <f t="shared" si="1"/>
        <v>92.428622597580002</v>
      </c>
      <c r="Q11" s="13">
        <f t="shared" si="2"/>
        <v>95.412686245089972</v>
      </c>
      <c r="R11" s="14">
        <f t="shared" si="3"/>
        <v>98.560595037554805</v>
      </c>
      <c r="S11" s="14">
        <f t="shared" si="4"/>
        <v>99.42103965099318</v>
      </c>
      <c r="T11" s="14">
        <f t="shared" si="13"/>
        <v>109.08036135500676</v>
      </c>
      <c r="U11" s="14">
        <f t="shared" si="6"/>
        <v>104.0969884349942</v>
      </c>
      <c r="V11" s="14">
        <f t="shared" si="7"/>
        <v>106.83452525062103</v>
      </c>
      <c r="W11" s="14">
        <f t="shared" si="7"/>
        <v>102.13913259901474</v>
      </c>
      <c r="X11" s="14">
        <f t="shared" si="7"/>
        <v>106.18354097246905</v>
      </c>
      <c r="Y11" s="14">
        <f t="shared" si="7"/>
        <v>110.7717484829214</v>
      </c>
    </row>
    <row r="12" spans="1:25" ht="22.5" customHeight="1" x14ac:dyDescent="0.25">
      <c r="A12" s="37" t="s">
        <v>19</v>
      </c>
      <c r="B12" s="38">
        <v>519209.11</v>
      </c>
      <c r="C12" s="12">
        <v>518434.98</v>
      </c>
      <c r="D12" s="14">
        <v>479182.31</v>
      </c>
      <c r="E12" s="14">
        <v>457200.72</v>
      </c>
      <c r="F12" s="38">
        <v>450619.75</v>
      </c>
      <c r="G12" s="14">
        <v>448010.85</v>
      </c>
      <c r="H12" s="14">
        <v>425610.31</v>
      </c>
      <c r="I12" s="14">
        <v>441288.51</v>
      </c>
      <c r="J12" s="14">
        <v>465693.63</v>
      </c>
      <c r="K12" s="14">
        <v>469396.19</v>
      </c>
      <c r="L12" s="14">
        <v>501130.62</v>
      </c>
      <c r="M12" s="14">
        <v>528748.68999999994</v>
      </c>
      <c r="N12" s="54"/>
      <c r="O12" s="12">
        <f t="shared" si="12"/>
        <v>99.850902076814492</v>
      </c>
      <c r="P12" s="13">
        <f t="shared" si="1"/>
        <v>92.428622389638917</v>
      </c>
      <c r="Q12" s="13">
        <f t="shared" si="2"/>
        <v>95.412687500922132</v>
      </c>
      <c r="R12" s="14">
        <f t="shared" si="3"/>
        <v>98.560595005187224</v>
      </c>
      <c r="S12" s="14">
        <f t="shared" si="4"/>
        <v>99.421041798545218</v>
      </c>
      <c r="T12" s="14">
        <f t="shared" si="13"/>
        <v>95.000000558022208</v>
      </c>
      <c r="U12" s="14">
        <f t="shared" si="6"/>
        <v>103.68369835777709</v>
      </c>
      <c r="V12" s="14">
        <f t="shared" si="7"/>
        <v>105.53042271596875</v>
      </c>
      <c r="W12" s="14">
        <f t="shared" si="7"/>
        <v>100.79506348411937</v>
      </c>
      <c r="X12" s="14">
        <f t="shared" si="7"/>
        <v>106.7606918581934</v>
      </c>
      <c r="Y12" s="14">
        <f t="shared" si="7"/>
        <v>105.51115196273577</v>
      </c>
    </row>
    <row r="13" spans="1:25" ht="22.5" customHeight="1" x14ac:dyDescent="0.25">
      <c r="A13" s="37" t="s">
        <v>35</v>
      </c>
      <c r="B13" s="38">
        <v>718305.62</v>
      </c>
      <c r="C13" s="12">
        <v>717234.64</v>
      </c>
      <c r="D13" s="14">
        <v>662930.1</v>
      </c>
      <c r="E13" s="14">
        <v>632519.42000000004</v>
      </c>
      <c r="F13" s="38">
        <v>623414.91</v>
      </c>
      <c r="G13" s="14">
        <v>619805.6</v>
      </c>
      <c r="H13" s="14">
        <v>707849.58000000007</v>
      </c>
      <c r="I13" s="14">
        <v>724087.26</v>
      </c>
      <c r="J13" s="14">
        <v>761513.22</v>
      </c>
      <c r="K13" s="14">
        <v>803569.74</v>
      </c>
      <c r="L13" s="14">
        <v>852886.91</v>
      </c>
      <c r="M13" s="14">
        <v>893416.49</v>
      </c>
      <c r="N13" s="54"/>
      <c r="O13" s="12">
        <f t="shared" si="12"/>
        <v>99.850901904401084</v>
      </c>
      <c r="P13" s="13">
        <f t="shared" si="1"/>
        <v>92.4286228004827</v>
      </c>
      <c r="Q13" s="13">
        <f t="shared" si="2"/>
        <v>95.41268679759753</v>
      </c>
      <c r="R13" s="14">
        <f t="shared" si="3"/>
        <v>98.560595973480147</v>
      </c>
      <c r="S13" s="14">
        <f t="shared" si="4"/>
        <v>99.421042079343266</v>
      </c>
      <c r="T13" s="14">
        <f t="shared" si="13"/>
        <v>114.20509592039829</v>
      </c>
      <c r="U13" s="14">
        <f t="shared" si="6"/>
        <v>102.29394499322864</v>
      </c>
      <c r="V13" s="14">
        <f t="shared" si="7"/>
        <v>105.16870853383058</v>
      </c>
      <c r="W13" s="14">
        <f t="shared" si="7"/>
        <v>105.52275638760416</v>
      </c>
      <c r="X13" s="14">
        <f t="shared" si="7"/>
        <v>106.13726071865275</v>
      </c>
      <c r="Y13" s="14">
        <f t="shared" si="7"/>
        <v>104.75204620035731</v>
      </c>
    </row>
    <row r="14" spans="1:25" ht="16.5" customHeight="1" x14ac:dyDescent="0.25">
      <c r="A14" s="37" t="s">
        <v>21</v>
      </c>
      <c r="B14" s="38">
        <v>458310.75</v>
      </c>
      <c r="C14" s="12">
        <v>457627.42</v>
      </c>
      <c r="D14" s="14">
        <v>422978.72</v>
      </c>
      <c r="E14" s="14">
        <v>403575.36</v>
      </c>
      <c r="F14" s="38">
        <v>397766.28</v>
      </c>
      <c r="G14" s="14">
        <v>395463.38</v>
      </c>
      <c r="H14" s="14">
        <v>375690.21</v>
      </c>
      <c r="I14" s="14">
        <v>381193.54</v>
      </c>
      <c r="J14" s="14">
        <v>397409.68</v>
      </c>
      <c r="K14" s="14">
        <v>414809.46</v>
      </c>
      <c r="L14" s="14">
        <v>437897.46</v>
      </c>
      <c r="M14" s="14">
        <v>485596.81</v>
      </c>
      <c r="N14" s="54"/>
      <c r="O14" s="12">
        <f t="shared" si="12"/>
        <v>99.850902471739971</v>
      </c>
      <c r="P14" s="13">
        <f t="shared" si="1"/>
        <v>92.428622393299761</v>
      </c>
      <c r="Q14" s="13">
        <f t="shared" si="2"/>
        <v>95.412686482194658</v>
      </c>
      <c r="R14" s="14">
        <f t="shared" si="3"/>
        <v>98.560595968990782</v>
      </c>
      <c r="S14" s="14">
        <f t="shared" si="4"/>
        <v>99.421041924418532</v>
      </c>
      <c r="T14" s="14">
        <f t="shared" si="13"/>
        <v>94.999999747132094</v>
      </c>
      <c r="U14" s="14">
        <f t="shared" si="6"/>
        <v>101.46485850669357</v>
      </c>
      <c r="V14" s="14">
        <f t="shared" si="7"/>
        <v>104.25404375950338</v>
      </c>
      <c r="W14" s="14">
        <f t="shared" si="7"/>
        <v>104.37829798207233</v>
      </c>
      <c r="X14" s="14">
        <f t="shared" si="7"/>
        <v>105.56592899303693</v>
      </c>
      <c r="Y14" s="14">
        <f t="shared" si="7"/>
        <v>110.89281266897505</v>
      </c>
    </row>
    <row r="15" spans="1:25" ht="22.5" customHeight="1" x14ac:dyDescent="0.25">
      <c r="A15" s="37" t="s">
        <v>20</v>
      </c>
      <c r="B15" s="38">
        <v>1051997.72</v>
      </c>
      <c r="C15" s="12">
        <v>1125118.04</v>
      </c>
      <c r="D15" s="14">
        <v>1039931.11</v>
      </c>
      <c r="E15" s="14">
        <v>992226.21</v>
      </c>
      <c r="F15" s="38">
        <v>977944.06</v>
      </c>
      <c r="G15" s="14">
        <v>972282.18</v>
      </c>
      <c r="H15" s="14">
        <v>923668.07</v>
      </c>
      <c r="I15" s="14">
        <v>940379.5</v>
      </c>
      <c r="J15" s="14">
        <v>984386.92</v>
      </c>
      <c r="K15" s="14">
        <v>1045208.16</v>
      </c>
      <c r="L15" s="14">
        <v>1104407.17</v>
      </c>
      <c r="M15" s="14">
        <v>1155518.8799999999</v>
      </c>
      <c r="N15" s="54"/>
      <c r="O15" s="12">
        <f t="shared" si="12"/>
        <v>106.95061582452861</v>
      </c>
      <c r="P15" s="13">
        <f t="shared" si="1"/>
        <v>92.428622866983801</v>
      </c>
      <c r="Q15" s="13">
        <f t="shared" si="2"/>
        <v>95.412686519206062</v>
      </c>
      <c r="R15" s="14">
        <f t="shared" si="3"/>
        <v>98.560595370686698</v>
      </c>
      <c r="S15" s="14">
        <f t="shared" si="4"/>
        <v>99.421042549202667</v>
      </c>
      <c r="T15" s="14">
        <f t="shared" si="13"/>
        <v>94.999999897149195</v>
      </c>
      <c r="U15" s="14">
        <f t="shared" si="6"/>
        <v>101.80924625877779</v>
      </c>
      <c r="V15" s="14">
        <f t="shared" si="7"/>
        <v>104.67975110048657</v>
      </c>
      <c r="W15" s="14">
        <f t="shared" si="7"/>
        <v>106.1785908329623</v>
      </c>
      <c r="X15" s="14">
        <f t="shared" si="7"/>
        <v>105.66384881648838</v>
      </c>
      <c r="Y15" s="14">
        <f t="shared" si="7"/>
        <v>104.62797701684605</v>
      </c>
    </row>
    <row r="16" spans="1:25" ht="15.75" customHeight="1" x14ac:dyDescent="0.25">
      <c r="A16" s="37" t="s">
        <v>36</v>
      </c>
      <c r="B16" s="38">
        <v>1229858.1100000001</v>
      </c>
      <c r="C16" s="12">
        <v>1228024.4099999999</v>
      </c>
      <c r="D16" s="14">
        <v>1135046.05</v>
      </c>
      <c r="E16" s="14">
        <v>1082977.93</v>
      </c>
      <c r="F16" s="38">
        <v>1067389.49</v>
      </c>
      <c r="G16" s="14">
        <v>1061209.75</v>
      </c>
      <c r="H16" s="14">
        <v>1008149.26</v>
      </c>
      <c r="I16" s="14">
        <v>1022405.44</v>
      </c>
      <c r="J16" s="14">
        <v>1068376.98</v>
      </c>
      <c r="K16" s="14">
        <v>1102424.6299999999</v>
      </c>
      <c r="L16" s="68">
        <v>2073243.91</v>
      </c>
      <c r="M16" s="68">
        <v>2152190.17</v>
      </c>
      <c r="N16" s="54"/>
      <c r="O16" s="12">
        <f t="shared" si="12"/>
        <v>99.850901499523374</v>
      </c>
      <c r="P16" s="13">
        <f t="shared" si="1"/>
        <v>92.428622815404793</v>
      </c>
      <c r="Q16" s="13">
        <f t="shared" si="2"/>
        <v>95.412686560162015</v>
      </c>
      <c r="R16" s="14">
        <f t="shared" si="3"/>
        <v>98.560594859029123</v>
      </c>
      <c r="S16" s="14">
        <f t="shared" si="4"/>
        <v>99.421041704279858</v>
      </c>
      <c r="T16" s="14">
        <f t="shared" si="13"/>
        <v>94.999999764419812</v>
      </c>
      <c r="U16" s="14">
        <f t="shared" si="6"/>
        <v>101.41409417887188</v>
      </c>
      <c r="V16" s="14">
        <f t="shared" si="7"/>
        <v>104.49640995650415</v>
      </c>
      <c r="W16" s="14">
        <f t="shared" si="7"/>
        <v>103.18685732071837</v>
      </c>
      <c r="X16" s="68">
        <f>L16/(K16+K17)*100</f>
        <v>104.82694233202305</v>
      </c>
      <c r="Y16" s="68">
        <f>M16/L16*100</f>
        <v>103.80786166158327</v>
      </c>
    </row>
    <row r="17" spans="1:25" ht="22.5" customHeight="1" x14ac:dyDescent="0.25">
      <c r="A17" s="37" t="s">
        <v>37</v>
      </c>
      <c r="B17" s="38">
        <v>949323.96</v>
      </c>
      <c r="C17" s="12">
        <v>963206.25</v>
      </c>
      <c r="D17" s="14">
        <v>890278.27</v>
      </c>
      <c r="E17" s="14">
        <v>849438.42</v>
      </c>
      <c r="F17" s="38">
        <v>837211.57</v>
      </c>
      <c r="G17" s="14">
        <v>832364.46</v>
      </c>
      <c r="H17" s="14">
        <v>790746.24</v>
      </c>
      <c r="I17" s="14">
        <v>798223.25</v>
      </c>
      <c r="J17" s="14">
        <v>832364.54</v>
      </c>
      <c r="K17" s="14">
        <v>875353.09</v>
      </c>
      <c r="L17" s="69"/>
      <c r="M17" s="69"/>
      <c r="N17" s="54"/>
      <c r="O17" s="12">
        <f t="shared" si="12"/>
        <v>101.46233431209299</v>
      </c>
      <c r="P17" s="13">
        <f t="shared" si="1"/>
        <v>92.428622634041261</v>
      </c>
      <c r="Q17" s="13">
        <f t="shared" si="2"/>
        <v>95.412687091643832</v>
      </c>
      <c r="R17" s="14">
        <f t="shared" si="3"/>
        <v>98.560596070048248</v>
      </c>
      <c r="S17" s="14">
        <f t="shared" si="4"/>
        <v>99.421041207063112</v>
      </c>
      <c r="T17" s="14">
        <f t="shared" si="13"/>
        <v>95.000000360419051</v>
      </c>
      <c r="U17" s="14">
        <f t="shared" si="6"/>
        <v>100.94556377530166</v>
      </c>
      <c r="V17" s="14">
        <f t="shared" si="7"/>
        <v>104.27716055627296</v>
      </c>
      <c r="W17" s="14">
        <f t="shared" si="7"/>
        <v>105.16463015111141</v>
      </c>
      <c r="X17" s="69"/>
      <c r="Y17" s="69" t="e">
        <f t="shared" si="7"/>
        <v>#DIV/0!</v>
      </c>
    </row>
    <row r="18" spans="1:25" ht="22.5" customHeight="1" x14ac:dyDescent="0.25">
      <c r="A18" s="37" t="s">
        <v>33</v>
      </c>
      <c r="B18" s="38">
        <v>723639.82</v>
      </c>
      <c r="C18" s="12">
        <v>722560.89</v>
      </c>
      <c r="D18" s="14">
        <v>667853.07999999996</v>
      </c>
      <c r="E18" s="14">
        <v>637216.56999999995</v>
      </c>
      <c r="F18" s="38">
        <v>628044.44999999995</v>
      </c>
      <c r="G18" s="14">
        <v>624408.34</v>
      </c>
      <c r="H18" s="14">
        <v>593187.92000000004</v>
      </c>
      <c r="I18" s="14">
        <v>597613.43999999994</v>
      </c>
      <c r="J18" s="14">
        <v>622612.69999999995</v>
      </c>
      <c r="K18" s="14">
        <v>619320.38</v>
      </c>
      <c r="L18" s="68">
        <v>1842178.1</v>
      </c>
      <c r="M18" s="68">
        <v>1944275.2</v>
      </c>
      <c r="N18" s="54"/>
      <c r="O18" s="12">
        <f t="shared" si="12"/>
        <v>99.850902345313173</v>
      </c>
      <c r="P18" s="13">
        <f t="shared" si="1"/>
        <v>92.428622866648652</v>
      </c>
      <c r="Q18" s="13">
        <f t="shared" si="2"/>
        <v>95.412687173652017</v>
      </c>
      <c r="R18" s="14">
        <f t="shared" si="3"/>
        <v>98.560596125113321</v>
      </c>
      <c r="S18" s="14">
        <f t="shared" si="4"/>
        <v>99.421042571111002</v>
      </c>
      <c r="T18" s="14">
        <f t="shared" si="13"/>
        <v>94.999999519545185</v>
      </c>
      <c r="U18" s="14">
        <f t="shared" si="6"/>
        <v>100.74605699994699</v>
      </c>
      <c r="V18" s="14">
        <f t="shared" si="7"/>
        <v>104.18318235948642</v>
      </c>
      <c r="W18" s="14">
        <f t="shared" si="7"/>
        <v>99.471208987545552</v>
      </c>
      <c r="X18" s="68">
        <f>L18/(K18+K19+K20)*100</f>
        <v>105.24678965909375</v>
      </c>
      <c r="Y18" s="71">
        <f>M18/L18*100</f>
        <v>105.54219486161516</v>
      </c>
    </row>
    <row r="19" spans="1:25" ht="22.5" customHeight="1" x14ac:dyDescent="0.25">
      <c r="A19" s="37" t="s">
        <v>31</v>
      </c>
      <c r="B19" s="38">
        <v>369886.46</v>
      </c>
      <c r="C19" s="12">
        <v>369334.97</v>
      </c>
      <c r="D19" s="14">
        <v>341371.23</v>
      </c>
      <c r="E19" s="14">
        <v>325711.46000000002</v>
      </c>
      <c r="F19" s="38">
        <v>321023.15000000002</v>
      </c>
      <c r="G19" s="14">
        <v>319164.56</v>
      </c>
      <c r="H19" s="14">
        <v>303206.33</v>
      </c>
      <c r="I19" s="14">
        <v>305338.38</v>
      </c>
      <c r="J19" s="14">
        <v>318049.40000000002</v>
      </c>
      <c r="K19" s="14">
        <v>318601.14</v>
      </c>
      <c r="L19" s="70"/>
      <c r="M19" s="70"/>
      <c r="N19" s="54"/>
      <c r="O19" s="12">
        <f t="shared" si="12"/>
        <v>99.850902895985953</v>
      </c>
      <c r="P19" s="13">
        <f t="shared" si="1"/>
        <v>92.428623804564197</v>
      </c>
      <c r="Q19" s="13">
        <f t="shared" si="2"/>
        <v>95.412686066133929</v>
      </c>
      <c r="R19" s="14">
        <f t="shared" si="3"/>
        <v>98.560594091469795</v>
      </c>
      <c r="S19" s="14">
        <f t="shared" si="4"/>
        <v>99.421041753530844</v>
      </c>
      <c r="T19" s="14">
        <f t="shared" si="13"/>
        <v>94.99999937336402</v>
      </c>
      <c r="U19" s="14">
        <f t="shared" si="6"/>
        <v>100.7031680374219</v>
      </c>
      <c r="V19" s="14">
        <f t="shared" si="7"/>
        <v>104.16292901010348</v>
      </c>
      <c r="W19" s="14">
        <f t="shared" si="7"/>
        <v>100.17347619583623</v>
      </c>
      <c r="X19" s="70"/>
      <c r="Y19" s="72" t="e">
        <f t="shared" si="7"/>
        <v>#DIV/0!</v>
      </c>
    </row>
    <row r="20" spans="1:25" ht="22.5" customHeight="1" x14ac:dyDescent="0.25">
      <c r="A20" s="37" t="s">
        <v>34</v>
      </c>
      <c r="B20" s="38">
        <v>620796.49</v>
      </c>
      <c r="C20" s="12">
        <v>715481.59999999998</v>
      </c>
      <c r="D20" s="14">
        <v>661309.79</v>
      </c>
      <c r="E20" s="14">
        <v>630973.43999999994</v>
      </c>
      <c r="F20" s="38">
        <v>621891.18000000005</v>
      </c>
      <c r="G20" s="14">
        <v>618290.68999999994</v>
      </c>
      <c r="H20" s="14">
        <v>706119.47</v>
      </c>
      <c r="I20" s="14">
        <v>719842.35</v>
      </c>
      <c r="J20" s="14">
        <v>755889.77</v>
      </c>
      <c r="K20" s="14">
        <v>812419.85</v>
      </c>
      <c r="L20" s="69"/>
      <c r="M20" s="69"/>
      <c r="N20" s="54"/>
      <c r="O20" s="12">
        <f t="shared" si="12"/>
        <v>115.25219802708612</v>
      </c>
      <c r="P20" s="13">
        <f t="shared" si="1"/>
        <v>92.428622902391908</v>
      </c>
      <c r="Q20" s="13">
        <f t="shared" si="2"/>
        <v>95.412686995001224</v>
      </c>
      <c r="R20" s="14">
        <f t="shared" si="3"/>
        <v>98.560595514131322</v>
      </c>
      <c r="S20" s="14">
        <f t="shared" si="4"/>
        <v>99.421041797055224</v>
      </c>
      <c r="T20" s="14">
        <f t="shared" si="13"/>
        <v>114.20509501768497</v>
      </c>
      <c r="U20" s="14">
        <f t="shared" si="6"/>
        <v>101.94342184049961</v>
      </c>
      <c r="V20" s="14">
        <f t="shared" si="7"/>
        <v>105.00768258494378</v>
      </c>
      <c r="W20" s="14">
        <f t="shared" si="7"/>
        <v>107.47861424292063</v>
      </c>
      <c r="X20" s="69"/>
      <c r="Y20" s="73" t="e">
        <f t="shared" si="7"/>
        <v>#DIV/0!</v>
      </c>
    </row>
    <row r="21" spans="1:25" ht="17.25" customHeight="1" thickBot="1" x14ac:dyDescent="0.3">
      <c r="A21" s="39" t="s">
        <v>22</v>
      </c>
      <c r="B21" s="40">
        <v>451746.61</v>
      </c>
      <c r="C21" s="24">
        <v>518562.97</v>
      </c>
      <c r="D21" s="26">
        <v>479300.61</v>
      </c>
      <c r="E21" s="26">
        <v>457313.59</v>
      </c>
      <c r="F21" s="40">
        <v>450731</v>
      </c>
      <c r="G21" s="26">
        <v>448121.46</v>
      </c>
      <c r="H21" s="26">
        <v>511777.54</v>
      </c>
      <c r="I21" s="26">
        <v>520431.2</v>
      </c>
      <c r="J21" s="26">
        <v>543116.75</v>
      </c>
      <c r="K21" s="26">
        <v>540433.88</v>
      </c>
      <c r="L21" s="26">
        <v>572138.27</v>
      </c>
      <c r="M21" s="26">
        <v>635238.96</v>
      </c>
      <c r="N21" s="59"/>
      <c r="O21" s="24">
        <f t="shared" si="12"/>
        <v>114.79067214250927</v>
      </c>
      <c r="P21" s="25">
        <f t="shared" si="1"/>
        <v>92.428622506539554</v>
      </c>
      <c r="Q21" s="25">
        <f t="shared" si="2"/>
        <v>95.412686831339528</v>
      </c>
      <c r="R21" s="26">
        <f t="shared" si="3"/>
        <v>98.56059602339829</v>
      </c>
      <c r="S21" s="26">
        <f t="shared" si="4"/>
        <v>99.421042706181737</v>
      </c>
      <c r="T21" s="26">
        <f t="shared" si="13"/>
        <v>114.2050951989668</v>
      </c>
      <c r="U21" s="26">
        <f t="shared" si="6"/>
        <v>101.69090265274245</v>
      </c>
      <c r="V21" s="26">
        <f t="shared" si="7"/>
        <v>104.35899115963838</v>
      </c>
      <c r="W21" s="26">
        <f t="shared" si="7"/>
        <v>99.50602333660305</v>
      </c>
      <c r="X21" s="26">
        <f t="shared" si="7"/>
        <v>105.86646973354077</v>
      </c>
      <c r="Y21" s="26">
        <f t="shared" si="7"/>
        <v>111.02892313076696</v>
      </c>
    </row>
    <row r="22" spans="1:25" ht="14.25" thickTop="1" thickBot="1" x14ac:dyDescent="0.3">
      <c r="A22" s="27" t="s">
        <v>25</v>
      </c>
      <c r="B22" s="57">
        <f>SUM(B9:B21)</f>
        <v>10397807</v>
      </c>
      <c r="C22" s="52">
        <f t="shared" ref="C22:G22" si="14">SUM(C9:C21)</f>
        <v>10747969.250000002</v>
      </c>
      <c r="D22" s="28">
        <f t="shared" si="14"/>
        <v>9934199.9499999993</v>
      </c>
      <c r="E22" s="28">
        <f t="shared" si="14"/>
        <v>9478487.0700000003</v>
      </c>
      <c r="F22" s="28">
        <f t="shared" si="14"/>
        <v>9342053.3000000026</v>
      </c>
      <c r="G22" s="58">
        <f t="shared" si="14"/>
        <v>9287966.709999999</v>
      </c>
      <c r="H22" s="58">
        <f t="shared" ref="H22:I22" si="15">SUM(H9:H21)</f>
        <v>9328917.1400000006</v>
      </c>
      <c r="I22" s="58">
        <f t="shared" si="15"/>
        <v>9643866.959999999</v>
      </c>
      <c r="J22" s="58">
        <f t="shared" ref="J22:K22" si="16">SUM(J9:J21)</f>
        <v>10158646.83</v>
      </c>
      <c r="K22" s="58">
        <f t="shared" si="16"/>
        <v>10753284.160000002</v>
      </c>
      <c r="L22" s="58">
        <f t="shared" ref="L22:M22" si="17">SUM(L9:L21)</f>
        <v>11548278.949999999</v>
      </c>
      <c r="M22" s="58">
        <f t="shared" si="17"/>
        <v>12490410.530000001</v>
      </c>
      <c r="N22" s="52"/>
      <c r="O22" s="29">
        <f t="shared" si="0"/>
        <v>103.36765483337015</v>
      </c>
      <c r="P22" s="31">
        <f t="shared" si="1"/>
        <v>92.42862273726729</v>
      </c>
      <c r="Q22" s="31">
        <f t="shared" si="2"/>
        <v>95.412686655255015</v>
      </c>
      <c r="R22" s="30">
        <f t="shared" si="3"/>
        <v>98.560595493854507</v>
      </c>
      <c r="S22" s="30">
        <f t="shared" si="4"/>
        <v>99.421041731799974</v>
      </c>
      <c r="T22" s="30">
        <f t="shared" si="5"/>
        <v>100.44089768276099</v>
      </c>
      <c r="U22" s="30">
        <f t="shared" si="6"/>
        <v>103.37605978564837</v>
      </c>
      <c r="V22" s="30">
        <f t="shared" si="7"/>
        <v>105.33789891684695</v>
      </c>
      <c r="W22" s="30">
        <f t="shared" si="7"/>
        <v>105.85350923160306</v>
      </c>
      <c r="X22" s="30">
        <f t="shared" si="7"/>
        <v>107.39304177376074</v>
      </c>
      <c r="Y22" s="30">
        <f>M22/L22*100</f>
        <v>108.15819901891098</v>
      </c>
    </row>
    <row r="23" spans="1:25" ht="21.75" customHeight="1" thickTop="1" thickBot="1" x14ac:dyDescent="0.3">
      <c r="A23" s="41" t="s">
        <v>23</v>
      </c>
      <c r="B23" s="42">
        <f t="shared" ref="B23:G23" si="18">SUM(B8:B21)</f>
        <v>251405021.6100001</v>
      </c>
      <c r="C23" s="43">
        <f t="shared" si="18"/>
        <v>259543669.52999988</v>
      </c>
      <c r="D23" s="44">
        <f t="shared" si="18"/>
        <v>239892639.00000003</v>
      </c>
      <c r="E23" s="44">
        <f t="shared" si="18"/>
        <v>235065893.26000002</v>
      </c>
      <c r="F23" s="45">
        <f t="shared" si="18"/>
        <v>231859295.85999998</v>
      </c>
      <c r="G23" s="44">
        <f t="shared" si="18"/>
        <v>230670939.58000004</v>
      </c>
      <c r="H23" s="44">
        <f t="shared" ref="H23:I23" si="19">SUM(H8:H21)</f>
        <v>244384571.99999997</v>
      </c>
      <c r="I23" s="44">
        <f t="shared" si="19"/>
        <v>250494185.97999999</v>
      </c>
      <c r="J23" s="44">
        <f t="shared" ref="J23:K23" si="20">SUM(J8:J21)</f>
        <v>263018894.98999998</v>
      </c>
      <c r="K23" s="44">
        <f t="shared" si="20"/>
        <v>282762894.31999993</v>
      </c>
      <c r="L23" s="44">
        <f t="shared" ref="L23:M23" si="21">SUM(L8:L21)</f>
        <v>301762894.00000006</v>
      </c>
      <c r="M23" s="44">
        <f t="shared" si="21"/>
        <v>320769522.99999994</v>
      </c>
      <c r="N23" s="55"/>
      <c r="O23" s="45">
        <f t="shared" si="0"/>
        <v>103.23726545630625</v>
      </c>
      <c r="P23" s="45">
        <f t="shared" si="1"/>
        <v>92.428622680111843</v>
      </c>
      <c r="Q23" s="45">
        <f t="shared" si="2"/>
        <v>97.987955878879632</v>
      </c>
      <c r="R23" s="45">
        <f t="shared" si="3"/>
        <v>98.635872965010151</v>
      </c>
      <c r="S23" s="45">
        <f t="shared" si="4"/>
        <v>99.487466622551338</v>
      </c>
      <c r="T23" s="45">
        <f t="shared" si="5"/>
        <v>105.94510623876998</v>
      </c>
      <c r="U23" s="44">
        <f t="shared" si="6"/>
        <v>102.49999986905884</v>
      </c>
      <c r="V23" s="44">
        <f t="shared" si="7"/>
        <v>104.99999988462805</v>
      </c>
      <c r="W23" s="44">
        <f t="shared" si="7"/>
        <v>107.50668476907357</v>
      </c>
      <c r="X23" s="44">
        <f t="shared" si="7"/>
        <v>106.71941052438727</v>
      </c>
      <c r="Y23" s="44">
        <f>M23/L23*100</f>
        <v>106.29853085913203</v>
      </c>
    </row>
    <row r="24" spans="1:25" ht="13.5" thickTop="1" x14ac:dyDescent="0.25">
      <c r="A24" s="46" t="s">
        <v>24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x14ac:dyDescent="0.2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x14ac:dyDescent="0.2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x14ac:dyDescent="0.2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x14ac:dyDescent="0.2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25" x14ac:dyDescent="0.25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25" x14ac:dyDescent="0.2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2:31" x14ac:dyDescent="0.25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X33" s="62"/>
      <c r="Y33" s="62"/>
      <c r="Z33" s="62"/>
      <c r="AA33" s="62"/>
      <c r="AB33" s="62"/>
      <c r="AC33" s="62"/>
      <c r="AD33" s="75"/>
      <c r="AE33" s="75"/>
    </row>
    <row r="34" spans="2:31" x14ac:dyDescent="0.25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X34" s="62"/>
      <c r="Y34" s="62"/>
      <c r="Z34" s="62"/>
      <c r="AA34" s="63" t="s">
        <v>39</v>
      </c>
      <c r="AB34" s="63" t="s">
        <v>41</v>
      </c>
      <c r="AC34" s="62" t="s">
        <v>48</v>
      </c>
      <c r="AD34" s="75"/>
      <c r="AE34" s="75"/>
    </row>
    <row r="35" spans="2:31" x14ac:dyDescent="0.2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X35" s="62"/>
      <c r="Y35" s="62"/>
      <c r="Z35" s="64" t="s">
        <v>18</v>
      </c>
      <c r="AA35" s="62">
        <v>2446806.64</v>
      </c>
      <c r="AB35" s="62">
        <v>2786451.4</v>
      </c>
      <c r="AC35" s="62">
        <v>3231935.64</v>
      </c>
      <c r="AD35" s="75"/>
      <c r="AE35" s="75"/>
    </row>
    <row r="36" spans="2:31" x14ac:dyDescent="0.25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X36" s="74"/>
      <c r="Y36" s="62"/>
      <c r="Z36" s="64" t="s">
        <v>50</v>
      </c>
      <c r="AA36" s="62">
        <v>924186.67</v>
      </c>
      <c r="AB36" s="62">
        <v>973646.68</v>
      </c>
      <c r="AC36" s="62">
        <v>1015641.25</v>
      </c>
      <c r="AD36" s="75"/>
      <c r="AE36" s="75"/>
    </row>
    <row r="37" spans="2:31" x14ac:dyDescent="0.2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X37" s="74"/>
      <c r="Y37" s="62"/>
      <c r="Z37" s="64" t="s">
        <v>32</v>
      </c>
      <c r="AA37" s="62">
        <v>380754.33</v>
      </c>
      <c r="AB37" s="62">
        <v>404298.43</v>
      </c>
      <c r="AC37" s="62">
        <v>447848.44</v>
      </c>
      <c r="AD37" s="75"/>
      <c r="AE37" s="75"/>
    </row>
    <row r="38" spans="2:31" x14ac:dyDescent="0.25">
      <c r="X38" s="74"/>
      <c r="Y38" s="62"/>
      <c r="Z38" s="64" t="s">
        <v>19</v>
      </c>
      <c r="AA38" s="62">
        <v>469396.19</v>
      </c>
      <c r="AB38" s="62">
        <v>501130.62</v>
      </c>
      <c r="AC38" s="62">
        <v>528748.68999999994</v>
      </c>
      <c r="AD38" s="75"/>
      <c r="AE38" s="75"/>
    </row>
    <row r="39" spans="2:31" x14ac:dyDescent="0.25">
      <c r="X39" s="74"/>
      <c r="Y39" s="62"/>
      <c r="Z39" s="64" t="s">
        <v>35</v>
      </c>
      <c r="AA39" s="62">
        <v>803569.74</v>
      </c>
      <c r="AB39" s="62">
        <v>852886.91</v>
      </c>
      <c r="AC39" s="62">
        <v>893416.49</v>
      </c>
      <c r="AD39" s="75"/>
      <c r="AE39" s="75"/>
    </row>
    <row r="40" spans="2:31" x14ac:dyDescent="0.25">
      <c r="X40" s="74"/>
      <c r="Y40" s="62"/>
      <c r="Z40" s="64" t="s">
        <v>21</v>
      </c>
      <c r="AA40" s="62">
        <v>414809.46</v>
      </c>
      <c r="AB40" s="62">
        <v>437897.46</v>
      </c>
      <c r="AC40" s="62">
        <v>485596.81</v>
      </c>
      <c r="AD40" s="75"/>
      <c r="AE40" s="75"/>
    </row>
    <row r="41" spans="2:31" x14ac:dyDescent="0.25">
      <c r="X41" s="74"/>
      <c r="Y41" s="62"/>
      <c r="Z41" s="64" t="s">
        <v>20</v>
      </c>
      <c r="AA41" s="62">
        <v>1045208.16</v>
      </c>
      <c r="AB41" s="62">
        <v>1104407.17</v>
      </c>
      <c r="AC41" s="62">
        <v>1155518.8799999999</v>
      </c>
      <c r="AD41" s="75"/>
      <c r="AE41" s="75"/>
    </row>
    <row r="42" spans="2:31" x14ac:dyDescent="0.25">
      <c r="X42" s="74"/>
      <c r="Y42" s="62"/>
      <c r="Z42" s="64" t="s">
        <v>42</v>
      </c>
      <c r="AA42" s="65">
        <f>+K16+K17</f>
        <v>1977777.7199999997</v>
      </c>
      <c r="AB42" s="62">
        <v>2073243.91</v>
      </c>
      <c r="AC42" s="62">
        <v>2152190.17</v>
      </c>
      <c r="AD42" s="75"/>
      <c r="AE42" s="75"/>
    </row>
    <row r="43" spans="2:31" x14ac:dyDescent="0.25">
      <c r="X43" s="74"/>
      <c r="Y43" s="62"/>
      <c r="Z43" s="64" t="s">
        <v>43</v>
      </c>
      <c r="AA43" s="65">
        <f>+K18+K19+K20</f>
        <v>1750341.37</v>
      </c>
      <c r="AB43" s="62">
        <v>1842178.1</v>
      </c>
      <c r="AC43" s="62">
        <v>1944275.2</v>
      </c>
      <c r="AD43" s="75"/>
      <c r="AE43" s="75"/>
    </row>
    <row r="44" spans="2:31" x14ac:dyDescent="0.25">
      <c r="X44" s="74"/>
      <c r="Y44" s="62"/>
      <c r="Z44" s="64" t="s">
        <v>22</v>
      </c>
      <c r="AA44" s="62">
        <v>540433.88</v>
      </c>
      <c r="AB44" s="62">
        <v>572138.27</v>
      </c>
      <c r="AC44" s="62">
        <v>635238.96</v>
      </c>
      <c r="AD44" s="75"/>
      <c r="AE44" s="75"/>
    </row>
    <row r="45" spans="2:31" x14ac:dyDescent="0.25">
      <c r="X45" s="74"/>
      <c r="Y45" s="62"/>
      <c r="Z45" s="64"/>
      <c r="AA45" s="62"/>
      <c r="AB45" s="62"/>
      <c r="AC45" s="62"/>
      <c r="AD45" s="75"/>
      <c r="AE45" s="75"/>
    </row>
    <row r="46" spans="2:31" x14ac:dyDescent="0.25">
      <c r="X46" s="74"/>
      <c r="Y46" s="62"/>
      <c r="Z46" s="64"/>
      <c r="AA46" s="62"/>
      <c r="AB46" s="62"/>
      <c r="AC46" s="62"/>
      <c r="AD46" s="75"/>
    </row>
    <row r="47" spans="2:31" x14ac:dyDescent="0.25">
      <c r="X47" s="74"/>
      <c r="Y47" s="74"/>
      <c r="Z47" s="74"/>
      <c r="AA47" s="74"/>
      <c r="AB47" s="74"/>
    </row>
  </sheetData>
  <sortState ref="A10:WWB21">
    <sortCondition ref="A10:A21"/>
  </sortState>
  <mergeCells count="10">
    <mergeCell ref="Y16:Y17"/>
    <mergeCell ref="X18:X20"/>
    <mergeCell ref="Y18:Y20"/>
    <mergeCell ref="A1:R1"/>
    <mergeCell ref="A2:C2"/>
    <mergeCell ref="L16:L17"/>
    <mergeCell ref="L18:L20"/>
    <mergeCell ref="X16:X17"/>
    <mergeCell ref="M16:M17"/>
    <mergeCell ref="M18:M20"/>
  </mergeCells>
  <pageMargins left="0.26" right="0.24" top="0.42" bottom="0.15748031496062992" header="0" footer="0"/>
  <pageSetup paperSize="9" scale="58" orientation="landscape" horizontalDpi="300" verticalDpi="300" r:id="rId1"/>
  <headerFooter alignWithMargins="0"/>
  <colBreaks count="1" manualBreakCount="1">
    <brk id="26" max="6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Dejavnost 2010-2021</vt:lpstr>
      <vt:lpstr>'Dejavnost 2010-2021'!Področje_tiskanja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Očko</dc:creator>
  <cp:lastModifiedBy>Marina Očko</cp:lastModifiedBy>
  <cp:lastPrinted>2019-09-11T07:25:25Z</cp:lastPrinted>
  <dcterms:created xsi:type="dcterms:W3CDTF">2016-05-24T09:48:06Z</dcterms:created>
  <dcterms:modified xsi:type="dcterms:W3CDTF">2022-03-28T06:22:23Z</dcterms:modified>
</cp:coreProperties>
</file>