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VI\SektorZaIzobrazevanjeOPP\GASPER\Iztok\"/>
    </mc:Choice>
  </mc:AlternateContent>
  <xr:revisionPtr revIDLastSave="0" documentId="13_ncr:1_{CB47006C-ECDA-49B4-9012-EE6803FB0D1D}" xr6:coauthVersionLast="47" xr6:coauthVersionMax="47" xr10:uidLastSave="{00000000-0000-0000-0000-000000000000}"/>
  <bookViews>
    <workbookView xWindow="22932" yWindow="-108" windowWidth="23256" windowHeight="13896" tabRatio="329" xr2:uid="{00000000-000D-0000-FFFF-FFFF00000000}"/>
  </bookViews>
  <sheets>
    <sheet name="PP" sheetId="1" r:id="rId1"/>
    <sheet name="PP_1" sheetId="4" r:id="rId2"/>
    <sheet name="Zaposleni" sheetId="7" state="hidden" r:id="rId3"/>
    <sheet name="slovenščina za dijake tujce" sheetId="6" state="hidden" r:id="rId4"/>
  </sheets>
  <definedNames>
    <definedName name="_xlnm.Print_Area" localSheetId="0">PP!$A$1:$AH$56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1" l="1"/>
  <c r="C55" i="1"/>
  <c r="C54" i="1"/>
  <c r="C53" i="1"/>
  <c r="C52" i="1"/>
  <c r="C51" i="1"/>
  <c r="C50" i="1"/>
  <c r="C49" i="1"/>
  <c r="C48" i="1"/>
  <c r="C47" i="1"/>
  <c r="C56" i="1" s="1"/>
  <c r="C46" i="1"/>
  <c r="C45" i="1"/>
  <c r="C44" i="1"/>
  <c r="W11" i="1"/>
  <c r="W12" i="1"/>
  <c r="W13" i="1"/>
  <c r="W14" i="1"/>
  <c r="W15" i="1"/>
  <c r="W16" i="1"/>
  <c r="W17" i="1"/>
  <c r="W18" i="1"/>
  <c r="W19" i="1"/>
  <c r="W10" i="1"/>
  <c r="K20" i="4" l="1"/>
  <c r="K21" i="4"/>
  <c r="K22" i="4"/>
  <c r="K23" i="4"/>
  <c r="K24" i="4"/>
  <c r="K25" i="4"/>
  <c r="K26" i="4"/>
  <c r="K27" i="4"/>
  <c r="K28" i="4"/>
  <c r="K19" i="4"/>
  <c r="G20" i="4"/>
  <c r="G21" i="4"/>
  <c r="G22" i="4"/>
  <c r="G23" i="4"/>
  <c r="G24" i="4"/>
  <c r="G25" i="4"/>
  <c r="G26" i="4"/>
  <c r="G27" i="4"/>
  <c r="G28" i="4"/>
  <c r="G19" i="4"/>
  <c r="E20" i="4"/>
  <c r="E21" i="4"/>
  <c r="E22" i="4"/>
  <c r="E23" i="4"/>
  <c r="E24" i="4"/>
  <c r="E25" i="4"/>
  <c r="E26" i="4"/>
  <c r="E27" i="4"/>
  <c r="E28" i="4"/>
  <c r="E19" i="4"/>
  <c r="C29" i="4"/>
  <c r="C20" i="4"/>
  <c r="C21" i="4"/>
  <c r="C22" i="4"/>
  <c r="C23" i="4"/>
  <c r="C24" i="4"/>
  <c r="C25" i="4"/>
  <c r="C26" i="4"/>
  <c r="C27" i="4"/>
  <c r="C28" i="4"/>
  <c r="C19" i="4"/>
  <c r="L12" i="4"/>
  <c r="AF39" i="1"/>
  <c r="AH39" i="1" s="1"/>
  <c r="AH31" i="1"/>
  <c r="AH32" i="1"/>
  <c r="AH33" i="1"/>
  <c r="AH34" i="1"/>
  <c r="AH35" i="1"/>
  <c r="AH36" i="1"/>
  <c r="AH37" i="1"/>
  <c r="AH38" i="1"/>
  <c r="AH30" i="1"/>
  <c r="V11" i="1"/>
  <c r="K12" i="4"/>
  <c r="S11" i="1"/>
  <c r="S12" i="1"/>
  <c r="S13" i="1"/>
  <c r="S14" i="1"/>
  <c r="S15" i="1"/>
  <c r="S16" i="1"/>
  <c r="S17" i="1"/>
  <c r="S18" i="1"/>
  <c r="S19" i="1"/>
  <c r="S10" i="1"/>
  <c r="J12" i="4"/>
  <c r="AB38" i="1"/>
  <c r="AB37" i="1"/>
  <c r="AB36" i="1"/>
  <c r="AB35" i="1"/>
  <c r="AB34" i="1"/>
  <c r="AB33" i="1"/>
  <c r="AB32" i="1"/>
  <c r="AB31" i="1"/>
  <c r="Z39" i="1"/>
  <c r="H12" i="4"/>
  <c r="I12" i="4"/>
  <c r="Y38" i="1"/>
  <c r="Y37" i="1"/>
  <c r="Y36" i="1"/>
  <c r="Y35" i="1"/>
  <c r="Y34" i="1"/>
  <c r="Y33" i="1"/>
  <c r="Y32" i="1"/>
  <c r="Y31" i="1"/>
  <c r="W39" i="1"/>
  <c r="W20" i="1" l="1"/>
  <c r="AA39" i="1"/>
  <c r="AB39" i="1" s="1"/>
  <c r="AB30" i="1"/>
  <c r="X39" i="1"/>
  <c r="Y39" i="1" s="1"/>
  <c r="Y30" i="1"/>
  <c r="P20" i="1"/>
  <c r="U39" i="1"/>
  <c r="T39" i="1"/>
  <c r="V38" i="1"/>
  <c r="V37" i="1"/>
  <c r="V36" i="1"/>
  <c r="V35" i="1"/>
  <c r="V34" i="1"/>
  <c r="V33" i="1"/>
  <c r="V32" i="1"/>
  <c r="V31" i="1"/>
  <c r="V30" i="1"/>
  <c r="N20" i="1"/>
  <c r="T20" i="1" l="1"/>
  <c r="U13" i="1" s="1"/>
  <c r="O11" i="1"/>
  <c r="O19" i="1"/>
  <c r="O10" i="1"/>
  <c r="O13" i="1"/>
  <c r="O17" i="1"/>
  <c r="O12" i="1"/>
  <c r="O14" i="1"/>
  <c r="O15" i="1"/>
  <c r="O16" i="1"/>
  <c r="O18" i="1"/>
  <c r="S20" i="1"/>
  <c r="Q11" i="1"/>
  <c r="Q19" i="1"/>
  <c r="Q13" i="1"/>
  <c r="Q12" i="1"/>
  <c r="Q10" i="1"/>
  <c r="Q17" i="1"/>
  <c r="Q14" i="1"/>
  <c r="Q15" i="1"/>
  <c r="Q16" i="1"/>
  <c r="Q18" i="1"/>
  <c r="R20" i="1"/>
  <c r="V39" i="1"/>
  <c r="U16" i="1" l="1"/>
  <c r="U11" i="1"/>
  <c r="U17" i="1"/>
  <c r="U15" i="1"/>
  <c r="U18" i="1"/>
  <c r="U12" i="1"/>
  <c r="U10" i="1"/>
  <c r="U19" i="1"/>
  <c r="U14" i="1"/>
  <c r="G12" i="4"/>
  <c r="U20" i="1" l="1"/>
  <c r="R39" i="1"/>
  <c r="Q39" i="1"/>
  <c r="S38" i="1"/>
  <c r="S37" i="1"/>
  <c r="S36" i="1"/>
  <c r="S35" i="1"/>
  <c r="S34" i="1"/>
  <c r="S33" i="1"/>
  <c r="S32" i="1"/>
  <c r="S31" i="1"/>
  <c r="S30" i="1"/>
  <c r="L20" i="1"/>
  <c r="M18" i="1" l="1"/>
  <c r="M11" i="1"/>
  <c r="M12" i="1"/>
  <c r="M13" i="1"/>
  <c r="M16" i="1"/>
  <c r="M10" i="1"/>
  <c r="M14" i="1"/>
  <c r="M15" i="1"/>
  <c r="M17" i="1"/>
  <c r="M19" i="1"/>
  <c r="S39" i="1"/>
  <c r="F12" i="4"/>
  <c r="E20" i="7"/>
  <c r="E10" i="7"/>
  <c r="M20" i="1" l="1"/>
  <c r="O39" i="1"/>
  <c r="N39" i="1"/>
  <c r="P38" i="1"/>
  <c r="P37" i="1"/>
  <c r="P36" i="1"/>
  <c r="P35" i="1"/>
  <c r="P34" i="1"/>
  <c r="P33" i="1"/>
  <c r="P32" i="1"/>
  <c r="P31" i="1"/>
  <c r="P30" i="1"/>
  <c r="P39" i="1" l="1"/>
  <c r="J20" i="1"/>
  <c r="L39" i="1"/>
  <c r="K39" i="1"/>
  <c r="M38" i="1"/>
  <c r="M37" i="1"/>
  <c r="M36" i="1"/>
  <c r="M35" i="1"/>
  <c r="M34" i="1"/>
  <c r="M33" i="1"/>
  <c r="M32" i="1"/>
  <c r="M31" i="1"/>
  <c r="M30" i="1"/>
  <c r="H20" i="1"/>
  <c r="I14" i="1" s="1"/>
  <c r="K13" i="1" l="1"/>
  <c r="I12" i="1"/>
  <c r="I19" i="1"/>
  <c r="I11" i="1"/>
  <c r="I18" i="1"/>
  <c r="I10" i="1"/>
  <c r="I13" i="1"/>
  <c r="I16" i="1"/>
  <c r="I15" i="1"/>
  <c r="I17" i="1"/>
  <c r="K11" i="1"/>
  <c r="K12" i="1"/>
  <c r="K10" i="1"/>
  <c r="K17" i="1"/>
  <c r="K16" i="1"/>
  <c r="K14" i="1"/>
  <c r="K18" i="1"/>
  <c r="K15" i="1"/>
  <c r="K19" i="1"/>
  <c r="M39" i="1"/>
  <c r="D12" i="4"/>
  <c r="O20" i="1" l="1"/>
  <c r="I20" i="1"/>
  <c r="K20" i="1"/>
  <c r="I39" i="1"/>
  <c r="H39" i="1"/>
  <c r="J38" i="1"/>
  <c r="J37" i="1"/>
  <c r="J36" i="1"/>
  <c r="J35" i="1"/>
  <c r="J34" i="1"/>
  <c r="J33" i="1"/>
  <c r="J32" i="1"/>
  <c r="J31" i="1"/>
  <c r="J30" i="1"/>
  <c r="F20" i="1"/>
  <c r="G16" i="1" l="1"/>
  <c r="G17" i="1"/>
  <c r="G18" i="1"/>
  <c r="G19" i="1"/>
  <c r="G13" i="1"/>
  <c r="G14" i="1"/>
  <c r="G11" i="1"/>
  <c r="G20" i="1" s="1"/>
  <c r="G15" i="1"/>
  <c r="G12" i="1"/>
  <c r="G10" i="1"/>
  <c r="J39" i="1"/>
  <c r="C12" i="4"/>
  <c r="F39" i="1" l="1"/>
  <c r="E39" i="1"/>
  <c r="G39" i="1" s="1"/>
  <c r="G38" i="1"/>
  <c r="G37" i="1"/>
  <c r="G36" i="1"/>
  <c r="G35" i="1"/>
  <c r="G34" i="1"/>
  <c r="G33" i="1"/>
  <c r="G32" i="1"/>
  <c r="G31" i="1"/>
  <c r="G30" i="1"/>
  <c r="D20" i="1" l="1"/>
  <c r="E14" i="1" l="1"/>
  <c r="E17" i="1"/>
  <c r="E15" i="1"/>
  <c r="E16" i="1"/>
  <c r="E18" i="1"/>
  <c r="E19" i="1"/>
  <c r="E11" i="1"/>
  <c r="E12" i="1"/>
  <c r="E13" i="1"/>
  <c r="E10" i="1"/>
  <c r="T21" i="4"/>
  <c r="E33" i="4" s="1"/>
  <c r="T22" i="4"/>
  <c r="F39" i="4" s="1"/>
  <c r="T23" i="4"/>
  <c r="G40" i="4" s="1"/>
  <c r="T24" i="4"/>
  <c r="H41" i="4" s="1"/>
  <c r="T25" i="4"/>
  <c r="I38" i="4" s="1"/>
  <c r="T26" i="4"/>
  <c r="J39" i="4" s="1"/>
  <c r="T27" i="4"/>
  <c r="K40" i="4" s="1"/>
  <c r="T28" i="4"/>
  <c r="L41" i="4" s="1"/>
  <c r="T20" i="4"/>
  <c r="D38" i="4" s="1"/>
  <c r="T19" i="4"/>
  <c r="C33" i="4" s="1"/>
  <c r="P29" i="4"/>
  <c r="N29" i="4"/>
  <c r="L29" i="4"/>
  <c r="Q26" i="4" l="1"/>
  <c r="Q27" i="4"/>
  <c r="Q20" i="4"/>
  <c r="Q28" i="4"/>
  <c r="Q21" i="4"/>
  <c r="Q19" i="4"/>
  <c r="Q23" i="4"/>
  <c r="Q22" i="4"/>
  <c r="Q24" i="4"/>
  <c r="Q25" i="4"/>
  <c r="O24" i="4"/>
  <c r="O22" i="4"/>
  <c r="O25" i="4"/>
  <c r="O26" i="4"/>
  <c r="O27" i="4"/>
  <c r="O23" i="4"/>
  <c r="O20" i="4"/>
  <c r="O28" i="4"/>
  <c r="O21" i="4"/>
  <c r="O19" i="4"/>
  <c r="M22" i="4"/>
  <c r="M23" i="4"/>
  <c r="M27" i="4"/>
  <c r="M24" i="4"/>
  <c r="M26" i="4"/>
  <c r="M25" i="4"/>
  <c r="M20" i="4"/>
  <c r="M28" i="4"/>
  <c r="M21" i="4"/>
  <c r="M19" i="4"/>
  <c r="C38" i="4"/>
  <c r="C34" i="4"/>
  <c r="G39" i="4"/>
  <c r="K38" i="4"/>
  <c r="H40" i="4"/>
  <c r="C39" i="4"/>
  <c r="J41" i="4"/>
  <c r="C40" i="4"/>
  <c r="C41" i="4"/>
  <c r="G38" i="4"/>
  <c r="K39" i="4"/>
  <c r="L40" i="4"/>
  <c r="F36" i="4"/>
  <c r="F38" i="4"/>
  <c r="J40" i="4"/>
  <c r="J38" i="4"/>
  <c r="F40" i="4"/>
  <c r="F41" i="4"/>
  <c r="D39" i="4"/>
  <c r="E39" i="4"/>
  <c r="I41" i="4"/>
  <c r="D40" i="4"/>
  <c r="E40" i="4"/>
  <c r="D33" i="4"/>
  <c r="H39" i="4"/>
  <c r="L39" i="4"/>
  <c r="I40" i="4"/>
  <c r="D41" i="4"/>
  <c r="E41" i="4"/>
  <c r="H38" i="4"/>
  <c r="L38" i="4"/>
  <c r="I39" i="4"/>
  <c r="G41" i="4"/>
  <c r="K41" i="4"/>
  <c r="E38" i="4"/>
  <c r="F37" i="4"/>
  <c r="B12" i="4"/>
  <c r="D32" i="1" l="1"/>
  <c r="D33" i="1"/>
  <c r="D34" i="1"/>
  <c r="D35" i="1"/>
  <c r="D36" i="1"/>
  <c r="D37" i="1"/>
  <c r="D38" i="1"/>
  <c r="D31" i="1"/>
  <c r="D30" i="1"/>
  <c r="B39" i="1"/>
  <c r="R29" i="4" l="1"/>
  <c r="J29" i="4"/>
  <c r="H29" i="4"/>
  <c r="F29" i="4"/>
  <c r="D29" i="4"/>
  <c r="B29" i="4"/>
  <c r="C37" i="4"/>
  <c r="B20" i="1"/>
  <c r="C39" i="1"/>
  <c r="D39" i="1" s="1"/>
  <c r="S20" i="4" l="1"/>
  <c r="S28" i="4"/>
  <c r="S21" i="4"/>
  <c r="S19" i="4"/>
  <c r="S22" i="4"/>
  <c r="S23" i="4"/>
  <c r="S24" i="4"/>
  <c r="S27" i="4"/>
  <c r="S25" i="4"/>
  <c r="S26" i="4"/>
  <c r="I20" i="4"/>
  <c r="I28" i="4"/>
  <c r="I21" i="4"/>
  <c r="I19" i="4"/>
  <c r="I22" i="4"/>
  <c r="I23" i="4"/>
  <c r="I24" i="4"/>
  <c r="I25" i="4"/>
  <c r="I26" i="4"/>
  <c r="I27" i="4"/>
  <c r="O29" i="4"/>
  <c r="L36" i="4"/>
  <c r="G37" i="4"/>
  <c r="D34" i="4"/>
  <c r="H37" i="4"/>
  <c r="J33" i="4"/>
  <c r="G35" i="4"/>
  <c r="C35" i="4"/>
  <c r="F35" i="4"/>
  <c r="F33" i="4"/>
  <c r="K34" i="4"/>
  <c r="F34" i="4"/>
  <c r="J37" i="4"/>
  <c r="C10" i="1"/>
  <c r="C15" i="1"/>
  <c r="C19" i="1"/>
  <c r="C12" i="1"/>
  <c r="C16" i="1"/>
  <c r="C11" i="1"/>
  <c r="C13" i="1"/>
  <c r="C17" i="1"/>
  <c r="C14" i="1"/>
  <c r="C18" i="1"/>
  <c r="J36" i="4"/>
  <c r="J34" i="4"/>
  <c r="G33" i="4"/>
  <c r="K37" i="4"/>
  <c r="J35" i="4"/>
  <c r="L33" i="4"/>
  <c r="I36" i="4"/>
  <c r="I35" i="4"/>
  <c r="H33" i="4"/>
  <c r="I34" i="4"/>
  <c r="E37" i="4"/>
  <c r="H34" i="4"/>
  <c r="H36" i="4"/>
  <c r="I37" i="4"/>
  <c r="I33" i="4"/>
  <c r="L35" i="4"/>
  <c r="K36" i="4"/>
  <c r="T29" i="4"/>
  <c r="H35" i="4"/>
  <c r="E35" i="4"/>
  <c r="L34" i="4"/>
  <c r="K35" i="4"/>
  <c r="D35" i="4"/>
  <c r="G36" i="4"/>
  <c r="G34" i="4"/>
  <c r="E36" i="4"/>
  <c r="E34" i="4"/>
  <c r="D36" i="4"/>
  <c r="C36" i="4"/>
  <c r="K33" i="4"/>
  <c r="L37" i="4"/>
  <c r="D37" i="4"/>
  <c r="E20" i="1" l="1"/>
  <c r="Q29" i="4"/>
  <c r="M29" i="4"/>
  <c r="S29" i="4"/>
  <c r="K29" i="4"/>
  <c r="G29" i="4"/>
  <c r="E29" i="4"/>
  <c r="I29" i="4"/>
  <c r="C20" i="1"/>
  <c r="Q20" i="1"/>
</calcChain>
</file>

<file path=xl/sharedStrings.xml><?xml version="1.0" encoding="utf-8"?>
<sst xmlns="http://schemas.openxmlformats.org/spreadsheetml/2006/main" count="242" uniqueCount="123">
  <si>
    <t>2008/2009</t>
  </si>
  <si>
    <t>2009/2010</t>
  </si>
  <si>
    <t>* spremembe v opredelitvah primanjkljajev, ovir oziroma motenj</t>
  </si>
  <si>
    <t xml:space="preserve">SKUPAJ </t>
  </si>
  <si>
    <t>SKUPAJ</t>
  </si>
  <si>
    <t>število ur dodatne strokovne pomoči</t>
  </si>
  <si>
    <t>povprečje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</si>
  <si>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</si>
  <si>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</si>
  <si>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</si>
  <si>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</si>
  <si>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</si>
  <si>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</si>
  <si>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</si>
  <si>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</si>
  <si>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</si>
  <si>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2010/2011</t>
  </si>
  <si>
    <t>Število šol na katerih se izobražujejo dijaki tujci</t>
  </si>
  <si>
    <t>Število dijakov, ki bodo obiskovali tečaj</t>
  </si>
  <si>
    <t>neznanje</t>
  </si>
  <si>
    <t>pomanjkljivo znanje</t>
  </si>
  <si>
    <t>Število šol, ki izvajajo tečaj</t>
  </si>
  <si>
    <t>35-urni tečaj mešana skupina</t>
  </si>
  <si>
    <t>70-urni tečaj mešana skupina</t>
  </si>
  <si>
    <t>70-urni tečaj skupina NEZNANJE</t>
  </si>
  <si>
    <t>70-urni tečaj skupina POMANJKLJIVO ZNANJE</t>
  </si>
  <si>
    <r>
      <t>SLOVENŠČINA ZA DIJAKE TUJCE</t>
    </r>
    <r>
      <rPr>
        <sz val="16"/>
        <color indexed="12"/>
        <rFont val="Times New Roman"/>
        <family val="1"/>
        <charset val="238"/>
      </rPr>
      <t xml:space="preserve"> </t>
    </r>
  </si>
  <si>
    <r>
      <t>S šolskim letom 2008/2009</t>
    </r>
    <r>
      <rPr>
        <b/>
        <sz val="14"/>
        <color indexed="8"/>
        <rFont val="Times New Roman"/>
        <family val="1"/>
        <charset val="238"/>
      </rPr>
      <t xml:space="preserve"> </t>
    </r>
    <r>
      <rPr>
        <sz val="14"/>
        <color indexed="8"/>
        <rFont val="Times New Roman"/>
        <family val="1"/>
        <charset val="238"/>
      </rPr>
      <t>smo začeli z izvajanjem in financiranjem tečajev slovenskega jezika za vse tiste dijake tujce, ki zaradi neznanja oziroma pomanjkljivega znanja slovenskega jezika potrebujejo in si želijo pomoč.</t>
    </r>
  </si>
  <si>
    <t>2011/2012</t>
  </si>
  <si>
    <t>j</t>
  </si>
  <si>
    <t>PODATKI V ZVEZI Z UČENCI S POSEBNIMI POTREBAMI V OSNOVNIH ŠOLAH S PRILAGOJENIM IZVAJANJEM IN DODATNO STROKOVNO POMOČJO</t>
  </si>
  <si>
    <t>a) Število usmerjenih učencev</t>
  </si>
  <si>
    <t>b) Število učencev (in delež znotraj učencev s PP) glede na vrsto primanjkljaja, ovire oziroma motnje</t>
  </si>
  <si>
    <r>
      <rPr>
        <sz val="12"/>
        <color indexed="10"/>
        <rFont val="Times New Roman"/>
        <family val="1"/>
        <charset val="238"/>
      </rPr>
      <t>učenci</t>
    </r>
    <r>
      <rPr>
        <sz val="12"/>
        <rFont val="Times New Roman"/>
        <family val="1"/>
        <charset val="238"/>
      </rPr>
      <t xml:space="preserve"> z lažjo motnjo v duševnem razvoju* (MDR)</t>
    </r>
  </si>
  <si>
    <t>gluhi in naglušni (GLU, NGL)</t>
  </si>
  <si>
    <r>
      <rPr>
        <sz val="12"/>
        <color indexed="10"/>
        <rFont val="Times New Roman"/>
        <family val="1"/>
        <charset val="238"/>
      </rPr>
      <t>učenci</t>
    </r>
    <r>
      <rPr>
        <sz val="12"/>
        <rFont val="Times New Roman"/>
        <family val="1"/>
        <charset val="238"/>
      </rPr>
      <t xml:space="preserve"> z govorno jezikovnimi motnjami (GJM)</t>
    </r>
  </si>
  <si>
    <r>
      <t xml:space="preserve">slepi in slabovidni </t>
    </r>
    <r>
      <rPr>
        <sz val="12"/>
        <color indexed="10"/>
        <rFont val="Times New Roman"/>
        <family val="1"/>
        <charset val="238"/>
      </rPr>
      <t>ter učenci z okvaro vidne funkcije** (SLE, SLV, OVF)</t>
    </r>
  </si>
  <si>
    <t>gibalno ovirani (GIB)</t>
  </si>
  <si>
    <r>
      <rPr>
        <sz val="12"/>
        <color indexed="10"/>
        <rFont val="Times New Roman"/>
        <family val="1"/>
        <charset val="238"/>
      </rPr>
      <t>učenci</t>
    </r>
    <r>
      <rPr>
        <sz val="12"/>
        <rFont val="Times New Roman"/>
        <family val="1"/>
        <charset val="238"/>
      </rPr>
      <t xml:space="preserve"> s čustvenimi in vedenjskimi motnjami (ČVM)</t>
    </r>
  </si>
  <si>
    <t>dolgotrajno bolni* (DOB)</t>
  </si>
  <si>
    <r>
      <rPr>
        <sz val="12"/>
        <color indexed="10"/>
        <rFont val="Times New Roman"/>
        <family val="1"/>
        <charset val="238"/>
      </rPr>
      <t>učenci</t>
    </r>
    <r>
      <rPr>
        <sz val="12"/>
        <rFont val="Times New Roman"/>
        <family val="1"/>
        <charset val="238"/>
      </rPr>
      <t xml:space="preserve"> s primanjkljaji na posameznih področjih učenja * (PPPU)</t>
    </r>
  </si>
  <si>
    <t>učenci z več motnjami*** (DRU)</t>
  </si>
  <si>
    <t>2015/2016</t>
  </si>
  <si>
    <t>1. razred osnovne šole</t>
  </si>
  <si>
    <t>2. razred osnovne šole</t>
  </si>
  <si>
    <t>3. razred osnovne šole</t>
  </si>
  <si>
    <t>4. razred osnovne šole</t>
  </si>
  <si>
    <t>5. razred osnovne šole</t>
  </si>
  <si>
    <t>6. razred osnovne šole</t>
  </si>
  <si>
    <t>7. razred osnovne šole</t>
  </si>
  <si>
    <t>8. razred osnovne šole</t>
  </si>
  <si>
    <t>9. razred osnovne šole</t>
  </si>
  <si>
    <t>%</t>
  </si>
  <si>
    <t>Vsi učenci v OŠ</t>
  </si>
  <si>
    <t>OSNOVNA ŠOLA</t>
  </si>
  <si>
    <t>2015/16</t>
  </si>
  <si>
    <t>1. Razred</t>
  </si>
  <si>
    <t>2. Razred</t>
  </si>
  <si>
    <t>3. Razred</t>
  </si>
  <si>
    <t>4. Razred</t>
  </si>
  <si>
    <t>5. Razred</t>
  </si>
  <si>
    <t>6. Razred</t>
  </si>
  <si>
    <t>7. Razred</t>
  </si>
  <si>
    <t>8. Razred</t>
  </si>
  <si>
    <t>9. Razred</t>
  </si>
  <si>
    <t>b) gluhi in naglušni (GLU, NGL)</t>
  </si>
  <si>
    <t>c) učenci z govorno jezikovnimi motnjami (GJM)</t>
  </si>
  <si>
    <t>e) gibalno ovirani (GIB)</t>
  </si>
  <si>
    <t>f) učenci s čustvenimi in vedenjskimi motnjami (ČVM)</t>
  </si>
  <si>
    <t>Stalni</t>
  </si>
  <si>
    <t>Začasni</t>
  </si>
  <si>
    <t>h) učenci s primanjkljaji na posameznih področjih učenja (PPPU)</t>
  </si>
  <si>
    <t>d) slepi in slabovidni ter učenci z okvaro vidne funkcije    (SLE, SLV, OVF)</t>
  </si>
  <si>
    <t>a) učenci z lažjo motnjo v duševnem razvoju (MDR)</t>
  </si>
  <si>
    <t>g) dolgotrajno bolni (DOB)</t>
  </si>
  <si>
    <t>i) učenci z avtističnimi motnjami (AM)</t>
  </si>
  <si>
    <t>j) učenci z več motnjami (DRU)</t>
  </si>
  <si>
    <r>
      <rPr>
        <b/>
        <sz val="16"/>
        <color indexed="10"/>
        <rFont val="Times New Roman"/>
        <family val="1"/>
        <charset val="238"/>
      </rPr>
      <t xml:space="preserve">e) </t>
    </r>
    <r>
      <rPr>
        <b/>
        <sz val="16"/>
        <color indexed="12"/>
        <rFont val="Times New Roman"/>
        <family val="1"/>
        <charset val="238"/>
      </rPr>
      <t>Ure dodatne strokovne pomoči</t>
    </r>
    <r>
      <rPr>
        <b/>
        <sz val="16"/>
        <color indexed="10"/>
        <rFont val="Times New Roman"/>
        <family val="1"/>
        <charset val="238"/>
      </rPr>
      <t xml:space="preserve"> po odločbah o usmeritvi</t>
    </r>
  </si>
  <si>
    <r>
      <rPr>
        <b/>
        <sz val="16"/>
        <color indexed="10"/>
        <rFont val="Times New Roman"/>
        <family val="1"/>
        <charset val="238"/>
      </rPr>
      <t xml:space="preserve">f) </t>
    </r>
    <r>
      <rPr>
        <b/>
        <sz val="16"/>
        <color indexed="12"/>
        <rFont val="Times New Roman"/>
        <family val="1"/>
        <charset val="238"/>
      </rPr>
      <t>Število učencev in delež glede na razred, katerega obiskuje in vrsto primanjkljaja, ovire oziroma motnje</t>
    </r>
  </si>
  <si>
    <t>Učenci v OŠ s PP</t>
  </si>
  <si>
    <t xml:space="preserve">c) Število učencev  (in delež znotraj celotne populacije po razredih) </t>
  </si>
  <si>
    <r>
      <rPr>
        <b/>
        <sz val="16"/>
        <color indexed="10"/>
        <rFont val="Times New Roman"/>
        <family val="1"/>
        <charset val="238"/>
      </rPr>
      <t>d)</t>
    </r>
    <r>
      <rPr>
        <b/>
        <sz val="16"/>
        <color indexed="12"/>
        <rFont val="Times New Roman"/>
        <family val="1"/>
        <charset val="238"/>
      </rPr>
      <t xml:space="preserve"> Število </t>
    </r>
    <r>
      <rPr>
        <b/>
        <sz val="16"/>
        <color indexed="10"/>
        <rFont val="Times New Roman"/>
        <family val="1"/>
        <charset val="238"/>
      </rPr>
      <t xml:space="preserve">stalnih </t>
    </r>
    <r>
      <rPr>
        <b/>
        <sz val="16"/>
        <color rgb="FF0000FF"/>
        <rFont val="Times New Roman"/>
        <family val="1"/>
        <charset val="238"/>
      </rPr>
      <t>in</t>
    </r>
    <r>
      <rPr>
        <b/>
        <sz val="16"/>
        <color indexed="10"/>
        <rFont val="Times New Roman"/>
        <family val="1"/>
        <charset val="238"/>
      </rPr>
      <t xml:space="preserve"> začasnih </t>
    </r>
    <r>
      <rPr>
        <b/>
        <sz val="16"/>
        <color indexed="12"/>
        <rFont val="Times New Roman"/>
        <family val="1"/>
        <charset val="238"/>
      </rPr>
      <t xml:space="preserve">spremljevalcev </t>
    </r>
  </si>
  <si>
    <t>2016/2017</t>
  </si>
  <si>
    <t>2016/17</t>
  </si>
  <si>
    <t>2017/2018</t>
  </si>
  <si>
    <t>2017/18</t>
  </si>
  <si>
    <t>2018/2019</t>
  </si>
  <si>
    <t>2019/2020</t>
  </si>
  <si>
    <t>** ni samostojna skupina otrok s posebnimi potrebami v skladu z ZUOPP-1, vendar ima učenec lahko opredeljenih več motenj</t>
  </si>
  <si>
    <t>učenci z avtističnimi motnjami (AM)</t>
  </si>
  <si>
    <t>OŠPP</t>
  </si>
  <si>
    <t>ZAV</t>
  </si>
  <si>
    <t>Učitelji obveznega programa</t>
  </si>
  <si>
    <t>Učitelji razširjenega programa</t>
  </si>
  <si>
    <t>Drugi strokovni delavci</t>
  </si>
  <si>
    <t>Drugi delavci</t>
  </si>
  <si>
    <t>Ravnatelji</t>
  </si>
  <si>
    <t>Skupaj</t>
  </si>
  <si>
    <t>2013/2014</t>
  </si>
  <si>
    <t>2014/2015</t>
  </si>
  <si>
    <t>2020/2021</t>
  </si>
  <si>
    <t>2021/2022</t>
  </si>
  <si>
    <t>2022/2023</t>
  </si>
  <si>
    <t>2023/2024</t>
  </si>
  <si>
    <t>2024/2025</t>
  </si>
  <si>
    <t>2025/2026</t>
  </si>
  <si>
    <t>za šolsko leto 2025/2026</t>
  </si>
  <si>
    <t xml:space="preserve">Regija </t>
  </si>
  <si>
    <t>Število učencev s posebnimi potrebami</t>
  </si>
  <si>
    <t>Delež</t>
  </si>
  <si>
    <t>Gorenjska</t>
  </si>
  <si>
    <t>Goriška</t>
  </si>
  <si>
    <t>Jugovzhodna Slovenija</t>
  </si>
  <si>
    <t>Koroška</t>
  </si>
  <si>
    <t>Obalno-kraška</t>
  </si>
  <si>
    <t>Osrednjeslovenska</t>
  </si>
  <si>
    <t>Podravska</t>
  </si>
  <si>
    <t>Pomurska</t>
  </si>
  <si>
    <t>Posavska</t>
  </si>
  <si>
    <t>Primorsko-notranjska</t>
  </si>
  <si>
    <t>Savinjska</t>
  </si>
  <si>
    <t>Zasavska</t>
  </si>
  <si>
    <t>d) Učenci z odločbo o usmeritvi (posebne potrebe) v šolskem letu 2025/2026 po regijah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</si>
</sst>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9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0"/>
      <name val="Times New Roman"/>
      <family val="1"/>
      <charset val="238"/>
    </font>
    <font>
      <sz val="16"/>
      <color indexed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3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3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rgb="FFFF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6"/>
      <color rgb="FF0000FF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rgb="FF000000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DashDot">
        <color indexed="64"/>
      </left>
      <right style="mediumDashDot">
        <color indexed="64"/>
      </right>
      <top style="medium">
        <color indexed="64"/>
      </top>
      <bottom/>
      <diagonal/>
    </border>
    <border>
      <left style="mediumDashDot">
        <color indexed="64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Dot">
        <color indexed="64"/>
      </left>
      <right style="mediumDashDot">
        <color indexed="64"/>
      </right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38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7" fillId="0" borderId="0" xfId="0" applyFont="1" applyAlignment="1"/>
    <xf numFmtId="0" fontId="3" fillId="2" borderId="2" xfId="0" applyFont="1" applyFill="1" applyBorder="1" applyAlignment="1">
      <alignment horizontal="left"/>
    </xf>
    <xf numFmtId="0" fontId="2" fillId="0" borderId="0" xfId="0" applyFont="1" applyFill="1" applyBorder="1"/>
    <xf numFmtId="9" fontId="9" fillId="0" borderId="11" xfId="0" applyNumberFormat="1" applyFont="1" applyFill="1" applyBorder="1" applyAlignment="1">
      <alignment horizontal="center"/>
    </xf>
    <xf numFmtId="3" fontId="2" fillId="0" borderId="0" xfId="0" applyNumberFormat="1" applyFont="1" applyBorder="1"/>
    <xf numFmtId="3" fontId="2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/>
    <xf numFmtId="0" fontId="3" fillId="0" borderId="0" xfId="0" applyFont="1" applyFill="1" applyBorder="1" applyAlignment="1"/>
    <xf numFmtId="9" fontId="2" fillId="0" borderId="0" xfId="0" applyNumberFormat="1" applyFont="1" applyFill="1" applyBorder="1" applyAlignment="1">
      <alignment horizontal="center"/>
    </xf>
    <xf numFmtId="0" fontId="11" fillId="0" borderId="0" xfId="0" applyFont="1"/>
    <xf numFmtId="3" fontId="11" fillId="0" borderId="14" xfId="0" applyNumberFormat="1" applyFont="1" applyBorder="1" applyAlignment="1"/>
    <xf numFmtId="3" fontId="11" fillId="0" borderId="0" xfId="0" applyNumberFormat="1" applyFont="1" applyBorder="1" applyAlignment="1"/>
    <xf numFmtId="3" fontId="2" fillId="0" borderId="15" xfId="0" applyNumberFormat="1" applyFont="1" applyBorder="1"/>
    <xf numFmtId="0" fontId="2" fillId="0" borderId="0" xfId="1" applyFont="1" applyAlignment="1">
      <alignment horizontal="left"/>
    </xf>
    <xf numFmtId="0" fontId="2" fillId="0" borderId="0" xfId="1" applyFont="1"/>
    <xf numFmtId="0" fontId="11" fillId="0" borderId="0" xfId="1" applyFont="1" applyAlignment="1">
      <alignment horizontal="left"/>
    </xf>
    <xf numFmtId="0" fontId="16" fillId="0" borderId="0" xfId="1" applyFont="1" applyAlignment="1">
      <alignment horizontal="justify"/>
    </xf>
    <xf numFmtId="0" fontId="2" fillId="0" borderId="0" xfId="1" applyFont="1" applyBorder="1"/>
    <xf numFmtId="0" fontId="13" fillId="0" borderId="16" xfId="1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right"/>
    </xf>
    <xf numFmtId="0" fontId="19" fillId="0" borderId="19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3" fillId="0" borderId="19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7" fillId="0" borderId="18" xfId="1" applyFont="1" applyBorder="1" applyAlignment="1">
      <alignment horizontal="right"/>
    </xf>
    <xf numFmtId="0" fontId="20" fillId="0" borderId="19" xfId="1" applyFont="1" applyBorder="1" applyAlignment="1">
      <alignment horizontal="center"/>
    </xf>
    <xf numFmtId="0" fontId="20" fillId="0" borderId="9" xfId="1" applyFont="1" applyBorder="1" applyAlignment="1">
      <alignment horizontal="center"/>
    </xf>
    <xf numFmtId="0" fontId="21" fillId="0" borderId="9" xfId="1" applyFont="1" applyBorder="1" applyAlignment="1">
      <alignment horizontal="center"/>
    </xf>
    <xf numFmtId="0" fontId="12" fillId="0" borderId="18" xfId="1" applyFont="1" applyBorder="1" applyAlignment="1">
      <alignment horizontal="right"/>
    </xf>
    <xf numFmtId="0" fontId="19" fillId="0" borderId="20" xfId="1" applyFont="1" applyBorder="1" applyAlignment="1">
      <alignment horizontal="center"/>
    </xf>
    <xf numFmtId="0" fontId="19" fillId="0" borderId="21" xfId="1" applyFont="1" applyBorder="1" applyAlignment="1">
      <alignment horizontal="center"/>
    </xf>
    <xf numFmtId="2" fontId="8" fillId="0" borderId="3" xfId="0" applyNumberFormat="1" applyFont="1" applyFill="1" applyBorder="1" applyAlignment="1">
      <alignment horizontal="center"/>
    </xf>
    <xf numFmtId="3" fontId="24" fillId="0" borderId="2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4" fillId="0" borderId="10" xfId="0" applyFont="1" applyBorder="1" applyAlignment="1">
      <alignment horizontal="center"/>
    </xf>
    <xf numFmtId="164" fontId="28" fillId="0" borderId="13" xfId="0" applyNumberFormat="1" applyFont="1" applyBorder="1" applyAlignment="1">
      <alignment horizontal="center"/>
    </xf>
    <xf numFmtId="3" fontId="24" fillId="4" borderId="7" xfId="0" applyNumberFormat="1" applyFont="1" applyFill="1" applyBorder="1" applyAlignment="1">
      <alignment horizontal="center"/>
    </xf>
    <xf numFmtId="3" fontId="24" fillId="4" borderId="9" xfId="0" applyNumberFormat="1" applyFont="1" applyFill="1" applyBorder="1" applyAlignment="1">
      <alignment horizontal="center"/>
    </xf>
    <xf numFmtId="0" fontId="24" fillId="3" borderId="2" xfId="0" applyFont="1" applyFill="1" applyBorder="1"/>
    <xf numFmtId="0" fontId="24" fillId="3" borderId="23" xfId="0" applyFont="1" applyFill="1" applyBorder="1" applyAlignment="1">
      <alignment horizontal="center"/>
    </xf>
    <xf numFmtId="9" fontId="29" fillId="3" borderId="22" xfId="0" applyNumberFormat="1" applyFont="1" applyFill="1" applyBorder="1" applyAlignment="1">
      <alignment horizontal="center"/>
    </xf>
    <xf numFmtId="3" fontId="24" fillId="3" borderId="23" xfId="0" applyNumberFormat="1" applyFont="1" applyFill="1" applyBorder="1" applyAlignment="1">
      <alignment horizontal="center"/>
    </xf>
    <xf numFmtId="3" fontId="24" fillId="4" borderId="1" xfId="0" applyNumberFormat="1" applyFont="1" applyFill="1" applyBorder="1" applyAlignment="1">
      <alignment horizontal="center"/>
    </xf>
    <xf numFmtId="0" fontId="30" fillId="0" borderId="0" xfId="0" applyFont="1"/>
    <xf numFmtId="3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9" fontId="31" fillId="0" borderId="16" xfId="0" applyNumberFormat="1" applyFont="1" applyBorder="1" applyAlignment="1">
      <alignment horizontal="center"/>
    </xf>
    <xf numFmtId="9" fontId="31" fillId="0" borderId="24" xfId="0" applyNumberFormat="1" applyFont="1" applyBorder="1" applyAlignment="1">
      <alignment horizontal="center"/>
    </xf>
    <xf numFmtId="9" fontId="31" fillId="0" borderId="19" xfId="0" applyNumberFormat="1" applyFont="1" applyBorder="1" applyAlignment="1">
      <alignment horizontal="center"/>
    </xf>
    <xf numFmtId="9" fontId="31" fillId="0" borderId="25" xfId="0" applyNumberFormat="1" applyFont="1" applyBorder="1" applyAlignment="1">
      <alignment horizontal="center"/>
    </xf>
    <xf numFmtId="9" fontId="31" fillId="0" borderId="27" xfId="0" applyNumberFormat="1" applyFont="1" applyBorder="1" applyAlignment="1">
      <alignment horizontal="center"/>
    </xf>
    <xf numFmtId="9" fontId="31" fillId="0" borderId="28" xfId="0" applyNumberFormat="1" applyFont="1" applyBorder="1" applyAlignment="1">
      <alignment horizontal="center"/>
    </xf>
    <xf numFmtId="0" fontId="25" fillId="0" borderId="9" xfId="0" applyFont="1" applyBorder="1"/>
    <xf numFmtId="9" fontId="31" fillId="0" borderId="29" xfId="0" applyNumberFormat="1" applyFont="1" applyBorder="1" applyAlignment="1">
      <alignment horizontal="center"/>
    </xf>
    <xf numFmtId="9" fontId="31" fillId="0" borderId="30" xfId="0" applyNumberFormat="1" applyFont="1" applyBorder="1" applyAlignment="1">
      <alignment horizontal="center"/>
    </xf>
    <xf numFmtId="9" fontId="31" fillId="0" borderId="31" xfId="0" applyNumberFormat="1" applyFont="1" applyBorder="1" applyAlignment="1">
      <alignment horizontal="center"/>
    </xf>
    <xf numFmtId="0" fontId="32" fillId="0" borderId="8" xfId="0" applyFont="1" applyBorder="1"/>
    <xf numFmtId="0" fontId="33" fillId="0" borderId="0" xfId="0" applyFont="1" applyAlignment="1"/>
    <xf numFmtId="0" fontId="11" fillId="0" borderId="0" xfId="0" applyFont="1" applyBorder="1" applyAlignment="1"/>
    <xf numFmtId="164" fontId="8" fillId="0" borderId="13" xfId="0" applyNumberFormat="1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2" xfId="0" applyFont="1" applyBorder="1"/>
    <xf numFmtId="0" fontId="14" fillId="3" borderId="1" xfId="0" applyFont="1" applyFill="1" applyBorder="1" applyAlignment="1">
      <alignment horizontal="center" vertical="center"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8" xfId="0" applyNumberFormat="1" applyFont="1" applyBorder="1"/>
    <xf numFmtId="3" fontId="2" fillId="0" borderId="21" xfId="0" applyNumberFormat="1" applyFont="1" applyBorder="1"/>
    <xf numFmtId="164" fontId="8" fillId="0" borderId="17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9" fontId="29" fillId="3" borderId="32" xfId="0" applyNumberFormat="1" applyFont="1" applyFill="1" applyBorder="1" applyAlignment="1">
      <alignment horizontal="center"/>
    </xf>
    <xf numFmtId="9" fontId="31" fillId="0" borderId="20" xfId="0" applyNumberFormat="1" applyFont="1" applyBorder="1" applyAlignment="1">
      <alignment horizontal="center"/>
    </xf>
    <xf numFmtId="9" fontId="31" fillId="0" borderId="33" xfId="0" applyNumberFormat="1" applyFont="1" applyBorder="1" applyAlignment="1">
      <alignment horizontal="center"/>
    </xf>
    <xf numFmtId="9" fontId="31" fillId="0" borderId="34" xfId="0" applyNumberFormat="1" applyFont="1" applyBorder="1" applyAlignment="1">
      <alignment horizontal="center"/>
    </xf>
    <xf numFmtId="0" fontId="34" fillId="0" borderId="17" xfId="0" applyFont="1" applyBorder="1"/>
    <xf numFmtId="0" fontId="34" fillId="0" borderId="9" xfId="0" applyFont="1" applyBorder="1"/>
    <xf numFmtId="0" fontId="34" fillId="0" borderId="21" xfId="0" applyFont="1" applyBorder="1"/>
    <xf numFmtId="3" fontId="12" fillId="0" borderId="35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center" vertical="center"/>
    </xf>
    <xf numFmtId="0" fontId="25" fillId="0" borderId="7" xfId="0" applyFont="1" applyBorder="1"/>
    <xf numFmtId="0" fontId="25" fillId="0" borderId="9" xfId="0" applyFont="1" applyFill="1" applyBorder="1"/>
    <xf numFmtId="0" fontId="25" fillId="0" borderId="26" xfId="0" applyFont="1" applyBorder="1"/>
    <xf numFmtId="0" fontId="32" fillId="0" borderId="21" xfId="0" applyFont="1" applyBorder="1"/>
    <xf numFmtId="0" fontId="34" fillId="4" borderId="1" xfId="0" applyFont="1" applyFill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3" fillId="6" borderId="1" xfId="0" applyNumberFormat="1" applyFont="1" applyFill="1" applyBorder="1" applyAlignment="1">
      <alignment horizontal="center"/>
    </xf>
    <xf numFmtId="3" fontId="3" fillId="5" borderId="1" xfId="0" applyNumberFormat="1" applyFont="1" applyFill="1" applyBorder="1" applyAlignment="1">
      <alignment horizontal="center"/>
    </xf>
    <xf numFmtId="3" fontId="3" fillId="5" borderId="2" xfId="0" applyNumberFormat="1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>
      <alignment horizontal="center"/>
    </xf>
    <xf numFmtId="10" fontId="36" fillId="6" borderId="11" xfId="0" applyNumberFormat="1" applyFont="1" applyFill="1" applyBorder="1" applyAlignment="1">
      <alignment horizontal="center"/>
    </xf>
    <xf numFmtId="10" fontId="36" fillId="5" borderId="1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3" fontId="24" fillId="3" borderId="3" xfId="0" applyNumberFormat="1" applyFont="1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3" fontId="24" fillId="3" borderId="3" xfId="0" applyNumberFormat="1" applyFont="1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3" fontId="24" fillId="3" borderId="3" xfId="0" applyNumberFormat="1" applyFont="1" applyFill="1" applyBorder="1" applyAlignment="1">
      <alignment horizontal="center"/>
    </xf>
    <xf numFmtId="0" fontId="37" fillId="0" borderId="9" xfId="0" applyFont="1" applyBorder="1"/>
    <xf numFmtId="0" fontId="1" fillId="0" borderId="0" xfId="0" applyFont="1"/>
    <xf numFmtId="3" fontId="0" fillId="0" borderId="36" xfId="0" applyNumberFormat="1" applyFill="1" applyBorder="1" applyAlignment="1">
      <alignment horizontal="center" vertical="center"/>
    </xf>
    <xf numFmtId="3" fontId="3" fillId="5" borderId="37" xfId="0" applyNumberFormat="1" applyFont="1" applyFill="1" applyBorder="1" applyAlignment="1">
      <alignment horizontal="center"/>
    </xf>
    <xf numFmtId="3" fontId="2" fillId="0" borderId="19" xfId="0" applyNumberFormat="1" applyFont="1" applyBorder="1"/>
    <xf numFmtId="3" fontId="2" fillId="0" borderId="38" xfId="0" applyNumberFormat="1" applyFont="1" applyBorder="1"/>
    <xf numFmtId="3" fontId="2" fillId="0" borderId="20" xfId="0" applyNumberFormat="1" applyFont="1" applyBorder="1"/>
    <xf numFmtId="164" fontId="8" fillId="0" borderId="39" xfId="0" applyNumberFormat="1" applyFont="1" applyBorder="1" applyAlignment="1">
      <alignment horizontal="center"/>
    </xf>
    <xf numFmtId="3" fontId="2" fillId="0" borderId="40" xfId="0" applyNumberFormat="1" applyFont="1" applyBorder="1"/>
    <xf numFmtId="164" fontId="8" fillId="0" borderId="18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3" fontId="24" fillId="3" borderId="3" xfId="0" applyNumberFormat="1" applyFont="1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3" fontId="24" fillId="3" borderId="3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right"/>
    </xf>
    <xf numFmtId="0" fontId="3" fillId="0" borderId="3" xfId="0" applyNumberFormat="1" applyFont="1" applyBorder="1" applyAlignment="1">
      <alignment horizontal="center"/>
    </xf>
    <xf numFmtId="3" fontId="24" fillId="3" borderId="3" xfId="0" applyNumberFormat="1" applyFont="1" applyFill="1" applyBorder="1" applyAlignment="1">
      <alignment horizontal="center"/>
    </xf>
    <xf numFmtId="3" fontId="2" fillId="0" borderId="41" xfId="0" applyNumberFormat="1" applyFont="1" applyBorder="1"/>
    <xf numFmtId="164" fontId="8" fillId="0" borderId="42" xfId="0" applyNumberFormat="1" applyFont="1" applyBorder="1" applyAlignment="1">
      <alignment horizontal="center"/>
    </xf>
    <xf numFmtId="0" fontId="14" fillId="6" borderId="17" xfId="0" applyFont="1" applyFill="1" applyBorder="1" applyAlignment="1">
      <alignment horizontal="center" wrapText="1"/>
    </xf>
    <xf numFmtId="3" fontId="3" fillId="6" borderId="37" xfId="0" applyNumberFormat="1" applyFont="1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3" fontId="24" fillId="3" borderId="3" xfId="0" applyNumberFormat="1" applyFont="1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3" fontId="24" fillId="3" borderId="3" xfId="0" applyNumberFormat="1" applyFont="1" applyFill="1" applyBorder="1" applyAlignment="1">
      <alignment horizontal="center"/>
    </xf>
    <xf numFmtId="3" fontId="2" fillId="0" borderId="12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0" fontId="8" fillId="0" borderId="18" xfId="0" applyNumberFormat="1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10" fontId="8" fillId="0" borderId="39" xfId="0" applyNumberFormat="1" applyFont="1" applyBorder="1" applyAlignment="1">
      <alignment horizontal="center"/>
    </xf>
    <xf numFmtId="3" fontId="3" fillId="7" borderId="2" xfId="0" applyNumberFormat="1" applyFont="1" applyFill="1" applyBorder="1" applyAlignment="1">
      <alignment horizontal="center"/>
    </xf>
    <xf numFmtId="3" fontId="3" fillId="7" borderId="37" xfId="0" applyNumberFormat="1" applyFont="1" applyFill="1" applyBorder="1" applyAlignment="1">
      <alignment horizontal="center"/>
    </xf>
    <xf numFmtId="10" fontId="36" fillId="7" borderId="11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0" fillId="5" borderId="11" xfId="0" applyFill="1" applyBorder="1" applyAlignment="1"/>
    <xf numFmtId="0" fontId="3" fillId="6" borderId="2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6" borderId="32" xfId="0" applyFont="1" applyFill="1" applyBorder="1" applyAlignment="1">
      <alignment horizontal="center"/>
    </xf>
    <xf numFmtId="0" fontId="0" fillId="6" borderId="11" xfId="0" applyFill="1" applyBorder="1" applyAlignment="1"/>
    <xf numFmtId="3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NumberFormat="1" applyFont="1" applyBorder="1" applyAlignment="1">
      <alignment horizontal="center"/>
    </xf>
    <xf numFmtId="3" fontId="24" fillId="3" borderId="3" xfId="0" applyNumberFormat="1" applyFont="1" applyFill="1" applyBorder="1" applyAlignment="1">
      <alignment horizontal="center"/>
    </xf>
    <xf numFmtId="0" fontId="27" fillId="3" borderId="23" xfId="0" applyFont="1" applyFill="1" applyBorder="1" applyAlignment="1">
      <alignment horizontal="center"/>
    </xf>
    <xf numFmtId="0" fontId="27" fillId="3" borderId="22" xfId="0" applyFont="1" applyFill="1" applyBorder="1" applyAlignment="1">
      <alignment horizontal="center"/>
    </xf>
    <xf numFmtId="3" fontId="31" fillId="0" borderId="0" xfId="0" applyNumberFormat="1" applyFont="1" applyAlignment="1">
      <alignment horizontal="left" vertical="top" wrapText="1"/>
    </xf>
    <xf numFmtId="0" fontId="18" fillId="0" borderId="0" xfId="1" applyFont="1" applyAlignment="1">
      <alignment horizontal="left" vertical="center" wrapText="1"/>
    </xf>
    <xf numFmtId="164" fontId="0" fillId="0" borderId="3" xfId="3" applyNumberFormat="1" applyFont="1" applyBorder="1"/>
    <xf numFmtId="3" fontId="3" fillId="6" borderId="2" xfId="0" applyNumberFormat="1" applyFont="1" applyFill="1" applyBorder="1" applyAlignment="1">
      <alignment horizontal="right"/>
    </xf>
    <xf numFmtId="9" fontId="3" fillId="6" borderId="43" xfId="3" applyFont="1" applyFill="1" applyBorder="1" applyAlignment="1">
      <alignment horizontal="center"/>
    </xf>
  </cellXfs>
  <cellStyles count="4">
    <cellStyle name="Navadno" xfId="0" builtinId="0"/>
    <cellStyle name="Navadno 2" xfId="2" xr:uid="{00000000-0005-0000-0000-000001000000}"/>
    <cellStyle name="Navadno_Tabele DIJAKI S POSEBNIMI POTREBAMI" xfId="1" xr:uid="{00000000-0005-0000-0000-000002000000}"/>
    <cellStyle name="Odstotek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AH56"/>
  <sheetViews>
    <sheetView showGridLines="0" tabSelected="1" view="pageBreakPreview" topLeftCell="A12" zoomScale="85" zoomScaleNormal="100" zoomScaleSheetLayoutView="85" workbookViewId="0">
      <selection activeCell="A42" sqref="A42"/>
    </sheetView>
  </sheetViews>
  <sheetFormatPr defaultColWidth="9.1796875" defaultRowHeight="15.5" x14ac:dyDescent="0.35"/>
  <cols>
    <col min="1" max="1" width="72.453125" style="2" customWidth="1"/>
    <col min="2" max="7" width="9.54296875" style="2" customWidth="1"/>
    <col min="8" max="10" width="10.7265625" style="2" customWidth="1"/>
    <col min="11" max="11" width="11.54296875" style="2" customWidth="1"/>
    <col min="12" max="12" width="11.26953125" style="2" customWidth="1"/>
    <col min="13" max="13" width="11.54296875" style="1" customWidth="1"/>
    <col min="14" max="14" width="10.7265625" style="1" customWidth="1"/>
    <col min="15" max="15" width="10.26953125" style="1" customWidth="1"/>
    <col min="16" max="17" width="9.54296875" style="1" customWidth="1"/>
    <col min="18" max="18" width="10.453125" style="1" customWidth="1"/>
    <col min="19" max="22" width="9.54296875" style="1" customWidth="1"/>
    <col min="23" max="25" width="11" style="1" customWidth="1"/>
    <col min="26" max="28" width="12.7265625" style="1" customWidth="1"/>
    <col min="29" max="29" width="9.1796875" style="1"/>
    <col min="30" max="30" width="9.81640625" style="1" bestFit="1" customWidth="1"/>
    <col min="31" max="16384" width="9.1796875" style="1"/>
  </cols>
  <sheetData>
    <row r="1" spans="1:26" ht="56.25" customHeight="1" x14ac:dyDescent="0.35">
      <c r="A1" s="168" t="s">
        <v>30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spans="1:26" x14ac:dyDescent="0.35">
      <c r="A2" s="4"/>
    </row>
    <row r="3" spans="1:26" ht="20" x14ac:dyDescent="0.4">
      <c r="A3" s="27" t="s">
        <v>31</v>
      </c>
      <c r="B3" s="26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26" x14ac:dyDescent="0.35">
      <c r="A4" s="28"/>
      <c r="B4" s="170" t="s">
        <v>42</v>
      </c>
      <c r="C4" s="170"/>
      <c r="D4" s="170" t="s">
        <v>82</v>
      </c>
      <c r="E4" s="170"/>
      <c r="F4" s="170" t="s">
        <v>84</v>
      </c>
      <c r="G4" s="170"/>
      <c r="H4" s="121" t="s">
        <v>86</v>
      </c>
      <c r="I4" s="123" t="s">
        <v>87</v>
      </c>
      <c r="J4" s="125" t="s">
        <v>100</v>
      </c>
      <c r="K4" s="137" t="s">
        <v>101</v>
      </c>
      <c r="L4" s="139" t="s">
        <v>102</v>
      </c>
      <c r="M4" s="142" t="s">
        <v>103</v>
      </c>
      <c r="N4" s="148" t="s">
        <v>104</v>
      </c>
      <c r="O4" s="150" t="s">
        <v>105</v>
      </c>
    </row>
    <row r="5" spans="1:26" x14ac:dyDescent="0.35">
      <c r="B5" s="171">
        <v>10091</v>
      </c>
      <c r="C5" s="171"/>
      <c r="D5" s="171">
        <v>10072</v>
      </c>
      <c r="E5" s="171"/>
      <c r="F5" s="171">
        <v>11077</v>
      </c>
      <c r="G5" s="171"/>
      <c r="H5" s="122">
        <v>12054</v>
      </c>
      <c r="I5" s="124">
        <v>14160</v>
      </c>
      <c r="J5" s="126">
        <v>14224</v>
      </c>
      <c r="K5" s="138">
        <v>14829</v>
      </c>
      <c r="L5" s="140">
        <v>15303</v>
      </c>
      <c r="M5" s="143">
        <v>15712</v>
      </c>
      <c r="N5" s="149">
        <v>16220</v>
      </c>
      <c r="O5" s="151">
        <v>16549</v>
      </c>
    </row>
    <row r="7" spans="1:26" ht="20" x14ac:dyDescent="0.4">
      <c r="A7" s="76" t="s">
        <v>32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</row>
    <row r="8" spans="1:26" ht="16" thickBot="1" x14ac:dyDescent="0.4">
      <c r="A8" s="3"/>
    </row>
    <row r="9" spans="1:26" ht="16" thickBot="1" x14ac:dyDescent="0.4">
      <c r="A9" s="1"/>
      <c r="B9" s="163" t="s">
        <v>42</v>
      </c>
      <c r="C9" s="164"/>
      <c r="D9" s="160" t="s">
        <v>82</v>
      </c>
      <c r="E9" s="165"/>
      <c r="F9" s="163" t="s">
        <v>84</v>
      </c>
      <c r="G9" s="164"/>
      <c r="H9" s="160" t="s">
        <v>86</v>
      </c>
      <c r="I9" s="165"/>
      <c r="J9" s="163" t="s">
        <v>87</v>
      </c>
      <c r="K9" s="164"/>
      <c r="L9" s="160" t="s">
        <v>100</v>
      </c>
      <c r="M9" s="165"/>
      <c r="N9" s="163" t="s">
        <v>101</v>
      </c>
      <c r="O9" s="164"/>
      <c r="P9" s="160" t="s">
        <v>102</v>
      </c>
      <c r="Q9" s="165"/>
      <c r="R9" s="163" t="s">
        <v>103</v>
      </c>
      <c r="S9" s="164"/>
      <c r="T9" s="160" t="s">
        <v>104</v>
      </c>
      <c r="U9" s="165"/>
      <c r="V9" s="160" t="s">
        <v>105</v>
      </c>
      <c r="W9" s="165"/>
    </row>
    <row r="10" spans="1:26" x14ac:dyDescent="0.35">
      <c r="A10" s="7" t="s">
        <v>33</v>
      </c>
      <c r="B10" s="78">
        <v>10</v>
      </c>
      <c r="C10" s="77">
        <f>B10/$B$20</f>
        <v>9.9098206322465561E-4</v>
      </c>
      <c r="D10" s="78">
        <v>10</v>
      </c>
      <c r="E10" s="77">
        <f>D10/$D$20</f>
        <v>9.9285146942017471E-4</v>
      </c>
      <c r="F10" s="78">
        <v>33</v>
      </c>
      <c r="G10" s="77">
        <f>F10/$F$20</f>
        <v>2.9791459781529296E-3</v>
      </c>
      <c r="H10" s="78">
        <v>57</v>
      </c>
      <c r="I10" s="77">
        <f>H10/$H$20</f>
        <v>4.7287207565953207E-3</v>
      </c>
      <c r="J10" s="78">
        <v>111</v>
      </c>
      <c r="K10" s="77">
        <f>J10/$J$20</f>
        <v>7.8389830508474572E-3</v>
      </c>
      <c r="L10" s="78">
        <v>133</v>
      </c>
      <c r="M10" s="77">
        <f>L10/$L$20</f>
        <v>9.3503937007874023E-3</v>
      </c>
      <c r="N10" s="78">
        <v>144</v>
      </c>
      <c r="O10" s="77">
        <f>N10/$N$20</f>
        <v>9.7107020028322881E-3</v>
      </c>
      <c r="P10" s="78">
        <v>155</v>
      </c>
      <c r="Q10" s="77">
        <f>P10/$P$20</f>
        <v>1.0128732928184015E-2</v>
      </c>
      <c r="R10" s="78">
        <v>166</v>
      </c>
      <c r="S10" s="77">
        <f>R10/$R$20</f>
        <v>1.0565173116089613E-2</v>
      </c>
      <c r="T10" s="78">
        <v>188</v>
      </c>
      <c r="U10" s="77">
        <f>T10/$T$20</f>
        <v>1.1590628853267572E-2</v>
      </c>
      <c r="V10" s="78">
        <v>220</v>
      </c>
      <c r="W10" s="77">
        <f>V10/$V$20</f>
        <v>1.3293854613571817E-2</v>
      </c>
    </row>
    <row r="11" spans="1:26" x14ac:dyDescent="0.35">
      <c r="A11" s="8" t="s">
        <v>34</v>
      </c>
      <c r="B11" s="79">
        <v>238</v>
      </c>
      <c r="C11" s="77">
        <f>B11/$B$20</f>
        <v>2.3585373104746805E-2</v>
      </c>
      <c r="D11" s="79">
        <v>182</v>
      </c>
      <c r="E11" s="77">
        <f t="shared" ref="E11:E19" si="0">D11/$D$20</f>
        <v>1.8069896743447181E-2</v>
      </c>
      <c r="F11" s="79">
        <v>172</v>
      </c>
      <c r="G11" s="77">
        <f t="shared" ref="G11:G19" si="1">F11/$F$20</f>
        <v>1.5527669946736482E-2</v>
      </c>
      <c r="H11" s="79">
        <v>171</v>
      </c>
      <c r="I11" s="77">
        <f t="shared" ref="I11:I19" si="2">H11/$H$20</f>
        <v>1.4186162269785963E-2</v>
      </c>
      <c r="J11" s="79">
        <v>183</v>
      </c>
      <c r="K11" s="77">
        <f t="shared" ref="K11:K19" si="3">J11/$J$20</f>
        <v>1.2923728813559321E-2</v>
      </c>
      <c r="L11" s="79">
        <v>169</v>
      </c>
      <c r="M11" s="77">
        <f t="shared" ref="M11:M19" si="4">L11/$L$20</f>
        <v>1.1881327334083239E-2</v>
      </c>
      <c r="N11" s="79">
        <v>181</v>
      </c>
      <c r="O11" s="77">
        <f t="shared" ref="O11:O19" si="5">N11/$N$20</f>
        <v>1.2205812934115585E-2</v>
      </c>
      <c r="P11" s="141">
        <v>176</v>
      </c>
      <c r="Q11" s="77">
        <f t="shared" ref="Q11:Q19" si="6">P11/$P$20</f>
        <v>1.1501012873292818E-2</v>
      </c>
      <c r="R11" s="78">
        <v>164</v>
      </c>
      <c r="S11" s="77">
        <f t="shared" ref="S11:S19" si="7">R11/$R$20</f>
        <v>1.0437881873727087E-2</v>
      </c>
      <c r="T11" s="141">
        <v>164</v>
      </c>
      <c r="U11" s="77">
        <f t="shared" ref="U11:U19" si="8">T11/$T$20</f>
        <v>1.0110974106041924E-2</v>
      </c>
      <c r="V11" s="141">
        <f>64+106</f>
        <v>170</v>
      </c>
      <c r="W11" s="77">
        <f t="shared" ref="W11:W19" si="9">V11/$V$20</f>
        <v>1.0272524019578223E-2</v>
      </c>
    </row>
    <row r="12" spans="1:26" x14ac:dyDescent="0.35">
      <c r="A12" s="9" t="s">
        <v>35</v>
      </c>
      <c r="B12" s="80">
        <v>1180</v>
      </c>
      <c r="C12" s="77">
        <f t="shared" ref="C12:C19" si="10">B12/$B$20</f>
        <v>0.11693588346050937</v>
      </c>
      <c r="D12" s="80">
        <v>992</v>
      </c>
      <c r="E12" s="77">
        <f t="shared" si="0"/>
        <v>9.8490865766481334E-2</v>
      </c>
      <c r="F12" s="80">
        <v>1056</v>
      </c>
      <c r="G12" s="77">
        <f t="shared" si="1"/>
        <v>9.5332671300893748E-2</v>
      </c>
      <c r="H12" s="80">
        <v>1138</v>
      </c>
      <c r="I12" s="77">
        <f t="shared" si="2"/>
        <v>9.4408495105359216E-2</v>
      </c>
      <c r="J12" s="80">
        <v>1493</v>
      </c>
      <c r="K12" s="77">
        <f t="shared" si="3"/>
        <v>0.10543785310734463</v>
      </c>
      <c r="L12" s="80">
        <v>1629</v>
      </c>
      <c r="M12" s="77">
        <f t="shared" si="4"/>
        <v>0.11452474690663667</v>
      </c>
      <c r="N12" s="80">
        <v>1882</v>
      </c>
      <c r="O12" s="77">
        <f t="shared" si="5"/>
        <v>0.12691348034257199</v>
      </c>
      <c r="P12" s="141">
        <v>2066</v>
      </c>
      <c r="Q12" s="77">
        <f t="shared" si="6"/>
        <v>0.13500620793308502</v>
      </c>
      <c r="R12" s="80">
        <v>2228</v>
      </c>
      <c r="S12" s="77">
        <f t="shared" si="7"/>
        <v>0.14180244399185335</v>
      </c>
      <c r="T12" s="141">
        <v>2400</v>
      </c>
      <c r="U12" s="77">
        <f t="shared" si="8"/>
        <v>0.14796547472256474</v>
      </c>
      <c r="V12" s="141">
        <v>2577</v>
      </c>
      <c r="W12" s="77">
        <f t="shared" si="9"/>
        <v>0.15571937881442988</v>
      </c>
    </row>
    <row r="13" spans="1:26" x14ac:dyDescent="0.35">
      <c r="A13" s="9" t="s">
        <v>36</v>
      </c>
      <c r="B13" s="81">
        <v>70</v>
      </c>
      <c r="C13" s="77">
        <f t="shared" si="10"/>
        <v>6.9368744425725897E-3</v>
      </c>
      <c r="D13" s="81">
        <v>63</v>
      </c>
      <c r="E13" s="77">
        <f t="shared" si="0"/>
        <v>6.2549642573471011E-3</v>
      </c>
      <c r="F13" s="81">
        <v>61</v>
      </c>
      <c r="G13" s="77">
        <f t="shared" si="1"/>
        <v>5.5069062020402636E-3</v>
      </c>
      <c r="H13" s="81">
        <v>68</v>
      </c>
      <c r="I13" s="77">
        <f t="shared" si="2"/>
        <v>5.6412809026049442E-3</v>
      </c>
      <c r="J13" s="81">
        <v>76</v>
      </c>
      <c r="K13" s="77">
        <f t="shared" si="3"/>
        <v>5.3672316384180789E-3</v>
      </c>
      <c r="L13" s="81">
        <v>68</v>
      </c>
      <c r="M13" s="77">
        <f t="shared" si="4"/>
        <v>4.7806524184476938E-3</v>
      </c>
      <c r="N13" s="81">
        <v>68</v>
      </c>
      <c r="O13" s="77">
        <f t="shared" si="5"/>
        <v>4.5856092791152474E-3</v>
      </c>
      <c r="P13" s="141">
        <v>67</v>
      </c>
      <c r="Q13" s="77">
        <f t="shared" si="6"/>
        <v>4.3782264915376073E-3</v>
      </c>
      <c r="R13" s="81">
        <v>69</v>
      </c>
      <c r="S13" s="77">
        <f t="shared" si="7"/>
        <v>4.3915478615071286E-3</v>
      </c>
      <c r="T13" s="141">
        <v>79</v>
      </c>
      <c r="U13" s="77">
        <f t="shared" si="8"/>
        <v>4.870530209617756E-3</v>
      </c>
      <c r="V13" s="141">
        <v>76</v>
      </c>
      <c r="W13" s="77">
        <f t="shared" si="9"/>
        <v>4.5924225028702642E-3</v>
      </c>
    </row>
    <row r="14" spans="1:26" x14ac:dyDescent="0.35">
      <c r="A14" s="9" t="s">
        <v>37</v>
      </c>
      <c r="B14" s="81">
        <v>293</v>
      </c>
      <c r="C14" s="77">
        <f t="shared" si="10"/>
        <v>2.9035774452482409E-2</v>
      </c>
      <c r="D14" s="81">
        <v>179</v>
      </c>
      <c r="E14" s="77">
        <f t="shared" si="0"/>
        <v>1.7772041302621128E-2</v>
      </c>
      <c r="F14" s="81">
        <v>159</v>
      </c>
      <c r="G14" s="77">
        <f t="shared" si="1"/>
        <v>1.4354066985645933E-2</v>
      </c>
      <c r="H14" s="81">
        <v>149</v>
      </c>
      <c r="I14" s="77">
        <f t="shared" si="2"/>
        <v>1.2361041977766716E-2</v>
      </c>
      <c r="J14" s="81">
        <v>161</v>
      </c>
      <c r="K14" s="77">
        <f t="shared" si="3"/>
        <v>1.1370056497175141E-2</v>
      </c>
      <c r="L14" s="81">
        <v>157</v>
      </c>
      <c r="M14" s="77">
        <f t="shared" si="4"/>
        <v>1.1037682789651294E-2</v>
      </c>
      <c r="N14" s="81">
        <v>160</v>
      </c>
      <c r="O14" s="77">
        <f t="shared" si="5"/>
        <v>1.0789668892035876E-2</v>
      </c>
      <c r="P14" s="78">
        <v>155</v>
      </c>
      <c r="Q14" s="77">
        <f t="shared" si="6"/>
        <v>1.0128732928184015E-2</v>
      </c>
      <c r="R14" s="81">
        <v>153</v>
      </c>
      <c r="S14" s="77">
        <f t="shared" si="7"/>
        <v>9.7377800407331978E-3</v>
      </c>
      <c r="T14" s="78">
        <v>144</v>
      </c>
      <c r="U14" s="77">
        <f t="shared" si="8"/>
        <v>8.8779284833538849E-3</v>
      </c>
      <c r="V14" s="78">
        <v>132</v>
      </c>
      <c r="W14" s="77">
        <f t="shared" si="9"/>
        <v>7.9763127681430901E-3</v>
      </c>
    </row>
    <row r="15" spans="1:26" x14ac:dyDescent="0.35">
      <c r="A15" s="9" t="s">
        <v>38</v>
      </c>
      <c r="B15" s="81">
        <v>324</v>
      </c>
      <c r="C15" s="77">
        <f t="shared" si="10"/>
        <v>3.2107818848478846E-2</v>
      </c>
      <c r="D15" s="81">
        <v>208</v>
      </c>
      <c r="E15" s="77">
        <f t="shared" si="0"/>
        <v>2.0651310563939634E-2</v>
      </c>
      <c r="F15" s="81">
        <v>283</v>
      </c>
      <c r="G15" s="77">
        <f t="shared" si="1"/>
        <v>2.5548433691432698E-2</v>
      </c>
      <c r="H15" s="81">
        <v>326</v>
      </c>
      <c r="I15" s="77">
        <f t="shared" si="2"/>
        <v>2.7044964327194294E-2</v>
      </c>
      <c r="J15" s="81">
        <v>446</v>
      </c>
      <c r="K15" s="77">
        <f t="shared" si="3"/>
        <v>3.1497175141242936E-2</v>
      </c>
      <c r="L15" s="81">
        <v>509</v>
      </c>
      <c r="M15" s="77">
        <f t="shared" si="4"/>
        <v>3.5784589426321713E-2</v>
      </c>
      <c r="N15" s="81">
        <v>537</v>
      </c>
      <c r="O15" s="77">
        <f t="shared" si="5"/>
        <v>3.6212826218895405E-2</v>
      </c>
      <c r="P15" s="78">
        <v>602</v>
      </c>
      <c r="Q15" s="77">
        <f t="shared" si="6"/>
        <v>3.933869175978566E-2</v>
      </c>
      <c r="R15" s="81">
        <v>643</v>
      </c>
      <c r="S15" s="77">
        <f t="shared" si="7"/>
        <v>4.0924134419551936E-2</v>
      </c>
      <c r="T15" s="78">
        <v>685</v>
      </c>
      <c r="U15" s="77">
        <f t="shared" si="8"/>
        <v>4.2231812577065354E-2</v>
      </c>
      <c r="V15" s="78">
        <v>731</v>
      </c>
      <c r="W15" s="77">
        <f t="shared" si="9"/>
        <v>4.4171853284186359E-2</v>
      </c>
    </row>
    <row r="16" spans="1:26" x14ac:dyDescent="0.35">
      <c r="A16" s="9" t="s">
        <v>39</v>
      </c>
      <c r="B16" s="80">
        <v>1416</v>
      </c>
      <c r="C16" s="77">
        <f t="shared" si="10"/>
        <v>0.14032306015261123</v>
      </c>
      <c r="D16" s="80">
        <v>1161</v>
      </c>
      <c r="E16" s="77">
        <f t="shared" si="0"/>
        <v>0.11527005559968229</v>
      </c>
      <c r="F16" s="80">
        <v>1223</v>
      </c>
      <c r="G16" s="77">
        <f t="shared" si="1"/>
        <v>0.11040895549336463</v>
      </c>
      <c r="H16" s="80">
        <v>1264</v>
      </c>
      <c r="I16" s="77">
        <f t="shared" si="2"/>
        <v>0.10486145677783308</v>
      </c>
      <c r="J16" s="80">
        <v>1409</v>
      </c>
      <c r="K16" s="77">
        <f t="shared" si="3"/>
        <v>9.9505649717514119E-2</v>
      </c>
      <c r="L16" s="80">
        <v>1356</v>
      </c>
      <c r="M16" s="77">
        <f t="shared" si="4"/>
        <v>9.53318335208099E-2</v>
      </c>
      <c r="N16" s="80">
        <v>1365</v>
      </c>
      <c r="O16" s="77">
        <f t="shared" si="5"/>
        <v>9.2049362735181064E-2</v>
      </c>
      <c r="P16" s="78">
        <v>1344</v>
      </c>
      <c r="Q16" s="77">
        <f t="shared" si="6"/>
        <v>8.7825916486963335E-2</v>
      </c>
      <c r="R16" s="80">
        <v>1406</v>
      </c>
      <c r="S16" s="77">
        <f t="shared" si="7"/>
        <v>8.9485743380855395E-2</v>
      </c>
      <c r="T16" s="78">
        <v>1543</v>
      </c>
      <c r="U16" s="77">
        <f t="shared" si="8"/>
        <v>9.512946979038224E-2</v>
      </c>
      <c r="V16" s="78">
        <v>1607</v>
      </c>
      <c r="W16" s="77">
        <f t="shared" si="9"/>
        <v>9.7105565290954141E-2</v>
      </c>
    </row>
    <row r="17" spans="1:34" x14ac:dyDescent="0.35">
      <c r="A17" s="9" t="s">
        <v>40</v>
      </c>
      <c r="B17" s="80">
        <v>4619</v>
      </c>
      <c r="C17" s="77">
        <f t="shared" si="10"/>
        <v>0.45773461500346846</v>
      </c>
      <c r="D17" s="80">
        <v>4371</v>
      </c>
      <c r="E17" s="77">
        <f t="shared" si="0"/>
        <v>0.43397537728355839</v>
      </c>
      <c r="F17" s="80">
        <v>4726</v>
      </c>
      <c r="G17" s="77">
        <f t="shared" si="1"/>
        <v>0.42664981493184073</v>
      </c>
      <c r="H17" s="80">
        <v>5084</v>
      </c>
      <c r="I17" s="77">
        <f t="shared" si="2"/>
        <v>0.42176870748299322</v>
      </c>
      <c r="J17" s="80">
        <v>5777</v>
      </c>
      <c r="K17" s="77">
        <f t="shared" si="3"/>
        <v>0.40798022598870054</v>
      </c>
      <c r="L17" s="80">
        <v>5872</v>
      </c>
      <c r="M17" s="77">
        <f t="shared" si="4"/>
        <v>0.41282339707536558</v>
      </c>
      <c r="N17" s="80">
        <v>6042</v>
      </c>
      <c r="O17" s="77">
        <f t="shared" si="5"/>
        <v>0.40744487153550474</v>
      </c>
      <c r="P17" s="78">
        <v>6194</v>
      </c>
      <c r="Q17" s="77">
        <f t="shared" si="6"/>
        <v>0.40475723714304385</v>
      </c>
      <c r="R17" s="80">
        <v>6225</v>
      </c>
      <c r="S17" s="77">
        <f t="shared" si="7"/>
        <v>0.39619399185336052</v>
      </c>
      <c r="T17" s="78">
        <v>6277</v>
      </c>
      <c r="U17" s="77">
        <f t="shared" si="8"/>
        <v>0.38699136868064116</v>
      </c>
      <c r="V17" s="78">
        <v>6173</v>
      </c>
      <c r="W17" s="77">
        <f t="shared" si="9"/>
        <v>0.37301347513444921</v>
      </c>
    </row>
    <row r="18" spans="1:34" x14ac:dyDescent="0.35">
      <c r="A18" s="127" t="s">
        <v>89</v>
      </c>
      <c r="B18" s="80">
        <v>105</v>
      </c>
      <c r="C18" s="77">
        <f t="shared" si="10"/>
        <v>1.0405311663858885E-2</v>
      </c>
      <c r="D18" s="80">
        <v>126</v>
      </c>
      <c r="E18" s="77">
        <f t="shared" si="0"/>
        <v>1.2509928514694202E-2</v>
      </c>
      <c r="F18" s="80">
        <v>168</v>
      </c>
      <c r="G18" s="77">
        <f t="shared" si="1"/>
        <v>1.5166561343324005E-2</v>
      </c>
      <c r="H18" s="80">
        <v>189</v>
      </c>
      <c r="I18" s="77">
        <f t="shared" si="2"/>
        <v>1.5679442508710801E-2</v>
      </c>
      <c r="J18" s="80">
        <v>240</v>
      </c>
      <c r="K18" s="77">
        <f t="shared" si="3"/>
        <v>1.6949152542372881E-2</v>
      </c>
      <c r="L18" s="80">
        <v>227</v>
      </c>
      <c r="M18" s="77">
        <f t="shared" si="4"/>
        <v>1.5958942632170979E-2</v>
      </c>
      <c r="N18" s="80">
        <v>232</v>
      </c>
      <c r="O18" s="77">
        <f t="shared" si="5"/>
        <v>1.564501989345202E-2</v>
      </c>
      <c r="P18" s="78">
        <v>213</v>
      </c>
      <c r="Q18" s="77">
        <f t="shared" si="6"/>
        <v>1.3918839443246423E-2</v>
      </c>
      <c r="R18" s="80">
        <v>197</v>
      </c>
      <c r="S18" s="77">
        <f t="shared" si="7"/>
        <v>1.2538187372708757E-2</v>
      </c>
      <c r="T18" s="78">
        <v>218</v>
      </c>
      <c r="U18" s="77">
        <f t="shared" si="8"/>
        <v>1.3440197287299629E-2</v>
      </c>
      <c r="V18" s="78">
        <v>217</v>
      </c>
      <c r="W18" s="77">
        <f t="shared" si="9"/>
        <v>1.3112574777932201E-2</v>
      </c>
    </row>
    <row r="19" spans="1:34" ht="16" thickBot="1" x14ac:dyDescent="0.4">
      <c r="A19" s="74" t="s">
        <v>41</v>
      </c>
      <c r="B19" s="80">
        <v>1836</v>
      </c>
      <c r="C19" s="77">
        <f t="shared" si="10"/>
        <v>0.18194430680804677</v>
      </c>
      <c r="D19" s="80">
        <v>2780</v>
      </c>
      <c r="E19" s="77">
        <f t="shared" si="0"/>
        <v>0.2760127084988086</v>
      </c>
      <c r="F19" s="80">
        <v>3196</v>
      </c>
      <c r="G19" s="77">
        <f t="shared" si="1"/>
        <v>0.28852577412656855</v>
      </c>
      <c r="H19" s="80">
        <v>3608</v>
      </c>
      <c r="I19" s="77">
        <f t="shared" si="2"/>
        <v>0.29931972789115646</v>
      </c>
      <c r="J19" s="80">
        <v>4264</v>
      </c>
      <c r="K19" s="77">
        <f t="shared" si="3"/>
        <v>0.30112994350282485</v>
      </c>
      <c r="L19" s="80">
        <v>4104</v>
      </c>
      <c r="M19" s="77">
        <f t="shared" si="4"/>
        <v>0.28852643419572555</v>
      </c>
      <c r="N19" s="80">
        <v>4218</v>
      </c>
      <c r="O19" s="77">
        <f t="shared" si="5"/>
        <v>0.28444264616629578</v>
      </c>
      <c r="P19" s="78">
        <v>4331</v>
      </c>
      <c r="Q19" s="77">
        <f t="shared" si="6"/>
        <v>0.28301640201267725</v>
      </c>
      <c r="R19" s="80">
        <v>4461</v>
      </c>
      <c r="S19" s="77">
        <f t="shared" si="7"/>
        <v>0.28392311608961301</v>
      </c>
      <c r="T19" s="78">
        <v>4522</v>
      </c>
      <c r="U19" s="77">
        <f t="shared" si="8"/>
        <v>0.2787916152897657</v>
      </c>
      <c r="V19" s="152">
        <v>4646</v>
      </c>
      <c r="W19" s="77">
        <f t="shared" si="9"/>
        <v>0.28074203879388482</v>
      </c>
    </row>
    <row r="20" spans="1:34" ht="16" thickBot="1" x14ac:dyDescent="0.4">
      <c r="A20" s="11" t="s">
        <v>3</v>
      </c>
      <c r="B20" s="109">
        <f t="shared" ref="B20:C20" si="11">SUM(B10:B19)</f>
        <v>10091</v>
      </c>
      <c r="C20" s="13">
        <f t="shared" si="11"/>
        <v>1.0000000000000002</v>
      </c>
      <c r="D20" s="110">
        <f t="shared" ref="D20:E20" si="12">SUM(D10:D19)</f>
        <v>10072</v>
      </c>
      <c r="E20" s="13">
        <f t="shared" si="12"/>
        <v>1</v>
      </c>
      <c r="F20" s="109">
        <f t="shared" ref="F20:I20" si="13">SUM(F10:F19)</f>
        <v>11077</v>
      </c>
      <c r="G20" s="13">
        <f t="shared" si="13"/>
        <v>1</v>
      </c>
      <c r="H20" s="110">
        <f t="shared" si="13"/>
        <v>12054</v>
      </c>
      <c r="I20" s="13">
        <f t="shared" si="13"/>
        <v>1</v>
      </c>
      <c r="J20" s="109">
        <f t="shared" ref="J20:M20" si="14">SUM(J10:J19)</f>
        <v>14160</v>
      </c>
      <c r="K20" s="13">
        <f t="shared" si="14"/>
        <v>0.99999999999999989</v>
      </c>
      <c r="L20" s="110">
        <f t="shared" si="14"/>
        <v>14224</v>
      </c>
      <c r="M20" s="13">
        <f t="shared" si="14"/>
        <v>1</v>
      </c>
      <c r="N20" s="109">
        <f t="shared" ref="N20:Q20" si="15">SUM(N10:N19)</f>
        <v>14829</v>
      </c>
      <c r="O20" s="13">
        <f t="shared" si="15"/>
        <v>1</v>
      </c>
      <c r="P20" s="110">
        <f t="shared" si="15"/>
        <v>15303</v>
      </c>
      <c r="Q20" s="13">
        <f t="shared" si="15"/>
        <v>1</v>
      </c>
      <c r="R20" s="109">
        <f t="shared" ref="R20:U20" si="16">SUM(R10:R19)</f>
        <v>15712</v>
      </c>
      <c r="S20" s="13">
        <f t="shared" si="16"/>
        <v>1</v>
      </c>
      <c r="T20" s="110">
        <f t="shared" si="16"/>
        <v>16220</v>
      </c>
      <c r="U20" s="13">
        <f t="shared" si="16"/>
        <v>1</v>
      </c>
      <c r="V20" s="110">
        <v>16549</v>
      </c>
      <c r="W20" s="13">
        <f t="shared" ref="W20" si="17">SUM(W10:W19)</f>
        <v>1</v>
      </c>
    </row>
    <row r="21" spans="1:34" ht="8.25" customHeight="1" x14ac:dyDescent="0.35"/>
    <row r="22" spans="1:34" x14ac:dyDescent="0.35">
      <c r="A22" s="10" t="s">
        <v>2</v>
      </c>
    </row>
    <row r="23" spans="1:34" x14ac:dyDescent="0.35">
      <c r="A23" s="75" t="s">
        <v>88</v>
      </c>
    </row>
    <row r="24" spans="1:34" ht="8.25" customHeight="1" x14ac:dyDescent="0.35">
      <c r="A24" s="10"/>
    </row>
    <row r="26" spans="1:34" ht="20" x14ac:dyDescent="0.4">
      <c r="A26" s="25" t="s">
        <v>80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34" ht="11.25" customHeight="1" thickBot="1" x14ac:dyDescent="0.4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34" ht="16" thickBot="1" x14ac:dyDescent="0.4">
      <c r="A28" s="1"/>
      <c r="B28" s="163" t="s">
        <v>42</v>
      </c>
      <c r="C28" s="166"/>
      <c r="D28" s="167"/>
      <c r="E28" s="160" t="s">
        <v>82</v>
      </c>
      <c r="F28" s="161"/>
      <c r="G28" s="162"/>
      <c r="H28" s="163" t="s">
        <v>84</v>
      </c>
      <c r="I28" s="166"/>
      <c r="J28" s="167"/>
      <c r="K28" s="160" t="s">
        <v>86</v>
      </c>
      <c r="L28" s="161"/>
      <c r="M28" s="162"/>
      <c r="N28" s="163" t="s">
        <v>87</v>
      </c>
      <c r="O28" s="166"/>
      <c r="P28" s="167"/>
      <c r="Q28" s="160" t="s">
        <v>100</v>
      </c>
      <c r="R28" s="161"/>
      <c r="S28" s="162"/>
      <c r="T28" s="163" t="s">
        <v>101</v>
      </c>
      <c r="U28" s="166"/>
      <c r="V28" s="167"/>
      <c r="W28" s="160" t="s">
        <v>102</v>
      </c>
      <c r="X28" s="161"/>
      <c r="Y28" s="162"/>
      <c r="Z28" s="163" t="s">
        <v>103</v>
      </c>
      <c r="AA28" s="166"/>
      <c r="AB28" s="167"/>
      <c r="AC28" s="160" t="s">
        <v>104</v>
      </c>
      <c r="AD28" s="161"/>
      <c r="AE28" s="162"/>
      <c r="AF28" s="163" t="s">
        <v>105</v>
      </c>
      <c r="AG28" s="166"/>
      <c r="AH28" s="167"/>
    </row>
    <row r="29" spans="1:34" ht="31.5" customHeight="1" thickBot="1" x14ac:dyDescent="0.4">
      <c r="A29" s="83" t="s">
        <v>54</v>
      </c>
      <c r="B29" s="114" t="s">
        <v>53</v>
      </c>
      <c r="C29" s="114" t="s">
        <v>79</v>
      </c>
      <c r="D29" s="115" t="s">
        <v>52</v>
      </c>
      <c r="E29" s="112" t="s">
        <v>53</v>
      </c>
      <c r="F29" s="112" t="s">
        <v>79</v>
      </c>
      <c r="G29" s="113" t="s">
        <v>52</v>
      </c>
      <c r="H29" s="114" t="s">
        <v>53</v>
      </c>
      <c r="I29" s="114" t="s">
        <v>79</v>
      </c>
      <c r="J29" s="115" t="s">
        <v>52</v>
      </c>
      <c r="K29" s="112" t="s">
        <v>53</v>
      </c>
      <c r="L29" s="112" t="s">
        <v>79</v>
      </c>
      <c r="M29" s="113" t="s">
        <v>52</v>
      </c>
      <c r="N29" s="114" t="s">
        <v>53</v>
      </c>
      <c r="O29" s="114" t="s">
        <v>79</v>
      </c>
      <c r="P29" s="115" t="s">
        <v>52</v>
      </c>
      <c r="Q29" s="112" t="s">
        <v>53</v>
      </c>
      <c r="R29" s="112" t="s">
        <v>79</v>
      </c>
      <c r="S29" s="113" t="s">
        <v>52</v>
      </c>
      <c r="T29" s="114" t="s">
        <v>53</v>
      </c>
      <c r="U29" s="114" t="s">
        <v>79</v>
      </c>
      <c r="V29" s="115" t="s">
        <v>52</v>
      </c>
      <c r="W29" s="112" t="s">
        <v>53</v>
      </c>
      <c r="X29" s="112" t="s">
        <v>79</v>
      </c>
      <c r="Y29" s="113" t="s">
        <v>52</v>
      </c>
      <c r="Z29" s="114" t="s">
        <v>53</v>
      </c>
      <c r="AA29" s="146" t="s">
        <v>79</v>
      </c>
      <c r="AB29" s="115" t="s">
        <v>52</v>
      </c>
      <c r="AC29" s="112" t="s">
        <v>53</v>
      </c>
      <c r="AD29" s="112" t="s">
        <v>79</v>
      </c>
      <c r="AE29" s="113" t="s">
        <v>52</v>
      </c>
      <c r="AF29" s="114" t="s">
        <v>53</v>
      </c>
      <c r="AG29" s="146" t="s">
        <v>79</v>
      </c>
      <c r="AH29" s="115" t="s">
        <v>52</v>
      </c>
    </row>
    <row r="30" spans="1:34" x14ac:dyDescent="0.35">
      <c r="A30" s="82" t="s">
        <v>43</v>
      </c>
      <c r="B30" s="84">
        <v>21583</v>
      </c>
      <c r="C30" s="98">
        <v>370</v>
      </c>
      <c r="D30" s="88">
        <f>C30/B30</f>
        <v>1.7143121901496548E-2</v>
      </c>
      <c r="E30" s="84">
        <v>22151</v>
      </c>
      <c r="F30" s="98">
        <v>341</v>
      </c>
      <c r="G30" s="88">
        <f>F30/E30</f>
        <v>1.5394338856033588E-2</v>
      </c>
      <c r="H30" s="84">
        <v>21718</v>
      </c>
      <c r="I30" s="98">
        <v>439</v>
      </c>
      <c r="J30" s="88">
        <f>I30/H30</f>
        <v>2.0213647665530896E-2</v>
      </c>
      <c r="K30" s="84">
        <v>21751</v>
      </c>
      <c r="L30" s="98">
        <v>442</v>
      </c>
      <c r="M30" s="88">
        <f>L30/K30</f>
        <v>2.0320904785986853E-2</v>
      </c>
      <c r="N30" s="84">
        <v>20796</v>
      </c>
      <c r="O30" s="98">
        <v>553</v>
      </c>
      <c r="P30" s="88">
        <f>O30/N30</f>
        <v>2.6591652240815541E-2</v>
      </c>
      <c r="Q30" s="135">
        <v>21424</v>
      </c>
      <c r="R30" s="98">
        <v>595</v>
      </c>
      <c r="S30" s="136">
        <f>R30/Q30</f>
        <v>2.7772591486183718E-2</v>
      </c>
      <c r="T30" s="84">
        <v>20942</v>
      </c>
      <c r="U30" s="98">
        <v>624</v>
      </c>
      <c r="V30" s="88">
        <f>U30/T30</f>
        <v>2.979658103333015E-2</v>
      </c>
      <c r="W30" s="135">
        <v>20979</v>
      </c>
      <c r="X30" s="98">
        <v>567</v>
      </c>
      <c r="Y30" s="136">
        <f>X30/W30</f>
        <v>2.7027027027027029E-2</v>
      </c>
      <c r="Z30" s="144">
        <v>20908</v>
      </c>
      <c r="AA30" s="98">
        <v>498</v>
      </c>
      <c r="AB30" s="145">
        <f>AA30/Z30</f>
        <v>2.3818634015687776E-2</v>
      </c>
      <c r="AC30" s="135">
        <v>20129</v>
      </c>
      <c r="AD30" s="153">
        <v>508</v>
      </c>
      <c r="AE30" s="154">
        <v>2.5000000000000001E-2</v>
      </c>
      <c r="AF30" s="135">
        <v>19897</v>
      </c>
      <c r="AG30" s="98">
        <v>505</v>
      </c>
      <c r="AH30" s="145">
        <f>AG30/AF30</f>
        <v>2.5380710659898477E-2</v>
      </c>
    </row>
    <row r="31" spans="1:34" x14ac:dyDescent="0.35">
      <c r="A31" s="6" t="s">
        <v>44</v>
      </c>
      <c r="B31" s="85">
        <v>21600</v>
      </c>
      <c r="C31" s="99">
        <v>537</v>
      </c>
      <c r="D31" s="89">
        <f>C31/B31</f>
        <v>2.4861111111111112E-2</v>
      </c>
      <c r="E31" s="85">
        <v>21541</v>
      </c>
      <c r="F31" s="99">
        <v>554</v>
      </c>
      <c r="G31" s="89">
        <f>F31/E31</f>
        <v>2.5718397474583352E-2</v>
      </c>
      <c r="H31" s="85">
        <v>22129</v>
      </c>
      <c r="I31" s="99">
        <v>632</v>
      </c>
      <c r="J31" s="89">
        <f>I31/H31</f>
        <v>2.8559808396222151E-2</v>
      </c>
      <c r="K31" s="85">
        <v>21724</v>
      </c>
      <c r="L31" s="99">
        <v>698</v>
      </c>
      <c r="M31" s="89">
        <f>L31/K31</f>
        <v>3.2130362732461795E-2</v>
      </c>
      <c r="N31" s="85">
        <v>21837</v>
      </c>
      <c r="O31" s="99">
        <v>755</v>
      </c>
      <c r="P31" s="89">
        <f>O31/N31</f>
        <v>3.4574346292988965E-2</v>
      </c>
      <c r="Q31" s="131">
        <v>20831</v>
      </c>
      <c r="R31" s="99">
        <v>770</v>
      </c>
      <c r="S31" s="134">
        <f>R31/Q31</f>
        <v>3.6964139983678174E-2</v>
      </c>
      <c r="T31" s="85">
        <v>21466</v>
      </c>
      <c r="U31" s="99">
        <v>814</v>
      </c>
      <c r="V31" s="89">
        <f>U31/T31</f>
        <v>3.7920432311562474E-2</v>
      </c>
      <c r="W31" s="131">
        <v>21024</v>
      </c>
      <c r="X31" s="99">
        <v>869</v>
      </c>
      <c r="Y31" s="134">
        <f>X31/W31</f>
        <v>4.1333713850837138E-2</v>
      </c>
      <c r="Z31" s="131">
        <v>20978</v>
      </c>
      <c r="AA31" s="99">
        <v>853</v>
      </c>
      <c r="AB31" s="134">
        <f>AA31/Z31</f>
        <v>4.066164553341596E-2</v>
      </c>
      <c r="AC31" s="131">
        <v>20942</v>
      </c>
      <c r="AD31" s="155">
        <v>929</v>
      </c>
      <c r="AE31" s="156">
        <v>4.3999999999999997E-2</v>
      </c>
      <c r="AF31" s="131">
        <v>20094</v>
      </c>
      <c r="AG31" s="99">
        <v>980</v>
      </c>
      <c r="AH31" s="134">
        <f t="shared" ref="AH31:AH38" si="18">AG31/AF31</f>
        <v>4.8770777346471582E-2</v>
      </c>
    </row>
    <row r="32" spans="1:34" x14ac:dyDescent="0.35">
      <c r="A32" s="6" t="s">
        <v>45</v>
      </c>
      <c r="B32" s="85">
        <v>20061</v>
      </c>
      <c r="C32" s="99">
        <v>769</v>
      </c>
      <c r="D32" s="89">
        <f t="shared" ref="D32:D39" si="19">C32/B32</f>
        <v>3.8333084093514783E-2</v>
      </c>
      <c r="E32" s="85">
        <v>21649</v>
      </c>
      <c r="F32" s="99">
        <v>754</v>
      </c>
      <c r="G32" s="89">
        <f t="shared" ref="G32:G39" si="20">F32/E32</f>
        <v>3.4828398540348283E-2</v>
      </c>
      <c r="H32" s="85">
        <v>21549</v>
      </c>
      <c r="I32" s="99">
        <v>849</v>
      </c>
      <c r="J32" s="89">
        <f t="shared" ref="J32:J39" si="21">I32/H32</f>
        <v>3.9398579980509538E-2</v>
      </c>
      <c r="K32" s="85">
        <v>22233</v>
      </c>
      <c r="L32" s="99">
        <v>941</v>
      </c>
      <c r="M32" s="89">
        <f t="shared" ref="M32:M39" si="22">L32/K32</f>
        <v>4.2324472630774074E-2</v>
      </c>
      <c r="N32" s="85">
        <v>21864</v>
      </c>
      <c r="O32" s="99">
        <v>1094</v>
      </c>
      <c r="P32" s="89">
        <f t="shared" ref="P32:P39" si="23">O32/N32</f>
        <v>5.0036589828027805E-2</v>
      </c>
      <c r="Q32" s="131">
        <v>21886</v>
      </c>
      <c r="R32" s="99">
        <v>976</v>
      </c>
      <c r="S32" s="134">
        <f t="shared" ref="S32:S39" si="24">R32/Q32</f>
        <v>4.4594718084620302E-2</v>
      </c>
      <c r="T32" s="85">
        <v>21022</v>
      </c>
      <c r="U32" s="99">
        <v>1021</v>
      </c>
      <c r="V32" s="89">
        <f t="shared" ref="V32:V39" si="25">U32/T32</f>
        <v>4.8568166682523069E-2</v>
      </c>
      <c r="W32" s="131">
        <v>21686</v>
      </c>
      <c r="X32" s="99">
        <v>1082</v>
      </c>
      <c r="Y32" s="134">
        <f t="shared" ref="Y32:Y39" si="26">X32/W32</f>
        <v>4.9893940791293924E-2</v>
      </c>
      <c r="Z32" s="131">
        <v>21201</v>
      </c>
      <c r="AA32" s="99">
        <v>1154</v>
      </c>
      <c r="AB32" s="134">
        <f t="shared" ref="AB32:AB39" si="27">AA32/Z32</f>
        <v>5.4431394745530874E-2</v>
      </c>
      <c r="AC32" s="131">
        <v>21153</v>
      </c>
      <c r="AD32" s="99">
        <v>1136</v>
      </c>
      <c r="AE32" s="156">
        <v>5.3999999999999999E-2</v>
      </c>
      <c r="AF32" s="131">
        <v>21057</v>
      </c>
      <c r="AG32" s="99">
        <v>1184</v>
      </c>
      <c r="AH32" s="134">
        <f t="shared" si="18"/>
        <v>5.6228332620981147E-2</v>
      </c>
    </row>
    <row r="33" spans="1:34" x14ac:dyDescent="0.35">
      <c r="A33" s="6" t="s">
        <v>46</v>
      </c>
      <c r="B33" s="85">
        <v>19085</v>
      </c>
      <c r="C33" s="99">
        <v>973</v>
      </c>
      <c r="D33" s="89">
        <f t="shared" si="19"/>
        <v>5.0982446947864815E-2</v>
      </c>
      <c r="E33" s="85">
        <v>20007</v>
      </c>
      <c r="F33" s="99">
        <v>1012</v>
      </c>
      <c r="G33" s="89">
        <f t="shared" si="20"/>
        <v>5.0582296196331283E-2</v>
      </c>
      <c r="H33" s="85">
        <v>21626</v>
      </c>
      <c r="I33" s="99">
        <v>1186</v>
      </c>
      <c r="J33" s="89">
        <f t="shared" si="21"/>
        <v>5.4841394617589939E-2</v>
      </c>
      <c r="K33" s="85">
        <v>21525</v>
      </c>
      <c r="L33" s="99">
        <v>1311</v>
      </c>
      <c r="M33" s="89">
        <f t="shared" si="22"/>
        <v>6.0905923344947738E-2</v>
      </c>
      <c r="N33" s="85">
        <v>22295</v>
      </c>
      <c r="O33" s="99">
        <v>1551</v>
      </c>
      <c r="P33" s="89">
        <f t="shared" si="23"/>
        <v>6.9567167526351198E-2</v>
      </c>
      <c r="Q33" s="131">
        <v>21896</v>
      </c>
      <c r="R33" s="99">
        <v>1432</v>
      </c>
      <c r="S33" s="134">
        <f t="shared" si="24"/>
        <v>6.5400073072707343E-2</v>
      </c>
      <c r="T33" s="85">
        <v>21893</v>
      </c>
      <c r="U33" s="99">
        <v>1354</v>
      </c>
      <c r="V33" s="89">
        <f t="shared" si="25"/>
        <v>6.1846252226739139E-2</v>
      </c>
      <c r="W33" s="131">
        <v>21035</v>
      </c>
      <c r="X33" s="99">
        <v>1413</v>
      </c>
      <c r="Y33" s="134">
        <f t="shared" si="26"/>
        <v>6.717375802234371E-2</v>
      </c>
      <c r="Z33" s="131">
        <v>21644</v>
      </c>
      <c r="AA33" s="99">
        <v>1543</v>
      </c>
      <c r="AB33" s="134">
        <f t="shared" si="27"/>
        <v>7.1289964886342636E-2</v>
      </c>
      <c r="AC33" s="131">
        <v>21068</v>
      </c>
      <c r="AD33" s="99">
        <v>1592</v>
      </c>
      <c r="AE33" s="156">
        <v>7.5999999999999998E-2</v>
      </c>
      <c r="AF33" s="131">
        <v>20918</v>
      </c>
      <c r="AG33" s="99">
        <v>1541</v>
      </c>
      <c r="AH33" s="134">
        <f t="shared" si="18"/>
        <v>7.3668610765847589E-2</v>
      </c>
    </row>
    <row r="34" spans="1:34" x14ac:dyDescent="0.35">
      <c r="A34" s="6" t="s">
        <v>47</v>
      </c>
      <c r="B34" s="85">
        <v>18192</v>
      </c>
      <c r="C34" s="99">
        <v>1272</v>
      </c>
      <c r="D34" s="89">
        <f t="shared" si="19"/>
        <v>6.9920844327176782E-2</v>
      </c>
      <c r="E34" s="85">
        <v>19116</v>
      </c>
      <c r="F34" s="99">
        <v>1187</v>
      </c>
      <c r="G34" s="89">
        <f t="shared" si="20"/>
        <v>6.2094580456162375E-2</v>
      </c>
      <c r="H34" s="85">
        <v>19982</v>
      </c>
      <c r="I34" s="99">
        <v>1458</v>
      </c>
      <c r="J34" s="89">
        <f t="shared" si="21"/>
        <v>7.2965669102191974E-2</v>
      </c>
      <c r="K34" s="85">
        <v>21677</v>
      </c>
      <c r="L34" s="99">
        <v>1633</v>
      </c>
      <c r="M34" s="89">
        <f t="shared" si="22"/>
        <v>7.533330257877012E-2</v>
      </c>
      <c r="N34" s="85">
        <v>21654</v>
      </c>
      <c r="O34" s="99">
        <v>1903</v>
      </c>
      <c r="P34" s="89">
        <f t="shared" si="23"/>
        <v>8.788214648563776E-2</v>
      </c>
      <c r="Q34" s="131">
        <v>22344</v>
      </c>
      <c r="R34" s="99">
        <v>1879</v>
      </c>
      <c r="S34" s="134">
        <f t="shared" si="24"/>
        <v>8.4094163981382031E-2</v>
      </c>
      <c r="T34" s="85">
        <v>21944</v>
      </c>
      <c r="U34" s="99">
        <v>1836</v>
      </c>
      <c r="V34" s="89">
        <f t="shared" si="25"/>
        <v>8.3667517316806411E-2</v>
      </c>
      <c r="W34" s="131">
        <v>22037</v>
      </c>
      <c r="X34" s="99">
        <v>1776</v>
      </c>
      <c r="Y34" s="134">
        <f t="shared" si="26"/>
        <v>8.0591732086944687E-2</v>
      </c>
      <c r="Z34" s="131">
        <v>21145</v>
      </c>
      <c r="AA34" s="99">
        <v>1909</v>
      </c>
      <c r="AB34" s="134">
        <f t="shared" si="27"/>
        <v>9.0281390399621658E-2</v>
      </c>
      <c r="AC34" s="131">
        <v>21680</v>
      </c>
      <c r="AD34" s="99">
        <v>2025</v>
      </c>
      <c r="AE34" s="156">
        <v>9.2999999999999999E-2</v>
      </c>
      <c r="AF34" s="131">
        <v>21070</v>
      </c>
      <c r="AG34" s="99">
        <v>2074</v>
      </c>
      <c r="AH34" s="134">
        <f t="shared" si="18"/>
        <v>9.8433792121499761E-2</v>
      </c>
    </row>
    <row r="35" spans="1:34" x14ac:dyDescent="0.35">
      <c r="A35" s="6" t="s">
        <v>48</v>
      </c>
      <c r="B35" s="86">
        <v>18047</v>
      </c>
      <c r="C35" s="100">
        <v>1423</v>
      </c>
      <c r="D35" s="89">
        <f t="shared" si="19"/>
        <v>7.8849670305313896E-2</v>
      </c>
      <c r="E35" s="86">
        <v>18337</v>
      </c>
      <c r="F35" s="100">
        <v>1426</v>
      </c>
      <c r="G35" s="89">
        <f t="shared" si="20"/>
        <v>7.7766264928832415E-2</v>
      </c>
      <c r="H35" s="86">
        <v>19292</v>
      </c>
      <c r="I35" s="100">
        <v>1525</v>
      </c>
      <c r="J35" s="89">
        <f t="shared" si="21"/>
        <v>7.9048310180385647E-2</v>
      </c>
      <c r="K35" s="86">
        <v>20218</v>
      </c>
      <c r="L35" s="100">
        <v>1783</v>
      </c>
      <c r="M35" s="89">
        <f t="shared" si="22"/>
        <v>8.818874270452072E-2</v>
      </c>
      <c r="N35" s="86">
        <v>22034</v>
      </c>
      <c r="O35" s="100">
        <v>2186</v>
      </c>
      <c r="P35" s="89">
        <f t="shared" si="23"/>
        <v>9.9210311337024598E-2</v>
      </c>
      <c r="Q35" s="132">
        <v>21731</v>
      </c>
      <c r="R35" s="99">
        <v>2122</v>
      </c>
      <c r="S35" s="134">
        <f t="shared" si="24"/>
        <v>9.7648520546684464E-2</v>
      </c>
      <c r="T35" s="86">
        <v>22592</v>
      </c>
      <c r="U35" s="100">
        <v>2221</v>
      </c>
      <c r="V35" s="89">
        <f t="shared" si="25"/>
        <v>9.8309135977337106E-2</v>
      </c>
      <c r="W35" s="132">
        <v>22322</v>
      </c>
      <c r="X35" s="99">
        <v>2203</v>
      </c>
      <c r="Y35" s="134">
        <f t="shared" si="26"/>
        <v>9.8691873488038706E-2</v>
      </c>
      <c r="Z35" s="132">
        <v>22231</v>
      </c>
      <c r="AA35" s="99">
        <v>2132</v>
      </c>
      <c r="AB35" s="134">
        <f t="shared" si="27"/>
        <v>9.5902118663128061E-2</v>
      </c>
      <c r="AC35" s="132">
        <v>21422</v>
      </c>
      <c r="AD35" s="99">
        <v>2285</v>
      </c>
      <c r="AE35" s="156">
        <v>0.107</v>
      </c>
      <c r="AF35" s="132">
        <v>21923</v>
      </c>
      <c r="AG35" s="99">
        <v>2421</v>
      </c>
      <c r="AH35" s="134">
        <f t="shared" si="18"/>
        <v>0.11043196642795237</v>
      </c>
    </row>
    <row r="36" spans="1:34" x14ac:dyDescent="0.35">
      <c r="A36" s="6" t="s">
        <v>49</v>
      </c>
      <c r="B36" s="86">
        <v>17315</v>
      </c>
      <c r="C36" s="100">
        <v>1513</v>
      </c>
      <c r="D36" s="89">
        <f t="shared" si="19"/>
        <v>8.7380883626913083E-2</v>
      </c>
      <c r="E36" s="86">
        <v>17896</v>
      </c>
      <c r="F36" s="100">
        <v>1539</v>
      </c>
      <c r="G36" s="89">
        <f t="shared" si="20"/>
        <v>8.5996870809119358E-2</v>
      </c>
      <c r="H36" s="86">
        <v>18203</v>
      </c>
      <c r="I36" s="100">
        <v>1635</v>
      </c>
      <c r="J36" s="89">
        <f t="shared" si="21"/>
        <v>8.9820359281437126E-2</v>
      </c>
      <c r="K36" s="86">
        <v>19157</v>
      </c>
      <c r="L36" s="100">
        <v>1734</v>
      </c>
      <c r="M36" s="89">
        <f t="shared" si="22"/>
        <v>9.0515216369995308E-2</v>
      </c>
      <c r="N36" s="86">
        <v>20088</v>
      </c>
      <c r="O36" s="100">
        <v>2174</v>
      </c>
      <c r="P36" s="89">
        <f t="shared" si="23"/>
        <v>0.10822381521306253</v>
      </c>
      <c r="Q36" s="132">
        <v>22013</v>
      </c>
      <c r="R36" s="99">
        <v>2304</v>
      </c>
      <c r="S36" s="134">
        <f t="shared" si="24"/>
        <v>0.10466542497615046</v>
      </c>
      <c r="T36" s="86">
        <v>21827</v>
      </c>
      <c r="U36" s="100">
        <v>2353</v>
      </c>
      <c r="V36" s="89">
        <f t="shared" si="25"/>
        <v>0.10780226325193568</v>
      </c>
      <c r="W36" s="132">
        <v>22542</v>
      </c>
      <c r="X36" s="99">
        <v>2431</v>
      </c>
      <c r="Y36" s="134">
        <f t="shared" si="26"/>
        <v>0.10784313725490197</v>
      </c>
      <c r="Z36" s="132">
        <v>22168</v>
      </c>
      <c r="AA36" s="99">
        <v>2438</v>
      </c>
      <c r="AB36" s="134">
        <f t="shared" si="27"/>
        <v>0.10997834716708769</v>
      </c>
      <c r="AC36" s="132">
        <v>22091</v>
      </c>
      <c r="AD36" s="99">
        <v>2416</v>
      </c>
      <c r="AE36" s="156">
        <v>0.109</v>
      </c>
      <c r="AF36" s="132">
        <v>21208</v>
      </c>
      <c r="AG36" s="99">
        <v>2583</v>
      </c>
      <c r="AH36" s="134">
        <f t="shared" si="18"/>
        <v>0.12179366276876651</v>
      </c>
    </row>
    <row r="37" spans="1:34" x14ac:dyDescent="0.35">
      <c r="A37" s="6" t="s">
        <v>50</v>
      </c>
      <c r="B37" s="86">
        <v>17602</v>
      </c>
      <c r="C37" s="100">
        <v>1692</v>
      </c>
      <c r="D37" s="89">
        <f t="shared" si="19"/>
        <v>9.6125440290876038E-2</v>
      </c>
      <c r="E37" s="86">
        <v>17228</v>
      </c>
      <c r="F37" s="100">
        <v>1602</v>
      </c>
      <c r="G37" s="89">
        <f t="shared" si="20"/>
        <v>9.2988158811237523E-2</v>
      </c>
      <c r="H37" s="86">
        <v>17837</v>
      </c>
      <c r="I37" s="100">
        <v>1749</v>
      </c>
      <c r="J37" s="89">
        <f t="shared" si="21"/>
        <v>9.8054605595111283E-2</v>
      </c>
      <c r="K37" s="86">
        <v>18152</v>
      </c>
      <c r="L37" s="100">
        <v>1767</v>
      </c>
      <c r="M37" s="89">
        <f t="shared" si="22"/>
        <v>9.7344645218157777E-2</v>
      </c>
      <c r="N37" s="86">
        <v>19102</v>
      </c>
      <c r="O37" s="100">
        <v>2037</v>
      </c>
      <c r="P37" s="89">
        <f t="shared" si="23"/>
        <v>0.10663804837189823</v>
      </c>
      <c r="Q37" s="132">
        <v>19982</v>
      </c>
      <c r="R37" s="99">
        <v>2165</v>
      </c>
      <c r="S37" s="134">
        <f t="shared" si="24"/>
        <v>0.10834751276148534</v>
      </c>
      <c r="T37" s="86">
        <v>21792</v>
      </c>
      <c r="U37" s="100">
        <v>2436</v>
      </c>
      <c r="V37" s="89">
        <f t="shared" si="25"/>
        <v>0.11178414096916299</v>
      </c>
      <c r="W37" s="132">
        <v>21730</v>
      </c>
      <c r="X37" s="99">
        <v>2520</v>
      </c>
      <c r="Y37" s="134">
        <f t="shared" si="26"/>
        <v>0.11596870685687989</v>
      </c>
      <c r="Z37" s="132">
        <v>22452</v>
      </c>
      <c r="AA37" s="99">
        <v>2637</v>
      </c>
      <c r="AB37" s="134">
        <f t="shared" si="27"/>
        <v>0.11745056119722073</v>
      </c>
      <c r="AC37" s="132">
        <v>21998</v>
      </c>
      <c r="AD37" s="99">
        <v>2647</v>
      </c>
      <c r="AE37" s="156">
        <v>0.12</v>
      </c>
      <c r="AF37" s="132">
        <v>21784</v>
      </c>
      <c r="AG37" s="99">
        <v>2618</v>
      </c>
      <c r="AH37" s="134">
        <f t="shared" si="18"/>
        <v>0.12017994858611825</v>
      </c>
    </row>
    <row r="38" spans="1:34" ht="16" thickBot="1" x14ac:dyDescent="0.4">
      <c r="A38" s="6" t="s">
        <v>51</v>
      </c>
      <c r="B38" s="87">
        <v>17198</v>
      </c>
      <c r="C38" s="101">
        <v>1542</v>
      </c>
      <c r="D38" s="89">
        <f t="shared" si="19"/>
        <v>8.9661588556808933E-2</v>
      </c>
      <c r="E38" s="87">
        <v>17251</v>
      </c>
      <c r="F38" s="101">
        <v>1657</v>
      </c>
      <c r="G38" s="89">
        <f t="shared" si="20"/>
        <v>9.605240275926033E-2</v>
      </c>
      <c r="H38" s="87">
        <v>16850</v>
      </c>
      <c r="I38" s="101">
        <v>1604</v>
      </c>
      <c r="J38" s="89">
        <f t="shared" si="21"/>
        <v>9.5192878338278927E-2</v>
      </c>
      <c r="K38" s="87">
        <v>17455</v>
      </c>
      <c r="L38" s="101">
        <v>1745</v>
      </c>
      <c r="M38" s="89">
        <f t="shared" si="22"/>
        <v>9.9971354912632482E-2</v>
      </c>
      <c r="N38" s="87">
        <v>17806</v>
      </c>
      <c r="O38" s="101">
        <v>1907</v>
      </c>
      <c r="P38" s="89">
        <f t="shared" si="23"/>
        <v>0.10709873076491071</v>
      </c>
      <c r="Q38" s="133">
        <v>18911</v>
      </c>
      <c r="R38" s="101">
        <v>1981</v>
      </c>
      <c r="S38" s="134">
        <f t="shared" si="24"/>
        <v>0.10475384696737348</v>
      </c>
      <c r="T38" s="87">
        <v>19603</v>
      </c>
      <c r="U38" s="101">
        <v>2170</v>
      </c>
      <c r="V38" s="89">
        <f t="shared" si="25"/>
        <v>0.11069734224353416</v>
      </c>
      <c r="W38" s="133">
        <v>21290</v>
      </c>
      <c r="X38" s="101">
        <v>2442</v>
      </c>
      <c r="Y38" s="134">
        <f t="shared" si="26"/>
        <v>0.11470173790511977</v>
      </c>
      <c r="Z38" s="133">
        <v>21049</v>
      </c>
      <c r="AA38" s="101">
        <v>2548</v>
      </c>
      <c r="AB38" s="134">
        <f t="shared" si="27"/>
        <v>0.12105088127702028</v>
      </c>
      <c r="AC38" s="133">
        <v>21710</v>
      </c>
      <c r="AD38" s="101">
        <v>2682</v>
      </c>
      <c r="AE38" s="156">
        <v>0.124</v>
      </c>
      <c r="AF38" s="133">
        <v>21181</v>
      </c>
      <c r="AG38" s="101">
        <v>2643</v>
      </c>
      <c r="AH38" s="134">
        <f t="shared" si="18"/>
        <v>0.12478164392616024</v>
      </c>
    </row>
    <row r="39" spans="1:34" ht="16" thickBot="1" x14ac:dyDescent="0.4">
      <c r="A39" s="11" t="s">
        <v>3</v>
      </c>
      <c r="B39" s="116">
        <f>SUM(B30:B38)</f>
        <v>170683</v>
      </c>
      <c r="C39" s="109">
        <f t="shared" ref="C39" si="28">SUM(C30:C38)</f>
        <v>10091</v>
      </c>
      <c r="D39" s="117">
        <f t="shared" si="19"/>
        <v>5.9121295032311359E-2</v>
      </c>
      <c r="E39" s="111">
        <f>SUM(E30:E38)</f>
        <v>175176</v>
      </c>
      <c r="F39" s="110">
        <f t="shared" ref="F39" si="29">SUM(F30:F38)</f>
        <v>10072</v>
      </c>
      <c r="G39" s="118">
        <f t="shared" si="20"/>
        <v>5.7496460702379321E-2</v>
      </c>
      <c r="H39" s="116">
        <f>SUM(H30:H38)</f>
        <v>179186</v>
      </c>
      <c r="I39" s="109">
        <f t="shared" ref="I39" si="30">SUM(I30:I38)</f>
        <v>11077</v>
      </c>
      <c r="J39" s="117">
        <f t="shared" si="21"/>
        <v>6.1818445637494002E-2</v>
      </c>
      <c r="K39" s="111">
        <f>SUM(K30:K38)</f>
        <v>183892</v>
      </c>
      <c r="L39" s="110">
        <f t="shared" ref="L39" si="31">SUM(L30:L38)</f>
        <v>12054</v>
      </c>
      <c r="M39" s="118">
        <f t="shared" si="22"/>
        <v>6.5549344180279731E-2</v>
      </c>
      <c r="N39" s="116">
        <f>SUM(N30:N38)</f>
        <v>187476</v>
      </c>
      <c r="O39" s="109">
        <f t="shared" ref="O39" si="32">SUM(O30:O38)</f>
        <v>14160</v>
      </c>
      <c r="P39" s="117">
        <f t="shared" si="23"/>
        <v>7.5529667797478078E-2</v>
      </c>
      <c r="Q39" s="111">
        <f>SUM(Q30:Q38)</f>
        <v>191018</v>
      </c>
      <c r="R39" s="130">
        <f t="shared" ref="R39" si="33">SUM(R30:R38)</f>
        <v>14224</v>
      </c>
      <c r="S39" s="118">
        <f t="shared" si="24"/>
        <v>7.4464186621156128E-2</v>
      </c>
      <c r="T39" s="116">
        <f>SUM(T30:T38)</f>
        <v>193081</v>
      </c>
      <c r="U39" s="109">
        <f t="shared" ref="U39" si="34">SUM(U30:U38)</f>
        <v>14829</v>
      </c>
      <c r="V39" s="117">
        <f t="shared" si="25"/>
        <v>7.6801963942594045E-2</v>
      </c>
      <c r="W39" s="111">
        <f>SUM(W30:W38)</f>
        <v>194645</v>
      </c>
      <c r="X39" s="130">
        <f t="shared" ref="X39" si="35">SUM(X30:X38)</f>
        <v>15303</v>
      </c>
      <c r="Y39" s="118">
        <f t="shared" si="26"/>
        <v>7.8620051889337003E-2</v>
      </c>
      <c r="Z39" s="116">
        <f>SUM(Z30:Z38)</f>
        <v>193776</v>
      </c>
      <c r="AA39" s="147">
        <f t="shared" ref="AA39" si="36">SUM(AA30:AA38)</f>
        <v>15712</v>
      </c>
      <c r="AB39" s="117">
        <f t="shared" si="27"/>
        <v>8.1083312690942114E-2</v>
      </c>
      <c r="AC39" s="157">
        <v>192193</v>
      </c>
      <c r="AD39" s="158">
        <v>16220</v>
      </c>
      <c r="AE39" s="159">
        <v>8.4400000000000003E-2</v>
      </c>
      <c r="AF39" s="116">
        <f>SUM(AF30:AF38)</f>
        <v>189132</v>
      </c>
      <c r="AG39" s="147">
        <v>16549</v>
      </c>
      <c r="AH39" s="117">
        <f>AG39/AF39</f>
        <v>8.7499735634371759E-2</v>
      </c>
    </row>
    <row r="41" spans="1:34" ht="20" x14ac:dyDescent="0.4">
      <c r="A41" s="25" t="s">
        <v>122</v>
      </c>
      <c r="B41"/>
      <c r="C41"/>
    </row>
    <row r="42" spans="1:34" ht="16" thickBot="1" x14ac:dyDescent="0.4">
      <c r="A42"/>
      <c r="B42"/>
      <c r="C42"/>
    </row>
    <row r="43" spans="1:34" ht="53" thickBot="1" x14ac:dyDescent="0.4">
      <c r="A43" s="83" t="s">
        <v>107</v>
      </c>
      <c r="B43" s="114" t="s">
        <v>108</v>
      </c>
      <c r="C43" s="114" t="s">
        <v>109</v>
      </c>
    </row>
    <row r="44" spans="1:34" x14ac:dyDescent="0.35">
      <c r="A44" s="82" t="s">
        <v>110</v>
      </c>
      <c r="B44" s="82">
        <v>1392</v>
      </c>
      <c r="C44" s="176">
        <f>B44/$B$33</f>
        <v>7.2936861409483883E-2</v>
      </c>
    </row>
    <row r="45" spans="1:34" x14ac:dyDescent="0.35">
      <c r="A45" s="6" t="s">
        <v>111</v>
      </c>
      <c r="B45" s="6">
        <v>864</v>
      </c>
      <c r="C45" s="176">
        <f t="shared" ref="C45:C55" si="37">B45/$B$33</f>
        <v>4.5271155357610691E-2</v>
      </c>
    </row>
    <row r="46" spans="1:34" x14ac:dyDescent="0.35">
      <c r="A46" s="6" t="s">
        <v>112</v>
      </c>
      <c r="B46" s="6">
        <v>960</v>
      </c>
      <c r="C46" s="176">
        <f t="shared" si="37"/>
        <v>5.0301283730678541E-2</v>
      </c>
    </row>
    <row r="47" spans="1:34" x14ac:dyDescent="0.35">
      <c r="A47" s="6" t="s">
        <v>113</v>
      </c>
      <c r="B47" s="6">
        <v>552</v>
      </c>
      <c r="C47" s="176">
        <f t="shared" si="37"/>
        <v>2.8923238145140161E-2</v>
      </c>
    </row>
    <row r="48" spans="1:34" x14ac:dyDescent="0.35">
      <c r="A48" s="6" t="s">
        <v>114</v>
      </c>
      <c r="B48" s="6">
        <v>741</v>
      </c>
      <c r="C48" s="176">
        <f t="shared" si="37"/>
        <v>3.8826303379617504E-2</v>
      </c>
    </row>
    <row r="49" spans="1:3" x14ac:dyDescent="0.35">
      <c r="A49" s="6" t="s">
        <v>115</v>
      </c>
      <c r="B49" s="6">
        <v>5035</v>
      </c>
      <c r="C49" s="176">
        <f t="shared" si="37"/>
        <v>0.26381975373329841</v>
      </c>
    </row>
    <row r="50" spans="1:3" x14ac:dyDescent="0.35">
      <c r="A50" s="6" t="s">
        <v>116</v>
      </c>
      <c r="B50" s="6">
        <v>2683</v>
      </c>
      <c r="C50" s="176">
        <f t="shared" si="37"/>
        <v>0.14058160859313598</v>
      </c>
    </row>
    <row r="51" spans="1:3" x14ac:dyDescent="0.35">
      <c r="A51" s="6" t="s">
        <v>117</v>
      </c>
      <c r="B51" s="6">
        <v>828</v>
      </c>
      <c r="C51" s="176">
        <f t="shared" si="37"/>
        <v>4.3384857217710245E-2</v>
      </c>
    </row>
    <row r="52" spans="1:3" x14ac:dyDescent="0.35">
      <c r="A52" s="6" t="s">
        <v>118</v>
      </c>
      <c r="B52" s="6">
        <v>587</v>
      </c>
      <c r="C52" s="176">
        <f t="shared" si="37"/>
        <v>3.0757139114487818E-2</v>
      </c>
    </row>
    <row r="53" spans="1:3" x14ac:dyDescent="0.35">
      <c r="A53" s="82" t="s">
        <v>119</v>
      </c>
      <c r="B53" s="82">
        <v>417</v>
      </c>
      <c r="C53" s="176">
        <f t="shared" si="37"/>
        <v>2.1849620120513492E-2</v>
      </c>
    </row>
    <row r="54" spans="1:3" x14ac:dyDescent="0.35">
      <c r="A54" s="6" t="s">
        <v>120</v>
      </c>
      <c r="B54" s="6">
        <v>1806</v>
      </c>
      <c r="C54" s="176">
        <f t="shared" si="37"/>
        <v>9.4629290018339016E-2</v>
      </c>
    </row>
    <row r="55" spans="1:3" ht="16" thickBot="1" x14ac:dyDescent="0.4">
      <c r="A55" s="6" t="s">
        <v>121</v>
      </c>
      <c r="B55" s="6">
        <v>684</v>
      </c>
      <c r="C55" s="176">
        <f t="shared" si="37"/>
        <v>3.5839664658108464E-2</v>
      </c>
    </row>
    <row r="56" spans="1:3" ht="16" thickBot="1" x14ac:dyDescent="0.4">
      <c r="A56" s="11" t="s">
        <v>97</v>
      </c>
      <c r="B56" s="177">
        <f>SUM(B44:B55)</f>
        <v>16549</v>
      </c>
      <c r="C56" s="178">
        <f>SUM(C44:C55)</f>
        <v>0.86712077547812427</v>
      </c>
    </row>
  </sheetData>
  <mergeCells count="29">
    <mergeCell ref="AF28:AH28"/>
    <mergeCell ref="A1:O1"/>
    <mergeCell ref="F4:G4"/>
    <mergeCell ref="F5:G5"/>
    <mergeCell ref="F9:G9"/>
    <mergeCell ref="H28:J28"/>
    <mergeCell ref="B28:D28"/>
    <mergeCell ref="B9:C9"/>
    <mergeCell ref="B4:C4"/>
    <mergeCell ref="B5:C5"/>
    <mergeCell ref="D4:E4"/>
    <mergeCell ref="D5:E5"/>
    <mergeCell ref="D9:E9"/>
    <mergeCell ref="E28:G28"/>
    <mergeCell ref="H9:I9"/>
    <mergeCell ref="N9:O9"/>
    <mergeCell ref="K28:M28"/>
    <mergeCell ref="J9:K9"/>
    <mergeCell ref="L9:M9"/>
    <mergeCell ref="T9:U9"/>
    <mergeCell ref="AC28:AE28"/>
    <mergeCell ref="Q28:S28"/>
    <mergeCell ref="N28:P28"/>
    <mergeCell ref="P9:Q9"/>
    <mergeCell ref="R9:S9"/>
    <mergeCell ref="Z28:AB28"/>
    <mergeCell ref="W28:Y28"/>
    <mergeCell ref="T28:V28"/>
    <mergeCell ref="V9:W9"/>
  </mergeCells>
  <phoneticPr fontId="6" type="noConversion"/>
  <printOptions horizontalCentered="1" verticalCentered="1"/>
  <pageMargins left="0.39370078740157483" right="0.39370078740157483" top="0.19685039370078741" bottom="0.19685039370078741" header="0" footer="0"/>
  <pageSetup paperSize="9" scale="34" fitToHeight="0" orientation="landscape" horizontalDpi="1200" verticalDpi="1200" r:id="rId1"/>
  <headerFooter alignWithMargins="0"/>
  <ignoredErrors>
    <ignoredError sqref="D39 G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2:W55"/>
  <sheetViews>
    <sheetView showGridLines="0" zoomScaleNormal="100" zoomScaleSheetLayoutView="100" workbookViewId="0">
      <selection activeCell="A19" sqref="A19"/>
    </sheetView>
  </sheetViews>
  <sheetFormatPr defaultColWidth="9.1796875" defaultRowHeight="15.5" x14ac:dyDescent="0.35"/>
  <cols>
    <col min="1" max="1" width="52.453125" style="2" customWidth="1"/>
    <col min="2" max="5" width="10.81640625" style="2" customWidth="1"/>
    <col min="6" max="8" width="10.7265625" style="2" bestFit="1" customWidth="1"/>
    <col min="9" max="9" width="10.81640625" style="2" customWidth="1"/>
    <col min="10" max="10" width="10.7265625" style="2" bestFit="1" customWidth="1"/>
    <col min="11" max="11" width="10.7265625" style="1" bestFit="1" customWidth="1"/>
    <col min="12" max="12" width="9.54296875" style="1" customWidth="1"/>
    <col min="13" max="19" width="7.7265625" style="1" customWidth="1"/>
    <col min="20" max="20" width="8" style="1" bestFit="1" customWidth="1"/>
    <col min="21" max="16384" width="9.1796875" style="1"/>
  </cols>
  <sheetData>
    <row r="2" spans="1:23" ht="20" x14ac:dyDescent="0.4">
      <c r="A2" s="25" t="s">
        <v>81</v>
      </c>
      <c r="B2" s="1"/>
      <c r="C2" s="1"/>
      <c r="D2" s="1"/>
      <c r="E2" s="1"/>
      <c r="F2" s="1"/>
      <c r="G2" s="1"/>
      <c r="H2" s="1"/>
      <c r="I2" s="1"/>
      <c r="J2" s="1"/>
    </row>
    <row r="3" spans="1:23" ht="8.25" customHeight="1" thickBot="1" x14ac:dyDescent="0.4">
      <c r="A3" s="3"/>
      <c r="B3" s="1"/>
      <c r="C3" s="1"/>
      <c r="D3" s="1"/>
      <c r="E3" s="1"/>
      <c r="F3" s="1"/>
      <c r="G3" s="1"/>
      <c r="H3" s="1"/>
      <c r="I3" s="1"/>
      <c r="J3" s="1"/>
    </row>
    <row r="4" spans="1:23" ht="16" thickBot="1" x14ac:dyDescent="0.4">
      <c r="B4" s="163" t="s">
        <v>42</v>
      </c>
      <c r="C4" s="164"/>
      <c r="D4" s="160" t="s">
        <v>82</v>
      </c>
      <c r="E4" s="165"/>
      <c r="F4" s="163" t="s">
        <v>84</v>
      </c>
      <c r="G4" s="164"/>
      <c r="H4" s="160" t="s">
        <v>86</v>
      </c>
      <c r="I4" s="165"/>
      <c r="J4" s="163" t="s">
        <v>87</v>
      </c>
      <c r="K4" s="164"/>
      <c r="L4" s="160" t="s">
        <v>100</v>
      </c>
      <c r="M4" s="165"/>
      <c r="N4" s="163" t="s">
        <v>101</v>
      </c>
      <c r="O4" s="164"/>
      <c r="P4" s="160" t="s">
        <v>102</v>
      </c>
      <c r="Q4" s="165"/>
      <c r="R4" s="163" t="s">
        <v>103</v>
      </c>
      <c r="S4" s="164"/>
      <c r="T4" s="160" t="s">
        <v>104</v>
      </c>
      <c r="U4" s="165"/>
      <c r="V4" s="160" t="s">
        <v>105</v>
      </c>
      <c r="W4" s="165"/>
    </row>
    <row r="5" spans="1:23" ht="16" thickBot="1" x14ac:dyDescent="0.4">
      <c r="B5" s="120" t="s">
        <v>69</v>
      </c>
      <c r="C5" s="120" t="s">
        <v>70</v>
      </c>
      <c r="D5" s="119" t="s">
        <v>69</v>
      </c>
      <c r="E5" s="119" t="s">
        <v>70</v>
      </c>
      <c r="F5" s="120" t="s">
        <v>69</v>
      </c>
      <c r="G5" s="120" t="s">
        <v>70</v>
      </c>
      <c r="H5" s="119" t="s">
        <v>69</v>
      </c>
      <c r="I5" s="119" t="s">
        <v>70</v>
      </c>
      <c r="J5" s="120" t="s">
        <v>69</v>
      </c>
      <c r="K5" s="120" t="s">
        <v>70</v>
      </c>
      <c r="L5" s="119" t="s">
        <v>69</v>
      </c>
      <c r="M5" s="119" t="s">
        <v>70</v>
      </c>
      <c r="N5" s="120" t="s">
        <v>69</v>
      </c>
      <c r="O5" s="120" t="s">
        <v>70</v>
      </c>
      <c r="P5" s="119" t="s">
        <v>69</v>
      </c>
      <c r="Q5" s="119" t="s">
        <v>70</v>
      </c>
      <c r="R5" s="120" t="s">
        <v>69</v>
      </c>
      <c r="S5" s="120" t="s">
        <v>70</v>
      </c>
      <c r="T5" s="119" t="s">
        <v>69</v>
      </c>
      <c r="U5" s="119" t="s">
        <v>70</v>
      </c>
      <c r="V5" s="119" t="s">
        <v>69</v>
      </c>
      <c r="W5" s="119" t="s">
        <v>70</v>
      </c>
    </row>
    <row r="6" spans="1:23" ht="18" x14ac:dyDescent="0.4">
      <c r="B6" s="97">
        <v>173</v>
      </c>
      <c r="C6" s="97">
        <v>116</v>
      </c>
      <c r="D6" s="97">
        <v>161</v>
      </c>
      <c r="E6" s="97">
        <v>208</v>
      </c>
      <c r="F6" s="97">
        <v>150</v>
      </c>
      <c r="G6" s="97">
        <v>320</v>
      </c>
      <c r="H6" s="97">
        <v>153</v>
      </c>
      <c r="I6" s="97">
        <v>408</v>
      </c>
      <c r="J6" s="97">
        <v>169</v>
      </c>
      <c r="K6" s="97">
        <v>527</v>
      </c>
      <c r="L6" s="97">
        <v>161</v>
      </c>
      <c r="M6" s="97">
        <v>536</v>
      </c>
      <c r="N6" s="97">
        <v>162</v>
      </c>
      <c r="O6" s="97">
        <v>618</v>
      </c>
      <c r="P6" s="97">
        <v>157</v>
      </c>
      <c r="Q6" s="97">
        <v>683</v>
      </c>
      <c r="R6" s="97">
        <v>162</v>
      </c>
      <c r="S6" s="97">
        <v>795</v>
      </c>
      <c r="T6" s="97">
        <v>152</v>
      </c>
      <c r="U6" s="97">
        <v>929</v>
      </c>
      <c r="V6" s="97">
        <v>144</v>
      </c>
      <c r="W6" s="97">
        <v>1098</v>
      </c>
    </row>
    <row r="7" spans="1:23" ht="18" x14ac:dyDescent="0.4">
      <c r="B7" s="108"/>
      <c r="C7" s="108"/>
      <c r="D7" s="1"/>
      <c r="E7" s="1"/>
      <c r="F7" s="1"/>
      <c r="G7" s="1"/>
      <c r="H7" s="1"/>
      <c r="I7" s="1"/>
      <c r="J7" s="1"/>
    </row>
    <row r="8" spans="1:23" ht="20" x14ac:dyDescent="0.4">
      <c r="A8" s="25" t="s">
        <v>77</v>
      </c>
      <c r="B8"/>
      <c r="C8"/>
      <c r="D8"/>
      <c r="E8"/>
      <c r="F8"/>
      <c r="G8"/>
      <c r="H8"/>
      <c r="I8"/>
      <c r="J8"/>
    </row>
    <row r="9" spans="1:23" ht="13.5" customHeight="1" x14ac:dyDescent="0.3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23" x14ac:dyDescent="0.35">
      <c r="A10" s="12"/>
      <c r="B10" s="19" t="s">
        <v>55</v>
      </c>
      <c r="C10" s="19" t="s">
        <v>83</v>
      </c>
      <c r="D10" s="19" t="s">
        <v>85</v>
      </c>
      <c r="E10" s="19" t="s">
        <v>86</v>
      </c>
      <c r="F10" s="19" t="s">
        <v>87</v>
      </c>
      <c r="G10" s="19" t="s">
        <v>100</v>
      </c>
      <c r="H10" s="19" t="s">
        <v>101</v>
      </c>
      <c r="I10" s="19" t="s">
        <v>102</v>
      </c>
      <c r="J10" s="19" t="s">
        <v>103</v>
      </c>
      <c r="K10" s="19" t="s">
        <v>104</v>
      </c>
      <c r="L10" s="19" t="s">
        <v>105</v>
      </c>
    </row>
    <row r="11" spans="1:23" x14ac:dyDescent="0.35">
      <c r="A11" s="18" t="s">
        <v>5</v>
      </c>
      <c r="B11" s="20">
        <v>34154</v>
      </c>
      <c r="C11" s="20">
        <v>35654</v>
      </c>
      <c r="D11" s="20">
        <v>40521</v>
      </c>
      <c r="E11" s="20">
        <v>45040</v>
      </c>
      <c r="F11" s="20">
        <v>53501</v>
      </c>
      <c r="G11" s="20">
        <v>53971</v>
      </c>
      <c r="H11" s="20">
        <v>56519</v>
      </c>
      <c r="I11" s="20">
        <v>58667</v>
      </c>
      <c r="J11" s="20">
        <v>60153</v>
      </c>
      <c r="K11" s="20">
        <v>61791</v>
      </c>
      <c r="L11" s="20">
        <v>62623</v>
      </c>
    </row>
    <row r="12" spans="1:23" x14ac:dyDescent="0.35">
      <c r="A12" s="17" t="s">
        <v>6</v>
      </c>
      <c r="B12" s="48">
        <f>B11/10091</f>
        <v>3.3846001387374889</v>
      </c>
      <c r="C12" s="48">
        <f>C11/10072</f>
        <v>3.5399126290706908</v>
      </c>
      <c r="D12" s="48">
        <f>D11/11077</f>
        <v>3.6581204297192382</v>
      </c>
      <c r="E12" s="48">
        <v>4.07</v>
      </c>
      <c r="F12" s="48">
        <f>F11/14160</f>
        <v>3.7783192090395481</v>
      </c>
      <c r="G12" s="48">
        <f>G11/15270</f>
        <v>3.5344466273739359</v>
      </c>
      <c r="H12" s="48">
        <f>H11/14829</f>
        <v>3.8113831006810979</v>
      </c>
      <c r="I12" s="48">
        <f>I11/15303</f>
        <v>3.8336927399856235</v>
      </c>
      <c r="J12" s="48">
        <f>J11/15712</f>
        <v>3.8284750509164969</v>
      </c>
      <c r="K12" s="48">
        <f>K11/16220</f>
        <v>3.8095561035758325</v>
      </c>
      <c r="L12" s="48">
        <f>L11/16549</f>
        <v>3.7840957157532178</v>
      </c>
    </row>
    <row r="14" spans="1:23" x14ac:dyDescent="0.35">
      <c r="A14" s="174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6" spans="1:23" ht="20" x14ac:dyDescent="0.4">
      <c r="A16" s="25" t="s">
        <v>78</v>
      </c>
      <c r="B16"/>
      <c r="C16"/>
      <c r="D16"/>
      <c r="E16"/>
      <c r="F16"/>
      <c r="G16"/>
      <c r="H16"/>
      <c r="I16"/>
      <c r="J16" s="21"/>
      <c r="K16"/>
      <c r="L16" s="21"/>
      <c r="M16" s="21"/>
      <c r="N16" s="21"/>
    </row>
    <row r="17" spans="1:20" ht="16" thickBot="1" x14ac:dyDescent="0.4">
      <c r="A17" s="3"/>
      <c r="B17" s="1">
        <v>1</v>
      </c>
      <c r="C17" s="1"/>
      <c r="D17" s="1">
        <v>2</v>
      </c>
      <c r="E17" s="1"/>
      <c r="F17" s="1">
        <v>3</v>
      </c>
      <c r="G17" s="1"/>
      <c r="H17" s="1">
        <v>4</v>
      </c>
      <c r="I17" s="1"/>
      <c r="J17" s="12">
        <v>5</v>
      </c>
      <c r="L17" s="12">
        <v>6</v>
      </c>
      <c r="M17" s="12"/>
      <c r="N17" s="12">
        <v>7</v>
      </c>
      <c r="P17" s="1">
        <v>8</v>
      </c>
      <c r="R17" s="1">
        <v>9</v>
      </c>
    </row>
    <row r="18" spans="1:20" ht="17" thickBot="1" x14ac:dyDescent="0.4">
      <c r="A18" s="50" t="s">
        <v>106</v>
      </c>
      <c r="B18" s="172" t="s">
        <v>56</v>
      </c>
      <c r="C18" s="173"/>
      <c r="D18" s="172" t="s">
        <v>57</v>
      </c>
      <c r="E18" s="173"/>
      <c r="F18" s="172" t="s">
        <v>58</v>
      </c>
      <c r="G18" s="173"/>
      <c r="H18" s="172" t="s">
        <v>59</v>
      </c>
      <c r="I18" s="173"/>
      <c r="J18" s="172" t="s">
        <v>60</v>
      </c>
      <c r="K18" s="173"/>
      <c r="L18" s="172" t="s">
        <v>61</v>
      </c>
      <c r="M18" s="173"/>
      <c r="N18" s="172" t="s">
        <v>62</v>
      </c>
      <c r="O18" s="173"/>
      <c r="P18" s="172" t="s">
        <v>63</v>
      </c>
      <c r="Q18" s="173"/>
      <c r="R18" s="172" t="s">
        <v>64</v>
      </c>
      <c r="S18" s="173"/>
      <c r="T18" s="107" t="s">
        <v>4</v>
      </c>
    </row>
    <row r="19" spans="1:20" x14ac:dyDescent="0.35">
      <c r="A19" s="103" t="s">
        <v>73</v>
      </c>
      <c r="B19" s="51">
        <v>8</v>
      </c>
      <c r="C19" s="52">
        <f>B19/$B$29</f>
        <v>1.5841584158415842E-2</v>
      </c>
      <c r="D19" s="51">
        <v>20</v>
      </c>
      <c r="E19" s="52">
        <f>D19/$D$29</f>
        <v>2.0408163265306121E-2</v>
      </c>
      <c r="F19" s="51">
        <v>20</v>
      </c>
      <c r="G19" s="52">
        <f>F19/$F$29</f>
        <v>1.6891891891891893E-2</v>
      </c>
      <c r="H19" s="51">
        <v>33</v>
      </c>
      <c r="I19" s="52">
        <f>H19/$H$29</f>
        <v>2.1414665801427646E-2</v>
      </c>
      <c r="J19" s="51">
        <v>39</v>
      </c>
      <c r="K19" s="52">
        <f>J19/$J$29</f>
        <v>1.8804243008678882E-2</v>
      </c>
      <c r="L19" s="51">
        <v>30</v>
      </c>
      <c r="M19" s="52">
        <f>L19/$L$29</f>
        <v>1.2391573729863693E-2</v>
      </c>
      <c r="N19" s="51">
        <v>29</v>
      </c>
      <c r="O19" s="52">
        <f>N19/$N$29</f>
        <v>1.1227255129694155E-2</v>
      </c>
      <c r="P19" s="51">
        <v>24</v>
      </c>
      <c r="Q19" s="52">
        <f>P19/$P$29</f>
        <v>9.1673032849503445E-3</v>
      </c>
      <c r="R19" s="51">
        <v>17</v>
      </c>
      <c r="S19" s="52">
        <f>R19/$R$29</f>
        <v>6.4320847521755582E-3</v>
      </c>
      <c r="T19" s="53">
        <f>B19+D19+F19+H19+J19+L19+N19+P19+R19</f>
        <v>220</v>
      </c>
    </row>
    <row r="20" spans="1:20" x14ac:dyDescent="0.35">
      <c r="A20" s="70" t="s">
        <v>65</v>
      </c>
      <c r="B20" s="51">
        <v>15</v>
      </c>
      <c r="C20" s="52">
        <f t="shared" ref="C20:C28" si="0">B20/$B$29</f>
        <v>2.9702970297029702E-2</v>
      </c>
      <c r="D20" s="51">
        <v>20</v>
      </c>
      <c r="E20" s="52">
        <f t="shared" ref="E20:E28" si="1">D20/$D$29</f>
        <v>2.0408163265306121E-2</v>
      </c>
      <c r="F20" s="51">
        <v>27</v>
      </c>
      <c r="G20" s="52">
        <f t="shared" ref="G20:G28" si="2">F20/$F$29</f>
        <v>2.2804054054054054E-2</v>
      </c>
      <c r="H20" s="51">
        <v>16</v>
      </c>
      <c r="I20" s="52">
        <f t="shared" ref="I20:I28" si="3">H20/$H$29</f>
        <v>1.0382868267358857E-2</v>
      </c>
      <c r="J20" s="51">
        <v>21</v>
      </c>
      <c r="K20" s="52">
        <f t="shared" ref="K20:K28" si="4">J20/$J$29</f>
        <v>1.0125361620057859E-2</v>
      </c>
      <c r="L20" s="51">
        <v>17</v>
      </c>
      <c r="M20" s="52">
        <f t="shared" ref="M20:M28" si="5">L20/$L$29</f>
        <v>7.0218917802560921E-3</v>
      </c>
      <c r="N20" s="51">
        <v>20</v>
      </c>
      <c r="O20" s="52">
        <f t="shared" ref="O20:O28" si="6">N20/$N$29</f>
        <v>7.7429345722028649E-3</v>
      </c>
      <c r="P20" s="51">
        <v>18</v>
      </c>
      <c r="Q20" s="52">
        <f t="shared" ref="Q20:Q28" si="7">P20/$P$29</f>
        <v>6.8754774637127579E-3</v>
      </c>
      <c r="R20" s="51">
        <v>16</v>
      </c>
      <c r="S20" s="52">
        <f t="shared" ref="S20:S28" si="8">R20/$R$29</f>
        <v>6.0537268255769962E-3</v>
      </c>
      <c r="T20" s="54">
        <f>B20+D20+F20+H20+J20+L20+N20+P20+R20</f>
        <v>170</v>
      </c>
    </row>
    <row r="21" spans="1:20" x14ac:dyDescent="0.35">
      <c r="A21" s="104" t="s">
        <v>66</v>
      </c>
      <c r="B21" s="51">
        <v>212</v>
      </c>
      <c r="C21" s="52">
        <f t="shared" si="0"/>
        <v>0.41980198019801979</v>
      </c>
      <c r="D21" s="51">
        <v>448</v>
      </c>
      <c r="E21" s="52">
        <f t="shared" si="1"/>
        <v>0.45714285714285713</v>
      </c>
      <c r="F21" s="51">
        <v>428</v>
      </c>
      <c r="G21" s="52">
        <f t="shared" si="2"/>
        <v>0.36148648648648651</v>
      </c>
      <c r="H21" s="51">
        <v>358</v>
      </c>
      <c r="I21" s="52">
        <f t="shared" si="3"/>
        <v>0.23231667748215445</v>
      </c>
      <c r="J21" s="51">
        <v>349</v>
      </c>
      <c r="K21" s="52">
        <f t="shared" si="4"/>
        <v>0.16827386692381871</v>
      </c>
      <c r="L21" s="51">
        <v>298</v>
      </c>
      <c r="M21" s="52">
        <f t="shared" si="5"/>
        <v>0.12308963238331268</v>
      </c>
      <c r="N21" s="51">
        <v>215</v>
      </c>
      <c r="O21" s="52">
        <f t="shared" si="6"/>
        <v>8.3236546651180798E-2</v>
      </c>
      <c r="P21" s="51">
        <v>138</v>
      </c>
      <c r="Q21" s="52">
        <f t="shared" si="7"/>
        <v>5.2711993888464474E-2</v>
      </c>
      <c r="R21" s="51">
        <v>131</v>
      </c>
      <c r="S21" s="52">
        <f t="shared" si="8"/>
        <v>4.9564888384411657E-2</v>
      </c>
      <c r="T21" s="54">
        <f t="shared" ref="T21:T28" si="9">B21+D21+F21+H21+J21+L21+N21+P21+R21</f>
        <v>2577</v>
      </c>
    </row>
    <row r="22" spans="1:20" x14ac:dyDescent="0.35">
      <c r="A22" s="70" t="s">
        <v>72</v>
      </c>
      <c r="B22" s="51">
        <v>5</v>
      </c>
      <c r="C22" s="52">
        <f t="shared" si="0"/>
        <v>9.9009900990099011E-3</v>
      </c>
      <c r="D22" s="51">
        <v>8</v>
      </c>
      <c r="E22" s="52">
        <f t="shared" si="1"/>
        <v>8.1632653061224497E-3</v>
      </c>
      <c r="F22" s="51">
        <v>15</v>
      </c>
      <c r="G22" s="52">
        <f t="shared" si="2"/>
        <v>1.266891891891892E-2</v>
      </c>
      <c r="H22" s="51">
        <v>8</v>
      </c>
      <c r="I22" s="52">
        <f t="shared" si="3"/>
        <v>5.1914341336794286E-3</v>
      </c>
      <c r="J22" s="51">
        <v>11</v>
      </c>
      <c r="K22" s="52">
        <f t="shared" si="4"/>
        <v>5.303760848601736E-3</v>
      </c>
      <c r="L22" s="51">
        <v>4</v>
      </c>
      <c r="M22" s="52">
        <f t="shared" si="5"/>
        <v>1.6522098306484924E-3</v>
      </c>
      <c r="N22" s="51">
        <v>10</v>
      </c>
      <c r="O22" s="52">
        <f t="shared" si="6"/>
        <v>3.8714672861014324E-3</v>
      </c>
      <c r="P22" s="51">
        <v>8</v>
      </c>
      <c r="Q22" s="52">
        <f t="shared" si="7"/>
        <v>3.0557677616501145E-3</v>
      </c>
      <c r="R22" s="51">
        <v>7</v>
      </c>
      <c r="S22" s="52">
        <f t="shared" si="8"/>
        <v>2.6485054861899358E-3</v>
      </c>
      <c r="T22" s="54">
        <f t="shared" si="9"/>
        <v>76</v>
      </c>
    </row>
    <row r="23" spans="1:20" x14ac:dyDescent="0.35">
      <c r="A23" s="70" t="s">
        <v>67</v>
      </c>
      <c r="B23" s="51">
        <v>8</v>
      </c>
      <c r="C23" s="52">
        <f t="shared" si="0"/>
        <v>1.5841584158415842E-2</v>
      </c>
      <c r="D23" s="51">
        <v>18</v>
      </c>
      <c r="E23" s="52">
        <f t="shared" si="1"/>
        <v>1.8367346938775512E-2</v>
      </c>
      <c r="F23" s="51">
        <v>15</v>
      </c>
      <c r="G23" s="52">
        <f t="shared" si="2"/>
        <v>1.266891891891892E-2</v>
      </c>
      <c r="H23" s="51">
        <v>13</v>
      </c>
      <c r="I23" s="52">
        <f t="shared" si="3"/>
        <v>8.4360804672290717E-3</v>
      </c>
      <c r="J23" s="51">
        <v>17</v>
      </c>
      <c r="K23" s="52">
        <f t="shared" si="4"/>
        <v>8.1967213114754103E-3</v>
      </c>
      <c r="L23" s="51">
        <v>14</v>
      </c>
      <c r="M23" s="52">
        <f t="shared" si="5"/>
        <v>5.7827344072697235E-3</v>
      </c>
      <c r="N23" s="51">
        <v>21</v>
      </c>
      <c r="O23" s="52">
        <f t="shared" si="6"/>
        <v>8.130081300813009E-3</v>
      </c>
      <c r="P23" s="51">
        <v>8</v>
      </c>
      <c r="Q23" s="52">
        <f t="shared" si="7"/>
        <v>3.0557677616501145E-3</v>
      </c>
      <c r="R23" s="51">
        <v>18</v>
      </c>
      <c r="S23" s="52">
        <f t="shared" si="8"/>
        <v>6.8104426787741201E-3</v>
      </c>
      <c r="T23" s="54">
        <f t="shared" si="9"/>
        <v>132</v>
      </c>
    </row>
    <row r="24" spans="1:20" x14ac:dyDescent="0.35">
      <c r="A24" s="70" t="s">
        <v>68</v>
      </c>
      <c r="B24" s="51">
        <v>19</v>
      </c>
      <c r="C24" s="52">
        <f t="shared" si="0"/>
        <v>3.7623762376237622E-2</v>
      </c>
      <c r="D24" s="51">
        <v>39</v>
      </c>
      <c r="E24" s="52">
        <f t="shared" si="1"/>
        <v>3.9795918367346937E-2</v>
      </c>
      <c r="F24" s="51">
        <v>60</v>
      </c>
      <c r="G24" s="52">
        <f t="shared" si="2"/>
        <v>5.0675675675675678E-2</v>
      </c>
      <c r="H24" s="51">
        <v>77</v>
      </c>
      <c r="I24" s="52">
        <f t="shared" si="3"/>
        <v>4.9967553536664502E-2</v>
      </c>
      <c r="J24" s="51">
        <v>80</v>
      </c>
      <c r="K24" s="52">
        <f t="shared" si="4"/>
        <v>3.8572806171648988E-2</v>
      </c>
      <c r="L24" s="51">
        <v>78</v>
      </c>
      <c r="M24" s="52">
        <f t="shared" si="5"/>
        <v>3.2218091697645598E-2</v>
      </c>
      <c r="N24" s="51">
        <v>110</v>
      </c>
      <c r="O24" s="52">
        <f t="shared" si="6"/>
        <v>4.2586140147115759E-2</v>
      </c>
      <c r="P24" s="51">
        <v>138</v>
      </c>
      <c r="Q24" s="52">
        <f t="shared" si="7"/>
        <v>5.2711993888464474E-2</v>
      </c>
      <c r="R24" s="51">
        <v>130</v>
      </c>
      <c r="S24" s="52">
        <f t="shared" si="8"/>
        <v>4.9186530457813092E-2</v>
      </c>
      <c r="T24" s="54">
        <f t="shared" si="9"/>
        <v>731</v>
      </c>
    </row>
    <row r="25" spans="1:20" x14ac:dyDescent="0.35">
      <c r="A25" s="70" t="s">
        <v>74</v>
      </c>
      <c r="B25" s="51">
        <v>76</v>
      </c>
      <c r="C25" s="52">
        <f t="shared" si="0"/>
        <v>0.15049504950495049</v>
      </c>
      <c r="D25" s="51">
        <v>125</v>
      </c>
      <c r="E25" s="52">
        <f t="shared" si="1"/>
        <v>0.12755102040816327</v>
      </c>
      <c r="F25" s="51">
        <v>144</v>
      </c>
      <c r="G25" s="52">
        <f t="shared" si="2"/>
        <v>0.12162162162162163</v>
      </c>
      <c r="H25" s="51">
        <v>195</v>
      </c>
      <c r="I25" s="52">
        <f t="shared" si="3"/>
        <v>0.12654120700843607</v>
      </c>
      <c r="J25" s="51">
        <v>208</v>
      </c>
      <c r="K25" s="52">
        <f t="shared" si="4"/>
        <v>0.10028929604628736</v>
      </c>
      <c r="L25" s="51">
        <v>211</v>
      </c>
      <c r="M25" s="52">
        <f t="shared" si="5"/>
        <v>8.7154068566707973E-2</v>
      </c>
      <c r="N25" s="51">
        <v>189</v>
      </c>
      <c r="O25" s="52">
        <f t="shared" si="6"/>
        <v>7.3170731707317069E-2</v>
      </c>
      <c r="P25" s="51">
        <v>222</v>
      </c>
      <c r="Q25" s="52">
        <f t="shared" si="7"/>
        <v>8.4797555385790674E-2</v>
      </c>
      <c r="R25" s="51">
        <v>237</v>
      </c>
      <c r="S25" s="52">
        <f t="shared" si="8"/>
        <v>8.9670828603859248E-2</v>
      </c>
      <c r="T25" s="54">
        <f t="shared" si="9"/>
        <v>1607</v>
      </c>
    </row>
    <row r="26" spans="1:20" x14ac:dyDescent="0.35">
      <c r="A26" s="70" t="s">
        <v>71</v>
      </c>
      <c r="B26" s="51">
        <v>2</v>
      </c>
      <c r="C26" s="52">
        <f t="shared" si="0"/>
        <v>3.9603960396039604E-3</v>
      </c>
      <c r="D26" s="51">
        <v>28</v>
      </c>
      <c r="E26" s="52">
        <f t="shared" si="1"/>
        <v>2.8571428571428571E-2</v>
      </c>
      <c r="F26" s="51">
        <v>109</v>
      </c>
      <c r="G26" s="52">
        <f t="shared" si="2"/>
        <v>9.2060810810810814E-2</v>
      </c>
      <c r="H26" s="51">
        <v>353</v>
      </c>
      <c r="I26" s="52">
        <f t="shared" si="3"/>
        <v>0.2290720311486048</v>
      </c>
      <c r="J26" s="51">
        <v>763</v>
      </c>
      <c r="K26" s="52">
        <f t="shared" si="4"/>
        <v>0.3678881388621022</v>
      </c>
      <c r="L26" s="51">
        <v>1062</v>
      </c>
      <c r="M26" s="52">
        <f t="shared" si="5"/>
        <v>0.43866171003717475</v>
      </c>
      <c r="N26" s="51">
        <v>1253</v>
      </c>
      <c r="O26" s="52">
        <f t="shared" si="6"/>
        <v>0.48509485094850946</v>
      </c>
      <c r="P26" s="51">
        <v>1315</v>
      </c>
      <c r="Q26" s="52">
        <f t="shared" si="7"/>
        <v>0.50229182582123755</v>
      </c>
      <c r="R26" s="51">
        <v>1288</v>
      </c>
      <c r="S26" s="52">
        <f t="shared" si="8"/>
        <v>0.48732500945894819</v>
      </c>
      <c r="T26" s="54">
        <f t="shared" si="9"/>
        <v>6173</v>
      </c>
    </row>
    <row r="27" spans="1:20" x14ac:dyDescent="0.35">
      <c r="A27" s="105" t="s">
        <v>75</v>
      </c>
      <c r="B27" s="51">
        <v>10</v>
      </c>
      <c r="C27" s="52">
        <f t="shared" si="0"/>
        <v>1.9801980198019802E-2</v>
      </c>
      <c r="D27" s="51">
        <v>29</v>
      </c>
      <c r="E27" s="52">
        <f t="shared" si="1"/>
        <v>2.9591836734693878E-2</v>
      </c>
      <c r="F27" s="51">
        <v>19</v>
      </c>
      <c r="G27" s="52">
        <f t="shared" si="2"/>
        <v>1.6047297297297296E-2</v>
      </c>
      <c r="H27" s="51">
        <v>23</v>
      </c>
      <c r="I27" s="52">
        <f t="shared" si="3"/>
        <v>1.4925373134328358E-2</v>
      </c>
      <c r="J27" s="51">
        <v>31</v>
      </c>
      <c r="K27" s="52">
        <f t="shared" si="4"/>
        <v>1.4946962391513982E-2</v>
      </c>
      <c r="L27" s="51">
        <v>22</v>
      </c>
      <c r="M27" s="52">
        <f t="shared" si="5"/>
        <v>9.0871540685667079E-3</v>
      </c>
      <c r="N27" s="51">
        <v>30</v>
      </c>
      <c r="O27" s="52">
        <f t="shared" si="6"/>
        <v>1.1614401858304297E-2</v>
      </c>
      <c r="P27" s="51">
        <v>25</v>
      </c>
      <c r="Q27" s="52">
        <f t="shared" si="7"/>
        <v>9.5492742551566076E-3</v>
      </c>
      <c r="R27" s="51">
        <v>28</v>
      </c>
      <c r="S27" s="52">
        <f t="shared" si="8"/>
        <v>1.0594021944759743E-2</v>
      </c>
      <c r="T27" s="54">
        <f t="shared" si="9"/>
        <v>217</v>
      </c>
    </row>
    <row r="28" spans="1:20" ht="16" thickBot="1" x14ac:dyDescent="0.4">
      <c r="A28" s="106" t="s">
        <v>76</v>
      </c>
      <c r="B28" s="51">
        <v>150</v>
      </c>
      <c r="C28" s="52">
        <f t="shared" si="0"/>
        <v>0.29702970297029702</v>
      </c>
      <c r="D28" s="51">
        <v>245</v>
      </c>
      <c r="E28" s="52">
        <f t="shared" si="1"/>
        <v>0.25</v>
      </c>
      <c r="F28" s="51">
        <v>347</v>
      </c>
      <c r="G28" s="52">
        <f t="shared" si="2"/>
        <v>0.29307432432432434</v>
      </c>
      <c r="H28" s="51">
        <v>465</v>
      </c>
      <c r="I28" s="52">
        <f t="shared" si="3"/>
        <v>0.30175210902011679</v>
      </c>
      <c r="J28" s="51">
        <v>555</v>
      </c>
      <c r="K28" s="52">
        <f t="shared" si="4"/>
        <v>0.26759884281581486</v>
      </c>
      <c r="L28" s="51">
        <v>685</v>
      </c>
      <c r="M28" s="52">
        <f t="shared" si="5"/>
        <v>0.28294093349855431</v>
      </c>
      <c r="N28" s="51">
        <v>706</v>
      </c>
      <c r="O28" s="52">
        <f t="shared" si="6"/>
        <v>0.27332559039876114</v>
      </c>
      <c r="P28" s="51">
        <v>722</v>
      </c>
      <c r="Q28" s="52">
        <f t="shared" si="7"/>
        <v>0.27578304048892283</v>
      </c>
      <c r="R28" s="51">
        <v>771</v>
      </c>
      <c r="S28" s="52">
        <f t="shared" si="8"/>
        <v>0.29171396140749151</v>
      </c>
      <c r="T28" s="54">
        <f t="shared" si="9"/>
        <v>4646</v>
      </c>
    </row>
    <row r="29" spans="1:20" ht="16" thickBot="1" x14ac:dyDescent="0.4">
      <c r="A29" s="55" t="s">
        <v>4</v>
      </c>
      <c r="B29" s="56">
        <f t="shared" ref="B29:T29" si="10">SUM(B19:B28)</f>
        <v>505</v>
      </c>
      <c r="C29" s="57">
        <f>SUM(C19:C28)</f>
        <v>1</v>
      </c>
      <c r="D29" s="58">
        <f t="shared" si="10"/>
        <v>980</v>
      </c>
      <c r="E29" s="57">
        <f t="shared" si="10"/>
        <v>1</v>
      </c>
      <c r="F29" s="56">
        <f t="shared" si="10"/>
        <v>1184</v>
      </c>
      <c r="G29" s="57">
        <f t="shared" si="10"/>
        <v>1</v>
      </c>
      <c r="H29" s="58">
        <f t="shared" si="10"/>
        <v>1541</v>
      </c>
      <c r="I29" s="57">
        <f t="shared" si="10"/>
        <v>1</v>
      </c>
      <c r="J29" s="58">
        <f t="shared" si="10"/>
        <v>2074</v>
      </c>
      <c r="K29" s="57">
        <f t="shared" si="10"/>
        <v>1</v>
      </c>
      <c r="L29" s="58">
        <f>SUM(L19:L28)</f>
        <v>2421</v>
      </c>
      <c r="M29" s="57">
        <f t="shared" ref="M29" si="11">SUM(M19:M28)</f>
        <v>1</v>
      </c>
      <c r="N29" s="58">
        <f>SUM(N19:N28)</f>
        <v>2583</v>
      </c>
      <c r="O29" s="57">
        <f t="shared" ref="O29" si="12">SUM(O19:O28)</f>
        <v>1</v>
      </c>
      <c r="P29" s="58">
        <f>SUM(P19:P28)</f>
        <v>2618</v>
      </c>
      <c r="Q29" s="90">
        <f t="shared" ref="Q29" si="13">SUM(Q19:Q28)</f>
        <v>1</v>
      </c>
      <c r="R29" s="58">
        <f t="shared" si="10"/>
        <v>2643</v>
      </c>
      <c r="S29" s="57">
        <f t="shared" si="10"/>
        <v>1</v>
      </c>
      <c r="T29" s="59">
        <f t="shared" si="10"/>
        <v>16549</v>
      </c>
    </row>
    <row r="30" spans="1:20" x14ac:dyDescent="0.35">
      <c r="J30" s="15"/>
      <c r="K30" s="14"/>
      <c r="L30" s="15"/>
      <c r="M30" s="15"/>
      <c r="N30" s="15"/>
    </row>
    <row r="31" spans="1:20" ht="16" thickBot="1" x14ac:dyDescent="0.4">
      <c r="J31" s="15"/>
      <c r="K31" s="2"/>
      <c r="L31" s="15"/>
      <c r="M31" s="15"/>
      <c r="N31" s="15"/>
    </row>
    <row r="32" spans="1:20" ht="16" thickBot="1" x14ac:dyDescent="0.4">
      <c r="A32" s="1"/>
      <c r="B32" s="60"/>
      <c r="C32" s="61" t="s">
        <v>7</v>
      </c>
      <c r="D32" s="62" t="s">
        <v>8</v>
      </c>
      <c r="E32" s="62" t="s">
        <v>9</v>
      </c>
      <c r="F32" s="63" t="s">
        <v>10</v>
      </c>
      <c r="G32" s="63" t="s">
        <v>11</v>
      </c>
      <c r="H32" s="63" t="s">
        <v>12</v>
      </c>
      <c r="I32" s="63" t="s">
        <v>13</v>
      </c>
      <c r="J32" s="63" t="s">
        <v>14</v>
      </c>
      <c r="K32" s="49" t="s">
        <v>15</v>
      </c>
      <c r="L32" s="61" t="s">
        <v>29</v>
      </c>
    </row>
    <row r="33" spans="1:14" x14ac:dyDescent="0.35">
      <c r="B33" s="94" t="s">
        <v>56</v>
      </c>
      <c r="C33" s="64">
        <f>B19/T19</f>
        <v>3.6363636363636362E-2</v>
      </c>
      <c r="D33" s="64">
        <f>B20/T20</f>
        <v>8.8235294117647065E-2</v>
      </c>
      <c r="E33" s="65">
        <f>B21/T21</f>
        <v>8.2266201008925108E-2</v>
      </c>
      <c r="F33" s="65">
        <f>B22/T22</f>
        <v>6.5789473684210523E-2</v>
      </c>
      <c r="G33" s="65">
        <f>B23/T23</f>
        <v>6.0606060606060608E-2</v>
      </c>
      <c r="H33" s="65">
        <f>B24/T24</f>
        <v>2.5991792065663474E-2</v>
      </c>
      <c r="I33" s="65">
        <f>B25/T25</f>
        <v>4.7293092719352829E-2</v>
      </c>
      <c r="J33" s="65">
        <f>B26/T26</f>
        <v>3.2399157621901828E-4</v>
      </c>
      <c r="K33" s="65">
        <f>B27/T27</f>
        <v>4.6082949308755762E-2</v>
      </c>
      <c r="L33" s="71">
        <f>B28/T28</f>
        <v>3.2285837279380114E-2</v>
      </c>
    </row>
    <row r="34" spans="1:14" x14ac:dyDescent="0.35">
      <c r="A34" s="1"/>
      <c r="B34" s="95" t="s">
        <v>57</v>
      </c>
      <c r="C34" s="66">
        <f>D19/T19</f>
        <v>9.0909090909090912E-2</v>
      </c>
      <c r="D34" s="67">
        <f>D20/T20</f>
        <v>0.11764705882352941</v>
      </c>
      <c r="E34" s="67">
        <f>D21/T21</f>
        <v>0.17384555684904929</v>
      </c>
      <c r="F34" s="67">
        <f>D22/T22</f>
        <v>0.10526315789473684</v>
      </c>
      <c r="G34" s="67">
        <f>D23/T23</f>
        <v>0.13636363636363635</v>
      </c>
      <c r="H34" s="67">
        <f>D24/T24</f>
        <v>5.33515731874145E-2</v>
      </c>
      <c r="I34" s="67">
        <f>D25/T25</f>
        <v>7.7784691972619793E-2</v>
      </c>
      <c r="J34" s="67">
        <f>D26/T26</f>
        <v>4.535882067066256E-3</v>
      </c>
      <c r="K34" s="67">
        <f>D27/T27</f>
        <v>0.13364055299539171</v>
      </c>
      <c r="L34" s="72">
        <f>D28/T28</f>
        <v>5.2733534222987516E-2</v>
      </c>
    </row>
    <row r="35" spans="1:14" x14ac:dyDescent="0.35">
      <c r="A35" s="12"/>
      <c r="B35" s="95" t="s">
        <v>58</v>
      </c>
      <c r="C35" s="68">
        <f>F19/T19</f>
        <v>9.0909090909090912E-2</v>
      </c>
      <c r="D35" s="69">
        <f>F20/T20</f>
        <v>0.1588235294117647</v>
      </c>
      <c r="E35" s="69">
        <f>F21/T21</f>
        <v>0.16608459448971671</v>
      </c>
      <c r="F35" s="69">
        <f>F22/T22</f>
        <v>0.19736842105263158</v>
      </c>
      <c r="G35" s="69">
        <f>F23/T23</f>
        <v>0.11363636363636363</v>
      </c>
      <c r="H35" s="69">
        <f>F24/T24</f>
        <v>8.2079343365253077E-2</v>
      </c>
      <c r="I35" s="69">
        <f>F25/T25</f>
        <v>8.9607965152458002E-2</v>
      </c>
      <c r="J35" s="69">
        <f>F26/T26</f>
        <v>1.7657540903936498E-2</v>
      </c>
      <c r="K35" s="69">
        <f>F27/T27</f>
        <v>8.755760368663594E-2</v>
      </c>
      <c r="L35" s="73">
        <f>F28/T28</f>
        <v>7.4687903572965994E-2</v>
      </c>
    </row>
    <row r="36" spans="1:14" x14ac:dyDescent="0.35">
      <c r="A36" s="1"/>
      <c r="B36" s="95" t="s">
        <v>59</v>
      </c>
      <c r="C36" s="66">
        <f>H19/T19</f>
        <v>0.15</v>
      </c>
      <c r="D36" s="67">
        <f>H20/T20</f>
        <v>9.4117647058823528E-2</v>
      </c>
      <c r="E36" s="67">
        <f>H21/T21</f>
        <v>0.13892122623205277</v>
      </c>
      <c r="F36" s="67">
        <f>H22/T22</f>
        <v>0.10526315789473684</v>
      </c>
      <c r="G36" s="67">
        <f>H23/T23</f>
        <v>9.8484848484848481E-2</v>
      </c>
      <c r="H36" s="67">
        <f>H24/T24</f>
        <v>0.10533515731874145</v>
      </c>
      <c r="I36" s="67">
        <f>H25/T25</f>
        <v>0.12134411947728686</v>
      </c>
      <c r="J36" s="67">
        <f>H26/T26</f>
        <v>5.7184513202656731E-2</v>
      </c>
      <c r="K36" s="67">
        <f>H27/T27</f>
        <v>0.10599078341013825</v>
      </c>
      <c r="L36" s="72">
        <f>H28/T28</f>
        <v>0.10008609556607835</v>
      </c>
    </row>
    <row r="37" spans="1:14" x14ac:dyDescent="0.35">
      <c r="B37" s="95" t="s">
        <v>60</v>
      </c>
      <c r="C37" s="66">
        <f>J19/T19</f>
        <v>0.17727272727272728</v>
      </c>
      <c r="D37" s="67">
        <f>J20/T20</f>
        <v>0.12352941176470589</v>
      </c>
      <c r="E37" s="67">
        <f>J21/T21</f>
        <v>0.13542879317035311</v>
      </c>
      <c r="F37" s="67">
        <f>J22/T22</f>
        <v>0.14473684210526316</v>
      </c>
      <c r="G37" s="67">
        <f>J23/T23</f>
        <v>0.12878787878787878</v>
      </c>
      <c r="H37" s="67">
        <f>J24/T24</f>
        <v>0.1094391244870041</v>
      </c>
      <c r="I37" s="67">
        <f>J25/T25</f>
        <v>0.12943372744243933</v>
      </c>
      <c r="J37" s="67">
        <f>J26/T26</f>
        <v>0.12360278632755549</v>
      </c>
      <c r="K37" s="67">
        <f>J27/T27</f>
        <v>0.14285714285714285</v>
      </c>
      <c r="L37" s="72">
        <f>J28/T28</f>
        <v>0.11945759793370642</v>
      </c>
    </row>
    <row r="38" spans="1:14" x14ac:dyDescent="0.35">
      <c r="A38" s="1"/>
      <c r="B38" s="95" t="s">
        <v>61</v>
      </c>
      <c r="C38" s="66">
        <f>L19/T19</f>
        <v>0.13636363636363635</v>
      </c>
      <c r="D38" s="67">
        <f>L20/T20</f>
        <v>0.1</v>
      </c>
      <c r="E38" s="67">
        <f>L21/T21</f>
        <v>0.11563833915405511</v>
      </c>
      <c r="F38" s="67">
        <f>L22/T22</f>
        <v>5.2631578947368418E-2</v>
      </c>
      <c r="G38" s="67">
        <f>L23/T23</f>
        <v>0.10606060606060606</v>
      </c>
      <c r="H38" s="67">
        <f>L24/T24</f>
        <v>0.106703146374829</v>
      </c>
      <c r="I38" s="67">
        <f>L25/T25</f>
        <v>0.13130056004978222</v>
      </c>
      <c r="J38" s="67">
        <f>L26/T26</f>
        <v>0.17203952697229871</v>
      </c>
      <c r="K38" s="67">
        <f>L27/T27</f>
        <v>0.10138248847926268</v>
      </c>
      <c r="L38" s="72">
        <f>L28/T28</f>
        <v>0.14743865690916919</v>
      </c>
    </row>
    <row r="39" spans="1:14" x14ac:dyDescent="0.35">
      <c r="A39" s="12"/>
      <c r="B39" s="95" t="s">
        <v>62</v>
      </c>
      <c r="C39" s="66">
        <f>N19/T19</f>
        <v>0.13181818181818181</v>
      </c>
      <c r="D39" s="67">
        <f>N20/T20</f>
        <v>0.11764705882352941</v>
      </c>
      <c r="E39" s="67">
        <f>N21/T21</f>
        <v>8.3430345362824995E-2</v>
      </c>
      <c r="F39" s="67">
        <f>N22/T22</f>
        <v>0.13157894736842105</v>
      </c>
      <c r="G39" s="67">
        <f>N23/T23</f>
        <v>0.15909090909090909</v>
      </c>
      <c r="H39" s="67">
        <f>N24/T24</f>
        <v>0.15047879616963064</v>
      </c>
      <c r="I39" s="67">
        <f>N25/T25</f>
        <v>0.11761045426260112</v>
      </c>
      <c r="J39" s="67">
        <f>N26/T26</f>
        <v>0.20298072250121496</v>
      </c>
      <c r="K39" s="67">
        <f>N27/T27</f>
        <v>0.13824884792626729</v>
      </c>
      <c r="L39" s="72">
        <f>N28/T28</f>
        <v>0.1519586741282824</v>
      </c>
      <c r="M39" s="24"/>
      <c r="N39" s="24"/>
    </row>
    <row r="40" spans="1:14" x14ac:dyDescent="0.35">
      <c r="A40" s="1"/>
      <c r="B40" s="95" t="s">
        <v>63</v>
      </c>
      <c r="C40" s="66">
        <f>P19/T19</f>
        <v>0.10909090909090909</v>
      </c>
      <c r="D40" s="67">
        <f>P20/T20</f>
        <v>0.10588235294117647</v>
      </c>
      <c r="E40" s="67">
        <f>P21/T21</f>
        <v>5.3550640279394643E-2</v>
      </c>
      <c r="F40" s="67">
        <f>P22/T22</f>
        <v>0.10526315789473684</v>
      </c>
      <c r="G40" s="67">
        <f>R23/T23</f>
        <v>0.13636363636363635</v>
      </c>
      <c r="H40" s="67">
        <f>N24/T24</f>
        <v>0.15047879616963064</v>
      </c>
      <c r="I40" s="67">
        <f>N25/T25</f>
        <v>0.11761045426260112</v>
      </c>
      <c r="J40" s="67">
        <f>N26/T26</f>
        <v>0.20298072250121496</v>
      </c>
      <c r="K40" s="67">
        <f>N27/T27</f>
        <v>0.13824884792626729</v>
      </c>
      <c r="L40" s="72">
        <f>N28/T28</f>
        <v>0.1519586741282824</v>
      </c>
      <c r="M40" s="12"/>
      <c r="N40" s="12"/>
    </row>
    <row r="41" spans="1:14" ht="16" thickBot="1" x14ac:dyDescent="0.4">
      <c r="B41" s="96" t="s">
        <v>64</v>
      </c>
      <c r="C41" s="91">
        <f>R19/T19</f>
        <v>7.7272727272727271E-2</v>
      </c>
      <c r="D41" s="92">
        <f>R20/T20</f>
        <v>9.4117647058823528E-2</v>
      </c>
      <c r="E41" s="92">
        <f>R21/T21</f>
        <v>5.083430345362825E-2</v>
      </c>
      <c r="F41" s="92">
        <f>R22/T22</f>
        <v>9.2105263157894732E-2</v>
      </c>
      <c r="G41" s="92">
        <f>R23/T23</f>
        <v>0.13636363636363635</v>
      </c>
      <c r="H41" s="92">
        <f>R24/T24</f>
        <v>0.17783857729138167</v>
      </c>
      <c r="I41" s="92">
        <f>R25/T25</f>
        <v>0.14747977598008713</v>
      </c>
      <c r="J41" s="92">
        <f>R26/T26</f>
        <v>0.20865057508504778</v>
      </c>
      <c r="K41" s="92">
        <f>R27/T27</f>
        <v>0.12903225806451613</v>
      </c>
      <c r="L41" s="93">
        <f>R28/T28</f>
        <v>0.16594920361601379</v>
      </c>
      <c r="M41" s="12"/>
      <c r="N41" s="12"/>
    </row>
    <row r="42" spans="1:14" x14ac:dyDescent="0.35">
      <c r="A42" s="1"/>
      <c r="B42" s="1"/>
      <c r="C42" s="1"/>
      <c r="D42" s="16"/>
      <c r="E42" s="16"/>
      <c r="F42" s="1"/>
      <c r="G42" s="1"/>
      <c r="H42" s="1"/>
      <c r="I42" s="1"/>
      <c r="J42" s="12"/>
      <c r="L42" s="12"/>
      <c r="M42" s="12"/>
      <c r="N42" s="12"/>
    </row>
    <row r="43" spans="1:14" x14ac:dyDescent="0.35">
      <c r="A43" s="12"/>
      <c r="B43" s="12"/>
      <c r="C43" s="12"/>
      <c r="D43" s="15"/>
      <c r="E43" s="15"/>
      <c r="F43" s="1"/>
      <c r="J43" s="15"/>
      <c r="K43" s="2"/>
      <c r="L43" s="15"/>
      <c r="M43" s="15"/>
      <c r="N43" s="15"/>
    </row>
    <row r="44" spans="1:14" x14ac:dyDescent="0.35">
      <c r="A44" s="1"/>
      <c r="B44" s="1"/>
      <c r="C44" s="1"/>
      <c r="D44" s="22"/>
      <c r="E44" s="5"/>
      <c r="G44" s="1"/>
      <c r="H44" s="1"/>
      <c r="I44" s="1"/>
      <c r="J44" s="12"/>
      <c r="K44" s="2"/>
      <c r="L44" s="15"/>
      <c r="M44" s="15"/>
      <c r="N44" s="15"/>
    </row>
    <row r="45" spans="1:14" x14ac:dyDescent="0.35">
      <c r="D45" s="22"/>
      <c r="E45" s="5"/>
      <c r="F45" s="1"/>
      <c r="G45" s="12"/>
      <c r="H45" s="12"/>
      <c r="I45" s="12"/>
      <c r="J45" s="12"/>
      <c r="K45" s="2"/>
      <c r="L45" s="15"/>
      <c r="M45" s="15"/>
      <c r="N45" s="15"/>
    </row>
    <row r="46" spans="1:14" x14ac:dyDescent="0.35">
      <c r="A46" s="1"/>
      <c r="B46" s="1"/>
      <c r="C46" s="1"/>
      <c r="D46" s="22"/>
      <c r="E46" s="5"/>
      <c r="F46" s="1"/>
      <c r="G46" s="12"/>
      <c r="H46" s="12"/>
      <c r="I46" s="12"/>
      <c r="J46" s="12"/>
      <c r="K46" s="2"/>
      <c r="L46" s="15"/>
      <c r="M46" s="15"/>
      <c r="N46" s="15"/>
    </row>
    <row r="47" spans="1:14" x14ac:dyDescent="0.35">
      <c r="A47" s="12"/>
      <c r="B47" s="12"/>
      <c r="C47" s="12"/>
      <c r="D47" s="22"/>
      <c r="E47" s="5"/>
      <c r="G47" s="12"/>
      <c r="H47" s="12"/>
      <c r="I47" s="12"/>
      <c r="J47" s="12"/>
      <c r="K47" s="2"/>
      <c r="L47" s="15"/>
      <c r="M47" s="15"/>
      <c r="N47" s="15"/>
    </row>
    <row r="48" spans="1:14" x14ac:dyDescent="0.35">
      <c r="A48" s="1"/>
      <c r="B48" s="1"/>
      <c r="C48" s="1"/>
      <c r="D48" s="23"/>
      <c r="E48" s="5"/>
      <c r="F48" s="1"/>
      <c r="G48" s="12"/>
      <c r="H48" s="12"/>
      <c r="I48" s="12"/>
      <c r="J48" s="12"/>
      <c r="K48" s="2"/>
      <c r="L48" s="15"/>
      <c r="M48" s="15"/>
      <c r="N48" s="15"/>
    </row>
    <row r="49" spans="4:14" x14ac:dyDescent="0.35">
      <c r="D49" s="16"/>
      <c r="E49" s="16"/>
      <c r="F49" s="1"/>
      <c r="G49" s="12"/>
      <c r="H49" s="12"/>
      <c r="I49" s="12"/>
      <c r="J49" s="12"/>
      <c r="K49" s="2"/>
      <c r="L49" s="15"/>
      <c r="M49" s="15"/>
      <c r="N49" s="15"/>
    </row>
    <row r="51" spans="4:14" x14ac:dyDescent="0.35">
      <c r="F51" s="1"/>
    </row>
    <row r="52" spans="4:14" x14ac:dyDescent="0.35">
      <c r="F52" s="1"/>
    </row>
    <row r="54" spans="4:14" x14ac:dyDescent="0.35">
      <c r="F54" s="1"/>
    </row>
    <row r="55" spans="4:14" x14ac:dyDescent="0.35">
      <c r="F55" s="1"/>
    </row>
  </sheetData>
  <mergeCells count="21">
    <mergeCell ref="B4:C4"/>
    <mergeCell ref="D4:E4"/>
    <mergeCell ref="F4:G4"/>
    <mergeCell ref="H4:I4"/>
    <mergeCell ref="V4:W4"/>
    <mergeCell ref="R4:S4"/>
    <mergeCell ref="J4:K4"/>
    <mergeCell ref="T4:U4"/>
    <mergeCell ref="P4:Q4"/>
    <mergeCell ref="L4:M4"/>
    <mergeCell ref="N4:O4"/>
    <mergeCell ref="R18:S18"/>
    <mergeCell ref="L18:M18"/>
    <mergeCell ref="N18:O18"/>
    <mergeCell ref="P18:Q18"/>
    <mergeCell ref="A14:N14"/>
    <mergeCell ref="B18:C18"/>
    <mergeCell ref="D18:E18"/>
    <mergeCell ref="F18:G18"/>
    <mergeCell ref="H18:I18"/>
    <mergeCell ref="J18:K18"/>
  </mergeCells>
  <phoneticPr fontId="6" type="noConversion"/>
  <printOptions horizontalCentered="1"/>
  <pageMargins left="0.19685039370078741" right="0.19685039370078741" top="0.39370078740157483" bottom="0.39370078740157483" header="0" footer="0"/>
  <pageSetup paperSize="9" scale="6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I38"/>
  <sheetViews>
    <sheetView workbookViewId="0">
      <selection activeCell="A30" sqref="A30:A38"/>
    </sheetView>
  </sheetViews>
  <sheetFormatPr defaultRowHeight="12.5" x14ac:dyDescent="0.25"/>
  <sheetData>
    <row r="4" spans="1:8" x14ac:dyDescent="0.25">
      <c r="A4" s="128" t="s">
        <v>90</v>
      </c>
      <c r="B4" s="128" t="s">
        <v>98</v>
      </c>
      <c r="C4" s="128" t="s">
        <v>99</v>
      </c>
      <c r="D4" s="128" t="s">
        <v>42</v>
      </c>
      <c r="E4" s="128" t="s">
        <v>82</v>
      </c>
      <c r="F4" s="128" t="s">
        <v>84</v>
      </c>
      <c r="G4" s="128" t="s">
        <v>86</v>
      </c>
      <c r="H4" s="128"/>
    </row>
    <row r="5" spans="1:8" x14ac:dyDescent="0.25">
      <c r="A5" t="s">
        <v>92</v>
      </c>
      <c r="B5">
        <v>438.68</v>
      </c>
      <c r="C5">
        <v>439.31999999999994</v>
      </c>
      <c r="D5">
        <v>455.62</v>
      </c>
      <c r="E5">
        <v>467.19</v>
      </c>
      <c r="F5">
        <v>490.09999999999997</v>
      </c>
      <c r="G5">
        <v>517.92000000000007</v>
      </c>
    </row>
    <row r="6" spans="1:8" x14ac:dyDescent="0.25">
      <c r="A6" t="s">
        <v>93</v>
      </c>
      <c r="B6">
        <v>341.41</v>
      </c>
      <c r="C6">
        <v>336.18</v>
      </c>
      <c r="D6">
        <v>344.15000000000003</v>
      </c>
      <c r="E6">
        <v>340.84</v>
      </c>
      <c r="F6">
        <v>361.28000000000003</v>
      </c>
      <c r="G6">
        <v>401.2700000000001</v>
      </c>
    </row>
    <row r="7" spans="1:8" x14ac:dyDescent="0.25">
      <c r="A7" t="s">
        <v>94</v>
      </c>
      <c r="B7">
        <v>119.27000000000001</v>
      </c>
      <c r="C7">
        <v>113.73</v>
      </c>
      <c r="D7">
        <v>118.63</v>
      </c>
      <c r="E7">
        <v>121.81999999999998</v>
      </c>
      <c r="F7">
        <v>127.89999999999999</v>
      </c>
      <c r="G7">
        <v>138.41999999999999</v>
      </c>
    </row>
    <row r="8" spans="1:8" x14ac:dyDescent="0.25">
      <c r="A8" t="s">
        <v>95</v>
      </c>
      <c r="B8">
        <v>303.29000000000002</v>
      </c>
      <c r="C8">
        <v>293.13999999999993</v>
      </c>
      <c r="D8">
        <v>303.83999999999997</v>
      </c>
      <c r="E8">
        <v>312.5</v>
      </c>
      <c r="F8">
        <v>317.93</v>
      </c>
      <c r="G8">
        <v>346.31</v>
      </c>
      <c r="H8" s="129"/>
    </row>
    <row r="9" spans="1:8" x14ac:dyDescent="0.25">
      <c r="A9" t="s">
        <v>96</v>
      </c>
      <c r="B9">
        <v>28</v>
      </c>
      <c r="C9">
        <v>28</v>
      </c>
      <c r="D9">
        <v>28</v>
      </c>
      <c r="E9">
        <v>28</v>
      </c>
      <c r="F9">
        <v>29</v>
      </c>
      <c r="G9">
        <v>29</v>
      </c>
    </row>
    <row r="10" spans="1:8" x14ac:dyDescent="0.25">
      <c r="A10" t="s">
        <v>97</v>
      </c>
      <c r="B10">
        <v>1230.6500000000001</v>
      </c>
      <c r="C10">
        <v>1210.3699999999999</v>
      </c>
      <c r="D10">
        <v>1250.24</v>
      </c>
      <c r="E10">
        <f>E5+E6+E7+E8+E9</f>
        <v>1270.3499999999999</v>
      </c>
      <c r="F10">
        <v>1326.21</v>
      </c>
      <c r="G10">
        <v>1432.92</v>
      </c>
    </row>
    <row r="14" spans="1:8" x14ac:dyDescent="0.25">
      <c r="A14" s="128" t="s">
        <v>91</v>
      </c>
      <c r="B14" s="128" t="s">
        <v>98</v>
      </c>
      <c r="C14" s="128" t="s">
        <v>99</v>
      </c>
      <c r="D14" s="128" t="s">
        <v>42</v>
      </c>
      <c r="E14" s="128" t="s">
        <v>82</v>
      </c>
      <c r="F14" s="128" t="s">
        <v>84</v>
      </c>
      <c r="G14" s="128" t="s">
        <v>86</v>
      </c>
      <c r="H14" s="128"/>
    </row>
    <row r="15" spans="1:8" x14ac:dyDescent="0.25">
      <c r="A15" t="s">
        <v>92</v>
      </c>
      <c r="B15">
        <v>223.64</v>
      </c>
      <c r="C15">
        <v>246.71000000000004</v>
      </c>
      <c r="D15">
        <v>237.24</v>
      </c>
      <c r="E15">
        <v>256.64</v>
      </c>
      <c r="F15">
        <v>272.02</v>
      </c>
      <c r="G15">
        <v>285.47000000000003</v>
      </c>
    </row>
    <row r="16" spans="1:8" x14ac:dyDescent="0.25">
      <c r="A16" t="s">
        <v>93</v>
      </c>
      <c r="B16">
        <v>380.44999999999993</v>
      </c>
      <c r="C16">
        <v>381.62</v>
      </c>
      <c r="D16">
        <v>363.07</v>
      </c>
      <c r="E16">
        <v>422.49999999999994</v>
      </c>
      <c r="F16">
        <v>440.94000000000005</v>
      </c>
      <c r="G16">
        <v>454.03</v>
      </c>
    </row>
    <row r="17" spans="1:9" x14ac:dyDescent="0.25">
      <c r="A17" t="s">
        <v>94</v>
      </c>
      <c r="B17">
        <v>60.89</v>
      </c>
      <c r="C17">
        <v>64.3</v>
      </c>
      <c r="D17">
        <v>59.640000000000008</v>
      </c>
      <c r="E17">
        <v>65.149999999999991</v>
      </c>
      <c r="F17">
        <v>73.029999999999987</v>
      </c>
      <c r="G17">
        <v>75.100000000000009</v>
      </c>
    </row>
    <row r="18" spans="1:9" x14ac:dyDescent="0.25">
      <c r="A18" t="s">
        <v>95</v>
      </c>
      <c r="B18">
        <v>269.71000000000004</v>
      </c>
      <c r="C18">
        <v>272.57</v>
      </c>
      <c r="D18">
        <v>267.27</v>
      </c>
      <c r="E18">
        <v>306.38000000000005</v>
      </c>
      <c r="F18">
        <v>316.12</v>
      </c>
      <c r="G18">
        <v>323.46000000000004</v>
      </c>
    </row>
    <row r="19" spans="1:9" x14ac:dyDescent="0.25">
      <c r="A19" t="s">
        <v>96</v>
      </c>
      <c r="B19">
        <v>22</v>
      </c>
      <c r="C19">
        <v>22</v>
      </c>
      <c r="D19">
        <v>21</v>
      </c>
      <c r="E19">
        <v>20</v>
      </c>
      <c r="F19">
        <v>20</v>
      </c>
      <c r="G19">
        <v>20</v>
      </c>
    </row>
    <row r="20" spans="1:9" x14ac:dyDescent="0.25">
      <c r="A20" t="s">
        <v>97</v>
      </c>
      <c r="B20">
        <v>956.68999999999994</v>
      </c>
      <c r="C20">
        <v>987.2</v>
      </c>
      <c r="D20">
        <v>948.21999999999991</v>
      </c>
      <c r="E20">
        <f>E15+E16+E17+E18+E19</f>
        <v>1070.6699999999998</v>
      </c>
      <c r="F20">
        <v>1122.1100000000001</v>
      </c>
      <c r="G20">
        <v>1158.06</v>
      </c>
    </row>
    <row r="25" spans="1:9" x14ac:dyDescent="0.25">
      <c r="A25">
        <v>21424</v>
      </c>
      <c r="B25">
        <v>20831</v>
      </c>
      <c r="C25">
        <v>21886</v>
      </c>
      <c r="D25">
        <v>21896</v>
      </c>
      <c r="E25">
        <v>22344</v>
      </c>
      <c r="F25">
        <v>21731</v>
      </c>
      <c r="G25">
        <v>22013</v>
      </c>
      <c r="H25">
        <v>19982</v>
      </c>
      <c r="I25">
        <v>18911</v>
      </c>
    </row>
    <row r="30" spans="1:9" x14ac:dyDescent="0.25">
      <c r="A30">
        <v>21424</v>
      </c>
    </row>
    <row r="31" spans="1:9" x14ac:dyDescent="0.25">
      <c r="A31">
        <v>20831</v>
      </c>
    </row>
    <row r="32" spans="1:9" x14ac:dyDescent="0.25">
      <c r="A32">
        <v>21886</v>
      </c>
    </row>
    <row r="33" spans="1:1" x14ac:dyDescent="0.25">
      <c r="A33">
        <v>21896</v>
      </c>
    </row>
    <row r="34" spans="1:1" x14ac:dyDescent="0.25">
      <c r="A34">
        <v>22344</v>
      </c>
    </row>
    <row r="35" spans="1:1" x14ac:dyDescent="0.25">
      <c r="A35">
        <v>21731</v>
      </c>
    </row>
    <row r="36" spans="1:1" x14ac:dyDescent="0.25">
      <c r="A36">
        <v>22013</v>
      </c>
    </row>
    <row r="37" spans="1:1" x14ac:dyDescent="0.25">
      <c r="A37">
        <v>19982</v>
      </c>
    </row>
    <row r="38" spans="1:1" x14ac:dyDescent="0.25">
      <c r="A38">
        <v>18911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7"/>
  <sheetViews>
    <sheetView workbookViewId="0">
      <selection activeCell="J9" sqref="J9"/>
    </sheetView>
  </sheetViews>
  <sheetFormatPr defaultColWidth="9.1796875" defaultRowHeight="15.5" x14ac:dyDescent="0.35"/>
  <cols>
    <col min="1" max="1" width="50.26953125" style="30" customWidth="1"/>
    <col min="2" max="5" width="14" style="30" customWidth="1"/>
    <col min="6" max="16384" width="9.1796875" style="30"/>
  </cols>
  <sheetData>
    <row r="1" spans="1:19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20.5" x14ac:dyDescent="0.45">
      <c r="A2" s="31" t="s">
        <v>26</v>
      </c>
    </row>
    <row r="3" spans="1:19" x14ac:dyDescent="0.35">
      <c r="A3" s="32"/>
    </row>
    <row r="4" spans="1:19" ht="15.75" customHeight="1" x14ac:dyDescent="0.35">
      <c r="A4" s="175" t="s">
        <v>27</v>
      </c>
      <c r="B4" s="175"/>
      <c r="C4" s="175"/>
      <c r="D4" s="175"/>
      <c r="E4" s="175"/>
    </row>
    <row r="5" spans="1:19" ht="54.75" customHeight="1" x14ac:dyDescent="0.35">
      <c r="A5" s="175"/>
      <c r="B5" s="175"/>
      <c r="C5" s="175"/>
      <c r="D5" s="175"/>
      <c r="E5" s="175"/>
    </row>
    <row r="6" spans="1:19" ht="16" thickBot="1" x14ac:dyDescent="0.4"/>
    <row r="7" spans="1:19" ht="16.5" x14ac:dyDescent="0.35">
      <c r="A7" s="33"/>
      <c r="B7" s="34" t="s">
        <v>0</v>
      </c>
      <c r="C7" s="35" t="s">
        <v>1</v>
      </c>
      <c r="D7" s="35" t="s">
        <v>16</v>
      </c>
      <c r="E7" s="35" t="s">
        <v>28</v>
      </c>
    </row>
    <row r="8" spans="1:19" ht="22.5" customHeight="1" x14ac:dyDescent="0.35">
      <c r="A8" s="36" t="s">
        <v>17</v>
      </c>
      <c r="B8" s="37">
        <v>51</v>
      </c>
      <c r="C8" s="38">
        <v>51</v>
      </c>
      <c r="D8" s="38"/>
      <c r="E8" s="38"/>
    </row>
    <row r="9" spans="1:19" ht="22.5" customHeight="1" x14ac:dyDescent="0.35">
      <c r="A9" s="36" t="s">
        <v>18</v>
      </c>
      <c r="B9" s="39">
        <v>494</v>
      </c>
      <c r="C9" s="40">
        <v>589</v>
      </c>
      <c r="D9" s="40"/>
      <c r="E9" s="40"/>
    </row>
    <row r="10" spans="1:19" ht="22.5" customHeight="1" x14ac:dyDescent="0.35">
      <c r="A10" s="41" t="s">
        <v>19</v>
      </c>
      <c r="B10" s="42">
        <v>277</v>
      </c>
      <c r="C10" s="43">
        <v>268</v>
      </c>
      <c r="D10" s="44"/>
      <c r="E10" s="44"/>
    </row>
    <row r="11" spans="1:19" ht="22.5" customHeight="1" x14ac:dyDescent="0.35">
      <c r="A11" s="41" t="s">
        <v>20</v>
      </c>
      <c r="B11" s="42">
        <v>217</v>
      </c>
      <c r="C11" s="43">
        <v>321</v>
      </c>
      <c r="D11" s="44"/>
      <c r="E11" s="44"/>
    </row>
    <row r="12" spans="1:19" ht="12.75" customHeight="1" x14ac:dyDescent="0.35"/>
    <row r="13" spans="1:19" ht="22.5" customHeight="1" x14ac:dyDescent="0.4">
      <c r="A13" s="45" t="s">
        <v>21</v>
      </c>
      <c r="B13" s="37">
        <v>37</v>
      </c>
      <c r="C13" s="38">
        <v>39</v>
      </c>
      <c r="D13" s="38"/>
      <c r="E13" s="38"/>
    </row>
    <row r="14" spans="1:19" ht="22.5" customHeight="1" x14ac:dyDescent="0.35">
      <c r="A14" s="41" t="s">
        <v>22</v>
      </c>
      <c r="B14" s="37">
        <v>8</v>
      </c>
      <c r="C14" s="38">
        <v>11</v>
      </c>
      <c r="D14" s="38"/>
      <c r="E14" s="38"/>
    </row>
    <row r="15" spans="1:19" ht="22.5" customHeight="1" x14ac:dyDescent="0.35">
      <c r="A15" s="41" t="s">
        <v>23</v>
      </c>
      <c r="B15" s="37">
        <v>19</v>
      </c>
      <c r="C15" s="38">
        <v>16</v>
      </c>
      <c r="D15" s="38"/>
      <c r="E15" s="38"/>
    </row>
    <row r="16" spans="1:19" ht="22.5" customHeight="1" x14ac:dyDescent="0.35">
      <c r="A16" s="41" t="s">
        <v>24</v>
      </c>
      <c r="B16" s="37">
        <v>11</v>
      </c>
      <c r="C16" s="38">
        <v>13</v>
      </c>
      <c r="D16" s="38"/>
      <c r="E16" s="38"/>
    </row>
    <row r="17" spans="1:5" ht="22.5" customHeight="1" thickBot="1" x14ac:dyDescent="0.4">
      <c r="A17" s="41" t="s">
        <v>25</v>
      </c>
      <c r="B17" s="46">
        <v>10</v>
      </c>
      <c r="C17" s="47">
        <v>13</v>
      </c>
      <c r="D17" s="47"/>
      <c r="E17" s="47"/>
    </row>
  </sheetData>
  <mergeCells count="1">
    <mergeCell ref="A4:E5"/>
  </mergeCells>
  <phoneticPr fontId="6" type="noConversion"/>
  <printOptions horizontalCentered="1"/>
  <pageMargins left="0.78740157480314965" right="0.39370078740157483" top="0.78740157480314965" bottom="0.98425196850393704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1</vt:i4>
      </vt:variant>
    </vt:vector>
  </HeadingPairs>
  <TitlesOfParts>
    <vt:vector size="5" baseType="lpstr">
      <vt:lpstr>PP</vt:lpstr>
      <vt:lpstr>PP_1</vt:lpstr>
      <vt:lpstr>Zaposleni</vt:lpstr>
      <vt:lpstr>slovenščina za dijake tujce</vt:lpstr>
      <vt:lpstr>PP!Področje_tiskanja</vt:lpstr>
    </vt:vector>
  </TitlesOfParts>
  <Company>MŠŠ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Rački</dc:creator>
  <cp:lastModifiedBy>Iztok Križ</cp:lastModifiedBy>
  <cp:lastPrinted>2020-11-06T09:11:59Z</cp:lastPrinted>
  <dcterms:created xsi:type="dcterms:W3CDTF">2009-10-21T13:45:40Z</dcterms:created>
  <dcterms:modified xsi:type="dcterms:W3CDTF">2026-01-19T12:29:16Z</dcterms:modified>
</cp:coreProperties>
</file>