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6E420AC-B970-4392-9661-24B1841AD836}" xr6:coauthVersionLast="47" xr6:coauthVersionMax="47" xr10:uidLastSave="{00000000-0000-0000-0000-000000000000}"/>
  <workbookProtection workbookAlgorithmName="SHA-512" workbookHashValue="mDK9EfhuM7OltwIo0mJiT0RZxOKGbptk+SoRaYSVLxMphvp8FDy8cS9qqhD8Aut1fKLi9PpXdX/ed73/gfVGBA==" workbookSaltValue="1YW7ppFvjn16yOEXGqePEQ==" workbookSpinCount="100000" lockStructure="1"/>
  <bookViews>
    <workbookView xWindow="-110" yWindow="-110" windowWidth="19420" windowHeight="10420" tabRatio="611" xr2:uid="{00000000-000D-0000-FFFF-FFFF00000000}"/>
  </bookViews>
  <sheets>
    <sheet name="INFORMATIVNI_IZRAČUN" sheetId="1" r:id="rId1"/>
    <sheet name="PODATKI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L22" i="1" s="1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L34" i="1" l="1"/>
  <c r="G54" i="1"/>
  <c r="G14" i="1"/>
  <c r="L25" i="1" l="1"/>
  <c r="M25" i="1"/>
  <c r="L46" i="1"/>
  <c r="L37" i="1"/>
  <c r="L40" i="1"/>
  <c r="L43" i="1"/>
  <c r="L28" i="1"/>
  <c r="L31" i="1"/>
  <c r="G49" i="1" l="1"/>
</calcChain>
</file>

<file path=xl/sharedStrings.xml><?xml version="1.0" encoding="utf-8"?>
<sst xmlns="http://schemas.openxmlformats.org/spreadsheetml/2006/main" count="240" uniqueCount="137">
  <si>
    <t>Na tem delovnem listu ustvarite osebni mesečni proračun. Koristna navodila za uporabo tega delovnega lista najdete v celicah v tem stolpcu. Puščica dol za začetek dela.</t>
  </si>
  <si>
    <t>Naslov tega delovnega lista je v celici na desni strani. Naslednji korak je v celici A4.</t>
  </si>
  <si>
    <t>DOM UPOKOJENCEV CENTER, LJUBLJANA</t>
  </si>
  <si>
    <t>DOM TABER</t>
  </si>
  <si>
    <t>DOM STAREJŠIH OBČANOV AJDOVŠČINA</t>
  </si>
  <si>
    <t>DOM UPOKOJENCEV POSTOJNA</t>
  </si>
  <si>
    <t>DEOS GORNJI GRAD</t>
  </si>
  <si>
    <t>DEOS MEDVODE</t>
  </si>
  <si>
    <t>DEOS CERKNICA</t>
  </si>
  <si>
    <t>DEOS TRNOVO</t>
  </si>
  <si>
    <t>DEOS HORJUL</t>
  </si>
  <si>
    <t>DEOS NOTRANJE GORICE</t>
  </si>
  <si>
    <t>DEOS ČRNUČE</t>
  </si>
  <si>
    <t>DEOS ZIMZELEN TOPOLŠČICA</t>
  </si>
  <si>
    <t>DEOS IDILA</t>
  </si>
  <si>
    <t>DEOS KOPER</t>
  </si>
  <si>
    <t>DOM UPOKOJENCEV DR. FRANCETA BERGLJA JESENICE</t>
  </si>
  <si>
    <t xml:space="preserve">DOM PETRA UZARJA TRŽIČ </t>
  </si>
  <si>
    <t>DOM UPOKOJENCEV NOVA GORICA</t>
  </si>
  <si>
    <t>DOM STAREJŠIH OBČANOV LJUBLJANA VIČ - RUDNIK</t>
  </si>
  <si>
    <t>DOM UPOKOJENCEV BREŽICE</t>
  </si>
  <si>
    <t>DOM UPOKOJENCEV SEVNICA</t>
  </si>
  <si>
    <t>DOM UPOKOJENCEV ŠMARJE PRI JELŠAH</t>
  </si>
  <si>
    <t>DOM STAREJŠIH RAKIČAN</t>
  </si>
  <si>
    <t>DOM LIPA</t>
  </si>
  <si>
    <t>DOM STAREJŠIH OBČANOV TEZNO</t>
  </si>
  <si>
    <t>SENECURA HOČE - SLIVNICA</t>
  </si>
  <si>
    <t>SENECURA MARIBOR</t>
  </si>
  <si>
    <t>SENECURA RADENCI</t>
  </si>
  <si>
    <t>SENECURA VOJNIK</t>
  </si>
  <si>
    <t>SENECURA ŽIRI, KOMENDA, PIVKA</t>
  </si>
  <si>
    <t>DOM STAREJŠIH OBČANOV METLIKA</t>
  </si>
  <si>
    <t>DOM UPOKOJENCEV PTUJ</t>
  </si>
  <si>
    <t>DOM LENART</t>
  </si>
  <si>
    <t>DOM STAREJŠIH LOGATEC</t>
  </si>
  <si>
    <t>KOROŠKI DOM STAROSTNIKOV</t>
  </si>
  <si>
    <t>DOM STAREJŠIH OBČANOV PREDVOR</t>
  </si>
  <si>
    <t>DOM OB SAVINJI CELJE</t>
  </si>
  <si>
    <t>DOM STAREJŠIH OBČANOV KAMNIK</t>
  </si>
  <si>
    <t>LAMBRECHTOV DOM</t>
  </si>
  <si>
    <t>DOM UPOKOJENCEV FRANC SALAMON TRBOVLJE</t>
  </si>
  <si>
    <t>DOM STAREJŠIH OBČANOV BEŽIGRAD</t>
  </si>
  <si>
    <t>DOM DR. JANKA BENEDIKA RADOVLJICA</t>
  </si>
  <si>
    <t>DOM STAREJŠIH OBČANOV KRŠKO</t>
  </si>
  <si>
    <t>DOM UPOKOJENCEV DOMŽALE</t>
  </si>
  <si>
    <t>ZAVOD SV. TEREZIJE</t>
  </si>
  <si>
    <t>DOM UPOKOJENCEV POLZELA</t>
  </si>
  <si>
    <t>DOM STAREJŠIH OBČANOV LJUBLJANA ŠIŠKA</t>
  </si>
  <si>
    <t>TRUBARJEV DOM UPOKOJENCEV LOKA PRI ZIDANEM MOSTU</t>
  </si>
  <si>
    <t>DOM STAREJŠIH OBČANOV LJUTOMER</t>
  </si>
  <si>
    <t>DOM STAREJŠIH OBČANOV ČRNOMELJ</t>
  </si>
  <si>
    <t>DOM KUZMA</t>
  </si>
  <si>
    <t>DOM DR. JOŽETA POTRČA - POLJČANE</t>
  </si>
  <si>
    <t>DOM STAREJŠIH OBČANOV KOČEVJE</t>
  </si>
  <si>
    <t>MAVIDA RIBNICA</t>
  </si>
  <si>
    <t>MAVIDA KRANJSKA GORA</t>
  </si>
  <si>
    <t>PENZION SREČA</t>
  </si>
  <si>
    <t>DOM POČITKA MENGEŠ</t>
  </si>
  <si>
    <t>DOM TISJE ŠMARTNO PRI LITIJI</t>
  </si>
  <si>
    <t>DOM STAREJŠIH HRASTNIK</t>
  </si>
  <si>
    <t>DOM UPOKOJENCEV GRADIŠČE</t>
  </si>
  <si>
    <t>ZAVOD PRISTAN</t>
  </si>
  <si>
    <t>DOM UPOKOJENCEV VRHNIKA</t>
  </si>
  <si>
    <t>MGC BISTRICA</t>
  </si>
  <si>
    <t>CSO ORMOŽ</t>
  </si>
  <si>
    <t>OBALNI DOM UPOKOJENCEV KOPER</t>
  </si>
  <si>
    <t>DOM SV. JOŽEF</t>
  </si>
  <si>
    <t>DOM STAREJŠIH OBČANOV LJUBLJANA MOSTE - POLJE</t>
  </si>
  <si>
    <t>DOM STAREJŠIH OBČANOV GORNJA RADGONA</t>
  </si>
  <si>
    <t>MAVIDA RADLJE</t>
  </si>
  <si>
    <t>DOM STAREJŠIH OBČANOV GROSUPLJE</t>
  </si>
  <si>
    <t>MAVIDA ŠENČUR</t>
  </si>
  <si>
    <t>CENTER SLEPIH SLABOVIDNIH IN STAREJŠIH ŠKOFJA LOKA</t>
  </si>
  <si>
    <t>DOM STAREJŠIH OBČANOV NOVO MESTO</t>
  </si>
  <si>
    <t>DOM STAREJŠIH OBČANOV TREBNJE</t>
  </si>
  <si>
    <t>THERMANA D.D. - DOM STAREJŠIH LAŠKO</t>
  </si>
  <si>
    <t>DOM STAREJŠIH ŠENTJUR</t>
  </si>
  <si>
    <t>DOM STAREJŠIH OBČANOV FUŽINE</t>
  </si>
  <si>
    <t>DOM STAREJŠIH NA FARI</t>
  </si>
  <si>
    <t>MAVIDA ROGAŠKA SLATINA</t>
  </si>
  <si>
    <t>DOM UPOKOJENCEV KRANJ</t>
  </si>
  <si>
    <t>DOM STAREJŠIH OBČANOV ILIRSKA BISTRICA</t>
  </si>
  <si>
    <t>DOM UPOKOJENCEV SEŽANA</t>
  </si>
  <si>
    <t>DOM ZA VARSTVO ODRASLIH VELENJE</t>
  </si>
  <si>
    <t>DOM UPOKOJENCEV IDRIJA, D.O.O.</t>
  </si>
  <si>
    <t>TIP</t>
  </si>
  <si>
    <t>ZAVOD</t>
  </si>
  <si>
    <t>ŠT. UPOR.</t>
  </si>
  <si>
    <t>OSKR. I</t>
  </si>
  <si>
    <t>OSKRB. IV</t>
  </si>
  <si>
    <t>CENA NP (DO)</t>
  </si>
  <si>
    <t>JZ</t>
  </si>
  <si>
    <t>K</t>
  </si>
  <si>
    <t>DOM UPOKOJENCEV IZOLA - CASA DEL PENSIONATO ISOLA</t>
  </si>
  <si>
    <t>DOM STAREJŠIH OBČANOV POLDE EBERL - JAMSKI IZLAKE</t>
  </si>
  <si>
    <t>CENTER ZA STAREJŠE OBČANE LUCIJA D.O.O.</t>
  </si>
  <si>
    <t>DPP</t>
  </si>
  <si>
    <r>
      <rPr>
        <b/>
        <sz val="18"/>
        <color theme="3" tint="0.24994659260841701"/>
        <rFont val="Century Gothic"/>
        <family val="2"/>
        <scheme val="major"/>
      </rPr>
      <t>INFORMATIVNI</t>
    </r>
    <r>
      <rPr>
        <sz val="18"/>
        <color theme="3" tint="0.24994659260841701"/>
        <rFont val="Century Gothic"/>
        <family val="2"/>
        <scheme val="major"/>
      </rPr>
      <t xml:space="preserve"> IZRAČUN NASTANITVE IN PREHRANE PRI IZVAJALCU DOLGOTRAJNE OSKRBE V INSTITUCIJI</t>
    </r>
  </si>
  <si>
    <t>DA</t>
  </si>
  <si>
    <t>NE</t>
  </si>
  <si>
    <t>LASTNE SANITARIJE (WC ŠKOLJKA IN UMIVALNIK)</t>
  </si>
  <si>
    <t>LASTNA KOPALNICA (DODATNO K SANITARIJAM TUŠ ALI KOPALNA KAD)</t>
  </si>
  <si>
    <t>DOM DANICE VOGRINEC MARIBOR</t>
  </si>
  <si>
    <t>DOM POD GORCO D.O.O.</t>
  </si>
  <si>
    <t>DOM STAREJŠIH ČRNI VRH - VITADOM</t>
  </si>
  <si>
    <t>DOM STAREJŠIH LENDAVA</t>
  </si>
  <si>
    <t>DOM STAREJŠIH OBČANOV VRTOJBA D.O.O.</t>
  </si>
  <si>
    <t>DOM STAREJŠIH ŠKOFLJICA - VITADOM</t>
  </si>
  <si>
    <t>DOM UPOKOJENCEV PODBRDO</t>
  </si>
  <si>
    <t>TALITA KUM ZAVOD POSTOJNA</t>
  </si>
  <si>
    <t>TURZIS D.O.O. MEDIC HOTEL</t>
  </si>
  <si>
    <t>ZAVOD DOM MARIJE IN MARTE</t>
  </si>
  <si>
    <t>ZAVOD KARION</t>
  </si>
  <si>
    <t>ZAVOD SV. MARTINA</t>
  </si>
  <si>
    <t>ZAVOD SV. RAFAELA VRANSKO</t>
  </si>
  <si>
    <t>ZAVOD SVETEGA CIRILA IN METODA BELTINCI</t>
  </si>
  <si>
    <t>ZAVOD USMILJENK MENGEŠ</t>
  </si>
  <si>
    <t>ZAVOD ŽUPNIJE TRNOVO - KARITAS</t>
  </si>
  <si>
    <t>VELJAVNE CENE (ZSV)</t>
  </si>
  <si>
    <t>INFORMATIVNE CENE PO 1. 12. 2025 (ZSV)</t>
  </si>
  <si>
    <t>DOLGOTRAJNA OSKRBA</t>
  </si>
  <si>
    <t>1. Izberite zavod</t>
  </si>
  <si>
    <t>2. Koliko danes plačujete za oskrbo v izbranem zavodu? (Vpišite celoten znesek mesečne položnice)</t>
  </si>
  <si>
    <t>3. Ali prejemate dodatek za pomoč in postrežbo (DPP)? (Iz spustnega seznama izberite pravi odgovor)</t>
  </si>
  <si>
    <t xml:space="preserve">4. IZRAČUN DEJANSKEGA STROŠKA STANOVALCA OZ. SVOJCA PO ZAKONU O SOCIALNEM VARSTVU = </t>
  </si>
  <si>
    <t>5. INFORMATIVNI izračun nastanitve in prehrane pri izvajalcu dolgotrajne oskrbe v instituciji</t>
  </si>
  <si>
    <t>6. Ali bivate v izbranem zavodu v enoposteljni sobi?</t>
  </si>
  <si>
    <t xml:space="preserve">7. Ali imate v izbranem zavodu nadstandardni bivalni prostor -  LASTNE SANITARIJE / KOPALNICA </t>
  </si>
  <si>
    <t>8. Ali imate v izbranem zavodu nadstandardni bivalni prostor - BALKON ALI TERASO?</t>
  </si>
  <si>
    <t>9. Ali imate v izbranem zavodu nadstandardni bivalni prostor - DODATNO OPREMO V SOBI?*</t>
  </si>
  <si>
    <t>10. Ali bivate v izbranem zavodu v apartmaju ali garsonjeri s kuhinjo?</t>
  </si>
  <si>
    <t>11. Ali bivate v izbranem zavodu v sobi, ki je za več kot 20 % večja od predpisanih standardov in normativov?</t>
  </si>
  <si>
    <t>12. Ali bivate v izbranem zavodu v triposteljni sobi?</t>
  </si>
  <si>
    <t>13. Ali bivate v izbranem zavodu v štiri- ali večposteljni sobi?</t>
  </si>
  <si>
    <t>14. Ali bivate v izbranem zavodu v sobi, ki je več kot 20 % manjša od predpisanih standardov in normativov?</t>
  </si>
  <si>
    <t xml:space="preserve">15. INFORMATIVNI IZRAČUN DEJANSKEGA STROŠKA STANOVALCA OZ. SVOJCA PO ZAKONU O DOLGOTRAJNI OSKRBI = </t>
  </si>
  <si>
    <t>16. OCENA MESEČNE OSKRBE PO ZAKONU O SOCIALNEM VARSTVU PO 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</si>
</sst>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[$EUR]"/>
    <numFmt numFmtId="165" formatCode="#,##0.00\ [$EUR];[Red]\-#,##0.00\ [$EUR]"/>
  </numFmts>
  <fonts count="16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3" tint="0.24994659260841701"/>
      <name val="Century Gothic"/>
      <family val="2"/>
      <scheme val="major"/>
    </font>
    <font>
      <b/>
      <sz val="18"/>
      <color theme="3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u/>
      <sz val="10"/>
      <color theme="1" tint="0.24994659260841701"/>
      <name val="Century Gothic"/>
      <family val="2"/>
      <charset val="238"/>
      <scheme val="major"/>
    </font>
    <font>
      <b/>
      <sz val="10"/>
      <color theme="1" tint="0.24994659260841701"/>
      <name val="Calibri"/>
      <family val="2"/>
      <charset val="238"/>
      <scheme val="minor"/>
    </font>
    <font>
      <b/>
      <sz val="10"/>
      <name val="Century Gothic"/>
      <family val="2"/>
      <charset val="238"/>
      <scheme val="major"/>
    </font>
    <font>
      <sz val="10"/>
      <name val="Calibri"/>
      <family val="2"/>
      <scheme val="minor"/>
    </font>
    <font>
      <b/>
      <u/>
      <sz val="10"/>
      <name val="Century Gothic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 style="thin">
        <color theme="0" tint="-0.34998626667073579"/>
      </top>
      <bottom/>
      <diagonal/>
    </border>
    <border>
      <left/>
      <right style="thick">
        <color rgb="FF00B0F0"/>
      </right>
      <top style="thin">
        <color theme="0" tint="-0.34998626667073579"/>
      </top>
      <bottom/>
      <diagonal/>
    </border>
    <border>
      <left style="thick">
        <color rgb="FF00B0F0"/>
      </left>
      <right/>
      <top/>
      <bottom style="thin">
        <color theme="0" tint="-0.34998626667073579"/>
      </bottom>
      <diagonal/>
    </border>
    <border>
      <left/>
      <right style="thick">
        <color rgb="FF00B0F0"/>
      </right>
      <top/>
      <bottom style="thin">
        <color theme="0" tint="-0.34998626667073579"/>
      </bottom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 style="thin">
        <color theme="0" tint="-0.34998626667073579"/>
      </top>
      <bottom/>
      <diagonal/>
    </border>
    <border>
      <left/>
      <right style="thick">
        <color theme="9" tint="-0.24994659260841701"/>
      </right>
      <top style="thin">
        <color theme="0" tint="-0.34998626667073579"/>
      </top>
      <bottom/>
      <diagonal/>
    </border>
    <border>
      <left style="thick">
        <color theme="9" tint="-0.24994659260841701"/>
      </left>
      <right/>
      <top/>
      <bottom style="thin">
        <color theme="0" tint="-0.34998626667073579"/>
      </bottom>
      <diagonal/>
    </border>
    <border>
      <left/>
      <right style="thick">
        <color theme="9" tint="-0.24994659260841701"/>
      </right>
      <top/>
      <bottom style="thin">
        <color theme="0" tint="-0.34998626667073579"/>
      </bottom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theme="5" tint="-0.499984740745262"/>
      </left>
      <right/>
      <top style="thin">
        <color theme="0" tint="-0.34998626667073579"/>
      </top>
      <bottom/>
      <diagonal/>
    </border>
    <border>
      <left/>
      <right style="thick">
        <color theme="5" tint="-0.499984740745262"/>
      </right>
      <top style="thin">
        <color theme="0" tint="-0.34998626667073579"/>
      </top>
      <bottom/>
      <diagonal/>
    </border>
    <border>
      <left style="thick">
        <color theme="5" tint="-0.499984740745262"/>
      </left>
      <right/>
      <top/>
      <bottom style="thin">
        <color theme="0" tint="-0.34998626667073579"/>
      </bottom>
      <diagonal/>
    </border>
    <border>
      <left/>
      <right style="thick">
        <color theme="5" tint="-0.499984740745262"/>
      </right>
      <top/>
      <bottom style="thin">
        <color theme="0" tint="-0.34998626667073579"/>
      </bottom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8" xfId="0" applyBorder="1"/>
    <xf numFmtId="0" fontId="10" fillId="0" borderId="9" xfId="0" applyFont="1" applyBorder="1"/>
    <xf numFmtId="0" fontId="10" fillId="0" borderId="8" xfId="0" applyFont="1" applyBorder="1"/>
    <xf numFmtId="0" fontId="10" fillId="0" borderId="9" xfId="0" applyFont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0" fillId="0" borderId="9" xfId="0" applyBorder="1"/>
    <xf numFmtId="4" fontId="1" fillId="0" borderId="9" xfId="0" applyNumberFormat="1" applyFont="1" applyBorder="1" applyAlignment="1">
      <alignment horizontal="right"/>
    </xf>
    <xf numFmtId="4" fontId="10" fillId="2" borderId="9" xfId="0" applyNumberFormat="1" applyFont="1" applyFill="1" applyBorder="1" applyAlignment="1">
      <alignment horizontal="right"/>
    </xf>
    <xf numFmtId="8" fontId="0" fillId="0" borderId="0" xfId="0" applyNumberFormat="1"/>
    <xf numFmtId="165" fontId="0" fillId="0" borderId="0" xfId="0" applyNumberFormat="1"/>
    <xf numFmtId="0" fontId="0" fillId="0" borderId="0" xfId="0" applyBorder="1"/>
    <xf numFmtId="0" fontId="12" fillId="0" borderId="0" xfId="0" applyFont="1" applyBorder="1"/>
    <xf numFmtId="9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29" xfId="0" applyFont="1" applyBorder="1"/>
    <xf numFmtId="0" fontId="1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0" fillId="4" borderId="9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0" borderId="1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164" fontId="9" fillId="3" borderId="4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5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4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6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7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Alignment="1">
      <alignment horizontal="center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14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16" xfId="2" applyNumberFormat="1" applyFont="1" applyFill="1" applyBorder="1" applyAlignment="1">
      <alignment horizontal="center" vertical="center" wrapText="1"/>
    </xf>
    <xf numFmtId="0" fontId="9" fillId="0" borderId="25" xfId="2" applyFont="1" applyBorder="1" applyAlignment="1">
      <alignment horizontal="left" vertical="center" wrapText="1"/>
    </xf>
    <xf numFmtId="0" fontId="9" fillId="0" borderId="27" xfId="2" applyFont="1" applyBorder="1" applyAlignment="1">
      <alignment horizontal="left" vertical="center" wrapText="1"/>
    </xf>
    <xf numFmtId="164" fontId="9" fillId="3" borderId="26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28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26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9" fillId="3" borderId="28" xfId="2" applyFont="1" applyFill="1" applyBorder="1" applyAlignment="1" applyProtection="1">
      <alignment horizontal="center" vertical="center" wrapText="1"/>
      <protection locked="0"/>
    </xf>
    <xf numFmtId="164" fontId="11" fillId="0" borderId="4" xfId="2" applyNumberFormat="1" applyFont="1" applyFill="1" applyBorder="1" applyAlignment="1">
      <alignment horizontal="center" vertical="center" wrapText="1"/>
    </xf>
    <xf numFmtId="164" fontId="11" fillId="0" borderId="5" xfId="2" applyNumberFormat="1" applyFont="1" applyFill="1" applyBorder="1" applyAlignment="1">
      <alignment horizontal="center" vertical="center" wrapText="1"/>
    </xf>
    <xf numFmtId="164" fontId="11" fillId="0" borderId="26" xfId="2" applyNumberFormat="1" applyFont="1" applyFill="1" applyBorder="1" applyAlignment="1">
      <alignment horizontal="center" vertical="center" wrapText="1"/>
    </xf>
    <xf numFmtId="164" fontId="11" fillId="0" borderId="6" xfId="2" applyNumberFormat="1" applyFont="1" applyFill="1" applyBorder="1" applyAlignment="1">
      <alignment horizontal="center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3" fillId="5" borderId="37" xfId="2" applyFont="1" applyFill="1" applyBorder="1" applyAlignment="1">
      <alignment horizontal="left" vertical="center" wrapText="1"/>
    </xf>
    <xf numFmtId="0" fontId="13" fillId="5" borderId="5" xfId="2" applyFont="1" applyFill="1" applyBorder="1" applyAlignment="1">
      <alignment horizontal="left" vertical="center" wrapText="1"/>
    </xf>
    <xf numFmtId="164" fontId="15" fillId="5" borderId="4" xfId="2" applyNumberFormat="1" applyFont="1" applyFill="1" applyBorder="1" applyAlignment="1">
      <alignment horizontal="center" vertical="center" wrapText="1"/>
    </xf>
    <xf numFmtId="164" fontId="15" fillId="5" borderId="5" xfId="2" applyNumberFormat="1" applyFont="1" applyFill="1" applyBorder="1" applyAlignment="1">
      <alignment horizontal="center" vertical="center" wrapText="1"/>
    </xf>
    <xf numFmtId="164" fontId="15" fillId="5" borderId="38" xfId="2" applyNumberFormat="1" applyFont="1" applyFill="1" applyBorder="1" applyAlignment="1">
      <alignment horizontal="center" vertical="center" wrapText="1"/>
    </xf>
    <xf numFmtId="0" fontId="13" fillId="5" borderId="39" xfId="2" applyFont="1" applyFill="1" applyBorder="1" applyAlignment="1">
      <alignment horizontal="left" vertical="center" wrapText="1"/>
    </xf>
    <xf numFmtId="0" fontId="13" fillId="5" borderId="7" xfId="2" applyFont="1" applyFill="1" applyBorder="1" applyAlignment="1">
      <alignment horizontal="left" vertical="center" wrapText="1"/>
    </xf>
    <xf numFmtId="164" fontId="15" fillId="5" borderId="6" xfId="2" applyNumberFormat="1" applyFont="1" applyFill="1" applyBorder="1" applyAlignment="1">
      <alignment horizontal="center" vertical="center" wrapText="1"/>
    </xf>
    <xf numFmtId="164" fontId="15" fillId="5" borderId="7" xfId="2" applyNumberFormat="1" applyFont="1" applyFill="1" applyBorder="1" applyAlignment="1">
      <alignment horizontal="center" vertical="center" wrapText="1"/>
    </xf>
    <xf numFmtId="164" fontId="15" fillId="5" borderId="40" xfId="2" applyNumberFormat="1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left" vertical="center" wrapText="1"/>
    </xf>
    <xf numFmtId="0" fontId="9" fillId="2" borderId="5" xfId="2" applyFont="1" applyFill="1" applyBorder="1" applyAlignment="1">
      <alignment horizontal="left"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164" fontId="11" fillId="2" borderId="5" xfId="2" applyNumberFormat="1" applyFont="1" applyFill="1" applyBorder="1" applyAlignment="1">
      <alignment horizontal="center" vertical="center" wrapText="1"/>
    </xf>
    <xf numFmtId="164" fontId="11" fillId="2" borderId="14" xfId="2" applyNumberFormat="1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left" vertical="center" wrapText="1"/>
    </xf>
    <xf numFmtId="164" fontId="11" fillId="2" borderId="6" xfId="2" applyNumberFormat="1" applyFont="1" applyFill="1" applyBorder="1" applyAlignment="1">
      <alignment horizontal="center" vertical="center" wrapText="1"/>
    </xf>
    <xf numFmtId="164" fontId="11" fillId="2" borderId="7" xfId="2" applyNumberFormat="1" applyFont="1" applyFill="1" applyBorder="1" applyAlignment="1">
      <alignment horizontal="center" vertical="center" wrapText="1"/>
    </xf>
    <xf numFmtId="164" fontId="11" fillId="2" borderId="16" xfId="2" applyNumberFormat="1" applyFont="1" applyFill="1" applyBorder="1" applyAlignment="1">
      <alignment horizontal="center" vertical="center" wrapText="1"/>
    </xf>
  </cellXfs>
  <cellStyles count="4">
    <cellStyle name="Naslov 1" xfId="1" builtinId="16" customBuiltin="1"/>
    <cellStyle name="Naslov 2" xfId="2" builtinId="17" customBuiltin="1"/>
    <cellStyle name="Naslov 3" xfId="3" builtinId="18" customBuiltin="1"/>
    <cellStyle name="Navadno" xfId="0" builtinId="0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Osebni mesečni proračun" pivot="0" count="7" xr9:uid="{DF2684C2-C435-47FA-9646-E632C3AE894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autoPageBreaks="0" fitToPage="1"/>
  </sheetPr>
  <dimension ref="A1:M59"/>
  <sheetViews>
    <sheetView showGridLines="0" tabSelected="1" zoomScaleNormal="100" workbookViewId="0">
      <selection activeCell="B2" sqref="B2:J2"/>
    </sheetView>
  </sheetViews>
  <sheetFormatPr defaultRowHeight="13" x14ac:dyDescent="0.3"/>
  <cols>
    <col min="1" max="1" width="2.69921875" style="3" customWidth="1"/>
    <col min="2" max="2" width="26.59765625" customWidth="1"/>
    <col min="3" max="3" width="19.296875" customWidth="1"/>
    <col min="4" max="4" width="17.09765625" customWidth="1"/>
    <col min="5" max="5" width="12.59765625" customWidth="1"/>
    <col min="6" max="6" width="43.296875" customWidth="1"/>
    <col min="7" max="7" width="13.69921875" customWidth="1"/>
    <col min="8" max="8" width="19.3984375" customWidth="1"/>
    <col min="9" max="9" width="2.59765625" customWidth="1"/>
    <col min="10" max="10" width="23.8984375" customWidth="1"/>
    <col min="11" max="11" width="2.69921875" hidden="1" customWidth="1"/>
    <col min="12" max="12" width="15" hidden="1" customWidth="1"/>
    <col min="13" max="13" width="8.8984375" hidden="1" customWidth="1"/>
    <col min="14" max="14" width="0" hidden="1" customWidth="1"/>
  </cols>
  <sheetData>
    <row r="1" spans="1:10" s="1" customFormat="1" ht="14.5" x14ac:dyDescent="0.35">
      <c r="A1" s="2" t="s">
        <v>0</v>
      </c>
    </row>
    <row r="2" spans="1:10" s="1" customFormat="1" ht="23" thickBot="1" x14ac:dyDescent="0.5">
      <c r="A2" s="2" t="s">
        <v>1</v>
      </c>
      <c r="B2" s="52" t="s">
        <v>97</v>
      </c>
      <c r="C2" s="52"/>
      <c r="D2" s="52"/>
      <c r="E2" s="52"/>
      <c r="F2" s="52"/>
      <c r="G2" s="52"/>
      <c r="H2" s="52"/>
      <c r="I2" s="52"/>
      <c r="J2" s="52"/>
    </row>
    <row r="3" spans="1:10" ht="13.5" thickBot="1" x14ac:dyDescent="0.35"/>
    <row r="4" spans="1:10" ht="13.5" thickTop="1" x14ac:dyDescent="0.3">
      <c r="B4" s="25"/>
      <c r="C4" s="26"/>
      <c r="D4" s="26"/>
      <c r="E4" s="26"/>
      <c r="F4" s="26"/>
      <c r="G4" s="26"/>
      <c r="H4" s="26"/>
      <c r="I4" s="26"/>
      <c r="J4" s="27"/>
    </row>
    <row r="5" spans="1:10" ht="12.75" customHeight="1" x14ac:dyDescent="0.3">
      <c r="B5" s="59" t="s">
        <v>121</v>
      </c>
      <c r="C5" s="43"/>
      <c r="D5" s="43"/>
      <c r="E5" s="43"/>
      <c r="F5" s="43"/>
      <c r="G5" s="63"/>
      <c r="H5" s="64"/>
      <c r="I5" s="64"/>
      <c r="J5" s="65"/>
    </row>
    <row r="6" spans="1:10" x14ac:dyDescent="0.3">
      <c r="B6" s="60"/>
      <c r="C6" s="45"/>
      <c r="D6" s="45"/>
      <c r="E6" s="45"/>
      <c r="F6" s="45"/>
      <c r="G6" s="66"/>
      <c r="H6" s="67"/>
      <c r="I6" s="67"/>
      <c r="J6" s="68"/>
    </row>
    <row r="7" spans="1:10" x14ac:dyDescent="0.3">
      <c r="B7" s="28"/>
      <c r="C7" s="15"/>
      <c r="D7" s="15"/>
      <c r="E7" s="15"/>
      <c r="F7" s="15"/>
      <c r="G7" s="15"/>
      <c r="H7" s="15"/>
      <c r="I7" s="15"/>
      <c r="J7" s="29"/>
    </row>
    <row r="8" spans="1:10" ht="12.75" customHeight="1" x14ac:dyDescent="0.3">
      <c r="B8" s="59" t="s">
        <v>122</v>
      </c>
      <c r="C8" s="43"/>
      <c r="D8" s="43"/>
      <c r="E8" s="43"/>
      <c r="F8" s="43"/>
      <c r="G8" s="46"/>
      <c r="H8" s="47"/>
      <c r="I8" s="47"/>
      <c r="J8" s="61"/>
    </row>
    <row r="9" spans="1:10" x14ac:dyDescent="0.3">
      <c r="B9" s="60"/>
      <c r="C9" s="45"/>
      <c r="D9" s="45"/>
      <c r="E9" s="45"/>
      <c r="F9" s="45"/>
      <c r="G9" s="49"/>
      <c r="H9" s="50"/>
      <c r="I9" s="50"/>
      <c r="J9" s="62"/>
    </row>
    <row r="10" spans="1:10" x14ac:dyDescent="0.3">
      <c r="B10" s="28"/>
      <c r="C10" s="15"/>
      <c r="D10" s="15"/>
      <c r="E10" s="15"/>
      <c r="F10" s="15"/>
      <c r="G10" s="15"/>
      <c r="H10" s="15"/>
      <c r="I10" s="15"/>
      <c r="J10" s="29"/>
    </row>
    <row r="11" spans="1:10" ht="12.75" customHeight="1" x14ac:dyDescent="0.3">
      <c r="B11" s="59" t="s">
        <v>123</v>
      </c>
      <c r="C11" s="43"/>
      <c r="D11" s="43"/>
      <c r="E11" s="43"/>
      <c r="F11" s="43"/>
      <c r="G11" s="46"/>
      <c r="H11" s="47"/>
      <c r="I11" s="47"/>
      <c r="J11" s="61"/>
    </row>
    <row r="12" spans="1:10" x14ac:dyDescent="0.3">
      <c r="B12" s="60"/>
      <c r="C12" s="45"/>
      <c r="D12" s="45"/>
      <c r="E12" s="45"/>
      <c r="F12" s="45"/>
      <c r="G12" s="49"/>
      <c r="H12" s="50"/>
      <c r="I12" s="50"/>
      <c r="J12" s="62"/>
    </row>
    <row r="13" spans="1:10" x14ac:dyDescent="0.3">
      <c r="B13" s="28"/>
      <c r="C13" s="15"/>
      <c r="D13" s="15"/>
      <c r="E13" s="15"/>
      <c r="F13" s="15"/>
      <c r="G13" s="15"/>
      <c r="H13" s="15"/>
      <c r="I13" s="15"/>
      <c r="J13" s="29"/>
    </row>
    <row r="14" spans="1:10" x14ac:dyDescent="0.3">
      <c r="B14" s="59" t="s">
        <v>124</v>
      </c>
      <c r="C14" s="43"/>
      <c r="D14" s="43"/>
      <c r="E14" s="43"/>
      <c r="F14" s="43"/>
      <c r="G14" s="69">
        <f>G8-G11</f>
        <v>0</v>
      </c>
      <c r="H14" s="70"/>
      <c r="I14" s="70"/>
      <c r="J14" s="71"/>
    </row>
    <row r="15" spans="1:10" x14ac:dyDescent="0.3">
      <c r="B15" s="60"/>
      <c r="C15" s="45"/>
      <c r="D15" s="45"/>
      <c r="E15" s="45"/>
      <c r="F15" s="45"/>
      <c r="G15" s="72"/>
      <c r="H15" s="73"/>
      <c r="I15" s="73"/>
      <c r="J15" s="74"/>
    </row>
    <row r="16" spans="1:10" ht="13.5" thickBot="1" x14ac:dyDescent="0.35">
      <c r="B16" s="30"/>
      <c r="C16" s="31"/>
      <c r="D16" s="31"/>
      <c r="E16" s="31"/>
      <c r="F16" s="31"/>
      <c r="G16" s="31"/>
      <c r="H16" s="31"/>
      <c r="I16" s="31"/>
      <c r="J16" s="32"/>
    </row>
    <row r="17" spans="2:13" ht="14" thickTop="1" thickBot="1" x14ac:dyDescent="0.35"/>
    <row r="18" spans="2:13" ht="13.5" thickTop="1" x14ac:dyDescent="0.3">
      <c r="B18" s="17"/>
      <c r="C18" s="18"/>
      <c r="D18" s="18"/>
      <c r="E18" s="18"/>
      <c r="F18" s="18"/>
      <c r="G18" s="18"/>
      <c r="H18" s="18"/>
      <c r="I18" s="18"/>
      <c r="J18" s="19"/>
    </row>
    <row r="19" spans="2:13" x14ac:dyDescent="0.3">
      <c r="B19" s="42" t="s">
        <v>125</v>
      </c>
      <c r="C19" s="43"/>
      <c r="D19" s="43"/>
      <c r="E19" s="43"/>
      <c r="F19" s="43"/>
      <c r="G19" s="53">
        <f>IF(ISNA(VLOOKUP(G5,PODATKI!B3:$H$104,7,FALSE)),0,VLOOKUP(G5,PODATKI!B3:$H$104,7,FALSE))</f>
        <v>0</v>
      </c>
      <c r="H19" s="54"/>
      <c r="I19" s="54"/>
      <c r="J19" s="55"/>
    </row>
    <row r="20" spans="2:13" x14ac:dyDescent="0.3">
      <c r="B20" s="44"/>
      <c r="C20" s="45"/>
      <c r="D20" s="45"/>
      <c r="E20" s="45"/>
      <c r="F20" s="45"/>
      <c r="G20" s="56"/>
      <c r="H20" s="57"/>
      <c r="I20" s="57"/>
      <c r="J20" s="58"/>
    </row>
    <row r="21" spans="2:13" x14ac:dyDescent="0.3">
      <c r="B21" s="20"/>
      <c r="C21" s="14"/>
      <c r="D21" s="14"/>
      <c r="E21" s="14"/>
      <c r="F21" s="14"/>
      <c r="G21" s="14"/>
      <c r="H21" s="14"/>
      <c r="I21" s="14"/>
      <c r="J21" s="21"/>
    </row>
    <row r="22" spans="2:13" ht="13.9" customHeight="1" x14ac:dyDescent="0.3">
      <c r="B22" s="42" t="s">
        <v>126</v>
      </c>
      <c r="C22" s="43"/>
      <c r="D22" s="43"/>
      <c r="E22" s="43"/>
      <c r="F22" s="43"/>
      <c r="G22" s="46"/>
      <c r="H22" s="47"/>
      <c r="I22" s="47"/>
      <c r="J22" s="48"/>
      <c r="L22" s="41">
        <f>G19*(IF(G22="DA",0.1,0))</f>
        <v>0</v>
      </c>
    </row>
    <row r="23" spans="2:13" x14ac:dyDescent="0.3">
      <c r="B23" s="44"/>
      <c r="C23" s="45"/>
      <c r="D23" s="45"/>
      <c r="E23" s="45"/>
      <c r="F23" s="45"/>
      <c r="G23" s="49"/>
      <c r="H23" s="50"/>
      <c r="I23" s="50"/>
      <c r="J23" s="51"/>
      <c r="L23" s="41"/>
    </row>
    <row r="24" spans="2:13" x14ac:dyDescent="0.3">
      <c r="B24" s="78"/>
      <c r="C24" s="79"/>
      <c r="D24" s="79"/>
      <c r="E24" s="79"/>
      <c r="F24" s="79"/>
      <c r="G24" s="14"/>
      <c r="H24" s="14"/>
      <c r="I24" s="14"/>
      <c r="J24" s="21"/>
    </row>
    <row r="25" spans="2:13" x14ac:dyDescent="0.3">
      <c r="B25" s="42" t="s">
        <v>127</v>
      </c>
      <c r="C25" s="43"/>
      <c r="D25" s="43"/>
      <c r="E25" s="43"/>
      <c r="F25" s="43"/>
      <c r="G25" s="46"/>
      <c r="H25" s="47"/>
      <c r="I25" s="47"/>
      <c r="J25" s="48"/>
      <c r="L25" s="41">
        <f>G19*(IF(G25="LASTNE SANITARIJE (WC ŠKOLJKA IN UMIVALNIK)",0.05,0))</f>
        <v>0</v>
      </c>
      <c r="M25" s="41">
        <f>G19*(IF(G25="LASTNA KOPALNICA (DODATNO K SANITARIJAM TUŠ ALI KOPALNA KAD)",0.1,0))</f>
        <v>0</v>
      </c>
    </row>
    <row r="26" spans="2:13" x14ac:dyDescent="0.3">
      <c r="B26" s="44"/>
      <c r="C26" s="45"/>
      <c r="D26" s="45"/>
      <c r="E26" s="45"/>
      <c r="F26" s="45"/>
      <c r="G26" s="49"/>
      <c r="H26" s="50"/>
      <c r="I26" s="50"/>
      <c r="J26" s="51"/>
      <c r="L26" s="41"/>
      <c r="M26" s="41"/>
    </row>
    <row r="27" spans="2:13" x14ac:dyDescent="0.3">
      <c r="B27" s="78"/>
      <c r="C27" s="79"/>
      <c r="D27" s="79"/>
      <c r="E27" s="79"/>
      <c r="F27" s="79"/>
      <c r="G27" s="14"/>
      <c r="H27" s="14"/>
      <c r="I27" s="14"/>
      <c r="J27" s="21"/>
    </row>
    <row r="28" spans="2:13" ht="12.75" customHeight="1" x14ac:dyDescent="0.3">
      <c r="B28" s="42" t="s">
        <v>128</v>
      </c>
      <c r="C28" s="43"/>
      <c r="D28" s="43"/>
      <c r="E28" s="43"/>
      <c r="F28" s="43"/>
      <c r="G28" s="46"/>
      <c r="H28" s="47"/>
      <c r="I28" s="47"/>
      <c r="J28" s="48"/>
      <c r="L28" s="41">
        <f>G19*(IF(G28="DA",0.05,0))</f>
        <v>0</v>
      </c>
    </row>
    <row r="29" spans="2:13" x14ac:dyDescent="0.3">
      <c r="B29" s="44"/>
      <c r="C29" s="45"/>
      <c r="D29" s="45"/>
      <c r="E29" s="45"/>
      <c r="F29" s="45"/>
      <c r="G29" s="49"/>
      <c r="H29" s="50"/>
      <c r="I29" s="50"/>
      <c r="J29" s="51"/>
      <c r="L29" s="41"/>
    </row>
    <row r="30" spans="2:13" x14ac:dyDescent="0.3">
      <c r="B30" s="78"/>
      <c r="C30" s="79"/>
      <c r="D30" s="79"/>
      <c r="E30" s="79"/>
      <c r="F30" s="79"/>
      <c r="G30" s="14"/>
      <c r="H30" s="14"/>
      <c r="I30" s="14"/>
      <c r="J30" s="21"/>
    </row>
    <row r="31" spans="2:13" ht="12.75" customHeight="1" x14ac:dyDescent="0.3">
      <c r="B31" s="42" t="s">
        <v>129</v>
      </c>
      <c r="C31" s="43"/>
      <c r="D31" s="43"/>
      <c r="E31" s="43"/>
      <c r="F31" s="43"/>
      <c r="G31" s="46"/>
      <c r="H31" s="47"/>
      <c r="I31" s="47"/>
      <c r="J31" s="48"/>
      <c r="L31" s="41">
        <f>G19*(IF(G31="DA",0.05,0))</f>
        <v>0</v>
      </c>
    </row>
    <row r="32" spans="2:13" x14ac:dyDescent="0.3">
      <c r="B32" s="44"/>
      <c r="C32" s="45"/>
      <c r="D32" s="45"/>
      <c r="E32" s="45"/>
      <c r="F32" s="45"/>
      <c r="G32" s="49"/>
      <c r="H32" s="50"/>
      <c r="I32" s="50"/>
      <c r="J32" s="51"/>
      <c r="L32" s="41"/>
    </row>
    <row r="33" spans="2:12" x14ac:dyDescent="0.3">
      <c r="B33" s="78"/>
      <c r="C33" s="79"/>
      <c r="D33" s="79"/>
      <c r="E33" s="79"/>
      <c r="F33" s="79"/>
      <c r="G33" s="14"/>
      <c r="H33" s="14"/>
      <c r="I33" s="14"/>
      <c r="J33" s="21"/>
    </row>
    <row r="34" spans="2:12" x14ac:dyDescent="0.3">
      <c r="B34" s="42" t="s">
        <v>130</v>
      </c>
      <c r="C34" s="43"/>
      <c r="D34" s="43"/>
      <c r="E34" s="43"/>
      <c r="F34" s="43"/>
      <c r="G34" s="46"/>
      <c r="H34" s="47"/>
      <c r="I34" s="47"/>
      <c r="J34" s="48"/>
      <c r="L34" s="41">
        <f>G19*(IF(G34="DA",0.3,0))</f>
        <v>0</v>
      </c>
    </row>
    <row r="35" spans="2:12" x14ac:dyDescent="0.3">
      <c r="B35" s="44"/>
      <c r="C35" s="45"/>
      <c r="D35" s="45"/>
      <c r="E35" s="45"/>
      <c r="F35" s="45"/>
      <c r="G35" s="49"/>
      <c r="H35" s="50"/>
      <c r="I35" s="50"/>
      <c r="J35" s="51"/>
      <c r="L35" s="41"/>
    </row>
    <row r="36" spans="2:12" x14ac:dyDescent="0.3">
      <c r="B36" s="78"/>
      <c r="C36" s="79"/>
      <c r="D36" s="79"/>
      <c r="E36" s="79"/>
      <c r="F36" s="79"/>
      <c r="G36" s="14"/>
      <c r="H36" s="14"/>
      <c r="I36" s="14"/>
      <c r="J36" s="21"/>
    </row>
    <row r="37" spans="2:12" ht="13" customHeight="1" x14ac:dyDescent="0.3">
      <c r="B37" s="42" t="s">
        <v>131</v>
      </c>
      <c r="C37" s="43"/>
      <c r="D37" s="43"/>
      <c r="E37" s="43"/>
      <c r="F37" s="43"/>
      <c r="G37" s="46"/>
      <c r="H37" s="47"/>
      <c r="I37" s="47"/>
      <c r="J37" s="48"/>
      <c r="L37" s="41">
        <f>G19*(IF(G37="DA",0.05,0))</f>
        <v>0</v>
      </c>
    </row>
    <row r="38" spans="2:12" x14ac:dyDescent="0.3">
      <c r="B38" s="44"/>
      <c r="C38" s="45"/>
      <c r="D38" s="45"/>
      <c r="E38" s="45"/>
      <c r="F38" s="45"/>
      <c r="G38" s="49"/>
      <c r="H38" s="50"/>
      <c r="I38" s="50"/>
      <c r="J38" s="51"/>
      <c r="L38" s="41"/>
    </row>
    <row r="39" spans="2:12" x14ac:dyDescent="0.3">
      <c r="B39" s="80"/>
      <c r="C39" s="81"/>
      <c r="D39" s="81"/>
      <c r="E39" s="81"/>
      <c r="F39" s="81"/>
      <c r="G39" s="14"/>
      <c r="H39" s="14"/>
      <c r="I39" s="14"/>
      <c r="J39" s="21"/>
    </row>
    <row r="40" spans="2:12" ht="12.75" customHeight="1" x14ac:dyDescent="0.3">
      <c r="B40" s="42" t="s">
        <v>132</v>
      </c>
      <c r="C40" s="43"/>
      <c r="D40" s="43"/>
      <c r="E40" s="43"/>
      <c r="F40" s="43"/>
      <c r="G40" s="46"/>
      <c r="H40" s="47"/>
      <c r="I40" s="47"/>
      <c r="J40" s="48"/>
      <c r="L40" s="41">
        <f>G19*(IF(G40="DA",0.05,0))</f>
        <v>0</v>
      </c>
    </row>
    <row r="41" spans="2:12" x14ac:dyDescent="0.3">
      <c r="B41" s="44"/>
      <c r="C41" s="45"/>
      <c r="D41" s="45"/>
      <c r="E41" s="45"/>
      <c r="F41" s="45"/>
      <c r="G41" s="49"/>
      <c r="H41" s="50"/>
      <c r="I41" s="50"/>
      <c r="J41" s="51"/>
      <c r="L41" s="41"/>
    </row>
    <row r="42" spans="2:12" x14ac:dyDescent="0.3">
      <c r="B42" s="80"/>
      <c r="C42" s="81"/>
      <c r="D42" s="81"/>
      <c r="E42" s="81"/>
      <c r="F42" s="81"/>
      <c r="G42" s="14"/>
      <c r="H42" s="14"/>
      <c r="I42" s="14"/>
      <c r="J42" s="21"/>
    </row>
    <row r="43" spans="2:12" ht="13" customHeight="1" x14ac:dyDescent="0.3">
      <c r="B43" s="42" t="s">
        <v>133</v>
      </c>
      <c r="C43" s="43"/>
      <c r="D43" s="43"/>
      <c r="E43" s="43"/>
      <c r="F43" s="43"/>
      <c r="G43" s="46"/>
      <c r="H43" s="47"/>
      <c r="I43" s="47"/>
      <c r="J43" s="48"/>
      <c r="L43" s="41">
        <f>G19*(IF(G43="DA",0.1,0))</f>
        <v>0</v>
      </c>
    </row>
    <row r="44" spans="2:12" x14ac:dyDescent="0.3">
      <c r="B44" s="44"/>
      <c r="C44" s="45"/>
      <c r="D44" s="45"/>
      <c r="E44" s="45"/>
      <c r="F44" s="45"/>
      <c r="G44" s="49"/>
      <c r="H44" s="50"/>
      <c r="I44" s="50"/>
      <c r="J44" s="51"/>
      <c r="L44" s="41"/>
    </row>
    <row r="45" spans="2:12" x14ac:dyDescent="0.3">
      <c r="B45" s="80"/>
      <c r="C45" s="81"/>
      <c r="D45" s="81"/>
      <c r="E45" s="81"/>
      <c r="F45" s="81"/>
      <c r="G45" s="14"/>
      <c r="H45" s="14"/>
      <c r="I45" s="14"/>
      <c r="J45" s="21"/>
    </row>
    <row r="46" spans="2:12" ht="12.75" customHeight="1" x14ac:dyDescent="0.3">
      <c r="B46" s="42" t="s">
        <v>134</v>
      </c>
      <c r="C46" s="43"/>
      <c r="D46" s="43"/>
      <c r="E46" s="43"/>
      <c r="F46" s="43"/>
      <c r="G46" s="46"/>
      <c r="H46" s="47"/>
      <c r="I46" s="47"/>
      <c r="J46" s="48"/>
      <c r="L46" s="41">
        <f>G19*(IF(G46="DA",0.05,0))</f>
        <v>0</v>
      </c>
    </row>
    <row r="47" spans="2:12" x14ac:dyDescent="0.3">
      <c r="B47" s="44"/>
      <c r="C47" s="45"/>
      <c r="D47" s="45"/>
      <c r="E47" s="45"/>
      <c r="F47" s="45"/>
      <c r="G47" s="49"/>
      <c r="H47" s="50"/>
      <c r="I47" s="50"/>
      <c r="J47" s="51"/>
      <c r="L47" s="41"/>
    </row>
    <row r="48" spans="2:12" x14ac:dyDescent="0.3">
      <c r="B48" s="20"/>
      <c r="C48" s="14"/>
      <c r="D48" s="14"/>
      <c r="E48" s="14"/>
      <c r="F48" s="14"/>
      <c r="G48" s="14"/>
      <c r="H48" s="14"/>
      <c r="I48" s="14"/>
      <c r="J48" s="21"/>
    </row>
    <row r="49" spans="2:10" ht="12.75" customHeight="1" x14ac:dyDescent="0.3">
      <c r="B49" s="92" t="s">
        <v>135</v>
      </c>
      <c r="C49" s="93"/>
      <c r="D49" s="93"/>
      <c r="E49" s="93"/>
      <c r="F49" s="93"/>
      <c r="G49" s="94">
        <f>IF(G19="","",L22+L25+L28+L31+L34+L37+M25-L40-L43-L46)+G19</f>
        <v>0</v>
      </c>
      <c r="H49" s="95"/>
      <c r="I49" s="95"/>
      <c r="J49" s="96"/>
    </row>
    <row r="50" spans="2:10" x14ac:dyDescent="0.3">
      <c r="B50" s="97"/>
      <c r="C50" s="98"/>
      <c r="D50" s="98"/>
      <c r="E50" s="98"/>
      <c r="F50" s="98"/>
      <c r="G50" s="99"/>
      <c r="H50" s="100"/>
      <c r="I50" s="100"/>
      <c r="J50" s="101"/>
    </row>
    <row r="51" spans="2:10" ht="13.5" thickBot="1" x14ac:dyDescent="0.35">
      <c r="B51" s="22"/>
      <c r="C51" s="23"/>
      <c r="D51" s="23"/>
      <c r="E51" s="23"/>
      <c r="F51" s="23"/>
      <c r="G51" s="23"/>
      <c r="H51" s="23"/>
      <c r="I51" s="23"/>
      <c r="J51" s="24"/>
    </row>
    <row r="52" spans="2:10" ht="14" thickTop="1" thickBot="1" x14ac:dyDescent="0.35"/>
    <row r="53" spans="2:10" ht="13.5" thickTop="1" x14ac:dyDescent="0.3">
      <c r="B53" s="33"/>
      <c r="C53" s="34"/>
      <c r="D53" s="34"/>
      <c r="E53" s="34"/>
      <c r="F53" s="34"/>
      <c r="G53" s="34"/>
      <c r="H53" s="34"/>
      <c r="I53" s="34"/>
      <c r="J53" s="35"/>
    </row>
    <row r="54" spans="2:10" x14ac:dyDescent="0.3">
      <c r="B54" s="82" t="s">
        <v>136</v>
      </c>
      <c r="C54" s="83"/>
      <c r="D54" s="83"/>
      <c r="E54" s="83"/>
      <c r="F54" s="83"/>
      <c r="G54" s="84">
        <f>G8*1.15</f>
        <v>0</v>
      </c>
      <c r="H54" s="85"/>
      <c r="I54" s="85"/>
      <c r="J54" s="86"/>
    </row>
    <row r="55" spans="2:10" x14ac:dyDescent="0.3">
      <c r="B55" s="87"/>
      <c r="C55" s="88"/>
      <c r="D55" s="88"/>
      <c r="E55" s="88"/>
      <c r="F55" s="88"/>
      <c r="G55" s="89"/>
      <c r="H55" s="90"/>
      <c r="I55" s="90"/>
      <c r="J55" s="91"/>
    </row>
    <row r="56" spans="2:10" ht="13.5" thickBot="1" x14ac:dyDescent="0.35">
      <c r="B56" s="36"/>
      <c r="C56" s="37"/>
      <c r="D56" s="37"/>
      <c r="E56" s="37"/>
      <c r="F56" s="37"/>
      <c r="G56" s="37"/>
      <c r="H56" s="37"/>
      <c r="I56" s="37"/>
      <c r="J56" s="38"/>
    </row>
    <row r="57" spans="2:10" ht="13.5" thickTop="1" x14ac:dyDescent="0.3"/>
    <row r="58" spans="2:10" x14ac:dyDescent="0.3">
      <c r="B58" s="77"/>
      <c r="C58" s="77"/>
      <c r="D58" s="77"/>
      <c r="E58" s="77"/>
      <c r="F58" s="77"/>
      <c r="G58" s="77"/>
      <c r="H58" s="77"/>
      <c r="I58" s="77"/>
      <c r="J58" s="77"/>
    </row>
    <row r="59" spans="2:10" x14ac:dyDescent="0.3">
      <c r="B59" s="77"/>
      <c r="C59" s="77"/>
      <c r="D59" s="77"/>
      <c r="E59" s="77"/>
      <c r="F59" s="77"/>
      <c r="G59" s="77"/>
      <c r="H59" s="77"/>
      <c r="I59" s="77"/>
      <c r="J59" s="77"/>
    </row>
  </sheetData>
  <sheetProtection algorithmName="SHA-512" hashValue="r8II/XX46l1yX1m5Z+JmgJCFOpa/z+IMC3fZ6Oc4h8I3cgUgN7pgJ5hGRYeZ+rooYZzUYcx36IZsPSmxeGaUXw==" saltValue="EvEAAOpvKGWAdW2CatQX6g==" spinCount="100000" sheet="1" objects="1" scenarios="1"/>
  <mergeCells count="44">
    <mergeCell ref="B58:J59"/>
    <mergeCell ref="M25:M26"/>
    <mergeCell ref="B54:F55"/>
    <mergeCell ref="G54:J55"/>
    <mergeCell ref="B49:F50"/>
    <mergeCell ref="G49:J50"/>
    <mergeCell ref="L25:L26"/>
    <mergeCell ref="L28:L29"/>
    <mergeCell ref="L31:L32"/>
    <mergeCell ref="L34:L35"/>
    <mergeCell ref="L37:L38"/>
    <mergeCell ref="L40:L41"/>
    <mergeCell ref="L43:L44"/>
    <mergeCell ref="L46:L47"/>
    <mergeCell ref="B40:F41"/>
    <mergeCell ref="G40:J41"/>
    <mergeCell ref="B43:F44"/>
    <mergeCell ref="G43:J44"/>
    <mergeCell ref="B46:F47"/>
    <mergeCell ref="G46:J47"/>
    <mergeCell ref="G34:J35"/>
    <mergeCell ref="B37:F38"/>
    <mergeCell ref="G37:J38"/>
    <mergeCell ref="G14:J15"/>
    <mergeCell ref="B25:F26"/>
    <mergeCell ref="G25:J26"/>
    <mergeCell ref="B28:F29"/>
    <mergeCell ref="G28:J29"/>
    <mergeCell ref="L22:L23"/>
    <mergeCell ref="B31:F32"/>
    <mergeCell ref="G31:J32"/>
    <mergeCell ref="B34:F35"/>
    <mergeCell ref="B2:J2"/>
    <mergeCell ref="B19:F20"/>
    <mergeCell ref="G19:J20"/>
    <mergeCell ref="B11:F12"/>
    <mergeCell ref="G11:J12"/>
    <mergeCell ref="G8:J9"/>
    <mergeCell ref="B8:F9"/>
    <mergeCell ref="G5:J6"/>
    <mergeCell ref="B5:F6"/>
    <mergeCell ref="B22:F23"/>
    <mergeCell ref="G22:J23"/>
    <mergeCell ref="B14:F15"/>
  </mergeCells>
  <dataValidations count="1">
    <dataValidation allowBlank="1" showErrorMessage="1" sqref="G8 G14 G19 G49 G54" xr:uid="{D9962DB3-8519-44F2-BDE0-B4D3719BA4D7}"/>
  </dataValidations>
  <printOptions horizontalCentered="1"/>
  <pageMargins left="0.4" right="0.4" top="0.4" bottom="0.4" header="0.3" footer="0.3"/>
  <pageSetup paperSize="9" fitToHeight="0" orientation="portrait" r:id="rId1"/>
  <headerFooter differentFirst="1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3F888C2-3324-4466-B742-296BCE79258E}">
          <x14:formula1>
            <xm:f>PODATKI!$K$2:$K$5</xm:f>
          </x14:formula1>
          <xm:sqref>G11:J12</xm:sqref>
        </x14:dataValidation>
        <x14:dataValidation type="list" allowBlank="1" showErrorMessage="1" xr:uid="{858D7052-503F-4E2D-8971-7B34AB03D895}">
          <x14:formula1>
            <xm:f>PODATKI!$M$2:$M$3</xm:f>
          </x14:formula1>
          <xm:sqref>G46:J47 G28:J29 G31:J32 G34:J35 G37:J38 G40:J41 G43:J44 G22:J23</xm:sqref>
        </x14:dataValidation>
        <x14:dataValidation type="list" allowBlank="1" showErrorMessage="1" xr:uid="{A8275558-215A-4307-9848-E0BC6D7348AC}">
          <x14:formula1>
            <xm:f>PODATKI!$Q$2:$Q$4</xm:f>
          </x14:formula1>
          <xm:sqref>G25:J26</xm:sqref>
        </x14:dataValidation>
        <x14:dataValidation type="list" allowBlank="1" showErrorMessage="1" xr:uid="{C058A845-A080-43FE-94EB-E880E758C81B}">
          <x14:formula1>
            <xm:f>PODATKI!$B$3:$B$104</xm:f>
          </x14:formula1>
          <xm:sqref>G5:J6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E2BB-2CC7-4382-9DB4-7AF6EC84D505}">
  <dimension ref="A1:Q104"/>
  <sheetViews>
    <sheetView topLeftCell="C1" workbookViewId="0">
      <selection activeCell="B97" sqref="B97"/>
    </sheetView>
  </sheetViews>
  <sheetFormatPr defaultRowHeight="13" x14ac:dyDescent="0.3"/>
  <cols>
    <col min="1" max="1" width="3.69921875" bestFit="1" customWidth="1"/>
    <col min="2" max="2" width="47.8984375" bestFit="1" customWidth="1"/>
    <col min="3" max="3" width="9.69921875" bestFit="1" customWidth="1"/>
    <col min="4" max="7" width="13.59765625" customWidth="1"/>
    <col min="8" max="8" width="15.09765625" customWidth="1"/>
    <col min="11" max="11" width="10.296875" bestFit="1" customWidth="1"/>
  </cols>
  <sheetData>
    <row r="1" spans="1:17" ht="29" x14ac:dyDescent="0.3">
      <c r="D1" s="75" t="s">
        <v>118</v>
      </c>
      <c r="E1" s="75"/>
      <c r="F1" s="76" t="s">
        <v>119</v>
      </c>
      <c r="G1" s="76"/>
      <c r="H1" s="40" t="s">
        <v>120</v>
      </c>
      <c r="K1" t="s">
        <v>96</v>
      </c>
    </row>
    <row r="2" spans="1:17" ht="14.5" x14ac:dyDescent="0.35">
      <c r="A2" s="5" t="s">
        <v>85</v>
      </c>
      <c r="B2" s="6" t="s">
        <v>86</v>
      </c>
      <c r="C2" s="7" t="s">
        <v>87</v>
      </c>
      <c r="D2" s="39" t="s">
        <v>88</v>
      </c>
      <c r="E2" s="39" t="s">
        <v>89</v>
      </c>
      <c r="F2" s="39" t="s">
        <v>88</v>
      </c>
      <c r="G2" s="39" t="s">
        <v>89</v>
      </c>
      <c r="H2" s="8" t="s">
        <v>90</v>
      </c>
      <c r="K2" s="13">
        <v>0</v>
      </c>
      <c r="M2" t="s">
        <v>98</v>
      </c>
      <c r="O2" s="16">
        <v>0.05</v>
      </c>
      <c r="Q2" t="s">
        <v>99</v>
      </c>
    </row>
    <row r="3" spans="1:17" ht="14.5" x14ac:dyDescent="0.35">
      <c r="A3" s="9" t="s">
        <v>91</v>
      </c>
      <c r="B3" s="4" t="s">
        <v>72</v>
      </c>
      <c r="C3" s="9">
        <v>213</v>
      </c>
      <c r="D3" s="10">
        <v>760.12</v>
      </c>
      <c r="E3" s="10">
        <v>1232.8700000000001</v>
      </c>
      <c r="F3" s="10">
        <f t="shared" ref="F3:F66" si="0">D3*1.12</f>
        <v>851.33440000000007</v>
      </c>
      <c r="G3" s="10">
        <f t="shared" ref="G3:G66" si="1">E3*1.16</f>
        <v>1430.1292000000001</v>
      </c>
      <c r="H3" s="11">
        <v>702.20405838651664</v>
      </c>
      <c r="K3" s="13">
        <v>184.29</v>
      </c>
      <c r="L3" s="12"/>
      <c r="M3" t="s">
        <v>99</v>
      </c>
      <c r="O3" s="16">
        <v>0.1</v>
      </c>
      <c r="Q3" t="s">
        <v>100</v>
      </c>
    </row>
    <row r="4" spans="1:17" ht="14.5" x14ac:dyDescent="0.35">
      <c r="A4" s="9" t="s">
        <v>92</v>
      </c>
      <c r="B4" s="4" t="s">
        <v>95</v>
      </c>
      <c r="C4" s="9">
        <v>164</v>
      </c>
      <c r="D4" s="10">
        <v>996.34</v>
      </c>
      <c r="E4" s="10">
        <v>1461.03</v>
      </c>
      <c r="F4" s="10">
        <f t="shared" si="0"/>
        <v>1115.9008000000001</v>
      </c>
      <c r="G4" s="10">
        <f t="shared" si="1"/>
        <v>1694.7947999999999</v>
      </c>
      <c r="H4" s="11">
        <v>781.94000002290863</v>
      </c>
      <c r="K4" s="13">
        <v>368.56</v>
      </c>
      <c r="L4" s="12"/>
      <c r="O4" s="16">
        <v>0.3</v>
      </c>
      <c r="Q4" t="s">
        <v>101</v>
      </c>
    </row>
    <row r="5" spans="1:17" ht="14.5" x14ac:dyDescent="0.35">
      <c r="A5" s="9" t="s">
        <v>92</v>
      </c>
      <c r="B5" s="4" t="s">
        <v>64</v>
      </c>
      <c r="C5" s="9">
        <v>193</v>
      </c>
      <c r="D5" s="10">
        <v>814.06000000000006</v>
      </c>
      <c r="E5" s="10">
        <v>1252.0899999999999</v>
      </c>
      <c r="F5" s="10">
        <f t="shared" si="0"/>
        <v>911.74720000000013</v>
      </c>
      <c r="G5" s="10">
        <f t="shared" si="1"/>
        <v>1452.4243999999999</v>
      </c>
      <c r="H5" s="11">
        <v>766.71196405974536</v>
      </c>
      <c r="K5" s="13">
        <v>528.51</v>
      </c>
    </row>
    <row r="6" spans="1:17" ht="14.5" x14ac:dyDescent="0.35">
      <c r="A6" s="9" t="s">
        <v>92</v>
      </c>
      <c r="B6" s="4" t="s">
        <v>8</v>
      </c>
      <c r="C6" s="9">
        <v>157</v>
      </c>
      <c r="D6" s="10">
        <v>1140.49</v>
      </c>
      <c r="E6" s="10">
        <v>1686.09</v>
      </c>
      <c r="F6" s="10">
        <f t="shared" si="0"/>
        <v>1277.3488000000002</v>
      </c>
      <c r="G6" s="10">
        <f t="shared" si="1"/>
        <v>1955.8643999999997</v>
      </c>
      <c r="H6" s="11">
        <v>781.91</v>
      </c>
    </row>
    <row r="7" spans="1:17" ht="14.5" x14ac:dyDescent="0.35">
      <c r="A7" s="9" t="s">
        <v>92</v>
      </c>
      <c r="B7" s="4" t="s">
        <v>12</v>
      </c>
      <c r="C7" s="9">
        <v>157</v>
      </c>
      <c r="D7" s="10">
        <v>1330.83</v>
      </c>
      <c r="E7" s="10">
        <v>1827.1399999999999</v>
      </c>
      <c r="F7" s="10">
        <f t="shared" si="0"/>
        <v>1490.5296000000001</v>
      </c>
      <c r="G7" s="10">
        <f t="shared" si="1"/>
        <v>2119.4823999999999</v>
      </c>
      <c r="H7" s="11">
        <v>781.94</v>
      </c>
    </row>
    <row r="8" spans="1:17" ht="14.5" x14ac:dyDescent="0.35">
      <c r="A8" s="9" t="s">
        <v>92</v>
      </c>
      <c r="B8" s="4" t="s">
        <v>6</v>
      </c>
      <c r="C8" s="9">
        <v>190</v>
      </c>
      <c r="D8" s="10">
        <v>1104.8399999999999</v>
      </c>
      <c r="E8" s="10">
        <v>1692.6000000000001</v>
      </c>
      <c r="F8" s="10">
        <f t="shared" si="0"/>
        <v>1237.4208000000001</v>
      </c>
      <c r="G8" s="10">
        <f t="shared" si="1"/>
        <v>1963.4159999999999</v>
      </c>
      <c r="H8" s="11">
        <v>781.93</v>
      </c>
    </row>
    <row r="9" spans="1:17" ht="14.5" x14ac:dyDescent="0.35">
      <c r="A9" s="9" t="s">
        <v>92</v>
      </c>
      <c r="B9" s="4" t="s">
        <v>10</v>
      </c>
      <c r="C9" s="9">
        <v>157</v>
      </c>
      <c r="D9" s="10">
        <v>1069.19</v>
      </c>
      <c r="E9" s="10">
        <v>1598.05</v>
      </c>
      <c r="F9" s="10">
        <f t="shared" si="0"/>
        <v>1197.4928000000002</v>
      </c>
      <c r="G9" s="10">
        <f t="shared" si="1"/>
        <v>1853.7379999999998</v>
      </c>
      <c r="H9" s="11">
        <v>781.87</v>
      </c>
    </row>
    <row r="10" spans="1:17" ht="14.5" x14ac:dyDescent="0.35">
      <c r="A10" s="9" t="s">
        <v>92</v>
      </c>
      <c r="B10" s="4" t="s">
        <v>14</v>
      </c>
      <c r="C10" s="9">
        <v>156</v>
      </c>
      <c r="D10" s="10">
        <v>941.16</v>
      </c>
      <c r="E10" s="10">
        <v>1391.8999999999999</v>
      </c>
      <c r="F10" s="10">
        <f t="shared" si="0"/>
        <v>1054.0992000000001</v>
      </c>
      <c r="G10" s="10">
        <f t="shared" si="1"/>
        <v>1614.6039999999998</v>
      </c>
      <c r="H10" s="11">
        <v>781.94</v>
      </c>
    </row>
    <row r="11" spans="1:17" ht="14.5" x14ac:dyDescent="0.35">
      <c r="A11" s="9" t="s">
        <v>92</v>
      </c>
      <c r="B11" s="4" t="s">
        <v>15</v>
      </c>
      <c r="C11" s="9">
        <v>214</v>
      </c>
      <c r="D11" s="10">
        <v>1231.94</v>
      </c>
      <c r="E11" s="10">
        <v>1728.8700000000001</v>
      </c>
      <c r="F11" s="10">
        <f t="shared" si="0"/>
        <v>1379.7728000000002</v>
      </c>
      <c r="G11" s="10">
        <f t="shared" si="1"/>
        <v>2005.4892</v>
      </c>
      <c r="H11" s="11">
        <v>781.94</v>
      </c>
    </row>
    <row r="12" spans="1:17" ht="14.5" x14ac:dyDescent="0.35">
      <c r="A12" s="9" t="s">
        <v>92</v>
      </c>
      <c r="B12" s="4" t="s">
        <v>7</v>
      </c>
      <c r="C12" s="9">
        <v>197</v>
      </c>
      <c r="D12" s="10">
        <v>1185.75</v>
      </c>
      <c r="E12" s="10">
        <v>1740.6499999999999</v>
      </c>
      <c r="F12" s="10">
        <f t="shared" si="0"/>
        <v>1328.0400000000002</v>
      </c>
      <c r="G12" s="10">
        <f t="shared" si="1"/>
        <v>2019.1539999999998</v>
      </c>
      <c r="H12" s="11">
        <v>781.91</v>
      </c>
    </row>
    <row r="13" spans="1:17" ht="14.5" x14ac:dyDescent="0.35">
      <c r="A13" s="9" t="s">
        <v>92</v>
      </c>
      <c r="B13" s="4" t="s">
        <v>11</v>
      </c>
      <c r="C13" s="9">
        <v>205</v>
      </c>
      <c r="D13" s="10">
        <v>1173.6600000000001</v>
      </c>
      <c r="E13" s="10">
        <v>1785.6000000000001</v>
      </c>
      <c r="F13" s="10">
        <f t="shared" si="0"/>
        <v>1314.4992000000002</v>
      </c>
      <c r="G13" s="10">
        <f t="shared" si="1"/>
        <v>2071.2959999999998</v>
      </c>
      <c r="H13" s="11">
        <v>781.94</v>
      </c>
    </row>
    <row r="14" spans="1:17" ht="14.5" x14ac:dyDescent="0.35">
      <c r="A14" s="9" t="s">
        <v>92</v>
      </c>
      <c r="B14" s="4" t="s">
        <v>9</v>
      </c>
      <c r="C14" s="9">
        <v>157</v>
      </c>
      <c r="D14" s="10">
        <v>1314.3999999999999</v>
      </c>
      <c r="E14" s="10">
        <v>1885.42</v>
      </c>
      <c r="F14" s="10">
        <f t="shared" si="0"/>
        <v>1472.1279999999999</v>
      </c>
      <c r="G14" s="10">
        <f t="shared" si="1"/>
        <v>2187.0871999999999</v>
      </c>
      <c r="H14" s="11">
        <v>781.94</v>
      </c>
    </row>
    <row r="15" spans="1:17" ht="14.5" x14ac:dyDescent="0.35">
      <c r="A15" s="9" t="s">
        <v>92</v>
      </c>
      <c r="B15" s="4" t="s">
        <v>13</v>
      </c>
      <c r="C15" s="9">
        <v>157</v>
      </c>
      <c r="D15" s="10">
        <v>1081.8999999999999</v>
      </c>
      <c r="E15" s="10">
        <v>1590.3</v>
      </c>
      <c r="F15" s="10">
        <f t="shared" si="0"/>
        <v>1211.7280000000001</v>
      </c>
      <c r="G15" s="10">
        <f t="shared" si="1"/>
        <v>1844.7479999999998</v>
      </c>
      <c r="H15" s="11">
        <v>781.93</v>
      </c>
    </row>
    <row r="16" spans="1:17" ht="14.5" x14ac:dyDescent="0.35">
      <c r="A16" s="9" t="s">
        <v>91</v>
      </c>
      <c r="B16" s="4" t="s">
        <v>102</v>
      </c>
      <c r="C16" s="9">
        <v>749</v>
      </c>
      <c r="D16" s="10">
        <v>692.85</v>
      </c>
      <c r="E16" s="10">
        <v>1207.1399999999999</v>
      </c>
      <c r="F16" s="10">
        <f t="shared" si="0"/>
        <v>775.99200000000008</v>
      </c>
      <c r="G16" s="10">
        <f t="shared" si="1"/>
        <v>1400.2823999999998</v>
      </c>
      <c r="H16" s="11">
        <v>707.48</v>
      </c>
    </row>
    <row r="17" spans="1:8" ht="14.5" x14ac:dyDescent="0.35">
      <c r="A17" s="9" t="s">
        <v>91</v>
      </c>
      <c r="B17" s="4" t="s">
        <v>42</v>
      </c>
      <c r="C17" s="9">
        <v>222</v>
      </c>
      <c r="D17" s="10">
        <v>775</v>
      </c>
      <c r="E17" s="10">
        <v>1357.8</v>
      </c>
      <c r="F17" s="10">
        <f t="shared" si="0"/>
        <v>868.00000000000011</v>
      </c>
      <c r="G17" s="10">
        <f t="shared" si="1"/>
        <v>1575.0479999999998</v>
      </c>
      <c r="H17" s="11">
        <v>713.63697901268495</v>
      </c>
    </row>
    <row r="18" spans="1:8" ht="14.5" x14ac:dyDescent="0.35">
      <c r="A18" s="9" t="s">
        <v>91</v>
      </c>
      <c r="B18" s="4" t="s">
        <v>52</v>
      </c>
      <c r="C18" s="9">
        <v>354</v>
      </c>
      <c r="D18" s="10">
        <v>786.47</v>
      </c>
      <c r="E18" s="10">
        <v>1254.57</v>
      </c>
      <c r="F18" s="10">
        <f t="shared" si="0"/>
        <v>880.84640000000013</v>
      </c>
      <c r="G18" s="10">
        <f t="shared" si="1"/>
        <v>1455.3011999999999</v>
      </c>
      <c r="H18" s="11">
        <v>696.53362174476933</v>
      </c>
    </row>
    <row r="19" spans="1:8" ht="14.5" x14ac:dyDescent="0.35">
      <c r="A19" s="9" t="s">
        <v>92</v>
      </c>
      <c r="B19" s="4" t="s">
        <v>51</v>
      </c>
      <c r="C19" s="9">
        <v>88</v>
      </c>
      <c r="D19" s="10">
        <v>689.75</v>
      </c>
      <c r="E19" s="10">
        <v>0</v>
      </c>
      <c r="F19" s="10">
        <f t="shared" si="0"/>
        <v>772.5200000000001</v>
      </c>
      <c r="G19" s="10">
        <f t="shared" si="1"/>
        <v>0</v>
      </c>
      <c r="H19" s="11">
        <v>781.93999992330612</v>
      </c>
    </row>
    <row r="20" spans="1:8" ht="14.5" x14ac:dyDescent="0.35">
      <c r="A20" s="9" t="s">
        <v>92</v>
      </c>
      <c r="B20" s="4" t="s">
        <v>33</v>
      </c>
      <c r="C20" s="9">
        <v>235</v>
      </c>
      <c r="D20" s="10">
        <v>872.34</v>
      </c>
      <c r="E20" s="10">
        <v>1295.8</v>
      </c>
      <c r="F20" s="10">
        <f t="shared" si="0"/>
        <v>977.02080000000012</v>
      </c>
      <c r="G20" s="10">
        <f t="shared" si="1"/>
        <v>1503.1279999999999</v>
      </c>
      <c r="H20" s="11">
        <v>781.94</v>
      </c>
    </row>
    <row r="21" spans="1:8" ht="14.5" x14ac:dyDescent="0.35">
      <c r="A21" s="9" t="s">
        <v>92</v>
      </c>
      <c r="B21" s="4" t="s">
        <v>24</v>
      </c>
      <c r="C21" s="9">
        <v>206</v>
      </c>
      <c r="D21" s="10">
        <v>837</v>
      </c>
      <c r="E21" s="10">
        <v>1317.5</v>
      </c>
      <c r="F21" s="10">
        <f t="shared" si="0"/>
        <v>937.44</v>
      </c>
      <c r="G21" s="10">
        <f t="shared" si="1"/>
        <v>1528.3</v>
      </c>
      <c r="H21" s="11">
        <v>769.44016303190836</v>
      </c>
    </row>
    <row r="22" spans="1:8" ht="14.5" x14ac:dyDescent="0.35">
      <c r="A22" s="9" t="s">
        <v>91</v>
      </c>
      <c r="B22" s="4" t="s">
        <v>37</v>
      </c>
      <c r="C22" s="9">
        <v>233</v>
      </c>
      <c r="D22" s="10">
        <v>765.69999999999993</v>
      </c>
      <c r="E22" s="10">
        <v>1254.57</v>
      </c>
      <c r="F22" s="10">
        <f t="shared" si="0"/>
        <v>857.58400000000006</v>
      </c>
      <c r="G22" s="10">
        <f t="shared" si="1"/>
        <v>1455.3011999999999</v>
      </c>
      <c r="H22" s="11">
        <v>685.77843901459255</v>
      </c>
    </row>
    <row r="23" spans="1:8" ht="14.5" x14ac:dyDescent="0.35">
      <c r="A23" s="9" t="s">
        <v>91</v>
      </c>
      <c r="B23" s="4" t="s">
        <v>17</v>
      </c>
      <c r="C23" s="9">
        <v>234</v>
      </c>
      <c r="D23" s="10">
        <v>735.31999999999994</v>
      </c>
      <c r="E23" s="10">
        <v>1213.9599999999998</v>
      </c>
      <c r="F23" s="10">
        <f t="shared" si="0"/>
        <v>823.55840000000001</v>
      </c>
      <c r="G23" s="10">
        <f t="shared" si="1"/>
        <v>1408.1935999999996</v>
      </c>
      <c r="H23" s="11">
        <v>719.65</v>
      </c>
    </row>
    <row r="24" spans="1:8" ht="14.5" x14ac:dyDescent="0.35">
      <c r="A24" s="9" t="s">
        <v>91</v>
      </c>
      <c r="B24" s="4" t="s">
        <v>57</v>
      </c>
      <c r="C24" s="9">
        <v>184</v>
      </c>
      <c r="D24" s="10">
        <v>730.05000000000007</v>
      </c>
      <c r="E24" s="10">
        <v>1178.6200000000001</v>
      </c>
      <c r="F24" s="10">
        <f t="shared" si="0"/>
        <v>817.65600000000018</v>
      </c>
      <c r="G24" s="10">
        <f t="shared" si="1"/>
        <v>1367.1992</v>
      </c>
      <c r="H24" s="11">
        <v>780.37597417443612</v>
      </c>
    </row>
    <row r="25" spans="1:8" ht="14.5" x14ac:dyDescent="0.35">
      <c r="A25" s="9" t="s">
        <v>92</v>
      </c>
      <c r="B25" s="4" t="s">
        <v>103</v>
      </c>
      <c r="C25" s="9">
        <v>154</v>
      </c>
      <c r="D25" s="10">
        <v>931.55000000000007</v>
      </c>
      <c r="E25" s="10">
        <v>1450.8</v>
      </c>
      <c r="F25" s="10">
        <f t="shared" si="0"/>
        <v>1043.3360000000002</v>
      </c>
      <c r="G25" s="10">
        <f t="shared" si="1"/>
        <v>1682.9279999999999</v>
      </c>
      <c r="H25" s="11">
        <v>780.84169661721262</v>
      </c>
    </row>
    <row r="26" spans="1:8" ht="14.5" x14ac:dyDescent="0.35">
      <c r="A26" s="9" t="s">
        <v>92</v>
      </c>
      <c r="B26" s="4" t="s">
        <v>104</v>
      </c>
      <c r="C26" s="9">
        <v>139</v>
      </c>
      <c r="D26" s="10">
        <v>1038.81</v>
      </c>
      <c r="E26" s="10">
        <v>1511.8700000000001</v>
      </c>
      <c r="F26" s="10">
        <f t="shared" si="0"/>
        <v>1163.4672</v>
      </c>
      <c r="G26" s="10">
        <f t="shared" si="1"/>
        <v>1753.7692</v>
      </c>
      <c r="H26" s="11">
        <v>781.94000000881476</v>
      </c>
    </row>
    <row r="27" spans="1:8" ht="14.5" x14ac:dyDescent="0.35">
      <c r="A27" s="9" t="s">
        <v>91</v>
      </c>
      <c r="B27" s="4" t="s">
        <v>59</v>
      </c>
      <c r="C27" s="9">
        <v>131</v>
      </c>
      <c r="D27" s="10">
        <v>893.42</v>
      </c>
      <c r="E27" s="10">
        <v>0</v>
      </c>
      <c r="F27" s="10">
        <f t="shared" si="0"/>
        <v>1000.6304</v>
      </c>
      <c r="G27" s="10">
        <f t="shared" si="1"/>
        <v>0</v>
      </c>
      <c r="H27" s="11">
        <v>772.67414890659722</v>
      </c>
    </row>
    <row r="28" spans="1:8" ht="14.5" x14ac:dyDescent="0.35">
      <c r="A28" s="9" t="s">
        <v>91</v>
      </c>
      <c r="B28" s="4" t="s">
        <v>105</v>
      </c>
      <c r="C28" s="9">
        <v>160</v>
      </c>
      <c r="D28" s="10">
        <v>797.93999999999994</v>
      </c>
      <c r="E28" s="10">
        <v>1269.1399999999999</v>
      </c>
      <c r="F28" s="10">
        <f t="shared" si="0"/>
        <v>893.69280000000003</v>
      </c>
      <c r="G28" s="10">
        <f t="shared" si="1"/>
        <v>1472.2023999999997</v>
      </c>
      <c r="H28" s="11">
        <v>715.49367313391974</v>
      </c>
    </row>
    <row r="29" spans="1:8" ht="14.5" x14ac:dyDescent="0.35">
      <c r="A29" s="9" t="s">
        <v>91</v>
      </c>
      <c r="B29" s="4" t="s">
        <v>34</v>
      </c>
      <c r="C29" s="9">
        <v>154</v>
      </c>
      <c r="D29" s="10">
        <v>774.38</v>
      </c>
      <c r="E29" s="10">
        <v>1310.68</v>
      </c>
      <c r="F29" s="10">
        <f t="shared" si="0"/>
        <v>867.30560000000003</v>
      </c>
      <c r="G29" s="10">
        <f t="shared" si="1"/>
        <v>1520.3887999999999</v>
      </c>
      <c r="H29" s="11">
        <v>711.27782185085459</v>
      </c>
    </row>
    <row r="30" spans="1:8" ht="14.5" x14ac:dyDescent="0.35">
      <c r="A30" s="9" t="s">
        <v>91</v>
      </c>
      <c r="B30" s="4" t="s">
        <v>78</v>
      </c>
      <c r="C30" s="9">
        <v>190</v>
      </c>
      <c r="D30" s="10">
        <v>776.86</v>
      </c>
      <c r="E30" s="10">
        <v>1360.59</v>
      </c>
      <c r="F30" s="10">
        <f t="shared" si="0"/>
        <v>870.08320000000015</v>
      </c>
      <c r="G30" s="10">
        <f t="shared" si="1"/>
        <v>1578.2843999999998</v>
      </c>
      <c r="H30" s="11">
        <v>704.49826215224584</v>
      </c>
    </row>
    <row r="31" spans="1:8" ht="14.5" x14ac:dyDescent="0.35">
      <c r="A31" s="9" t="s">
        <v>91</v>
      </c>
      <c r="B31" s="4" t="s">
        <v>4</v>
      </c>
      <c r="C31" s="9">
        <v>149</v>
      </c>
      <c r="D31" s="10">
        <v>864.9</v>
      </c>
      <c r="E31" s="10">
        <v>1259.8399999999999</v>
      </c>
      <c r="F31" s="10">
        <f t="shared" si="0"/>
        <v>968.6880000000001</v>
      </c>
      <c r="G31" s="10">
        <f t="shared" si="1"/>
        <v>1461.4143999999999</v>
      </c>
      <c r="H31" s="11">
        <v>755.33479506309334</v>
      </c>
    </row>
    <row r="32" spans="1:8" ht="14.5" x14ac:dyDescent="0.35">
      <c r="A32" s="9" t="s">
        <v>91</v>
      </c>
      <c r="B32" s="4" t="s">
        <v>41</v>
      </c>
      <c r="C32" s="9">
        <v>205</v>
      </c>
      <c r="D32" s="10">
        <v>740.28</v>
      </c>
      <c r="E32" s="10">
        <v>1105.1499999999999</v>
      </c>
      <c r="F32" s="10">
        <f t="shared" si="0"/>
        <v>829.11360000000002</v>
      </c>
      <c r="G32" s="10">
        <f t="shared" si="1"/>
        <v>1281.9739999999997</v>
      </c>
      <c r="H32" s="11">
        <v>686.75208328637405</v>
      </c>
    </row>
    <row r="33" spans="1:8" ht="14.5" x14ac:dyDescent="0.35">
      <c r="A33" s="9" t="s">
        <v>91</v>
      </c>
      <c r="B33" s="4" t="s">
        <v>50</v>
      </c>
      <c r="C33" s="9">
        <v>164</v>
      </c>
      <c r="D33" s="10">
        <v>815.30000000000007</v>
      </c>
      <c r="E33" s="10">
        <v>1289.6000000000001</v>
      </c>
      <c r="F33" s="10">
        <f t="shared" si="0"/>
        <v>913.13600000000019</v>
      </c>
      <c r="G33" s="10">
        <f t="shared" si="1"/>
        <v>1495.9360000000001</v>
      </c>
      <c r="H33" s="11">
        <v>729.2156257176506</v>
      </c>
    </row>
    <row r="34" spans="1:8" ht="14.5" x14ac:dyDescent="0.35">
      <c r="A34" s="9" t="s">
        <v>91</v>
      </c>
      <c r="B34" s="4" t="s">
        <v>77</v>
      </c>
      <c r="C34" s="9">
        <v>213</v>
      </c>
      <c r="D34" s="10">
        <v>799.80000000000007</v>
      </c>
      <c r="E34" s="10">
        <v>1267.8999999999999</v>
      </c>
      <c r="F34" s="10">
        <f t="shared" si="0"/>
        <v>895.77600000000018</v>
      </c>
      <c r="G34" s="10">
        <f t="shared" si="1"/>
        <v>1470.7639999999997</v>
      </c>
      <c r="H34" s="11">
        <v>690.55629461376191</v>
      </c>
    </row>
    <row r="35" spans="1:8" ht="14.5" x14ac:dyDescent="0.35">
      <c r="A35" s="9" t="s">
        <v>92</v>
      </c>
      <c r="B35" s="4" t="s">
        <v>68</v>
      </c>
      <c r="C35" s="9">
        <v>150</v>
      </c>
      <c r="D35" s="10">
        <v>986.42</v>
      </c>
      <c r="E35" s="10">
        <v>1457.31</v>
      </c>
      <c r="F35" s="10">
        <f t="shared" si="0"/>
        <v>1104.7904000000001</v>
      </c>
      <c r="G35" s="10">
        <f t="shared" si="1"/>
        <v>1690.4795999999999</v>
      </c>
      <c r="H35" s="11">
        <v>781.93999997168123</v>
      </c>
    </row>
    <row r="36" spans="1:8" ht="14.5" x14ac:dyDescent="0.35">
      <c r="A36" s="9" t="s">
        <v>91</v>
      </c>
      <c r="B36" s="4" t="s">
        <v>70</v>
      </c>
      <c r="C36" s="9">
        <v>299</v>
      </c>
      <c r="D36" s="10">
        <v>822.43000000000006</v>
      </c>
      <c r="E36" s="10">
        <v>1335.17</v>
      </c>
      <c r="F36" s="10">
        <f t="shared" si="0"/>
        <v>921.12160000000017</v>
      </c>
      <c r="G36" s="10">
        <f t="shared" si="1"/>
        <v>1548.7972</v>
      </c>
      <c r="H36" s="11">
        <v>767.50503443734169</v>
      </c>
    </row>
    <row r="37" spans="1:8" ht="14.5" x14ac:dyDescent="0.35">
      <c r="A37" s="9" t="s">
        <v>91</v>
      </c>
      <c r="B37" s="4" t="s">
        <v>81</v>
      </c>
      <c r="C37" s="9">
        <v>178</v>
      </c>
      <c r="D37" s="10">
        <v>778.72</v>
      </c>
      <c r="E37" s="10">
        <v>1268.2099999999998</v>
      </c>
      <c r="F37" s="10">
        <f t="shared" si="0"/>
        <v>872.16640000000007</v>
      </c>
      <c r="G37" s="10">
        <f t="shared" si="1"/>
        <v>1471.1235999999997</v>
      </c>
      <c r="H37" s="11">
        <v>712.90322634608344</v>
      </c>
    </row>
    <row r="38" spans="1:8" ht="14.5" x14ac:dyDescent="0.35">
      <c r="A38" s="9" t="s">
        <v>91</v>
      </c>
      <c r="B38" s="4" t="s">
        <v>38</v>
      </c>
      <c r="C38" s="9">
        <v>191</v>
      </c>
      <c r="D38" s="10">
        <v>794.84</v>
      </c>
      <c r="E38" s="10">
        <v>1291.4599999999998</v>
      </c>
      <c r="F38" s="10">
        <f t="shared" si="0"/>
        <v>890.22080000000017</v>
      </c>
      <c r="G38" s="10">
        <f t="shared" si="1"/>
        <v>1498.0935999999997</v>
      </c>
      <c r="H38" s="11">
        <v>722.04373671317819</v>
      </c>
    </row>
    <row r="39" spans="1:8" ht="14.5" x14ac:dyDescent="0.35">
      <c r="A39" s="9" t="s">
        <v>91</v>
      </c>
      <c r="B39" s="4" t="s">
        <v>53</v>
      </c>
      <c r="C39" s="9">
        <v>170</v>
      </c>
      <c r="D39" s="10">
        <v>768.49</v>
      </c>
      <c r="E39" s="10">
        <v>1359.66</v>
      </c>
      <c r="F39" s="10">
        <f t="shared" si="0"/>
        <v>860.70880000000011</v>
      </c>
      <c r="G39" s="10">
        <f t="shared" si="1"/>
        <v>1577.2056</v>
      </c>
      <c r="H39" s="11">
        <v>705.18742039812662</v>
      </c>
    </row>
    <row r="40" spans="1:8" ht="14.5" x14ac:dyDescent="0.35">
      <c r="A40" s="9" t="s">
        <v>91</v>
      </c>
      <c r="B40" s="4" t="s">
        <v>43</v>
      </c>
      <c r="C40" s="9">
        <v>204</v>
      </c>
      <c r="D40" s="10">
        <v>905.81999999999994</v>
      </c>
      <c r="E40" s="10">
        <v>1409.8799999999999</v>
      </c>
      <c r="F40" s="10">
        <f t="shared" si="0"/>
        <v>1014.5184</v>
      </c>
      <c r="G40" s="10">
        <f t="shared" si="1"/>
        <v>1635.4607999999998</v>
      </c>
      <c r="H40" s="11">
        <v>690.55961150166809</v>
      </c>
    </row>
    <row r="41" spans="1:8" ht="14.5" x14ac:dyDescent="0.35">
      <c r="A41" s="9" t="s">
        <v>91</v>
      </c>
      <c r="B41" s="4" t="s">
        <v>67</v>
      </c>
      <c r="C41" s="9">
        <v>212</v>
      </c>
      <c r="D41" s="10">
        <v>751.43999999999994</v>
      </c>
      <c r="E41" s="10">
        <v>1115.3799999999999</v>
      </c>
      <c r="F41" s="10">
        <f t="shared" si="0"/>
        <v>841.61279999999999</v>
      </c>
      <c r="G41" s="10">
        <f t="shared" si="1"/>
        <v>1293.8407999999997</v>
      </c>
      <c r="H41" s="11">
        <v>696.47113702059607</v>
      </c>
    </row>
    <row r="42" spans="1:8" ht="14.5" x14ac:dyDescent="0.35">
      <c r="A42" s="9" t="s">
        <v>91</v>
      </c>
      <c r="B42" s="4" t="s">
        <v>47</v>
      </c>
      <c r="C42" s="9">
        <v>216</v>
      </c>
      <c r="D42" s="10">
        <v>792.9799999999999</v>
      </c>
      <c r="E42" s="10">
        <v>1221.0899999999999</v>
      </c>
      <c r="F42" s="10">
        <f t="shared" si="0"/>
        <v>888.13760000000002</v>
      </c>
      <c r="G42" s="10">
        <f t="shared" si="1"/>
        <v>1416.4643999999998</v>
      </c>
      <c r="H42" s="11">
        <v>757.0182739821413</v>
      </c>
    </row>
    <row r="43" spans="1:8" ht="14.5" x14ac:dyDescent="0.35">
      <c r="A43" s="9" t="s">
        <v>91</v>
      </c>
      <c r="B43" s="4" t="s">
        <v>19</v>
      </c>
      <c r="C43" s="9">
        <v>467</v>
      </c>
      <c r="D43" s="10">
        <v>818.09</v>
      </c>
      <c r="E43" s="10">
        <v>1317.5</v>
      </c>
      <c r="F43" s="10">
        <f t="shared" si="0"/>
        <v>916.26080000000013</v>
      </c>
      <c r="G43" s="10">
        <f t="shared" si="1"/>
        <v>1528.3</v>
      </c>
      <c r="H43" s="11">
        <v>685.81</v>
      </c>
    </row>
    <row r="44" spans="1:8" ht="14.5" x14ac:dyDescent="0.35">
      <c r="A44" s="9" t="s">
        <v>91</v>
      </c>
      <c r="B44" s="4" t="s">
        <v>49</v>
      </c>
      <c r="C44" s="9">
        <v>176</v>
      </c>
      <c r="D44" s="10">
        <v>760.74</v>
      </c>
      <c r="E44" s="10">
        <v>43.4</v>
      </c>
      <c r="F44" s="10">
        <f t="shared" si="0"/>
        <v>852.02880000000005</v>
      </c>
      <c r="G44" s="10">
        <f t="shared" si="1"/>
        <v>50.343999999999994</v>
      </c>
      <c r="H44" s="11">
        <v>716.16995967220862</v>
      </c>
    </row>
    <row r="45" spans="1:8" ht="14.5" x14ac:dyDescent="0.35">
      <c r="A45" s="9" t="s">
        <v>91</v>
      </c>
      <c r="B45" s="4" t="s">
        <v>31</v>
      </c>
      <c r="C45" s="9">
        <v>163</v>
      </c>
      <c r="D45" s="10">
        <v>819.64</v>
      </c>
      <c r="E45" s="10">
        <v>1386.94</v>
      </c>
      <c r="F45" s="10">
        <f t="shared" si="0"/>
        <v>917.99680000000012</v>
      </c>
      <c r="G45" s="10">
        <f t="shared" si="1"/>
        <v>1608.8504</v>
      </c>
      <c r="H45" s="11">
        <v>765.97</v>
      </c>
    </row>
    <row r="46" spans="1:8" ht="14.5" x14ac:dyDescent="0.35">
      <c r="A46" s="9" t="s">
        <v>91</v>
      </c>
      <c r="B46" s="4" t="s">
        <v>73</v>
      </c>
      <c r="C46" s="9">
        <v>351</v>
      </c>
      <c r="D46" s="10">
        <v>790.81000000000006</v>
      </c>
      <c r="E46" s="10">
        <v>1316.26</v>
      </c>
      <c r="F46" s="10">
        <f t="shared" si="0"/>
        <v>885.70720000000017</v>
      </c>
      <c r="G46" s="10">
        <f t="shared" si="1"/>
        <v>1526.8616</v>
      </c>
      <c r="H46" s="11">
        <v>692.73347834955132</v>
      </c>
    </row>
    <row r="47" spans="1:8" ht="14.5" x14ac:dyDescent="0.35">
      <c r="A47" s="9" t="s">
        <v>91</v>
      </c>
      <c r="B47" s="4" t="s">
        <v>94</v>
      </c>
      <c r="C47" s="9">
        <v>171</v>
      </c>
      <c r="D47" s="10">
        <v>773.14</v>
      </c>
      <c r="E47" s="10">
        <v>1225.43</v>
      </c>
      <c r="F47" s="10">
        <f t="shared" si="0"/>
        <v>865.91680000000008</v>
      </c>
      <c r="G47" s="10">
        <f t="shared" si="1"/>
        <v>1421.4988000000001</v>
      </c>
      <c r="H47" s="11">
        <v>716.37176250236166</v>
      </c>
    </row>
    <row r="48" spans="1:8" ht="14.5" x14ac:dyDescent="0.35">
      <c r="A48" s="9" t="s">
        <v>91</v>
      </c>
      <c r="B48" s="4" t="s">
        <v>36</v>
      </c>
      <c r="C48" s="9">
        <v>163</v>
      </c>
      <c r="D48" s="10">
        <v>730.05000000000007</v>
      </c>
      <c r="E48" s="10">
        <v>1280.6100000000001</v>
      </c>
      <c r="F48" s="10">
        <f t="shared" si="0"/>
        <v>817.65600000000018</v>
      </c>
      <c r="G48" s="10">
        <f t="shared" si="1"/>
        <v>1485.5076000000001</v>
      </c>
      <c r="H48" s="11">
        <v>713.58585019444274</v>
      </c>
    </row>
    <row r="49" spans="1:8" ht="14.5" x14ac:dyDescent="0.35">
      <c r="A49" s="9" t="s">
        <v>91</v>
      </c>
      <c r="B49" s="4" t="s">
        <v>25</v>
      </c>
      <c r="C49" s="9">
        <v>221</v>
      </c>
      <c r="D49" s="10">
        <v>835.44999999999993</v>
      </c>
      <c r="E49" s="10">
        <v>1415.77</v>
      </c>
      <c r="F49" s="10">
        <f t="shared" si="0"/>
        <v>935.70400000000006</v>
      </c>
      <c r="G49" s="10">
        <f t="shared" si="1"/>
        <v>1642.2931999999998</v>
      </c>
      <c r="H49" s="11">
        <v>691.80939433080823</v>
      </c>
    </row>
    <row r="50" spans="1:8" ht="14.5" x14ac:dyDescent="0.35">
      <c r="A50" s="9" t="s">
        <v>91</v>
      </c>
      <c r="B50" s="4" t="s">
        <v>74</v>
      </c>
      <c r="C50" s="9">
        <v>210</v>
      </c>
      <c r="D50" s="10">
        <v>802.28</v>
      </c>
      <c r="E50" s="10">
        <v>1393.1399999999999</v>
      </c>
      <c r="F50" s="10">
        <f t="shared" si="0"/>
        <v>898.55360000000007</v>
      </c>
      <c r="G50" s="10">
        <f t="shared" si="1"/>
        <v>1616.0423999999998</v>
      </c>
      <c r="H50" s="11">
        <v>759.5144566721433</v>
      </c>
    </row>
    <row r="51" spans="1:8" ht="14.5" x14ac:dyDescent="0.35">
      <c r="A51" s="9" t="s">
        <v>92</v>
      </c>
      <c r="B51" s="4" t="s">
        <v>106</v>
      </c>
      <c r="C51" s="9">
        <v>152</v>
      </c>
      <c r="D51" s="10">
        <v>873.89</v>
      </c>
      <c r="E51" s="10">
        <v>1487.3799999999999</v>
      </c>
      <c r="F51" s="10">
        <f t="shared" si="0"/>
        <v>978.75680000000011</v>
      </c>
      <c r="G51" s="10">
        <f t="shared" si="1"/>
        <v>1725.3607999999997</v>
      </c>
      <c r="H51" s="11">
        <v>720.94058118652379</v>
      </c>
    </row>
    <row r="52" spans="1:8" ht="14.5" x14ac:dyDescent="0.35">
      <c r="A52" s="9" t="s">
        <v>91</v>
      </c>
      <c r="B52" s="4" t="s">
        <v>23</v>
      </c>
      <c r="C52" s="9">
        <v>360</v>
      </c>
      <c r="D52" s="10">
        <v>792.9799999999999</v>
      </c>
      <c r="E52" s="10">
        <v>1270.07</v>
      </c>
      <c r="F52" s="10">
        <f t="shared" si="0"/>
        <v>888.13760000000002</v>
      </c>
      <c r="G52" s="10">
        <f t="shared" si="1"/>
        <v>1473.2811999999999</v>
      </c>
      <c r="H52" s="11">
        <v>739.82389490107664</v>
      </c>
    </row>
    <row r="53" spans="1:8" ht="14.5" x14ac:dyDescent="0.35">
      <c r="A53" s="9" t="s">
        <v>91</v>
      </c>
      <c r="B53" s="4" t="s">
        <v>76</v>
      </c>
      <c r="C53" s="9">
        <v>141</v>
      </c>
      <c r="D53" s="10">
        <v>792.05000000000007</v>
      </c>
      <c r="E53" s="10">
        <v>1267.8999999999999</v>
      </c>
      <c r="F53" s="10">
        <f t="shared" si="0"/>
        <v>887.09600000000012</v>
      </c>
      <c r="G53" s="10">
        <f t="shared" si="1"/>
        <v>1470.7639999999997</v>
      </c>
      <c r="H53" s="11">
        <v>724.07973918850257</v>
      </c>
    </row>
    <row r="54" spans="1:8" ht="14.5" x14ac:dyDescent="0.35">
      <c r="A54" s="9" t="s">
        <v>92</v>
      </c>
      <c r="B54" s="4" t="s">
        <v>107</v>
      </c>
      <c r="C54" s="9">
        <v>156</v>
      </c>
      <c r="D54" s="10">
        <v>1281.23</v>
      </c>
      <c r="E54" s="10">
        <v>1753.98</v>
      </c>
      <c r="F54" s="10">
        <f t="shared" si="0"/>
        <v>1434.9776000000002</v>
      </c>
      <c r="G54" s="10">
        <f t="shared" si="1"/>
        <v>2034.6167999999998</v>
      </c>
      <c r="H54" s="11">
        <v>781.93999996601246</v>
      </c>
    </row>
    <row r="55" spans="1:8" ht="14.5" x14ac:dyDescent="0.35">
      <c r="A55" s="9" t="s">
        <v>92</v>
      </c>
      <c r="B55" s="4" t="s">
        <v>66</v>
      </c>
      <c r="C55" s="9">
        <v>121</v>
      </c>
      <c r="D55" s="10">
        <v>898.68999999999994</v>
      </c>
      <c r="E55" s="10">
        <v>1334.8600000000001</v>
      </c>
      <c r="F55" s="10">
        <f t="shared" si="0"/>
        <v>1006.5328000000001</v>
      </c>
      <c r="G55" s="10">
        <f t="shared" si="1"/>
        <v>1548.4376</v>
      </c>
      <c r="H55" s="11">
        <v>781.94000006461067</v>
      </c>
    </row>
    <row r="56" spans="1:8" ht="14.5" x14ac:dyDescent="0.35">
      <c r="A56" s="9" t="s">
        <v>92</v>
      </c>
      <c r="B56" s="4" t="s">
        <v>3</v>
      </c>
      <c r="C56" s="9">
        <v>156</v>
      </c>
      <c r="D56" s="10">
        <v>984.25</v>
      </c>
      <c r="E56" s="10">
        <v>1425.07</v>
      </c>
      <c r="F56" s="10">
        <f t="shared" si="0"/>
        <v>1102.3600000000001</v>
      </c>
      <c r="G56" s="10">
        <f t="shared" si="1"/>
        <v>1653.0811999999999</v>
      </c>
      <c r="H56" s="11">
        <v>781.94000004710313</v>
      </c>
    </row>
    <row r="57" spans="1:8" ht="14.5" x14ac:dyDescent="0.35">
      <c r="A57" s="9" t="s">
        <v>91</v>
      </c>
      <c r="B57" s="4" t="s">
        <v>58</v>
      </c>
      <c r="C57" s="9">
        <v>245</v>
      </c>
      <c r="D57" s="10">
        <v>766.01</v>
      </c>
      <c r="E57" s="10">
        <v>1278.75</v>
      </c>
      <c r="F57" s="10">
        <f t="shared" si="0"/>
        <v>857.9312000000001</v>
      </c>
      <c r="G57" s="10">
        <f t="shared" si="1"/>
        <v>1483.35</v>
      </c>
      <c r="H57" s="11">
        <v>735.17806493307853</v>
      </c>
    </row>
    <row r="58" spans="1:8" ht="14.5" x14ac:dyDescent="0.35">
      <c r="A58" s="9" t="s">
        <v>91</v>
      </c>
      <c r="B58" s="4" t="s">
        <v>20</v>
      </c>
      <c r="C58" s="9">
        <v>156</v>
      </c>
      <c r="D58" s="10">
        <v>969.99</v>
      </c>
      <c r="E58" s="10">
        <v>1416.7</v>
      </c>
      <c r="F58" s="10">
        <f t="shared" si="0"/>
        <v>1086.3888000000002</v>
      </c>
      <c r="G58" s="10">
        <f t="shared" si="1"/>
        <v>1643.3719999999998</v>
      </c>
      <c r="H58" s="11">
        <v>715.27643027353793</v>
      </c>
    </row>
    <row r="59" spans="1:8" ht="14.5" x14ac:dyDescent="0.35">
      <c r="A59" s="9" t="s">
        <v>91</v>
      </c>
      <c r="B59" s="4" t="s">
        <v>2</v>
      </c>
      <c r="C59" s="9">
        <v>477</v>
      </c>
      <c r="D59" s="10">
        <v>804.76</v>
      </c>
      <c r="E59" s="10">
        <v>1410.5</v>
      </c>
      <c r="F59" s="10">
        <f t="shared" si="0"/>
        <v>901.33120000000008</v>
      </c>
      <c r="G59" s="10">
        <f t="shared" si="1"/>
        <v>1636.1799999999998</v>
      </c>
      <c r="H59" s="11">
        <v>717.03881560495995</v>
      </c>
    </row>
    <row r="60" spans="1:8" ht="14.5" x14ac:dyDescent="0.35">
      <c r="A60" s="9" t="s">
        <v>91</v>
      </c>
      <c r="B60" s="4" t="s">
        <v>44</v>
      </c>
      <c r="C60" s="9">
        <v>162</v>
      </c>
      <c r="D60" s="10">
        <v>779.65</v>
      </c>
      <c r="E60" s="10">
        <v>1327.42</v>
      </c>
      <c r="F60" s="10">
        <f t="shared" si="0"/>
        <v>873.20800000000008</v>
      </c>
      <c r="G60" s="10">
        <f t="shared" si="1"/>
        <v>1539.8072</v>
      </c>
      <c r="H60" s="11">
        <v>724.59098492614021</v>
      </c>
    </row>
    <row r="61" spans="1:8" ht="14.5" x14ac:dyDescent="0.35">
      <c r="A61" s="9" t="s">
        <v>91</v>
      </c>
      <c r="B61" s="4" t="s">
        <v>16</v>
      </c>
      <c r="C61" s="9">
        <v>200</v>
      </c>
      <c r="D61" s="10">
        <v>808.79</v>
      </c>
      <c r="E61" s="10">
        <v>1260.1499999999999</v>
      </c>
      <c r="F61" s="10">
        <f t="shared" si="0"/>
        <v>905.84480000000008</v>
      </c>
      <c r="G61" s="10">
        <f t="shared" si="1"/>
        <v>1461.7739999999997</v>
      </c>
      <c r="H61" s="11">
        <v>704.55</v>
      </c>
    </row>
    <row r="62" spans="1:8" ht="14.5" x14ac:dyDescent="0.35">
      <c r="A62" s="9" t="s">
        <v>91</v>
      </c>
      <c r="B62" s="4" t="s">
        <v>40</v>
      </c>
      <c r="C62" s="9">
        <v>349</v>
      </c>
      <c r="D62" s="10">
        <v>770.35</v>
      </c>
      <c r="E62" s="10">
        <v>1216.1299999999999</v>
      </c>
      <c r="F62" s="10">
        <f t="shared" si="0"/>
        <v>862.79200000000014</v>
      </c>
      <c r="G62" s="10">
        <f t="shared" si="1"/>
        <v>1410.7107999999998</v>
      </c>
      <c r="H62" s="11">
        <v>709.10361574990213</v>
      </c>
    </row>
    <row r="63" spans="1:8" ht="14.5" x14ac:dyDescent="0.35">
      <c r="A63" s="9" t="s">
        <v>91</v>
      </c>
      <c r="B63" s="4" t="s">
        <v>60</v>
      </c>
      <c r="C63" s="9">
        <v>138</v>
      </c>
      <c r="D63" s="10">
        <v>781.51</v>
      </c>
      <c r="E63" s="10">
        <v>1332.69</v>
      </c>
      <c r="F63" s="10">
        <f t="shared" si="0"/>
        <v>875.29120000000012</v>
      </c>
      <c r="G63" s="10">
        <f t="shared" si="1"/>
        <v>1545.9204</v>
      </c>
      <c r="H63" s="11">
        <v>709.4016971562545</v>
      </c>
    </row>
    <row r="64" spans="1:8" ht="14.5" x14ac:dyDescent="0.35">
      <c r="A64" s="9" t="s">
        <v>92</v>
      </c>
      <c r="B64" s="4" t="s">
        <v>84</v>
      </c>
      <c r="C64" s="9">
        <v>153</v>
      </c>
      <c r="D64" s="10">
        <v>941.78</v>
      </c>
      <c r="E64" s="10">
        <v>1491.1000000000001</v>
      </c>
      <c r="F64" s="10">
        <f t="shared" si="0"/>
        <v>1054.7936</v>
      </c>
      <c r="G64" s="10">
        <f t="shared" si="1"/>
        <v>1729.6759999999999</v>
      </c>
      <c r="H64" s="11">
        <v>781.94000003339136</v>
      </c>
    </row>
    <row r="65" spans="1:8" ht="14.5" x14ac:dyDescent="0.35">
      <c r="A65" s="9" t="s">
        <v>91</v>
      </c>
      <c r="B65" s="4" t="s">
        <v>93</v>
      </c>
      <c r="C65" s="9">
        <v>211</v>
      </c>
      <c r="D65" s="10">
        <v>789.56999999999994</v>
      </c>
      <c r="E65" s="10">
        <v>1231.32</v>
      </c>
      <c r="F65" s="10">
        <f t="shared" si="0"/>
        <v>884.3184</v>
      </c>
      <c r="G65" s="10">
        <f t="shared" si="1"/>
        <v>1428.3311999999999</v>
      </c>
      <c r="H65" s="11">
        <v>734.15949843386295</v>
      </c>
    </row>
    <row r="66" spans="1:8" ht="14.5" x14ac:dyDescent="0.35">
      <c r="A66" s="9" t="s">
        <v>91</v>
      </c>
      <c r="B66" s="4" t="s">
        <v>80</v>
      </c>
      <c r="C66" s="9">
        <v>214</v>
      </c>
      <c r="D66" s="10">
        <v>755.47</v>
      </c>
      <c r="E66" s="10">
        <v>1346.02</v>
      </c>
      <c r="F66" s="10">
        <f t="shared" si="0"/>
        <v>846.1264000000001</v>
      </c>
      <c r="G66" s="10">
        <f t="shared" si="1"/>
        <v>1561.3831999999998</v>
      </c>
      <c r="H66" s="11">
        <v>699.8689687260586</v>
      </c>
    </row>
    <row r="67" spans="1:8" ht="14.5" x14ac:dyDescent="0.35">
      <c r="A67" s="9" t="s">
        <v>91</v>
      </c>
      <c r="B67" s="4" t="s">
        <v>18</v>
      </c>
      <c r="C67" s="9">
        <v>286</v>
      </c>
      <c r="D67" s="10">
        <v>778.1</v>
      </c>
      <c r="E67" s="10">
        <v>1334.55</v>
      </c>
      <c r="F67" s="10">
        <f t="shared" ref="F67:F104" si="2">D67*1.12</f>
        <v>871.47200000000009</v>
      </c>
      <c r="G67" s="10">
        <f t="shared" ref="G67:G104" si="3">E67*1.16</f>
        <v>1548.0779999999997</v>
      </c>
      <c r="H67" s="11">
        <v>717.19</v>
      </c>
    </row>
    <row r="68" spans="1:8" ht="14.5" x14ac:dyDescent="0.35">
      <c r="A68" s="9" t="s">
        <v>91</v>
      </c>
      <c r="B68" s="4" t="s">
        <v>108</v>
      </c>
      <c r="C68" s="9">
        <v>276</v>
      </c>
      <c r="D68" s="10">
        <v>748.03</v>
      </c>
      <c r="E68" s="10">
        <v>1483.3500000000001</v>
      </c>
      <c r="F68" s="10">
        <f t="shared" si="2"/>
        <v>837.79360000000008</v>
      </c>
      <c r="G68" s="10">
        <f t="shared" si="3"/>
        <v>1720.6860000000001</v>
      </c>
      <c r="H68" s="11">
        <v>698.17374920633858</v>
      </c>
    </row>
    <row r="69" spans="1:8" ht="14.5" x14ac:dyDescent="0.35">
      <c r="A69" s="9" t="s">
        <v>91</v>
      </c>
      <c r="B69" s="4" t="s">
        <v>46</v>
      </c>
      <c r="C69" s="9">
        <v>224</v>
      </c>
      <c r="D69" s="10">
        <v>750.51</v>
      </c>
      <c r="E69" s="10">
        <v>0</v>
      </c>
      <c r="F69" s="10">
        <f t="shared" si="2"/>
        <v>840.57120000000009</v>
      </c>
      <c r="G69" s="10">
        <f t="shared" si="3"/>
        <v>0</v>
      </c>
      <c r="H69" s="11">
        <v>735.26966346906352</v>
      </c>
    </row>
    <row r="70" spans="1:8" ht="14.5" x14ac:dyDescent="0.35">
      <c r="A70" s="9" t="s">
        <v>91</v>
      </c>
      <c r="B70" s="4" t="s">
        <v>5</v>
      </c>
      <c r="C70" s="9">
        <v>162</v>
      </c>
      <c r="D70" s="10">
        <v>802.59</v>
      </c>
      <c r="E70" s="10">
        <v>1236.8999999999999</v>
      </c>
      <c r="F70" s="10">
        <f t="shared" si="2"/>
        <v>898.90080000000012</v>
      </c>
      <c r="G70" s="10">
        <f t="shared" si="3"/>
        <v>1434.8039999999996</v>
      </c>
      <c r="H70" s="11">
        <v>700.95</v>
      </c>
    </row>
    <row r="71" spans="1:8" ht="14.5" x14ac:dyDescent="0.35">
      <c r="A71" s="9" t="s">
        <v>91</v>
      </c>
      <c r="B71" s="4" t="s">
        <v>32</v>
      </c>
      <c r="C71" s="9">
        <v>879</v>
      </c>
      <c r="D71" s="10">
        <v>774.68999999999994</v>
      </c>
      <c r="E71" s="10">
        <v>1357.49</v>
      </c>
      <c r="F71" s="10">
        <f t="shared" si="2"/>
        <v>867.65280000000007</v>
      </c>
      <c r="G71" s="10">
        <f t="shared" si="3"/>
        <v>1574.6884</v>
      </c>
      <c r="H71" s="11">
        <v>703.7</v>
      </c>
    </row>
    <row r="72" spans="1:8" ht="14.5" x14ac:dyDescent="0.35">
      <c r="A72" s="9" t="s">
        <v>91</v>
      </c>
      <c r="B72" s="4" t="s">
        <v>21</v>
      </c>
      <c r="C72" s="9">
        <v>95</v>
      </c>
      <c r="D72" s="10">
        <v>829.25</v>
      </c>
      <c r="E72" s="10">
        <v>1396.24</v>
      </c>
      <c r="F72" s="10">
        <f t="shared" si="2"/>
        <v>928.7600000000001</v>
      </c>
      <c r="G72" s="10">
        <f t="shared" si="3"/>
        <v>1619.6383999999998</v>
      </c>
      <c r="H72" s="11">
        <v>765.97167475762558</v>
      </c>
    </row>
    <row r="73" spans="1:8" ht="14.5" x14ac:dyDescent="0.35">
      <c r="A73" s="9" t="s">
        <v>91</v>
      </c>
      <c r="B73" s="4" t="s">
        <v>82</v>
      </c>
      <c r="C73" s="9">
        <v>193</v>
      </c>
      <c r="D73" s="10">
        <v>783.68000000000006</v>
      </c>
      <c r="E73" s="10">
        <v>1210.8600000000001</v>
      </c>
      <c r="F73" s="10">
        <f t="shared" si="2"/>
        <v>877.72160000000019</v>
      </c>
      <c r="G73" s="10">
        <f t="shared" si="3"/>
        <v>1404.5976000000001</v>
      </c>
      <c r="H73" s="11">
        <v>707.40248016080977</v>
      </c>
    </row>
    <row r="74" spans="1:8" ht="14.5" x14ac:dyDescent="0.35">
      <c r="A74" s="9" t="s">
        <v>91</v>
      </c>
      <c r="B74" s="4" t="s">
        <v>22</v>
      </c>
      <c r="C74" s="9">
        <v>259</v>
      </c>
      <c r="D74" s="10">
        <v>822.12</v>
      </c>
      <c r="E74" s="10">
        <v>1297.6600000000001</v>
      </c>
      <c r="F74" s="10">
        <f t="shared" si="2"/>
        <v>920.77440000000013</v>
      </c>
      <c r="G74" s="10">
        <f t="shared" si="3"/>
        <v>1505.2855999999999</v>
      </c>
      <c r="H74" s="11">
        <v>781.92709005435688</v>
      </c>
    </row>
    <row r="75" spans="1:8" ht="14.5" x14ac:dyDescent="0.35">
      <c r="A75" s="9" t="s">
        <v>91</v>
      </c>
      <c r="B75" s="4" t="s">
        <v>62</v>
      </c>
      <c r="C75" s="9">
        <v>241</v>
      </c>
      <c r="D75" s="10">
        <v>777.79</v>
      </c>
      <c r="E75" s="10">
        <v>1389.73</v>
      </c>
      <c r="F75" s="10">
        <f t="shared" si="2"/>
        <v>871.12480000000005</v>
      </c>
      <c r="G75" s="10">
        <f t="shared" si="3"/>
        <v>1612.0867999999998</v>
      </c>
      <c r="H75" s="11">
        <v>740.39147077562711</v>
      </c>
    </row>
    <row r="76" spans="1:8" ht="14.5" x14ac:dyDescent="0.35">
      <c r="A76" s="9" t="s">
        <v>91</v>
      </c>
      <c r="B76" s="4" t="s">
        <v>83</v>
      </c>
      <c r="C76" s="9">
        <v>190</v>
      </c>
      <c r="D76" s="10">
        <v>808.17</v>
      </c>
      <c r="E76" s="10">
        <v>1293.6299999999999</v>
      </c>
      <c r="F76" s="10">
        <f t="shared" si="2"/>
        <v>905.15039999999999</v>
      </c>
      <c r="G76" s="10">
        <f t="shared" si="3"/>
        <v>1500.6107999999997</v>
      </c>
      <c r="H76" s="11">
        <v>766.96014041730086</v>
      </c>
    </row>
    <row r="77" spans="1:8" ht="14.5" x14ac:dyDescent="0.35">
      <c r="A77" s="9" t="s">
        <v>91</v>
      </c>
      <c r="B77" s="4" t="s">
        <v>35</v>
      </c>
      <c r="C77" s="9">
        <v>362</v>
      </c>
      <c r="D77" s="10">
        <v>783.37</v>
      </c>
      <c r="E77" s="10">
        <v>1263.8700000000001</v>
      </c>
      <c r="F77" s="10">
        <f t="shared" si="2"/>
        <v>877.37440000000004</v>
      </c>
      <c r="G77" s="10">
        <f t="shared" si="3"/>
        <v>1466.0892000000001</v>
      </c>
      <c r="H77" s="11">
        <v>723.6284560030914</v>
      </c>
    </row>
    <row r="78" spans="1:8" ht="14.5" x14ac:dyDescent="0.35">
      <c r="A78" s="9" t="s">
        <v>91</v>
      </c>
      <c r="B78" s="4" t="s">
        <v>39</v>
      </c>
      <c r="C78" s="9">
        <v>160</v>
      </c>
      <c r="D78" s="10">
        <v>775</v>
      </c>
      <c r="E78" s="10">
        <v>1224.5</v>
      </c>
      <c r="F78" s="10">
        <f t="shared" si="2"/>
        <v>868.00000000000011</v>
      </c>
      <c r="G78" s="10">
        <f t="shared" si="3"/>
        <v>1420.4199999999998</v>
      </c>
      <c r="H78" s="11">
        <v>732.90977617980593</v>
      </c>
    </row>
    <row r="79" spans="1:8" ht="14.5" x14ac:dyDescent="0.35">
      <c r="A79" s="9" t="s">
        <v>92</v>
      </c>
      <c r="B79" s="4" t="s">
        <v>55</v>
      </c>
      <c r="C79" s="9">
        <v>134</v>
      </c>
      <c r="D79" s="10">
        <v>952.93999999999994</v>
      </c>
      <c r="E79" s="10">
        <v>1481.8</v>
      </c>
      <c r="F79" s="10">
        <f t="shared" si="2"/>
        <v>1067.2927999999999</v>
      </c>
      <c r="G79" s="10">
        <f t="shared" si="3"/>
        <v>1718.8879999999999</v>
      </c>
      <c r="H79" s="11">
        <v>781.94000002859798</v>
      </c>
    </row>
    <row r="80" spans="1:8" ht="14.5" x14ac:dyDescent="0.35">
      <c r="A80" s="9" t="s">
        <v>92</v>
      </c>
      <c r="B80" s="4" t="s">
        <v>69</v>
      </c>
      <c r="C80" s="9">
        <v>152</v>
      </c>
      <c r="D80" s="10">
        <v>971.54</v>
      </c>
      <c r="E80" s="10">
        <v>1556.51</v>
      </c>
      <c r="F80" s="10">
        <f t="shared" si="2"/>
        <v>1088.1248000000001</v>
      </c>
      <c r="G80" s="10">
        <f t="shared" si="3"/>
        <v>1805.5515999999998</v>
      </c>
      <c r="H80" s="11">
        <v>781.93999994401338</v>
      </c>
    </row>
    <row r="81" spans="1:8" ht="14.5" x14ac:dyDescent="0.35">
      <c r="A81" s="9" t="s">
        <v>92</v>
      </c>
      <c r="B81" s="4" t="s">
        <v>54</v>
      </c>
      <c r="C81" s="9">
        <v>154</v>
      </c>
      <c r="D81" s="10">
        <v>1017.7299999999999</v>
      </c>
      <c r="E81" s="10">
        <v>1572.01</v>
      </c>
      <c r="F81" s="10">
        <f t="shared" si="2"/>
        <v>1139.8576</v>
      </c>
      <c r="G81" s="10">
        <f t="shared" si="3"/>
        <v>1823.5315999999998</v>
      </c>
      <c r="H81" s="11">
        <v>781.93999997273056</v>
      </c>
    </row>
    <row r="82" spans="1:8" ht="14.5" x14ac:dyDescent="0.35">
      <c r="A82" s="9" t="s">
        <v>92</v>
      </c>
      <c r="B82" s="4" t="s">
        <v>79</v>
      </c>
      <c r="C82" s="9">
        <v>131</v>
      </c>
      <c r="D82" s="10">
        <v>934.03</v>
      </c>
      <c r="E82" s="10">
        <v>1446.77</v>
      </c>
      <c r="F82" s="10">
        <f t="shared" si="2"/>
        <v>1046.1136000000001</v>
      </c>
      <c r="G82" s="10">
        <f t="shared" si="3"/>
        <v>1678.2531999999999</v>
      </c>
      <c r="H82" s="11">
        <v>781.94000002697419</v>
      </c>
    </row>
    <row r="83" spans="1:8" ht="14.5" x14ac:dyDescent="0.35">
      <c r="A83" s="9" t="s">
        <v>92</v>
      </c>
      <c r="B83" s="4" t="s">
        <v>71</v>
      </c>
      <c r="C83" s="9">
        <v>157</v>
      </c>
      <c r="D83" s="10">
        <v>1045.94</v>
      </c>
      <c r="E83" s="10">
        <v>1437.16</v>
      </c>
      <c r="F83" s="10">
        <f t="shared" si="2"/>
        <v>1171.4528000000003</v>
      </c>
      <c r="G83" s="10">
        <f t="shared" si="3"/>
        <v>1667.1055999999999</v>
      </c>
      <c r="H83" s="11">
        <v>781.94000002359405</v>
      </c>
    </row>
    <row r="84" spans="1:8" ht="14.5" x14ac:dyDescent="0.35">
      <c r="A84" s="9" t="s">
        <v>92</v>
      </c>
      <c r="B84" s="4" t="s">
        <v>63</v>
      </c>
      <c r="C84" s="9">
        <v>100</v>
      </c>
      <c r="D84" s="10">
        <v>1306.3399999999999</v>
      </c>
      <c r="E84" s="10">
        <v>1742.2</v>
      </c>
      <c r="F84" s="10">
        <f t="shared" si="2"/>
        <v>1463.1007999999999</v>
      </c>
      <c r="G84" s="10">
        <f t="shared" si="3"/>
        <v>2020.952</v>
      </c>
      <c r="H84" s="11">
        <v>754.83703620414201</v>
      </c>
    </row>
    <row r="85" spans="1:8" ht="14.5" x14ac:dyDescent="0.35">
      <c r="A85" s="9" t="s">
        <v>91</v>
      </c>
      <c r="B85" s="4" t="s">
        <v>65</v>
      </c>
      <c r="C85" s="9">
        <v>179</v>
      </c>
      <c r="D85" s="10">
        <v>783.68000000000006</v>
      </c>
      <c r="E85" s="10">
        <v>1270.69</v>
      </c>
      <c r="F85" s="10">
        <f t="shared" si="2"/>
        <v>877.72160000000019</v>
      </c>
      <c r="G85" s="10">
        <f t="shared" si="3"/>
        <v>1474.0003999999999</v>
      </c>
      <c r="H85" s="11">
        <v>768.85453559413509</v>
      </c>
    </row>
    <row r="86" spans="1:8" ht="14.5" x14ac:dyDescent="0.35">
      <c r="A86" s="9" t="s">
        <v>92</v>
      </c>
      <c r="B86" s="4" t="s">
        <v>56</v>
      </c>
      <c r="C86" s="9">
        <v>45</v>
      </c>
      <c r="D86" s="10">
        <v>930</v>
      </c>
      <c r="E86" s="10">
        <v>1330.83</v>
      </c>
      <c r="F86" s="10">
        <f t="shared" si="2"/>
        <v>1041.6000000000001</v>
      </c>
      <c r="G86" s="10">
        <f t="shared" si="3"/>
        <v>1543.7627999999997</v>
      </c>
      <c r="H86" s="11">
        <v>737.75309614591424</v>
      </c>
    </row>
    <row r="87" spans="1:8" ht="14.5" x14ac:dyDescent="0.35">
      <c r="A87" s="9" t="s">
        <v>92</v>
      </c>
      <c r="B87" s="4" t="s">
        <v>26</v>
      </c>
      <c r="C87" s="9">
        <v>150</v>
      </c>
      <c r="D87" s="10">
        <v>1019.2800000000001</v>
      </c>
      <c r="E87" s="10">
        <v>1437.16</v>
      </c>
      <c r="F87" s="10">
        <f t="shared" si="2"/>
        <v>1141.5936000000002</v>
      </c>
      <c r="G87" s="10">
        <f t="shared" si="3"/>
        <v>1667.1055999999999</v>
      </c>
      <c r="H87" s="11">
        <v>781.94</v>
      </c>
    </row>
    <row r="88" spans="1:8" ht="14.5" x14ac:dyDescent="0.35">
      <c r="A88" s="9" t="s">
        <v>92</v>
      </c>
      <c r="B88" s="4" t="s">
        <v>27</v>
      </c>
      <c r="C88" s="9">
        <v>166</v>
      </c>
      <c r="D88" s="10">
        <v>903.65</v>
      </c>
      <c r="E88" s="10">
        <v>1412.67</v>
      </c>
      <c r="F88" s="10">
        <f t="shared" si="2"/>
        <v>1012.0880000000001</v>
      </c>
      <c r="G88" s="10">
        <f t="shared" si="3"/>
        <v>1638.6972000000001</v>
      </c>
      <c r="H88" s="11">
        <v>781.94</v>
      </c>
    </row>
    <row r="89" spans="1:8" ht="14.5" x14ac:dyDescent="0.35">
      <c r="A89" s="9" t="s">
        <v>92</v>
      </c>
      <c r="B89" s="4" t="s">
        <v>28</v>
      </c>
      <c r="C89" s="9">
        <v>178</v>
      </c>
      <c r="D89" s="10">
        <v>893.11</v>
      </c>
      <c r="E89" s="10">
        <v>1420.73</v>
      </c>
      <c r="F89" s="10">
        <f t="shared" si="2"/>
        <v>1000.2832000000001</v>
      </c>
      <c r="G89" s="10">
        <f t="shared" si="3"/>
        <v>1648.0467999999998</v>
      </c>
      <c r="H89" s="11">
        <v>781.94</v>
      </c>
    </row>
    <row r="90" spans="1:8" ht="14.5" x14ac:dyDescent="0.35">
      <c r="A90" s="9" t="s">
        <v>92</v>
      </c>
      <c r="B90" s="4" t="s">
        <v>29</v>
      </c>
      <c r="C90" s="9">
        <v>169</v>
      </c>
      <c r="D90" s="10">
        <v>899.31000000000006</v>
      </c>
      <c r="E90" s="10">
        <v>1272.55</v>
      </c>
      <c r="F90" s="10">
        <f t="shared" si="2"/>
        <v>1007.2272000000002</v>
      </c>
      <c r="G90" s="10">
        <f t="shared" si="3"/>
        <v>1476.1579999999999</v>
      </c>
      <c r="H90" s="11">
        <v>781.94</v>
      </c>
    </row>
    <row r="91" spans="1:8" ht="14.5" x14ac:dyDescent="0.35">
      <c r="A91" s="9" t="s">
        <v>92</v>
      </c>
      <c r="B91" s="4" t="s">
        <v>30</v>
      </c>
      <c r="C91" s="9">
        <v>188</v>
      </c>
      <c r="D91" s="10">
        <v>1131.5</v>
      </c>
      <c r="E91" s="10">
        <v>1751.5</v>
      </c>
      <c r="F91" s="10">
        <f t="shared" si="2"/>
        <v>1267.2800000000002</v>
      </c>
      <c r="G91" s="10">
        <f t="shared" si="3"/>
        <v>2031.7399999999998</v>
      </c>
      <c r="H91" s="11">
        <v>781.94</v>
      </c>
    </row>
    <row r="92" spans="1:8" ht="14.5" x14ac:dyDescent="0.35">
      <c r="A92" s="9" t="s">
        <v>92</v>
      </c>
      <c r="B92" s="4" t="s">
        <v>109</v>
      </c>
      <c r="C92" s="9">
        <v>42</v>
      </c>
      <c r="D92" s="10">
        <v>891.25</v>
      </c>
      <c r="E92" s="10">
        <v>0</v>
      </c>
      <c r="F92" s="10">
        <f t="shared" si="2"/>
        <v>998.2</v>
      </c>
      <c r="G92" s="10">
        <f t="shared" si="3"/>
        <v>0</v>
      </c>
      <c r="H92" s="11">
        <v>781.94350913897438</v>
      </c>
    </row>
    <row r="93" spans="1:8" ht="14.5" x14ac:dyDescent="0.35">
      <c r="A93" s="9" t="s">
        <v>92</v>
      </c>
      <c r="B93" s="4" t="s">
        <v>75</v>
      </c>
      <c r="C93" s="9">
        <v>165</v>
      </c>
      <c r="D93" s="10">
        <v>823.36</v>
      </c>
      <c r="E93" s="10">
        <v>1353.4599999999998</v>
      </c>
      <c r="F93" s="10">
        <f t="shared" si="2"/>
        <v>922.16320000000007</v>
      </c>
      <c r="G93" s="10">
        <f t="shared" si="3"/>
        <v>1570.0135999999998</v>
      </c>
      <c r="H93" s="11">
        <v>764.16935844633633</v>
      </c>
    </row>
    <row r="94" spans="1:8" ht="14.5" x14ac:dyDescent="0.35">
      <c r="A94" s="9" t="s">
        <v>91</v>
      </c>
      <c r="B94" s="4" t="s">
        <v>48</v>
      </c>
      <c r="C94" s="9">
        <v>190</v>
      </c>
      <c r="D94" s="10">
        <v>786.78</v>
      </c>
      <c r="E94" s="10">
        <v>1250.5400000000002</v>
      </c>
      <c r="F94" s="10">
        <f t="shared" si="2"/>
        <v>881.19360000000006</v>
      </c>
      <c r="G94" s="10">
        <f t="shared" si="3"/>
        <v>1450.6264000000001</v>
      </c>
      <c r="H94" s="11">
        <v>705.90134031630316</v>
      </c>
    </row>
    <row r="95" spans="1:8" ht="14.5" x14ac:dyDescent="0.35">
      <c r="A95" s="9" t="s">
        <v>92</v>
      </c>
      <c r="B95" s="4" t="s">
        <v>110</v>
      </c>
      <c r="C95" s="9">
        <v>54</v>
      </c>
      <c r="D95" s="10">
        <v>1127.78</v>
      </c>
      <c r="E95" s="10">
        <v>1591.5400000000002</v>
      </c>
      <c r="F95" s="10">
        <f t="shared" si="2"/>
        <v>1263.1136000000001</v>
      </c>
      <c r="G95" s="10">
        <f t="shared" si="3"/>
        <v>1846.1864</v>
      </c>
      <c r="H95" s="11">
        <v>781.91356741226946</v>
      </c>
    </row>
    <row r="96" spans="1:8" ht="14.5" x14ac:dyDescent="0.35">
      <c r="A96" s="9" t="s">
        <v>92</v>
      </c>
      <c r="B96" s="4" t="s">
        <v>111</v>
      </c>
      <c r="C96" s="9">
        <v>77</v>
      </c>
      <c r="D96" s="10">
        <v>828.01</v>
      </c>
      <c r="E96" s="10">
        <v>1288.67</v>
      </c>
      <c r="F96" s="10">
        <f t="shared" si="2"/>
        <v>927.37120000000004</v>
      </c>
      <c r="G96" s="10">
        <f t="shared" si="3"/>
        <v>1494.8571999999999</v>
      </c>
      <c r="H96" s="11">
        <v>781.94134119865146</v>
      </c>
    </row>
    <row r="97" spans="1:8" ht="14.5" x14ac:dyDescent="0.35">
      <c r="A97" s="9" t="s">
        <v>92</v>
      </c>
      <c r="B97" s="4" t="s">
        <v>112</v>
      </c>
      <c r="C97" s="9">
        <v>103</v>
      </c>
      <c r="D97" s="10">
        <v>965.34</v>
      </c>
      <c r="E97" s="10">
        <v>1433.75</v>
      </c>
      <c r="F97" s="10">
        <f t="shared" si="2"/>
        <v>1081.1808000000001</v>
      </c>
      <c r="G97" s="10">
        <f t="shared" si="3"/>
        <v>1663.1499999999999</v>
      </c>
      <c r="H97" s="11">
        <v>781.93675592646525</v>
      </c>
    </row>
    <row r="98" spans="1:8" ht="14.5" x14ac:dyDescent="0.35">
      <c r="A98" s="9" t="s">
        <v>92</v>
      </c>
      <c r="B98" s="4" t="s">
        <v>61</v>
      </c>
      <c r="C98" s="9">
        <v>104</v>
      </c>
      <c r="D98" s="10">
        <v>1026.4100000000001</v>
      </c>
      <c r="E98" s="10">
        <v>1488.93</v>
      </c>
      <c r="F98" s="10">
        <f t="shared" si="2"/>
        <v>1149.5792000000001</v>
      </c>
      <c r="G98" s="10">
        <f t="shared" si="3"/>
        <v>1727.1587999999999</v>
      </c>
      <c r="H98" s="11">
        <v>781.94000007790487</v>
      </c>
    </row>
    <row r="99" spans="1:8" ht="14.5" x14ac:dyDescent="0.35">
      <c r="A99" s="9" t="s">
        <v>92</v>
      </c>
      <c r="B99" s="4" t="s">
        <v>113</v>
      </c>
      <c r="C99" s="9">
        <v>66</v>
      </c>
      <c r="D99" s="10">
        <v>978.67</v>
      </c>
      <c r="E99" s="10">
        <v>1440.57</v>
      </c>
      <c r="F99" s="10">
        <f t="shared" si="2"/>
        <v>1096.1104</v>
      </c>
      <c r="G99" s="10">
        <f t="shared" si="3"/>
        <v>1671.0611999999999</v>
      </c>
      <c r="H99" s="11">
        <v>781.94303084121395</v>
      </c>
    </row>
    <row r="100" spans="1:8" ht="14.5" x14ac:dyDescent="0.35">
      <c r="A100" s="9" t="s">
        <v>92</v>
      </c>
      <c r="B100" s="4" t="s">
        <v>114</v>
      </c>
      <c r="C100" s="9">
        <v>63</v>
      </c>
      <c r="D100" s="10">
        <v>875.43999999999994</v>
      </c>
      <c r="E100" s="10">
        <v>0</v>
      </c>
      <c r="F100" s="10">
        <f t="shared" si="2"/>
        <v>980.49279999999999</v>
      </c>
      <c r="G100" s="10">
        <f t="shared" si="3"/>
        <v>0</v>
      </c>
      <c r="H100" s="11">
        <v>781.81501524690896</v>
      </c>
    </row>
    <row r="101" spans="1:8" ht="14.5" x14ac:dyDescent="0.35">
      <c r="A101" s="9" t="s">
        <v>92</v>
      </c>
      <c r="B101" s="4" t="s">
        <v>45</v>
      </c>
      <c r="C101" s="9">
        <v>77</v>
      </c>
      <c r="D101" s="10">
        <v>1016.8</v>
      </c>
      <c r="E101" s="10">
        <v>1523.6499999999999</v>
      </c>
      <c r="F101" s="10">
        <f t="shared" si="2"/>
        <v>1138.816</v>
      </c>
      <c r="G101" s="10">
        <f t="shared" si="3"/>
        <v>1767.4339999999997</v>
      </c>
      <c r="H101" s="11">
        <v>781.93999988949258</v>
      </c>
    </row>
    <row r="102" spans="1:8" ht="14.5" x14ac:dyDescent="0.35">
      <c r="A102" s="9" t="s">
        <v>92</v>
      </c>
      <c r="B102" s="4" t="s">
        <v>115</v>
      </c>
      <c r="C102" s="9">
        <v>84</v>
      </c>
      <c r="D102" s="10">
        <v>874.19999999999993</v>
      </c>
      <c r="E102" s="10">
        <v>1347.57</v>
      </c>
      <c r="F102" s="10">
        <f t="shared" si="2"/>
        <v>979.10400000000004</v>
      </c>
      <c r="G102" s="10">
        <f t="shared" si="3"/>
        <v>1563.1811999999998</v>
      </c>
      <c r="H102" s="11">
        <v>781.94000001201584</v>
      </c>
    </row>
    <row r="103" spans="1:8" ht="14.5" x14ac:dyDescent="0.35">
      <c r="A103" s="9" t="s">
        <v>92</v>
      </c>
      <c r="B103" s="4" t="s">
        <v>116</v>
      </c>
      <c r="C103" s="9">
        <v>60</v>
      </c>
      <c r="D103" s="10">
        <v>1007.5</v>
      </c>
      <c r="E103" s="10">
        <v>0</v>
      </c>
      <c r="F103" s="10">
        <f t="shared" si="2"/>
        <v>1128.4000000000001</v>
      </c>
      <c r="G103" s="10">
        <f t="shared" si="3"/>
        <v>0</v>
      </c>
      <c r="H103" s="11">
        <v>781.93963253019297</v>
      </c>
    </row>
    <row r="104" spans="1:8" ht="14.5" x14ac:dyDescent="0.35">
      <c r="A104" s="9" t="s">
        <v>92</v>
      </c>
      <c r="B104" s="4" t="s">
        <v>117</v>
      </c>
      <c r="C104" s="9">
        <v>66</v>
      </c>
      <c r="D104" s="10">
        <v>933.72</v>
      </c>
      <c r="E104" s="10">
        <v>1322.77</v>
      </c>
      <c r="F104" s="10">
        <f t="shared" si="2"/>
        <v>1045.7664000000002</v>
      </c>
      <c r="G104" s="10">
        <f t="shared" si="3"/>
        <v>1534.4132</v>
      </c>
      <c r="H104" s="11">
        <v>781.94437082587535</v>
      </c>
    </row>
  </sheetData>
  <sortState xmlns:xlrd2="http://schemas.microsoft.com/office/spreadsheetml/2017/richdata2" ref="K2:K5">
    <sortCondition ref="K2:K5"/>
  </sortState>
  <mergeCells count="2">
    <mergeCell ref="D1:E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C540C-C9B8-4D0B-8D06-F712534BA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E279B-303C-4A52-8818-2636CC8591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73C8A10-4641-47B6-85C4-8BA8A1985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INFORMATIVNI_IZRAČUN</vt:lpstr>
      <vt:lpstr>PODATKI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2022-11-06T05:44:32Z</dcterms:created>
  <dcterms:modified xsi:type="dcterms:W3CDTF">2025-10-15T17:24:10Z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