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BarsiI41\Downloads\"/>
    </mc:Choice>
  </mc:AlternateContent>
  <xr:revisionPtr revIDLastSave="0" documentId="13_ncr:1_{66B57A8F-C861-4FAE-9002-4BD5DDE89CFD}" xr6:coauthVersionLast="47" xr6:coauthVersionMax="47" xr10:uidLastSave="{00000000-0000-0000-0000-000000000000}"/>
  <workbookProtection workbookAlgorithmName="SHA-512" workbookHashValue="AdZYmS8fMkymy7gA0ZGSl743H8h6Z9jHYAlIkLSCu7utA/C2F+cJjy81Tbd3Z2guQxXlmag9uTZjkUIZ+JKkSA==" workbookSaltValue="Yjfk5W/+BTQHJTLrCB5W4w==" workbookSpinCount="100000" lockStructure="1"/>
  <bookViews>
    <workbookView xWindow="-120" yWindow="-120" windowWidth="38640" windowHeight="21120" activeTab="3" xr2:uid="{00000000-000D-0000-FFFF-FFFF00000000}"/>
  </bookViews>
  <sheets>
    <sheet name="1_Opis operacije" sheetId="1" r:id="rId1"/>
    <sheet name="2_Partnerji" sheetId="5" r:id="rId2"/>
    <sheet name="3_Ukrepi" sheetId="4" r:id="rId3"/>
    <sheet name="4_Finančna_vrzel" sheetId="9" r:id="rId4"/>
    <sheet name="Navodila" sheetId="3" r:id="rId5"/>
    <sheet name="Vrste stroškov OU" sheetId="2" r:id="rId6"/>
    <sheet name="SK_učinka" sheetId="6" r:id="rId7"/>
    <sheet name="podatki" sheetId="7" state="hidden" r:id="rId8"/>
  </sheets>
  <externalReferences>
    <externalReference r:id="rId9"/>
    <externalReference r:id="rId10"/>
  </externalReferences>
  <definedNames>
    <definedName name="_ftn1" localSheetId="7">podatki!$H$11</definedName>
    <definedName name="_ftn2" localSheetId="7">podatki!$H$12</definedName>
    <definedName name="_ftnref1" localSheetId="7">podatki!$H$6</definedName>
    <definedName name="_ftnref2" localSheetId="7">podatki!$H$7</definedName>
    <definedName name="_Hlk142562060" localSheetId="7">podatki!$H$6</definedName>
    <definedName name="CIQWBGuid" hidden="1">"1c407bf9-49bb-43af-88e1-b1548b71371e"</definedName>
    <definedName name="CIQWBInfo" hidden="1">"{ ""CIQVersion"":""9.50.2716.4594""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"07/23/2024 12:54:05"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zbiradane" localSheetId="0">'1_Opis operacije'!#REF!</definedName>
    <definedName name="Izbiradane" localSheetId="1">#REF!</definedName>
    <definedName name="Izbiradane" localSheetId="3">#REF!</definedName>
    <definedName name="Izbiradane">'[1]Parkirišča za kolesa'!$A$63:$A$64</definedName>
    <definedName name="podatkisamoCPSobčine">'[2]PODATKI2-cps občine-aopara'!$A$2:$M$63</definedName>
    <definedName name="_xlnm.Print_Area" localSheetId="0">'1_Opis operacije'!$A$1:$K$204</definedName>
    <definedName name="_xlnm.Print_Area" localSheetId="1">'2_Partnerji'!$A$1:$H$55</definedName>
    <definedName name="_xlnm.Print_Area" localSheetId="2">'3_Ukrepi'!$C$1:$I$189</definedName>
    <definedName name="_xlnm.Print_Area" localSheetId="3">'4_Finančna_vrzel'!$A$1:$N$49</definedName>
    <definedName name="_xlnm.Print_Area" localSheetId="4">Navodila!$A$1:$F$25</definedName>
    <definedName name="_xlnm.Print_Area" localSheetId="6">SK_učinka!$A$1:$C$33</definedName>
    <definedName name="_xlnm.Print_Area" localSheetId="5">'Vrste stroškov OU'!$A$1:$B$123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2" i="1" l="1"/>
  <c r="F192" i="1"/>
  <c r="F191" i="1"/>
  <c r="F190" i="1"/>
  <c r="F189" i="1"/>
  <c r="E192" i="1"/>
  <c r="E191" i="1"/>
  <c r="E190" i="1"/>
  <c r="E189" i="1"/>
  <c r="D192" i="1"/>
  <c r="D191" i="1"/>
  <c r="D190" i="1"/>
  <c r="D189" i="1"/>
  <c r="C192" i="1"/>
  <c r="C191" i="1"/>
  <c r="C190" i="1"/>
  <c r="C189" i="1"/>
  <c r="B192" i="1"/>
  <c r="B191" i="1"/>
  <c r="B190" i="1"/>
  <c r="B189" i="1"/>
  <c r="H186" i="1"/>
  <c r="G186" i="1"/>
  <c r="G184" i="1"/>
  <c r="G183" i="1"/>
  <c r="G182" i="1"/>
  <c r="G181" i="1"/>
  <c r="G180" i="1"/>
  <c r="K173" i="1"/>
  <c r="K172" i="1"/>
  <c r="K171" i="1"/>
  <c r="K170" i="1"/>
  <c r="K169" i="1"/>
  <c r="K168" i="1"/>
  <c r="C164" i="1"/>
  <c r="C163" i="1"/>
  <c r="C162" i="1"/>
  <c r="L44" i="9" l="1"/>
  <c r="L46" i="9" s="1"/>
  <c r="F39" i="9"/>
  <c r="E39" i="9"/>
  <c r="D39" i="9"/>
  <c r="C39" i="9"/>
  <c r="E43" i="9" s="1"/>
  <c r="M38" i="9"/>
  <c r="L38" i="9"/>
  <c r="K38" i="9"/>
  <c r="J38" i="9"/>
  <c r="N38" i="9" s="1"/>
  <c r="I38" i="9"/>
  <c r="H38" i="9"/>
  <c r="G38" i="9"/>
  <c r="M37" i="9"/>
  <c r="L37" i="9"/>
  <c r="K37" i="9"/>
  <c r="J37" i="9"/>
  <c r="N37" i="9" s="1"/>
  <c r="I37" i="9"/>
  <c r="H37" i="9"/>
  <c r="G37" i="9"/>
  <c r="M36" i="9"/>
  <c r="L36" i="9"/>
  <c r="K36" i="9"/>
  <c r="J36" i="9"/>
  <c r="N36" i="9" s="1"/>
  <c r="I36" i="9"/>
  <c r="H36" i="9"/>
  <c r="G36" i="9"/>
  <c r="M35" i="9"/>
  <c r="L35" i="9"/>
  <c r="K35" i="9"/>
  <c r="J35" i="9"/>
  <c r="N35" i="9" s="1"/>
  <c r="I35" i="9"/>
  <c r="H35" i="9"/>
  <c r="G35" i="9"/>
  <c r="M34" i="9"/>
  <c r="L34" i="9"/>
  <c r="K34" i="9"/>
  <c r="J34" i="9"/>
  <c r="N34" i="9" s="1"/>
  <c r="I34" i="9"/>
  <c r="H34" i="9"/>
  <c r="G34" i="9"/>
  <c r="M33" i="9"/>
  <c r="L33" i="9"/>
  <c r="K33" i="9"/>
  <c r="J33" i="9"/>
  <c r="N33" i="9" s="1"/>
  <c r="I33" i="9"/>
  <c r="H33" i="9"/>
  <c r="G33" i="9"/>
  <c r="M32" i="9"/>
  <c r="L32" i="9"/>
  <c r="K32" i="9"/>
  <c r="J32" i="9"/>
  <c r="N32" i="9" s="1"/>
  <c r="I32" i="9"/>
  <c r="H32" i="9"/>
  <c r="G32" i="9"/>
  <c r="M31" i="9"/>
  <c r="L31" i="9"/>
  <c r="K31" i="9"/>
  <c r="J31" i="9"/>
  <c r="N31" i="9" s="1"/>
  <c r="I31" i="9"/>
  <c r="H31" i="9"/>
  <c r="G31" i="9"/>
  <c r="M30" i="9"/>
  <c r="L30" i="9"/>
  <c r="K30" i="9"/>
  <c r="J30" i="9"/>
  <c r="N30" i="9" s="1"/>
  <c r="I30" i="9"/>
  <c r="H30" i="9"/>
  <c r="G30" i="9"/>
  <c r="M29" i="9"/>
  <c r="L29" i="9"/>
  <c r="K29" i="9"/>
  <c r="J29" i="9"/>
  <c r="N29" i="9" s="1"/>
  <c r="I29" i="9"/>
  <c r="H29" i="9"/>
  <c r="G29" i="9"/>
  <c r="M28" i="9"/>
  <c r="L28" i="9"/>
  <c r="K28" i="9"/>
  <c r="J28" i="9"/>
  <c r="N28" i="9" s="1"/>
  <c r="I28" i="9"/>
  <c r="H28" i="9"/>
  <c r="G28" i="9"/>
  <c r="M27" i="9"/>
  <c r="L27" i="9"/>
  <c r="K27" i="9"/>
  <c r="J27" i="9"/>
  <c r="N27" i="9" s="1"/>
  <c r="I27" i="9"/>
  <c r="H27" i="9"/>
  <c r="G27" i="9"/>
  <c r="M26" i="9"/>
  <c r="L26" i="9"/>
  <c r="K26" i="9"/>
  <c r="J26" i="9"/>
  <c r="N26" i="9" s="1"/>
  <c r="I26" i="9"/>
  <c r="H26" i="9"/>
  <c r="G26" i="9"/>
  <c r="M25" i="9"/>
  <c r="L25" i="9"/>
  <c r="K25" i="9"/>
  <c r="J25" i="9"/>
  <c r="N25" i="9" s="1"/>
  <c r="I25" i="9"/>
  <c r="H25" i="9"/>
  <c r="G25" i="9"/>
  <c r="M24" i="9"/>
  <c r="L24" i="9"/>
  <c r="K24" i="9"/>
  <c r="J24" i="9"/>
  <c r="N24" i="9" s="1"/>
  <c r="I24" i="9"/>
  <c r="H24" i="9"/>
  <c r="G24" i="9"/>
  <c r="M23" i="9"/>
  <c r="L23" i="9"/>
  <c r="K23" i="9"/>
  <c r="J23" i="9"/>
  <c r="N23" i="9" s="1"/>
  <c r="I23" i="9"/>
  <c r="H23" i="9"/>
  <c r="G23" i="9"/>
  <c r="M22" i="9"/>
  <c r="L22" i="9"/>
  <c r="K22" i="9"/>
  <c r="J22" i="9"/>
  <c r="I22" i="9"/>
  <c r="H22" i="9"/>
  <c r="G22" i="9"/>
  <c r="M21" i="9"/>
  <c r="L21" i="9"/>
  <c r="K21" i="9"/>
  <c r="J21" i="9"/>
  <c r="I21" i="9"/>
  <c r="H21" i="9"/>
  <c r="G21" i="9"/>
  <c r="M20" i="9"/>
  <c r="L20" i="9"/>
  <c r="K20" i="9"/>
  <c r="J20" i="9"/>
  <c r="N20" i="9" s="1"/>
  <c r="I20" i="9"/>
  <c r="H20" i="9"/>
  <c r="G20" i="9"/>
  <c r="M19" i="9"/>
  <c r="L19" i="9"/>
  <c r="K19" i="9"/>
  <c r="J19" i="9"/>
  <c r="N19" i="9" s="1"/>
  <c r="I19" i="9"/>
  <c r="H19" i="9"/>
  <c r="G19" i="9"/>
  <c r="M18" i="9"/>
  <c r="L18" i="9"/>
  <c r="K18" i="9"/>
  <c r="J18" i="9"/>
  <c r="N18" i="9" s="1"/>
  <c r="I18" i="9"/>
  <c r="H18" i="9"/>
  <c r="G18" i="9"/>
  <c r="M17" i="9"/>
  <c r="L17" i="9"/>
  <c r="K17" i="9"/>
  <c r="J17" i="9"/>
  <c r="I17" i="9"/>
  <c r="H17" i="9"/>
  <c r="G17" i="9"/>
  <c r="M16" i="9"/>
  <c r="L16" i="9"/>
  <c r="K16" i="9"/>
  <c r="J16" i="9"/>
  <c r="I16" i="9"/>
  <c r="H16" i="9"/>
  <c r="G16" i="9"/>
  <c r="M15" i="9"/>
  <c r="L15" i="9"/>
  <c r="K15" i="9"/>
  <c r="J15" i="9"/>
  <c r="N15" i="9" s="1"/>
  <c r="I15" i="9"/>
  <c r="H15" i="9"/>
  <c r="G15" i="9"/>
  <c r="M14" i="9"/>
  <c r="L14" i="9"/>
  <c r="K14" i="9"/>
  <c r="J14" i="9"/>
  <c r="I14" i="9"/>
  <c r="H14" i="9"/>
  <c r="G14" i="9"/>
  <c r="M13" i="9"/>
  <c r="L13" i="9"/>
  <c r="K13" i="9"/>
  <c r="J13" i="9"/>
  <c r="I13" i="9"/>
  <c r="H13" i="9"/>
  <c r="G13" i="9"/>
  <c r="M12" i="9"/>
  <c r="L12" i="9"/>
  <c r="K12" i="9"/>
  <c r="J12" i="9"/>
  <c r="N12" i="9" s="1"/>
  <c r="I12" i="9"/>
  <c r="H12" i="9"/>
  <c r="G12" i="9"/>
  <c r="M11" i="9"/>
  <c r="L11" i="9"/>
  <c r="K11" i="9"/>
  <c r="J11" i="9"/>
  <c r="I11" i="9"/>
  <c r="H11" i="9"/>
  <c r="G11" i="9"/>
  <c r="M10" i="9"/>
  <c r="L10" i="9"/>
  <c r="K10" i="9"/>
  <c r="J10" i="9"/>
  <c r="I10" i="9"/>
  <c r="H10" i="9"/>
  <c r="G10" i="9"/>
  <c r="M9" i="9"/>
  <c r="L9" i="9"/>
  <c r="K9" i="9"/>
  <c r="J9" i="9"/>
  <c r="I9" i="9"/>
  <c r="H9" i="9"/>
  <c r="G9" i="9"/>
  <c r="M8" i="9"/>
  <c r="L8" i="9"/>
  <c r="K8" i="9"/>
  <c r="J8" i="9"/>
  <c r="I8" i="9"/>
  <c r="H8" i="9"/>
  <c r="G8" i="9"/>
  <c r="M7" i="9"/>
  <c r="L7" i="9"/>
  <c r="K7" i="9"/>
  <c r="J7" i="9"/>
  <c r="N7" i="9" s="1"/>
  <c r="I7" i="9"/>
  <c r="H7" i="9"/>
  <c r="G7" i="9"/>
  <c r="M6" i="9"/>
  <c r="M39" i="9" s="1"/>
  <c r="L6" i="9"/>
  <c r="L39" i="9" s="1"/>
  <c r="K6" i="9"/>
  <c r="J6" i="9"/>
  <c r="N6" i="9" s="1"/>
  <c r="I6" i="9"/>
  <c r="H6" i="9"/>
  <c r="G6" i="9"/>
  <c r="N22" i="9" l="1"/>
  <c r="N21" i="9"/>
  <c r="N11" i="9"/>
  <c r="N10" i="9"/>
  <c r="N39" i="9" s="1"/>
  <c r="G39" i="9"/>
  <c r="N9" i="9"/>
  <c r="N17" i="9"/>
  <c r="N8" i="9"/>
  <c r="N16" i="9"/>
  <c r="N14" i="9"/>
  <c r="K39" i="9"/>
  <c r="E46" i="9" s="1"/>
  <c r="N13" i="9"/>
  <c r="J39" i="9"/>
  <c r="E45" i="9" s="1"/>
  <c r="L42" i="9" l="1"/>
  <c r="K42" i="9"/>
  <c r="K43" i="9" s="1"/>
  <c r="K44" i="9" l="1"/>
  <c r="K46" i="9" s="1"/>
  <c r="F165" i="4" l="1"/>
  <c r="C61" i="1" l="1"/>
  <c r="H182" i="1"/>
  <c r="H181" i="1"/>
  <c r="F172" i="4"/>
  <c r="F173" i="4" s="1"/>
  <c r="F171" i="4"/>
  <c r="F170" i="4"/>
  <c r="F146" i="4"/>
  <c r="F147" i="4" s="1"/>
  <c r="F145" i="4"/>
  <c r="F144" i="4"/>
  <c r="F120" i="4"/>
  <c r="F121" i="4" s="1"/>
  <c r="F119" i="4"/>
  <c r="F118" i="4"/>
  <c r="F90" i="4"/>
  <c r="F91" i="4" s="1"/>
  <c r="F89" i="4"/>
  <c r="F88" i="4"/>
  <c r="F64" i="4"/>
  <c r="F65" i="4" s="1"/>
  <c r="F63" i="4"/>
  <c r="F62" i="4"/>
  <c r="J160" i="1"/>
  <c r="F37" i="4" l="1"/>
  <c r="F38" i="4" s="1"/>
  <c r="F36" i="4"/>
  <c r="F35" i="4"/>
  <c r="C149" i="1"/>
  <c r="J169" i="1" s="1"/>
  <c r="E160" i="1"/>
  <c r="F160" i="1"/>
  <c r="G160" i="1"/>
  <c r="H160" i="1"/>
  <c r="I160" i="1"/>
  <c r="D160" i="1"/>
  <c r="D159" i="1"/>
  <c r="D161" i="1" l="1"/>
  <c r="G200" i="1"/>
  <c r="B200" i="1"/>
  <c r="C158" i="1"/>
  <c r="K158" i="1" s="1"/>
  <c r="C153" i="1"/>
  <c r="C154" i="1"/>
  <c r="K154" i="1" s="1"/>
  <c r="C155" i="1"/>
  <c r="C156" i="1"/>
  <c r="K156" i="1" s="1"/>
  <c r="C157" i="1"/>
  <c r="C152" i="1"/>
  <c r="K152" i="1" s="1"/>
  <c r="C151" i="1"/>
  <c r="C150" i="1"/>
  <c r="K150" i="1" s="1"/>
  <c r="C148" i="1"/>
  <c r="C147" i="1"/>
  <c r="J168" i="1" s="1"/>
  <c r="F169" i="4"/>
  <c r="F167" i="4"/>
  <c r="F166" i="4"/>
  <c r="F143" i="4"/>
  <c r="F141" i="4"/>
  <c r="F140" i="4"/>
  <c r="F139" i="4"/>
  <c r="F117" i="4"/>
  <c r="F115" i="4"/>
  <c r="F114" i="4"/>
  <c r="F113" i="4"/>
  <c r="F61" i="4"/>
  <c r="F87" i="4"/>
  <c r="F85" i="4"/>
  <c r="F84" i="4"/>
  <c r="F83" i="4"/>
  <c r="F59" i="4"/>
  <c r="F58" i="4"/>
  <c r="F57" i="4"/>
  <c r="F31" i="4"/>
  <c r="F32" i="4"/>
  <c r="F30" i="4"/>
  <c r="F34" i="4"/>
  <c r="C167" i="1" l="1"/>
  <c r="K157" i="1"/>
  <c r="J173" i="1"/>
  <c r="K155" i="1"/>
  <c r="J172" i="1"/>
  <c r="F33" i="4"/>
  <c r="K153" i="1"/>
  <c r="J171" i="1"/>
  <c r="K151" i="1"/>
  <c r="J170" i="1"/>
  <c r="F168" i="4"/>
  <c r="C160" i="1"/>
  <c r="C159" i="1"/>
  <c r="F116" i="4"/>
  <c r="F142" i="4"/>
  <c r="F60" i="4"/>
  <c r="F86" i="4"/>
  <c r="J174" i="1" l="1"/>
  <c r="C161" i="1"/>
  <c r="G189" i="1"/>
  <c r="I181" i="1"/>
  <c r="C193" i="1" s="1"/>
  <c r="I182" i="1"/>
  <c r="D193" i="1" s="1"/>
  <c r="I183" i="1"/>
  <c r="I184" i="1"/>
  <c r="I180" i="1"/>
  <c r="H184" i="1"/>
  <c r="H183" i="1"/>
  <c r="H180" i="1"/>
  <c r="F184" i="1"/>
  <c r="F183" i="1"/>
  <c r="F182" i="1"/>
  <c r="F181" i="1"/>
  <c r="F180" i="1"/>
  <c r="E159" i="1"/>
  <c r="E161" i="1" s="1"/>
  <c r="F159" i="1"/>
  <c r="F161" i="1" s="1"/>
  <c r="G159" i="1"/>
  <c r="H159" i="1"/>
  <c r="I159" i="1"/>
  <c r="I161" i="1" s="1"/>
  <c r="J159" i="1"/>
  <c r="J161" i="1" s="1"/>
  <c r="C194" i="1" l="1"/>
  <c r="H161" i="1"/>
  <c r="E193" i="1"/>
  <c r="F193" i="1"/>
  <c r="G161" i="1"/>
  <c r="B193" i="1"/>
  <c r="I185" i="1"/>
  <c r="K160" i="1"/>
  <c r="C59" i="1"/>
  <c r="E66" i="1"/>
  <c r="B65" i="1"/>
  <c r="B194" i="1" l="1"/>
  <c r="D185" i="1"/>
  <c r="C185" i="1"/>
  <c r="I186" i="1" s="1"/>
  <c r="B185" i="1"/>
  <c r="B186" i="1" s="1"/>
  <c r="E172" i="1"/>
  <c r="E170" i="1"/>
  <c r="E169" i="1"/>
  <c r="E168" i="1"/>
  <c r="K149" i="1"/>
  <c r="K148" i="1"/>
  <c r="K147" i="1"/>
  <c r="D186" i="1" l="1"/>
  <c r="C186" i="1"/>
  <c r="C168" i="1"/>
  <c r="K174" i="1"/>
  <c r="J189" i="1" s="1"/>
  <c r="F194" i="1"/>
  <c r="F185" i="1"/>
  <c r="G185" i="1"/>
  <c r="H185" i="1"/>
  <c r="G193" i="1"/>
  <c r="J193" i="1" s="1"/>
  <c r="K159" i="1"/>
  <c r="D194" i="1"/>
  <c r="E194" i="1"/>
  <c r="C171" i="1" l="1"/>
  <c r="F186" i="1"/>
  <c r="G190" i="1"/>
  <c r="G191" i="1"/>
  <c r="K161" i="1"/>
  <c r="K162" i="1" s="1"/>
  <c r="G192" i="1"/>
  <c r="J191" i="1" l="1"/>
  <c r="J190" i="1"/>
  <c r="G194" i="1"/>
  <c r="J19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Gabrenja</author>
    <author>Marija Lesjak</author>
    <author>Marija</author>
  </authors>
  <commentList>
    <comment ref="F5" authorId="0" shapeId="0" xr:uid="{10DD94C3-04C3-49F3-87EF-01E9BB2416D5}">
      <text>
        <r>
          <rPr>
            <b/>
            <sz val="8"/>
            <color indexed="81"/>
            <rFont val="Tahoma"/>
            <family val="2"/>
            <charset val="238"/>
          </rPr>
          <t>Vpiše se ostanek vrednosti - LE V ZADNJEM LETU!</t>
        </r>
        <r>
          <rPr>
            <sz val="8"/>
            <color indexed="81"/>
            <rFont val="Tahoma"/>
            <family val="2"/>
            <charset val="238"/>
          </rPr>
          <t xml:space="preserve">
</t>
        </r>
      </text>
    </comment>
    <comment ref="I43" authorId="1" shapeId="0" xr:uid="{0560474A-ACA2-424B-82A9-5BC62C26115E}">
      <text>
        <r>
          <rPr>
            <sz val="9"/>
            <color indexed="81"/>
            <rFont val="Tahoma"/>
            <family val="2"/>
            <charset val="238"/>
          </rPr>
          <t xml:space="preserve">
Če so diskontirani neto prihodki manjši ali enaki 0,0 se upošteva finančna vrzel 100%, v nasprotnem primeru se izračunava po formuli R=EE/DIC.</t>
        </r>
      </text>
    </comment>
    <comment ref="E46" authorId="2" shapeId="0" xr:uid="{50FEE5AE-BD46-470E-883B-F1D6B9048F26}">
      <text>
        <r>
          <rPr>
            <sz val="9"/>
            <color indexed="81"/>
            <rFont val="Tahoma"/>
            <family val="2"/>
            <charset val="238"/>
          </rPr>
          <t xml:space="preserve">
diskontirani prihodki + diskontirani ostanek vrednosti - operativni stroški</t>
        </r>
      </text>
    </comment>
  </commentList>
</comments>
</file>

<file path=xl/sharedStrings.xml><?xml version="1.0" encoding="utf-8"?>
<sst xmlns="http://schemas.openxmlformats.org/spreadsheetml/2006/main" count="824" uniqueCount="550">
  <si>
    <t>Predviden začetek in zaključek izvajanja operacije:</t>
  </si>
  <si>
    <t>Datum potrditve investicijske dokumentacije:</t>
  </si>
  <si>
    <t xml:space="preserve">Št. sklepa potrditve investicijske dokumentacije: </t>
  </si>
  <si>
    <t xml:space="preserve">Datum potrditve investicijske dokumentacije: </t>
  </si>
  <si>
    <t xml:space="preserve">Namen in cilji operacije: </t>
  </si>
  <si>
    <t>Merska enota</t>
  </si>
  <si>
    <t>Izhodiščna vrednost</t>
  </si>
  <si>
    <t>Načrtovana vrednost</t>
  </si>
  <si>
    <t>Vrednost</t>
  </si>
  <si>
    <t>Leto</t>
  </si>
  <si>
    <t>Vrsta stroška</t>
  </si>
  <si>
    <t>Upravičeni</t>
  </si>
  <si>
    <t>Neupravičeni</t>
  </si>
  <si>
    <t>6.1. DDV</t>
  </si>
  <si>
    <t>5. Stroški informiranja in komuniciranja</t>
  </si>
  <si>
    <t>7. Stroški storitev zunanjih izvajalcev</t>
  </si>
  <si>
    <t>SKUPAJ UPRAVIČENI STROŠKI</t>
  </si>
  <si>
    <t>Vrsta stroška po šifrantu OU</t>
  </si>
  <si>
    <t>SKUPAJ</t>
  </si>
  <si>
    <t>ZzI po letih</t>
  </si>
  <si>
    <t>Skupaj</t>
  </si>
  <si>
    <t>Lastna udeležba - občina</t>
  </si>
  <si>
    <t>Drugi viri</t>
  </si>
  <si>
    <t>Razdelitev po virih in letih</t>
  </si>
  <si>
    <t>2025</t>
  </si>
  <si>
    <t>2026</t>
  </si>
  <si>
    <t>2027</t>
  </si>
  <si>
    <t>2028</t>
  </si>
  <si>
    <t>2029</t>
  </si>
  <si>
    <t>KS</t>
  </si>
  <si>
    <t>SLO</t>
  </si>
  <si>
    <t xml:space="preserve">Kraj: </t>
  </si>
  <si>
    <t xml:space="preserve">Datum: </t>
  </si>
  <si>
    <t>žig</t>
  </si>
  <si>
    <t>DIIP</t>
  </si>
  <si>
    <t>IP</t>
  </si>
  <si>
    <t>Šifra</t>
  </si>
  <si>
    <t>Naziv</t>
  </si>
  <si>
    <t>Investicije</t>
  </si>
  <si>
    <t>1.1</t>
  </si>
  <si>
    <t>Nakup in gradnja nepremičnin</t>
  </si>
  <si>
    <t>1.1.1</t>
  </si>
  <si>
    <t>Nakup zgradb</t>
  </si>
  <si>
    <t>1.1.1.1</t>
  </si>
  <si>
    <t>Nakup poslovnih stavb</t>
  </si>
  <si>
    <t>1.1.2</t>
  </si>
  <si>
    <t>Gradnja nepremičnin</t>
  </si>
  <si>
    <t>1.1.2.1</t>
  </si>
  <si>
    <t>Investicijsko vzdrževanje in adaptacije</t>
  </si>
  <si>
    <t>1.1.2.2</t>
  </si>
  <si>
    <t>Obnove</t>
  </si>
  <si>
    <t>1.1.2.3</t>
  </si>
  <si>
    <t>Študija o izvedljivosti projekta</t>
  </si>
  <si>
    <t>1.1.2.4</t>
  </si>
  <si>
    <t>Investicijski nadzor</t>
  </si>
  <si>
    <t>1.1.2.5</t>
  </si>
  <si>
    <t>Investicijski inženiring</t>
  </si>
  <si>
    <t>1.1.2.6</t>
  </si>
  <si>
    <t>Načrt in druga projektna dokumentacija</t>
  </si>
  <si>
    <t>1.1.2.7</t>
  </si>
  <si>
    <t>Plačilo nadomestila za spremembo namembnosti zemljišč</t>
  </si>
  <si>
    <t>1.1.2.8</t>
  </si>
  <si>
    <t>Analize, študije in načrti z informacijskega področja</t>
  </si>
  <si>
    <t>1.1.2.9</t>
  </si>
  <si>
    <t>Plačila drugih storitev in dokumentacije</t>
  </si>
  <si>
    <t>1.1.2.10</t>
  </si>
  <si>
    <t>Priprava zemljišča</t>
  </si>
  <si>
    <t>1.1.2.11</t>
  </si>
  <si>
    <t>Novogradnje</t>
  </si>
  <si>
    <t>1.1.2.12</t>
  </si>
  <si>
    <t>Rekonstrukcije in adaptacije</t>
  </si>
  <si>
    <t>1.2</t>
  </si>
  <si>
    <t>Nakup nezazidanih zemljišč</t>
  </si>
  <si>
    <t>1.2.1</t>
  </si>
  <si>
    <t>Nakup zemljišč</t>
  </si>
  <si>
    <t>1.3</t>
  </si>
  <si>
    <t>Oprema in druga opredmetena osnovna sredstva (oprema)</t>
  </si>
  <si>
    <t>1.3.1</t>
  </si>
  <si>
    <t>Nakup strojne računalniške opreme</t>
  </si>
  <si>
    <t>1.3.2</t>
  </si>
  <si>
    <t>Nakup drugega pohištva</t>
  </si>
  <si>
    <t>1.3.3</t>
  </si>
  <si>
    <t>Nakup laboratorijske opreme</t>
  </si>
  <si>
    <t>1.3.4</t>
  </si>
  <si>
    <t>Nakup strežnikov in diskovnih sistemov</t>
  </si>
  <si>
    <t>1.3.5</t>
  </si>
  <si>
    <t>Nakup opreme za tiskanje in razmnoževanje</t>
  </si>
  <si>
    <t>1.3.6</t>
  </si>
  <si>
    <t>Nakup telekomunikacijske opreme</t>
  </si>
  <si>
    <t>1.3.7</t>
  </si>
  <si>
    <t>Nakup medicinske opreme in napeljav</t>
  </si>
  <si>
    <t>1.3.8</t>
  </si>
  <si>
    <t>Nakup hidrometeorološke opreme</t>
  </si>
  <si>
    <t>1.3.9</t>
  </si>
  <si>
    <t>Nakup aktivne mrežne in komunikacijske opreme</t>
  </si>
  <si>
    <t>1.3.10</t>
  </si>
  <si>
    <t>Nakup druge opreme in napeljav</t>
  </si>
  <si>
    <t>1.3.11</t>
  </si>
  <si>
    <t>Nakup prevoznih sredstev</t>
  </si>
  <si>
    <t>1.3.12</t>
  </si>
  <si>
    <t>Nakup strokovnih gradiv in podpornih materialov</t>
  </si>
  <si>
    <t>1.3.13</t>
  </si>
  <si>
    <t>Najem opreme</t>
  </si>
  <si>
    <t>1.3.14</t>
  </si>
  <si>
    <t xml:space="preserve">Neposredni stroški materiala na področju raziskav in inovacij </t>
  </si>
  <si>
    <t>1.4</t>
  </si>
  <si>
    <t>Investicije v neopredmetena sredstva</t>
  </si>
  <si>
    <t>1.4.1</t>
  </si>
  <si>
    <t>Nakup licenčne programske opreme</t>
  </si>
  <si>
    <t>1.4.2</t>
  </si>
  <si>
    <t>Nakup druge (nelicenčne programske opreme)</t>
  </si>
  <si>
    <t>1.4.3</t>
  </si>
  <si>
    <t>Nakup neopredmetenih dolgoročnih sredstev-finančni najem</t>
  </si>
  <si>
    <t>1.4.4</t>
  </si>
  <si>
    <t>Računalniške storitve</t>
  </si>
  <si>
    <t>1.4.5</t>
  </si>
  <si>
    <t>Finančni lizing</t>
  </si>
  <si>
    <t>1.5</t>
  </si>
  <si>
    <t>Nakup zazidanih zemljišč</t>
  </si>
  <si>
    <t>1.PS</t>
  </si>
  <si>
    <t>Pavšalna stopnja</t>
  </si>
  <si>
    <t>Stroški uporabe osnovnih sredstev</t>
  </si>
  <si>
    <t>2.1</t>
  </si>
  <si>
    <t>Amortizacija nepremičnin in opreme</t>
  </si>
  <si>
    <t>2.PS</t>
  </si>
  <si>
    <t>Stroški plač in povračil v zvezi z delom</t>
  </si>
  <si>
    <t>3.1</t>
  </si>
  <si>
    <t>Stroški plač</t>
  </si>
  <si>
    <t>3.1.1</t>
  </si>
  <si>
    <t>Stroški plač-prispevki</t>
  </si>
  <si>
    <t>3.2</t>
  </si>
  <si>
    <t>Stroški za službena potovanja</t>
  </si>
  <si>
    <t>3.2.1</t>
  </si>
  <si>
    <t>Hotelske in restavracijske storitve v državi</t>
  </si>
  <si>
    <t>3.2.2</t>
  </si>
  <si>
    <t>Stroški prevoza v državi</t>
  </si>
  <si>
    <t>3.2.3</t>
  </si>
  <si>
    <t>Hotelske in restavracijske storitve v tujini</t>
  </si>
  <si>
    <t>3.2.4</t>
  </si>
  <si>
    <t>Stroški prevoza v tujini</t>
  </si>
  <si>
    <t>3.2.5</t>
  </si>
  <si>
    <t>Drugi izdatki za službena potovanja</t>
  </si>
  <si>
    <t>3.3</t>
  </si>
  <si>
    <t>Prispevki delodajalcev za socialno varnost</t>
  </si>
  <si>
    <t>3.PS</t>
  </si>
  <si>
    <t>Posredni stroški</t>
  </si>
  <si>
    <t>4.1</t>
  </si>
  <si>
    <t>Stroški električne energije</t>
  </si>
  <si>
    <t>4.2</t>
  </si>
  <si>
    <t>Stroški porabe kuriv in stroški ogrevanja</t>
  </si>
  <si>
    <t>4.3</t>
  </si>
  <si>
    <t>Stroški vode in komunalnih storitev</t>
  </si>
  <si>
    <t>4.4</t>
  </si>
  <si>
    <t>Stroški odvoza smeti</t>
  </si>
  <si>
    <t>4.5</t>
  </si>
  <si>
    <t>Stroški telefona, faksa in elektronske pošte</t>
  </si>
  <si>
    <t>4.6</t>
  </si>
  <si>
    <t>Stroški poštnin in kurirskih storitev</t>
  </si>
  <si>
    <t>4.7</t>
  </si>
  <si>
    <t>Amortizacija osnovnih sredstev</t>
  </si>
  <si>
    <t>4.8</t>
  </si>
  <si>
    <t>Stroški potrošnega materiala</t>
  </si>
  <si>
    <t>4.9</t>
  </si>
  <si>
    <t>Stroški režije in administracije</t>
  </si>
  <si>
    <t>4.10</t>
  </si>
  <si>
    <t>Stroški tekočega vzdrževanja</t>
  </si>
  <si>
    <t>4.11</t>
  </si>
  <si>
    <t>Stroški najema nepremičnine in opreme</t>
  </si>
  <si>
    <t>4.12</t>
  </si>
  <si>
    <t>Zavarovalne premije za objekte in opremo</t>
  </si>
  <si>
    <t>4.PS</t>
  </si>
  <si>
    <t>Stroški informiranja in komuniciranja</t>
  </si>
  <si>
    <t>5.1</t>
  </si>
  <si>
    <t>Stroški organizacije in izvedbe konferenc, seminarjev in simpozijev</t>
  </si>
  <si>
    <t>5.2</t>
  </si>
  <si>
    <t>Stroški izdelave ali nadgradnje spletnih strani</t>
  </si>
  <si>
    <t>5.3</t>
  </si>
  <si>
    <t>Stroški oglaševalskih storitev in stroški objav</t>
  </si>
  <si>
    <t>5.4</t>
  </si>
  <si>
    <t>Stroški svetovanja na področju informiranja in komuniciranja</t>
  </si>
  <si>
    <t>5.5</t>
  </si>
  <si>
    <t>Stroški oblikovanja, priprave na tisk, tiska in dostave gradiv</t>
  </si>
  <si>
    <t>5.6</t>
  </si>
  <si>
    <t>Stroški nastopov na sejmih in razstavah</t>
  </si>
  <si>
    <t>5.7</t>
  </si>
  <si>
    <t>Stroški založniških storitev</t>
  </si>
  <si>
    <t>5.8</t>
  </si>
  <si>
    <t>Stroški zaračunljive tiskovine</t>
  </si>
  <si>
    <t>5.9</t>
  </si>
  <si>
    <t>Drugi stroški informiranja in komuniciranja</t>
  </si>
  <si>
    <t>5.PS</t>
  </si>
  <si>
    <t>Davek na dodano vrednost</t>
  </si>
  <si>
    <t>6.1</t>
  </si>
  <si>
    <t>6.2</t>
  </si>
  <si>
    <t>Davek na dodano vrednost za študentsko delo</t>
  </si>
  <si>
    <t>6.PS</t>
  </si>
  <si>
    <t>Stroški storitev zunanjih izvajalcev</t>
  </si>
  <si>
    <t>7.1</t>
  </si>
  <si>
    <t>Delo po pogodbi o opravljanju storitev</t>
  </si>
  <si>
    <t>7.2</t>
  </si>
  <si>
    <t>Delo po podjemni pogodbi</t>
  </si>
  <si>
    <t>7.3</t>
  </si>
  <si>
    <t>Delo preko študentskega servisa</t>
  </si>
  <si>
    <t>7.4</t>
  </si>
  <si>
    <t>Delo po avtorski pogodbi</t>
  </si>
  <si>
    <t>7.5</t>
  </si>
  <si>
    <t>Drugi stroški storitev zunanjih izvajalcev</t>
  </si>
  <si>
    <t>7.PS</t>
  </si>
  <si>
    <t>Druge specifične vrste stroškov</t>
  </si>
  <si>
    <t>9.1</t>
  </si>
  <si>
    <t>Dodatek za  aktivnost</t>
  </si>
  <si>
    <t>9.2</t>
  </si>
  <si>
    <t>Dodatek za prevoz</t>
  </si>
  <si>
    <t>9.3</t>
  </si>
  <si>
    <t>Strošek prostovoljnega dela</t>
  </si>
  <si>
    <t>9.4</t>
  </si>
  <si>
    <t>Šolnine</t>
  </si>
  <si>
    <t>9.5</t>
  </si>
  <si>
    <t>Štipendije</t>
  </si>
  <si>
    <t>9.6</t>
  </si>
  <si>
    <t>Stroški animacije lokalnega razvoja</t>
  </si>
  <si>
    <t>9.7</t>
  </si>
  <si>
    <t>Denarna nagrada</t>
  </si>
  <si>
    <t>9.8</t>
  </si>
  <si>
    <t>Strošek za prevoz</t>
  </si>
  <si>
    <t>9.9</t>
  </si>
  <si>
    <t>Strošek za prehrano</t>
  </si>
  <si>
    <t>9.10</t>
  </si>
  <si>
    <t>Spodbude delodajalcem</t>
  </si>
  <si>
    <t>9.11</t>
  </si>
  <si>
    <t>Akontacija dohodnine</t>
  </si>
  <si>
    <t>9.12</t>
  </si>
  <si>
    <t>Davek na promet nepremičnin</t>
  </si>
  <si>
    <t>9.PS</t>
  </si>
  <si>
    <t>12</t>
  </si>
  <si>
    <t>Predplačilo</t>
  </si>
  <si>
    <t>PRS</t>
  </si>
  <si>
    <t>Preostali stroški, ki niso neposredni stroški osebja (40%)</t>
  </si>
  <si>
    <t>RKS</t>
  </si>
  <si>
    <t>Več različnih vrst stroškov</t>
  </si>
  <si>
    <t>NSO</t>
  </si>
  <si>
    <t>Neposredni stroški osebja kot osnova za izračun pavšalne stopnje (POS)</t>
  </si>
  <si>
    <t>PZ</t>
  </si>
  <si>
    <t>Pavšalni znesek</t>
  </si>
  <si>
    <t>3B</t>
  </si>
  <si>
    <t>pešci</t>
  </si>
  <si>
    <t>pločniki</t>
  </si>
  <si>
    <t xml:space="preserve">Naziv ukrepa: </t>
  </si>
  <si>
    <t>Kakovost in smiselnost povezave</t>
  </si>
  <si>
    <t>Minimalna širina</t>
  </si>
  <si>
    <t>Univerzalno oblikovanje</t>
  </si>
  <si>
    <t>Prehodnost cest</t>
  </si>
  <si>
    <t>Odmiki ovir od površin za pešce (in/ali kolesarje)</t>
  </si>
  <si>
    <t>Vrste stroškov</t>
  </si>
  <si>
    <t>Naslov vlagatelja:</t>
  </si>
  <si>
    <t>IBAN:</t>
  </si>
  <si>
    <t>Javni razpis za sofinanciranje ukrepov trajnostne mobilnosti</t>
  </si>
  <si>
    <t>Vlagatelj:</t>
  </si>
  <si>
    <t>Naziv načrtovane operacije:</t>
  </si>
  <si>
    <t>Odgovorna oseba vlagatelja:</t>
  </si>
  <si>
    <t>Polni naziv vlagatelja:</t>
  </si>
  <si>
    <t>Matična številka vlagatelja:</t>
  </si>
  <si>
    <t>Davčna številka vlagatelja:</t>
  </si>
  <si>
    <t>PARTNER 1</t>
  </si>
  <si>
    <t>Polni naziv subjekta</t>
  </si>
  <si>
    <t>Matična številka</t>
  </si>
  <si>
    <t>Kontaktna oseba subjekta
(ime, priimek, položaj/funkcija)</t>
  </si>
  <si>
    <t>Elektronski naslov kontaktne osebe</t>
  </si>
  <si>
    <t>Telefonska številka kontaktne osebe</t>
  </si>
  <si>
    <t>PARTNER 2</t>
  </si>
  <si>
    <t>PARTNER 3</t>
  </si>
  <si>
    <t>PARTNER 4</t>
  </si>
  <si>
    <t>Datum sklepa o potrditvi izdelane OCPS na občinskem oz. mestnem svetu (DD.MM.LLLL)</t>
  </si>
  <si>
    <t>Spletna povezava do sprejete CPS:</t>
  </si>
  <si>
    <t>Datum sprejema CPS:</t>
  </si>
  <si>
    <t>*V kolikor je odgovor DA, izpolnite tudi zavihek "2_Partnerji"</t>
  </si>
  <si>
    <t>Spletna povezava do sprejete CPS</t>
  </si>
  <si>
    <t>2. PODATKI O PARTNERJIH</t>
  </si>
  <si>
    <t>3.1 CELOVITA PREUREDITEV ULIC IN CEST</t>
  </si>
  <si>
    <t>Upravičeni stroški</t>
  </si>
  <si>
    <t>Neupravičeni stroški</t>
  </si>
  <si>
    <t>Oprema in druga opredmetena osnovna sredstva</t>
  </si>
  <si>
    <t>SKUPAJ CELOTNA VREDNOST UKREPA</t>
  </si>
  <si>
    <t>Opis ukrepa:</t>
  </si>
  <si>
    <t>Oblikovanje ulice kot javnega prostora</t>
  </si>
  <si>
    <t>Izboljševanje pogojev za pešce in kolesarje ter JPP</t>
  </si>
  <si>
    <t>Omejitev hitrosti</t>
  </si>
  <si>
    <t>Umirjanje prometa</t>
  </si>
  <si>
    <t>Parkiranje</t>
  </si>
  <si>
    <t>Zagotovljene ločene površine za pešce</t>
  </si>
  <si>
    <t>Omejitev tranzita motornega prometa</t>
  </si>
  <si>
    <t>Minimalna širina povezave</t>
  </si>
  <si>
    <t>Prometna signalizacija</t>
  </si>
  <si>
    <t>Lokacija</t>
  </si>
  <si>
    <t>3.2 UREDITEV NAMENSKIH POVRŠIN ZA JAVNI POTNIŠKI PROMET</t>
  </si>
  <si>
    <t>Avtobusno postajališče na vozišču</t>
  </si>
  <si>
    <t>3.3 INFRASTRUKTURA ZA PEŠCE</t>
  </si>
  <si>
    <t>Obojestranska povezava in dostop do infrastrukture</t>
  </si>
  <si>
    <t>3.4 INFRASTRUKTURA ZA KOLESARJE - KOLESARSKE POVEZAVE</t>
  </si>
  <si>
    <t>Izdelan koncept kolesarske povezave in dostop do infrastrukture</t>
  </si>
  <si>
    <t>Neposrednost kolesarske povezave</t>
  </si>
  <si>
    <t>Udobnost kolesarske povezave (križanja)</t>
  </si>
  <si>
    <t>Udobnost kolesarske povezave (uvozi)</t>
  </si>
  <si>
    <t>Odmiki ovir od površin za kolesarje (ali pešce)</t>
  </si>
  <si>
    <t>Najmanjši dopustni polmeri krožnih lokov v križiščih</t>
  </si>
  <si>
    <t>Širina kolesarskih površin</t>
  </si>
  <si>
    <t>3.5 INFRASTRUKTURA ZA KOLESARJE - PARKIRIŠČA ZA KOLESA</t>
  </si>
  <si>
    <t>Zagotavljanje polnjenja e-koles in parkiranja tovornih koles</t>
  </si>
  <si>
    <t>Zagotovljen dostop do parkirišča za kolesarje</t>
  </si>
  <si>
    <t>Dostopnost</t>
  </si>
  <si>
    <t>3.6 INFRASTRUKTURA ZA KOLESARJE - SISTEM IZPOSOJE JAVNIH KOLES</t>
  </si>
  <si>
    <t>Minimalno število koles na postajo</t>
  </si>
  <si>
    <t>Ažurne informacije o številu razpoložljivih koles na posamezni postaji</t>
  </si>
  <si>
    <t>Zavihek 1: Opis operacije</t>
  </si>
  <si>
    <t>Zavihek 2: Partnerji</t>
  </si>
  <si>
    <t>Zavihek 3: Ukrepi</t>
  </si>
  <si>
    <t>Obrazec 1: Opis operacije in podatki o ukrepih</t>
  </si>
  <si>
    <t>v obdobju 2023–2029</t>
  </si>
  <si>
    <t>(oznaka: JR EKP UTM 2025)</t>
  </si>
  <si>
    <t>v okviru Programa evropske kohezijske politike v obdobju 2021–2027 v Sloveniji,</t>
  </si>
  <si>
    <t>prednostne naloge 5 »Trajnostna (čez)regionalna mobilnost in povezljivost«,</t>
  </si>
  <si>
    <t>regionalne in lokalne mobilnosti, odporne proti podnebnim spremembam,</t>
  </si>
  <si>
    <t>vključno z boljšim dostopom do omrežja TEN-T in čezmejno mobilnostjo«</t>
  </si>
  <si>
    <t>specifičnega cilja RSO 3.2 »Razvoj in krepitev trajnostne, pametne in intermodalne nacionalne,</t>
  </si>
  <si>
    <t>BIC koda:</t>
  </si>
  <si>
    <t>Ime in priimek zakonitega zastopnika vlagatelja:</t>
  </si>
  <si>
    <t xml:space="preserve">Ime in priimek kontaktne osebe vlagatelja: </t>
  </si>
  <si>
    <t xml:space="preserve">Elektronska pošta kontaktne osebe vlagatelja: </t>
  </si>
  <si>
    <t xml:space="preserve">Telefon kontaktne osebe vlagatelja: </t>
  </si>
  <si>
    <t xml:space="preserve">Datum začetka izvajanja operacije:  </t>
  </si>
  <si>
    <t>Datum zaključka izvajanja operacije:</t>
  </si>
  <si>
    <t xml:space="preserve">Vrsta potrjene investicijske dokumentacije**:  </t>
  </si>
  <si>
    <t>**zadnja stopnja investicijske dokumentacije, predpisana z UEM</t>
  </si>
  <si>
    <t>1.2 PODATKI O OPERACIJI</t>
  </si>
  <si>
    <t>Naziv operacije:</t>
  </si>
  <si>
    <t>Vrsta CPS:</t>
  </si>
  <si>
    <t>Ali pri izvedbi operacije sodelujejo konzorcijski partnerji - več občin*?</t>
  </si>
  <si>
    <t>Skladnost operacije s sprejeto Celostno prometno strategijo (CPS):</t>
  </si>
  <si>
    <t>1.1 PODATKI O VLAGATELJU</t>
  </si>
  <si>
    <t xml:space="preserve">Lokacija izvedbe operacije (občina, naselje, ulica/cesta):   </t>
  </si>
  <si>
    <r>
      <rPr>
        <b/>
        <i/>
        <sz val="11"/>
        <color rgb="FF002060"/>
        <rFont val="Calibri"/>
        <family val="2"/>
        <charset val="238"/>
        <scheme val="minor"/>
      </rPr>
      <t>NAMEN</t>
    </r>
    <r>
      <rPr>
        <i/>
        <sz val="11"/>
        <color rgb="FF002060"/>
        <rFont val="Calibri"/>
        <family val="2"/>
        <charset val="238"/>
        <scheme val="minor"/>
      </rPr>
      <t xml:space="preserve"> - navedite, zakaj ste se odločili za naložbo (motiv) oz. dolgoročni cilj/učinek, ki ga v občini želite doseči na predmetnem področju. Običajno izhaja iz vizije CPS. Npr. povečanje deleža kolesarjenja za 10 %, uporabe JPP za 5 % do leta 2030, itd.
</t>
    </r>
    <r>
      <rPr>
        <b/>
        <i/>
        <sz val="11"/>
        <color rgb="FF002060"/>
        <rFont val="Calibri"/>
        <family val="2"/>
        <charset val="238"/>
        <scheme val="minor"/>
      </rPr>
      <t>CILJI</t>
    </r>
    <r>
      <rPr>
        <i/>
        <sz val="11"/>
        <color rgb="FF002060"/>
        <rFont val="Calibri"/>
        <family val="2"/>
        <charset val="238"/>
        <scheme val="minor"/>
      </rPr>
      <t xml:space="preserve"> - navedite, kaj želite na tej lokaciji z naložbo doseči (merljivi, časovno opredeljivi kratkoročni učinki projekta, lahko izražen tudi s specifičnimi kazalniki učinka). Kateri rezultati bodo z naložbo doseženi? Kako boste to dosegli? Komu bodo rezultati namenjeni? </t>
    </r>
  </si>
  <si>
    <t>Trenutno stanje:</t>
  </si>
  <si>
    <t>Opis operacije in posameznih ukrepov operacije***</t>
  </si>
  <si>
    <t>***Vsi ukrepi operacije morajo imeti podlago v veljavni CPS.</t>
  </si>
  <si>
    <t>Specifični kazalniki učinka</t>
  </si>
  <si>
    <t>1.3 KAZALNIKI OPERACIJE</t>
  </si>
  <si>
    <t>1.4 FINANČNA KONSTRUKCIJA OPERACIJE PO VRSTAH STROŠKOV IN LETIH</t>
  </si>
  <si>
    <t>ID kazalnika</t>
  </si>
  <si>
    <t>Okvir smotrnosti</t>
  </si>
  <si>
    <t>NE</t>
  </si>
  <si>
    <t>Programska vrstica</t>
  </si>
  <si>
    <t>5/RSO3.2/KS/SLO</t>
  </si>
  <si>
    <t>1.1.2 Gradnja nepremičnin</t>
  </si>
  <si>
    <t>1.3 Oprema in druga opredmetena osnovna sredstva (oprema)</t>
  </si>
  <si>
    <t>1.4 Investicije v neopredmetena sredstva</t>
  </si>
  <si>
    <t>RS prispevek - KS (15 %)</t>
  </si>
  <si>
    <t>EU podpora - KS (85 %)</t>
  </si>
  <si>
    <t>Višina priznanih upravičenih stroškov</t>
  </si>
  <si>
    <t>6.1 DDV</t>
  </si>
  <si>
    <t>Skupaj priznani upravičeni stroški</t>
  </si>
  <si>
    <t>Gradnja nepremičnin - brez komunalne infrastrukture</t>
  </si>
  <si>
    <t>Gradnja nepremičnin - samo komunalna infrastruktura</t>
  </si>
  <si>
    <t>Delež komunalne infrastrukture znotraj ukrepa</t>
  </si>
  <si>
    <t>Ustreznost deleža</t>
  </si>
  <si>
    <t>KONTROLA omejitev priznanih upravičenih stroškov:</t>
  </si>
  <si>
    <t>Ali znašajo priznani upravičeni stroški za vrsto stroška 5. Stroški informiranja in komuniciranja največ 10 % priznanih stroškov operacij?</t>
  </si>
  <si>
    <t>Ali znašajo priznani upravičeni stroški za vrsto stroška 1.4 Investicije v neopredmetena sredstva največ 20 % priznanih stroškov operacije in ne več kot 50.000,00 EUR?</t>
  </si>
  <si>
    <t>Priznani upravičeni stroški operacije, ki se upoštevajo za izračun števila točk po merilih za ocenjevanje vlog (1.1.2 Gradnja nepremičnin + 1.3 Oprema in druga opredmetena sredstva):</t>
  </si>
  <si>
    <t>Spodaj podpisani zakoniti zastopnik vlagatelja pod kazensko in materialno pravno odgovornostjo jamčim in izjavljam, da:
- so vse navedbe, ki so podane v tem obrazcu, resnične in ustrezajo dejanskemu stanju,
- niso zamolčana nobena dejstva, ki so nam znana ali bi nam morala biti znana v zvezi z izpolnjevanjem pogojev in zahtev javnega razpisa.</t>
  </si>
  <si>
    <t>Delež priznanih upravičenih stroškov komunalne infrastrukture znotraj ukrepa</t>
  </si>
  <si>
    <t>Utemeljitev z referenco na dokument, poglavje in stran, ki dokazuje izpolnjevanje pogoja</t>
  </si>
  <si>
    <t>Posebni pogoji za vse vrste podukrepov znotraj ukrepa</t>
  </si>
  <si>
    <t>Posebni pogoji za podukrep "vzpostavitev kolesarske ulice/ceste"</t>
  </si>
  <si>
    <t>Posebni pogoji za podukrep "območje skupnega prometnega prostora"</t>
  </si>
  <si>
    <t>Posebni pogoji za ukrep »ureditev namenskih površin za javni potniški promet (JPP)«</t>
  </si>
  <si>
    <t>Posebni pogoji za ukrep »infrastruktura za pešce«</t>
  </si>
  <si>
    <t>Posebni pogoji za ukrep »infrastruktura za kolesarje - kolesarske povezave«</t>
  </si>
  <si>
    <t>Posebni pogoji za ukrep »infrastruktura za kolesarje - parkirišča za kolesa«</t>
  </si>
  <si>
    <t>Posebni pogoji za ukrep »infrastruktura za kolesarje - sistem izposoje javnih koles«</t>
  </si>
  <si>
    <t>Delovanje sistema celo leto</t>
  </si>
  <si>
    <t>Oddaljenost parkirišča za kolesarje od cilja poti</t>
  </si>
  <si>
    <t>Skladnost s smernicami</t>
  </si>
  <si>
    <t>Števec kolesarjev</t>
  </si>
  <si>
    <t>Oprema avtobusne postaje</t>
  </si>
  <si>
    <t>Dostop do avtobusne postaje/postajališča</t>
  </si>
  <si>
    <t>Oprema avtobusnega postajališča</t>
  </si>
  <si>
    <t>Prehodnost ceste do avtobusne postaje/postajališča</t>
  </si>
  <si>
    <t>Zagotovljena zveznost kolesarske ulice/ceste</t>
  </si>
  <si>
    <t>3. OPIS UKREPOV IN IZRAČUN PRIZNANIH UPRAVIČENIH STROŠKOV PO UKREPIH</t>
  </si>
  <si>
    <t>Zakoniti zastopnik subjekta
(ime, priimek, položaj/funkcija)</t>
  </si>
  <si>
    <t>Davčna številka/ID številka za DDV</t>
  </si>
  <si>
    <t>Naslov sedeža subjekta</t>
  </si>
  <si>
    <t xml:space="preserve">Navedite podatke vseh partnerjev, ki skupaj z vodilno občino sodelujejo v konzorciju. Obrazec omogoča vnos do 4 partnerjev, po potrebi dodajte dodatne vrstice. Izpolnjujete le celice, ki so obarvane z zeleno barvo.
V primeru, da občina na javnem razpisu nastopa samostojno, zavihka ni treba izpolnjevati. </t>
  </si>
  <si>
    <t>Poimenujte in opišite posamezen ukrep, ki je predmet operacije. Za vsak ukrep utemeljite izpolnjevanje posebnih pogojev ter izpolnite podatke o stroških po posameznih vrstah stroškov. Izpolnjujete le celice, ki so obarvane z zeleno barvo.</t>
  </si>
  <si>
    <r>
      <t xml:space="preserve"> V primeru morebitnih vprašanj v zvezi z izpolnjevanjem obrazca se obrnite na kontaktni elektronski naslov za javni razpis:
</t>
    </r>
    <r>
      <rPr>
        <b/>
        <i/>
        <sz val="11"/>
        <rFont val="Calibri"/>
        <family val="2"/>
        <charset val="238"/>
        <scheme val="minor"/>
      </rPr>
      <t>jr-utm.mope@gov.si</t>
    </r>
  </si>
  <si>
    <t>Izpolnite podatke, ki se nanašajo na vlagatelja in načrtovano operacijo, ki je predmet vloge. Določene celice so zaklenjene in oblikovane tako, da se nekateri podatki samodejno prenesejo oz. izračunajo. Izpolnjujete le celice, ki so obarvane z zeleno barvo. Na koncu zavihka je podana tudi izjava, katero z lastnoročnim podpisom in žigom oziroma z elektronskim podpisom potrdi in podpiše zakoniti zastopnik vlagatelja.</t>
  </si>
  <si>
    <t>RSO 3.2 Razvoj in krepitev trajnostne, pametne in intermodalne nacionalne, regionalne in lokalne mobilnosti, odporne proti podnebnim spremembam, vključno z boljšim dostopom do omrežja TEN-T in čezmejno mobilnostjo</t>
  </si>
  <si>
    <t>Specifični kazalniki učinka na ravni posamezne operacije</t>
  </si>
  <si>
    <t>SK127</t>
  </si>
  <si>
    <t>Število celovito rekonstruiranih ulic ali cest skladno z načeli trajnostne mobilnosti</t>
  </si>
  <si>
    <t>število</t>
  </si>
  <si>
    <t>SK128</t>
  </si>
  <si>
    <r>
      <t>m</t>
    </r>
    <r>
      <rPr>
        <vertAlign val="superscript"/>
        <sz val="10"/>
        <color theme="1"/>
        <rFont val="Calibri"/>
        <family val="2"/>
        <charset val="238"/>
      </rPr>
      <t>2</t>
    </r>
  </si>
  <si>
    <t>SK129</t>
  </si>
  <si>
    <t>Število novih območij skupnega prometnega prostora</t>
  </si>
  <si>
    <t>SK130</t>
  </si>
  <si>
    <t xml:space="preserve">Površina novih območij skupnega prometnega prostora </t>
  </si>
  <si>
    <t>SK131</t>
  </si>
  <si>
    <t>Število novih kolesarskih ulic ali cest</t>
  </si>
  <si>
    <t>SK132</t>
  </si>
  <si>
    <t xml:space="preserve">Dolžina novih kolesarskih ulic ali cest </t>
  </si>
  <si>
    <t>m</t>
  </si>
  <si>
    <t>SK133</t>
  </si>
  <si>
    <t xml:space="preserve">Dolžina uvedenih rumenih pasov za JPP </t>
  </si>
  <si>
    <t>SK134</t>
  </si>
  <si>
    <t xml:space="preserve">Število novih postaj za JPP </t>
  </si>
  <si>
    <t>SK135</t>
  </si>
  <si>
    <t xml:space="preserve">Število rekonstruiranih postaj za JPP </t>
  </si>
  <si>
    <t>SK136</t>
  </si>
  <si>
    <t xml:space="preserve">Število novih postajališč za JPP </t>
  </si>
  <si>
    <t>SK137</t>
  </si>
  <si>
    <t xml:space="preserve">Število rekonstruiranih postajališč za JPP </t>
  </si>
  <si>
    <t>SK138</t>
  </si>
  <si>
    <t xml:space="preserve">Dolžina novih povezav za pešce </t>
  </si>
  <si>
    <t>SK139</t>
  </si>
  <si>
    <t xml:space="preserve">Dolžina rekonstruiranih povezav za pešce </t>
  </si>
  <si>
    <t>SK140</t>
  </si>
  <si>
    <t xml:space="preserve">Število novih con za pešce </t>
  </si>
  <si>
    <t>SK141</t>
  </si>
  <si>
    <t xml:space="preserve">Število rekonstruiranih con za pešce </t>
  </si>
  <si>
    <t>SK142</t>
  </si>
  <si>
    <t xml:space="preserve">Površina novih con za pešce </t>
  </si>
  <si>
    <t>SK143</t>
  </si>
  <si>
    <t xml:space="preserve">Površina rekonstruiranih con za pešce </t>
  </si>
  <si>
    <t>SK144</t>
  </si>
  <si>
    <t xml:space="preserve">Število postavljenih kolesarnic </t>
  </si>
  <si>
    <t>SK145</t>
  </si>
  <si>
    <t xml:space="preserve">Število novih parkirnih mest za kolesa </t>
  </si>
  <si>
    <t>SK146</t>
  </si>
  <si>
    <t xml:space="preserve">Število postavljenih števcev kolesarjev </t>
  </si>
  <si>
    <t>SK147</t>
  </si>
  <si>
    <t xml:space="preserve">Število novih sistemov izposoje javnih koles </t>
  </si>
  <si>
    <t>SK148</t>
  </si>
  <si>
    <t xml:space="preserve">Število novih postaj sistema izposoje javnih koles </t>
  </si>
  <si>
    <t>SK149</t>
  </si>
  <si>
    <t xml:space="preserve">Število nadgrajenih postaj sistema izposoje javnih koles </t>
  </si>
  <si>
    <t>SK150</t>
  </si>
  <si>
    <t xml:space="preserve">Število novih koles v sistemu izposoje javnih koles </t>
  </si>
  <si>
    <t>SK151</t>
  </si>
  <si>
    <t xml:space="preserve">Število novih premostitvenih objektov </t>
  </si>
  <si>
    <t>SK152</t>
  </si>
  <si>
    <t xml:space="preserve">Število rekonstruiranih premostitvenih objektov </t>
  </si>
  <si>
    <t>izberi iz seznama</t>
  </si>
  <si>
    <t>SK127 - Število celovito rekonstruiranih ulic ali cest skladno z načeli trajnostne mobilnosti</t>
  </si>
  <si>
    <t xml:space="preserve">SK128 - Površina celovito rekonstruiranih ulic ali cest skladno z načeli trajnostne </t>
  </si>
  <si>
    <t>SK129 - Število novih območij skupnega prometnega prostora</t>
  </si>
  <si>
    <t xml:space="preserve">SK130 - Površina novih območij skupnega prometnega prostora </t>
  </si>
  <si>
    <t>SK131 - Število novih kolesarskih ulic ali cest</t>
  </si>
  <si>
    <t xml:space="preserve">SK132 - Dolžina novih kolesarskih ulic ali cest </t>
  </si>
  <si>
    <t xml:space="preserve">SK133 - Dolžina uvedenih rumenih pasov za JPP </t>
  </si>
  <si>
    <t xml:space="preserve">SK134 - Število novih postaj za JPP </t>
  </si>
  <si>
    <t xml:space="preserve">SK135 - Število rekonstruiranih postaj za JPP </t>
  </si>
  <si>
    <t xml:space="preserve">SK136 - Število novih postajališč za JPP </t>
  </si>
  <si>
    <t xml:space="preserve">SK137 - Število rekonstruiranih postajališč za JPP </t>
  </si>
  <si>
    <t xml:space="preserve">SK138 - Dolžina novih povezav za pešce </t>
  </si>
  <si>
    <t xml:space="preserve">SK139 - Dolžina rekonstruiranih povezav za pešce </t>
  </si>
  <si>
    <t xml:space="preserve">SK140 - Število novih con za pešce </t>
  </si>
  <si>
    <t xml:space="preserve">SK141 - Število rekonstruiranih con za pešce </t>
  </si>
  <si>
    <t xml:space="preserve">SK142 - Površina novih con za pešce </t>
  </si>
  <si>
    <t xml:space="preserve">SK143 - Površina rekonstruiranih con za pešce </t>
  </si>
  <si>
    <t xml:space="preserve">SK144 - Število postavljenih kolesarnic </t>
  </si>
  <si>
    <t xml:space="preserve">SK145 - Število novih parkirnih mest za kolesa </t>
  </si>
  <si>
    <t xml:space="preserve">SK146 - Število postavljenih števcev kolesarjev </t>
  </si>
  <si>
    <t xml:space="preserve">SK147 - Število novih sistemov izposoje javnih koles </t>
  </si>
  <si>
    <t xml:space="preserve">SK148 - Število novih postaj sistema izposoje javnih koles </t>
  </si>
  <si>
    <t xml:space="preserve">SK149 - Število nadgrajenih postaj sistema izposoje javnih koles </t>
  </si>
  <si>
    <t xml:space="preserve">SK150 - Število novih koles v sistemu izposoje javnih koles </t>
  </si>
  <si>
    <t xml:space="preserve">SK151 - Število novih premostitvenih objektov </t>
  </si>
  <si>
    <t xml:space="preserve">SK152 - Število rekonstruiranih premostitvenih objektov </t>
  </si>
  <si>
    <t>Predstavi se seštevek stroškov vseh posameznih ukrepov v okviru operacije iz zavihka "3_Ukrepi", in sicer po upravičenih in neupravičenih stroških glede na omejitve javnega razpisa ter razdeljenih po letih. Dodatno se prišteje še ostale stroške operacije (stroški informiranja in komuniciranja, stroški storitev zunanjih izvajalcev, DDV). Pri planiranju stroškov upoštevajte dinamiko nastanka stroškov po letih na občini oz. občinah, v primeru konzorcija občin.</t>
  </si>
  <si>
    <t>1.5 FINANČNA KONSTRUKCIJA OPERACIJE</t>
  </si>
  <si>
    <t>Predvidena višina sofinanciranja z EU sredstvi</t>
  </si>
  <si>
    <t>Razdelitev stroškov</t>
  </si>
  <si>
    <r>
      <t>Kontrola</t>
    </r>
    <r>
      <rPr>
        <b/>
        <vertAlign val="superscript"/>
        <sz val="12"/>
        <color rgb="FFC00000"/>
        <rFont val="Calibri"/>
        <family val="2"/>
        <charset val="238"/>
        <scheme val="minor"/>
      </rPr>
      <t>1</t>
    </r>
  </si>
  <si>
    <r>
      <t>Kontrola</t>
    </r>
    <r>
      <rPr>
        <i/>
        <vertAlign val="superscript"/>
        <sz val="10"/>
        <color rgb="FFC00000"/>
        <rFont val="Calibri"/>
        <family val="2"/>
        <charset val="238"/>
        <scheme val="minor"/>
      </rPr>
      <t>1</t>
    </r>
  </si>
  <si>
    <t>Sklicne opombe:</t>
  </si>
  <si>
    <r>
      <t>SKUPAJ CELOTNA VREDNOST OPERACIJE</t>
    </r>
    <r>
      <rPr>
        <b/>
        <vertAlign val="superscript"/>
        <sz val="12"/>
        <color theme="1"/>
        <rFont val="Calibri"/>
        <family val="2"/>
        <charset val="238"/>
        <scheme val="minor"/>
      </rPr>
      <t>2</t>
    </r>
  </si>
  <si>
    <r>
      <t>SKUPAJ NEUPRAVIČENI STROŠKI</t>
    </r>
    <r>
      <rPr>
        <b/>
        <vertAlign val="superscript"/>
        <sz val="11"/>
        <color theme="1"/>
        <rFont val="Calibri"/>
        <family val="2"/>
        <charset val="238"/>
        <scheme val="minor"/>
      </rPr>
      <t>3</t>
    </r>
  </si>
  <si>
    <t>Predvidena višina sofinanciranja operacije iz Kohezijskega sklada</t>
  </si>
  <si>
    <t>Višina sofinanciranja iz Kohezijskega sklada</t>
  </si>
  <si>
    <r>
      <t>Neupravičeni stroški - občina</t>
    </r>
    <r>
      <rPr>
        <b/>
        <vertAlign val="superscript"/>
        <sz val="10"/>
        <color theme="1"/>
        <rFont val="Calibri"/>
        <family val="2"/>
        <charset val="238"/>
        <scheme val="minor"/>
      </rPr>
      <t>5</t>
    </r>
  </si>
  <si>
    <r>
      <t>Priznani upravičeni stroški</t>
    </r>
    <r>
      <rPr>
        <b/>
        <vertAlign val="superscript"/>
        <sz val="10"/>
        <color theme="1"/>
        <rFont val="Calibri"/>
        <family val="2"/>
        <charset val="238"/>
        <scheme val="minor"/>
      </rPr>
      <t>4</t>
    </r>
  </si>
  <si>
    <r>
      <t>Neupravičeni stroški - drugi viri</t>
    </r>
    <r>
      <rPr>
        <b/>
        <vertAlign val="superscript"/>
        <sz val="10"/>
        <color theme="1"/>
        <rFont val="Calibri"/>
        <family val="2"/>
        <charset val="238"/>
        <scheme val="minor"/>
      </rPr>
      <t>6</t>
    </r>
  </si>
  <si>
    <r>
      <rPr>
        <i/>
        <vertAlign val="superscript"/>
        <sz val="12"/>
        <color rgb="FF002060"/>
        <rFont val="Calibri"/>
        <family val="2"/>
        <charset val="238"/>
        <scheme val="minor"/>
      </rPr>
      <t xml:space="preserve">1 </t>
    </r>
    <r>
      <rPr>
        <i/>
        <sz val="12"/>
        <color rgb="FF002060"/>
        <rFont val="Calibri"/>
        <family val="2"/>
        <charset val="238"/>
        <scheme val="minor"/>
      </rPr>
      <t>Kontrola mora vedno biti 0,00. Sicer preverite izračune.</t>
    </r>
  </si>
  <si>
    <r>
      <rPr>
        <i/>
        <vertAlign val="superscript"/>
        <sz val="12"/>
        <color rgb="FF002060"/>
        <rFont val="Calibri"/>
        <family val="2"/>
        <charset val="238"/>
        <scheme val="minor"/>
      </rPr>
      <t>2</t>
    </r>
    <r>
      <rPr>
        <i/>
        <sz val="12"/>
        <color rgb="FF002060"/>
        <rFont val="Calibri"/>
        <family val="2"/>
        <charset val="238"/>
        <scheme val="minor"/>
      </rPr>
      <t xml:space="preserve"> Celotna vrednost operacije mora biti enaka vrednosti projekta v investicijski dokumentaciji.</t>
    </r>
  </si>
  <si>
    <r>
      <rPr>
        <i/>
        <vertAlign val="superscript"/>
        <sz val="12"/>
        <color rgb="FF002060"/>
        <rFont val="Calibri"/>
        <family val="2"/>
        <charset val="238"/>
        <scheme val="minor"/>
      </rPr>
      <t xml:space="preserve">3 </t>
    </r>
    <r>
      <rPr>
        <i/>
        <sz val="12"/>
        <color rgb="FF002060"/>
        <rFont val="Calibri"/>
        <family val="2"/>
        <charset val="238"/>
        <scheme val="minor"/>
      </rPr>
      <t>Pomeni neupravičene stroške, npr.: nakup zemljišč in/ali nadomestilo za stvarno služnost; davek na dodano vrednost (v višini, do katere ima upravičenec pravico do odbitka); davek na promet z nepremičninami; nakup rabljene opreme;  stroški vzdrževanja; stroški geometra v povezavi z odmero in začrtanjem meja zemljišč ter stroški vpisa v zemljiško knjigo in kataster stavb in zemljišč; stroški posredovanja, tj. nepremičninskega agenta, stroški notarja in odvetnika; drugi stroški pravnih storitev; stroški uporabe osnovnih sredstev; stroški plač in povračil stroškov v zvezi z delom; posredni (operativni) stroški; dodatna dela; stroški financiranja in drugih finančnih storitev; upravni stroški; svetovalne storitve; drugi stroški, ki so neupravičeni v skladu z navodili OU o upravičenih stroških.</t>
    </r>
  </si>
  <si>
    <r>
      <rPr>
        <i/>
        <vertAlign val="superscript"/>
        <sz val="12"/>
        <color rgb="FF002060"/>
        <rFont val="Calibri"/>
        <family val="2"/>
        <charset val="238"/>
        <scheme val="minor"/>
      </rPr>
      <t>4</t>
    </r>
    <r>
      <rPr>
        <i/>
        <sz val="12"/>
        <color rgb="FF002060"/>
        <rFont val="Calibri"/>
        <family val="2"/>
        <charset val="238"/>
        <scheme val="minor"/>
      </rPr>
      <t xml:space="preserve"> Pri načrtovanju črpanja sredstev za večletne operacije upoštevajte realno izvedbo, nastanek izdatkov in vlaganje ZZI. Stroške oz. izdatke nastale pred letom 2025 je potrebno vključiti v leto 2025. Podatki morajo biti skladni s finančno konstrukcijo operacije pod točko 1.4.</t>
    </r>
  </si>
  <si>
    <r>
      <rPr>
        <i/>
        <vertAlign val="superscript"/>
        <sz val="12"/>
        <color rgb="FF002060"/>
        <rFont val="Calibri"/>
        <family val="2"/>
        <charset val="238"/>
        <scheme val="minor"/>
      </rPr>
      <t>5</t>
    </r>
    <r>
      <rPr>
        <i/>
        <sz val="12"/>
        <color rgb="FF002060"/>
        <rFont val="Calibri"/>
        <family val="2"/>
        <charset val="238"/>
        <scheme val="minor"/>
      </rPr>
      <t xml:space="preserve"> Vnese se sorazmerni del neupravičenih stroškov oz. izdatkov, ki jih bo občina krila z lastnimi sredstvi. Stroške oz. izdatke nastale pred letom 2025 je potrebno vključiti v leto 2025. Podatki morajo biti skladni s finančno konstrukcijo operacije pod točko 1.4.</t>
    </r>
  </si>
  <si>
    <r>
      <rPr>
        <i/>
        <vertAlign val="superscript"/>
        <sz val="12"/>
        <color rgb="FF002060"/>
        <rFont val="Calibri"/>
        <family val="2"/>
        <charset val="238"/>
        <scheme val="minor"/>
      </rPr>
      <t>6</t>
    </r>
    <r>
      <rPr>
        <i/>
        <sz val="12"/>
        <color rgb="FF002060"/>
        <rFont val="Calibri"/>
        <family val="2"/>
        <charset val="238"/>
        <scheme val="minor"/>
      </rPr>
      <t xml:space="preserve"> Vnese se sorazmerni del neupravičenih stroškov oz. izdatkov, ki jih bodo krili drugi viri (npr. sredstva po ZFO-1, DRSI ipd.). Stroške oz. izdatke nastale pred letom 2025 je potrebno vključiti v leto 2025. Podatki morajo biti skladni s finančno konstrukcijo operacije pod točko 1.4.</t>
    </r>
  </si>
  <si>
    <t>Državni proračun</t>
  </si>
  <si>
    <t>Občina</t>
  </si>
  <si>
    <t>novelacija IP</t>
  </si>
  <si>
    <t>dokumentacija</t>
  </si>
  <si>
    <t>CPS, sprejeta pred veljavnostjo ZCPN</t>
  </si>
  <si>
    <t>RCPS, sprejeta pred veljavnostjo ZCPN</t>
  </si>
  <si>
    <t>CPS</t>
  </si>
  <si>
    <t>OCPS, izdelana in sprejeta v skladu z ZCPN</t>
  </si>
  <si>
    <t>DA</t>
  </si>
  <si>
    <t>DA/NE</t>
  </si>
  <si>
    <t>NAVODILA ZA IZPOLNJEVANJE OBRAZCA 1</t>
  </si>
  <si>
    <t>SPECIFIČNI KAZALNIKI UČINKA NA RAVNI OPERACIJE</t>
  </si>
  <si>
    <t>VRSTE STROŠKOV - ŠIFRANT OU</t>
  </si>
  <si>
    <r>
      <t xml:space="preserve">VREDNOSTI V </t>
    </r>
    <r>
      <rPr>
        <b/>
        <sz val="9"/>
        <rFont val="Arial"/>
        <family val="2"/>
        <charset val="238"/>
      </rPr>
      <t>STALNIH</t>
    </r>
    <r>
      <rPr>
        <sz val="9"/>
        <rFont val="Arial"/>
        <family val="2"/>
        <charset val="238"/>
      </rPr>
      <t xml:space="preserve"> CENAH (v EUR)</t>
    </r>
  </si>
  <si>
    <t>DISKONTIRANE VREDNOSTI (v EUR)</t>
  </si>
  <si>
    <t>Leto (zap.št.)</t>
  </si>
  <si>
    <t>Leto (letnica)</t>
  </si>
  <si>
    <t>Investicijski
stroški v stalnih cenah</t>
  </si>
  <si>
    <t>Operativni
stroški</t>
  </si>
  <si>
    <t>Prihodki</t>
  </si>
  <si>
    <t>Ostanek
vrednosti</t>
  </si>
  <si>
    <t>Neto 
denarni tok</t>
  </si>
  <si>
    <t>Investicijski
stroški</t>
  </si>
  <si>
    <t>če je DNR&gt;0:</t>
  </si>
  <si>
    <t>če je DNR=&lt;0:</t>
  </si>
  <si>
    <t>v EUR</t>
  </si>
  <si>
    <t>1a) Najvišji upravičeni izdatki (EE=DIC-DNR):</t>
  </si>
  <si>
    <t>Skupni investicijski stroški (nediskontirani)</t>
  </si>
  <si>
    <t>1b) Finančna vrzel (R=EE/DIC):</t>
  </si>
  <si>
    <t>2) Izračun pripadajočega zneska (DA=EC*R):</t>
  </si>
  <si>
    <t>Diskontirani investicijski stroški (DIC)</t>
  </si>
  <si>
    <t>3a) Najvišja stopnja sofinanciranja EU (CRpa):</t>
  </si>
  <si>
    <t>Diskontirani neto prihodki (DNR)</t>
  </si>
  <si>
    <t>3b) Izračun najvišjega zneska EU (DA*Crpa):</t>
  </si>
  <si>
    <t>Zavihek 4: Finančna vrzel</t>
  </si>
  <si>
    <t xml:space="preserve">V primeru, da se na ravni operacije po njenem zaključku pričakuje ustvarjanje prihodkov in jih je mogoče objektivno oceniti, je potrebno izračunati stopnjo finančne vrzeli operacije. Pri tem se smiselno uporabljajo smernice Evropske komisije »Economic Appraisal Vademecum 2021-2027 - General Principles and Sector Applications«*. 
Operacija, ki ustvarja prihodek, je vsaka operacija, ki ustvarja »neto prihodek«  po njenem zaključku. »Neto prihodek« pomeni prilive denarnih sredstev, ki jih neposredno plačajo uporabniki za blago ali storitve, ki jih zagotavlja operacija, kot so pristojbine, ki jih neposredno krijejo uporabniki za uporabo infrastrukture, prodajo ali najem zemljišč ali stavb, ali izplačila za storitve, brez obratovalnih stroškov in stroškov nadomestila za kratkotrajne naprave, nastalih v referenčnem obdobju operacije.
Za izračun finančne vrzeli in določitev najvišjega zneska sofinanciranja so relevantni neto prihodki, ki se določijo kot razlika med prihodki in stroški, pri čemer se upošteva referenčno obdobje, ustrezno za sektor ali podsektor, ki se nanaša na operacijo. V primeru, da finančna vrzel izkazuje upravičenost do nižje ravni pomoči EU, kot to določa javni razpis, se za določitev zneska sofinanciranja upošteva stopnja sofinanciranja iz izračuna finančne vrzeli. Izpolnjujete le celice, ki so obarvane z rumeno barvo.  
  </t>
  </si>
  <si>
    <t>*»Economic Appraisal Vademecum 2021-2027 - General Principles and Sector Applications«</t>
  </si>
  <si>
    <r>
      <t xml:space="preserve">Od tega upravičeni stroški skupaj - v </t>
    </r>
    <r>
      <rPr>
        <b/>
        <sz val="9"/>
        <rFont val="Arial"/>
        <family val="2"/>
        <charset val="238"/>
      </rPr>
      <t>TEKOČIH</t>
    </r>
    <r>
      <rPr>
        <sz val="9"/>
        <rFont val="Arial"/>
        <family val="2"/>
        <charset val="238"/>
      </rPr>
      <t xml:space="preserve"> cenah*</t>
    </r>
  </si>
  <si>
    <t>*vpišejo se priznani upravičeni stroški na ravni celotne investicije</t>
  </si>
  <si>
    <t>4. IZRAČUN FINANČNE VRZELI</t>
  </si>
  <si>
    <t>Javni razpis za sofinanciranje ukrepov trajnostne mobilnosti v obdobju 2023–2029 - Kohezijski sklad</t>
  </si>
  <si>
    <t>Podpis:</t>
  </si>
  <si>
    <t xml:space="preserve">Zakoniti zastopnik: </t>
  </si>
  <si>
    <t>SK177</t>
  </si>
  <si>
    <t>SK178</t>
  </si>
  <si>
    <t>Dolžina novih kolesarskih povezav</t>
  </si>
  <si>
    <t>Površina celovito rekonstruiranih ulic ali cest skladno z načeli trajnostne mobilnosti</t>
  </si>
  <si>
    <t>Dolžina rekonstruiranih kolesarskih povezav</t>
  </si>
  <si>
    <t>SK177 - Dolžina novih kolesarskih povezav</t>
  </si>
  <si>
    <t>SK178 - Dolžina rekonstruiranih kolesarskih povezav</t>
  </si>
  <si>
    <t>Za črpanje sredstev EU v tekočem proračunskem letu mora biti ZZI na MOPE posredovan najkasneje do 15. novembra tekočega leta. Za leto 2025 se tako sešteje vse nastale izdatke do leta 2025 in izdatke, ki bodo nastali v letu 2025, in bodo vključeni v ZZI, ki bo oddan do 15. oktobra 2025. Izdatki operacije, nastali po tem datumu, se vključijo v naslednji ZZI v letu 2026. Enak princip velja za vsa ostala leta, razen za leto 2029, saj se obdobje upravičenosti stroškov in izdatkov zaključi 31. 3. 2029. Zadnji ZZI mora biti izstavljen najkasneje do 30. 6. 2029, da bi bilo izplačilo sredstev sofinanciranja izvedeno do 30. 9.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</si>
</sst>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F800]dddd\,\ mmmm\ dd\,\ yyyy"/>
    <numFmt numFmtId="165" formatCode="d/\ m/\ yyyy;@"/>
    <numFmt numFmtId="166" formatCode="#,##0.00\ _€"/>
    <numFmt numFmtId="167" formatCode="_-* #,##0.00\ &quot;SIT&quot;_-;\-* #,##0.00\ &quot;SIT&quot;_-;_-* &quot;-&quot;??\ &quot;SIT&quot;_-;_-@_-"/>
    <numFmt numFmtId="168" formatCode="0.0000"/>
  </numFmts>
  <fonts count="77"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color theme="0"/>
      <name val="Calibri"/>
      <family val="2"/>
      <charset val="238"/>
      <scheme val="minor"/>
    </font>
    <font>
      <sz val="12"/>
      <color theme="1"/>
      <name val="Calibri"/>
      <family val="2"/>
      <charset val="238"/>
      <scheme val="minor"/>
    </font>
    <font>
      <b/>
      <sz val="12"/>
      <color theme="1"/>
      <name val="Calibri"/>
      <family val="2"/>
      <charset val="238"/>
      <scheme val="minor"/>
    </font>
    <font>
      <sz val="12"/>
      <color theme="1"/>
      <name val="Calibri"/>
      <family val="2"/>
      <scheme val="minor"/>
    </font>
    <font>
      <i/>
      <sz val="11"/>
      <color theme="1"/>
      <name val="Calibri"/>
      <family val="2"/>
      <charset val="238"/>
      <scheme val="minor"/>
    </font>
    <font>
      <sz val="11"/>
      <name val="Calibri"/>
      <family val="2"/>
      <charset val="238"/>
      <scheme val="minor"/>
    </font>
    <font>
      <b/>
      <sz val="12"/>
      <color rgb="FF000000"/>
      <name val="Calibri"/>
      <family val="2"/>
      <charset val="238"/>
      <scheme val="minor"/>
    </font>
    <font>
      <b/>
      <sz val="12"/>
      <color rgb="FFC00000"/>
      <name val="Calibri"/>
      <family val="2"/>
      <charset val="238"/>
      <scheme val="minor"/>
    </font>
    <font>
      <sz val="10"/>
      <color theme="1"/>
      <name val="Calibri"/>
      <family val="2"/>
      <charset val="238"/>
      <scheme val="minor"/>
    </font>
    <font>
      <sz val="11"/>
      <color rgb="FFC00000"/>
      <name val="Calibri"/>
      <family val="2"/>
      <charset val="238"/>
      <scheme val="minor"/>
    </font>
    <font>
      <sz val="11"/>
      <color rgb="FF000000"/>
      <name val="Calibri"/>
      <family val="2"/>
      <charset val="238"/>
      <scheme val="minor"/>
    </font>
    <font>
      <b/>
      <sz val="14"/>
      <color theme="1"/>
      <name val="Calibri"/>
      <family val="2"/>
      <charset val="238"/>
      <scheme val="minor"/>
    </font>
    <font>
      <b/>
      <i/>
      <sz val="12"/>
      <color theme="1"/>
      <name val="Calibri"/>
      <family val="2"/>
      <charset val="238"/>
      <scheme val="minor"/>
    </font>
    <font>
      <b/>
      <sz val="12"/>
      <name val="Calibri"/>
      <family val="2"/>
      <charset val="238"/>
      <scheme val="minor"/>
    </font>
    <font>
      <i/>
      <sz val="12"/>
      <color theme="1"/>
      <name val="Calibri"/>
      <family val="2"/>
      <charset val="238"/>
      <scheme val="minor"/>
    </font>
    <font>
      <i/>
      <sz val="12"/>
      <name val="Calibri"/>
      <family val="2"/>
      <charset val="238"/>
      <scheme val="minor"/>
    </font>
    <font>
      <b/>
      <i/>
      <sz val="11"/>
      <color theme="1"/>
      <name val="Calibri"/>
      <family val="2"/>
      <charset val="238"/>
      <scheme val="minor"/>
    </font>
    <font>
      <sz val="10"/>
      <name val="Calibri"/>
      <family val="2"/>
      <charset val="238"/>
      <scheme val="minor"/>
    </font>
    <font>
      <i/>
      <sz val="10"/>
      <color rgb="FFC00000"/>
      <name val="Calibri"/>
      <family val="2"/>
      <charset val="238"/>
      <scheme val="minor"/>
    </font>
    <font>
      <sz val="11"/>
      <color theme="1"/>
      <name val="Calibri"/>
      <family val="2"/>
      <scheme val="minor"/>
    </font>
    <font>
      <sz val="14"/>
      <color theme="1"/>
      <name val="Calibri"/>
      <family val="2"/>
      <charset val="238"/>
      <scheme val="minor"/>
    </font>
    <font>
      <b/>
      <sz val="11"/>
      <name val="Calibri"/>
      <family val="2"/>
      <charset val="238"/>
      <scheme val="minor"/>
    </font>
    <font>
      <b/>
      <sz val="14"/>
      <name val="Calibri"/>
      <family val="2"/>
      <charset val="238"/>
      <scheme val="minor"/>
    </font>
    <font>
      <sz val="14"/>
      <name val="Calibri"/>
      <family val="2"/>
      <charset val="238"/>
      <scheme val="minor"/>
    </font>
    <font>
      <strike/>
      <sz val="11"/>
      <color rgb="FFFF0000"/>
      <name val="Calibri"/>
      <family val="2"/>
      <charset val="238"/>
      <scheme val="minor"/>
    </font>
    <font>
      <i/>
      <sz val="11"/>
      <name val="Calibri"/>
      <family val="2"/>
      <charset val="238"/>
      <scheme val="minor"/>
    </font>
    <font>
      <b/>
      <sz val="11"/>
      <color rgb="FFFF0000"/>
      <name val="Calibri"/>
      <family val="2"/>
      <charset val="238"/>
      <scheme val="minor"/>
    </font>
    <font>
      <sz val="11"/>
      <color theme="1"/>
      <name val="Calibri"/>
      <family val="2"/>
      <charset val="238"/>
    </font>
    <font>
      <b/>
      <sz val="14"/>
      <color theme="9"/>
      <name val="Calibri"/>
      <family val="2"/>
      <charset val="238"/>
      <scheme val="minor"/>
    </font>
    <font>
      <b/>
      <sz val="24"/>
      <name val="Calibri"/>
      <family val="2"/>
      <charset val="238"/>
      <scheme val="minor"/>
    </font>
    <font>
      <b/>
      <sz val="26"/>
      <color theme="9"/>
      <name val="Calibri"/>
      <family val="2"/>
      <charset val="238"/>
      <scheme val="minor"/>
    </font>
    <font>
      <i/>
      <sz val="11"/>
      <color theme="0" tint="-0.499984740745262"/>
      <name val="Calibri"/>
      <family val="2"/>
      <charset val="238"/>
      <scheme val="minor"/>
    </font>
    <font>
      <b/>
      <sz val="10"/>
      <name val="Calibri"/>
      <family val="2"/>
      <charset val="238"/>
      <scheme val="minor"/>
    </font>
    <font>
      <b/>
      <vertAlign val="superscript"/>
      <sz val="12"/>
      <color rgb="FFC00000"/>
      <name val="Calibri"/>
      <family val="2"/>
      <charset val="238"/>
      <scheme val="minor"/>
    </font>
    <font>
      <b/>
      <sz val="16"/>
      <color theme="9"/>
      <name val="Calibri"/>
      <family val="2"/>
      <charset val="238"/>
      <scheme val="minor"/>
    </font>
    <font>
      <b/>
      <sz val="10"/>
      <color theme="1"/>
      <name val="Calibri"/>
      <family val="2"/>
      <charset val="238"/>
      <scheme val="minor"/>
    </font>
    <font>
      <b/>
      <vertAlign val="superscript"/>
      <sz val="10"/>
      <color theme="1"/>
      <name val="Calibri"/>
      <family val="2"/>
      <charset val="238"/>
      <scheme val="minor"/>
    </font>
    <font>
      <b/>
      <i/>
      <sz val="11"/>
      <name val="Calibri"/>
      <family val="2"/>
      <charset val="238"/>
      <scheme val="minor"/>
    </font>
    <font>
      <sz val="11"/>
      <color rgb="FF000000"/>
      <name val="Calibri"/>
      <family val="2"/>
    </font>
    <font>
      <b/>
      <i/>
      <sz val="12"/>
      <color theme="9"/>
      <name val="Calibri"/>
      <family val="2"/>
      <charset val="238"/>
      <scheme val="minor"/>
    </font>
    <font>
      <i/>
      <sz val="14"/>
      <name val="Calibri"/>
      <family val="2"/>
      <charset val="238"/>
      <scheme val="minor"/>
    </font>
    <font>
      <i/>
      <sz val="11"/>
      <color rgb="FF002060"/>
      <name val="Calibri"/>
      <family val="2"/>
      <charset val="238"/>
      <scheme val="minor"/>
    </font>
    <font>
      <b/>
      <i/>
      <sz val="11"/>
      <color rgb="FF002060"/>
      <name val="Calibri"/>
      <family val="2"/>
      <charset val="238"/>
      <scheme val="minor"/>
    </font>
    <font>
      <i/>
      <sz val="11"/>
      <color rgb="FF000000"/>
      <name val="Calibri"/>
      <family val="2"/>
      <charset val="238"/>
      <scheme val="minor"/>
    </font>
    <font>
      <b/>
      <i/>
      <sz val="11"/>
      <color rgb="FFC00000"/>
      <name val="Calibri"/>
      <family val="2"/>
      <charset val="238"/>
      <scheme val="minor"/>
    </font>
    <font>
      <b/>
      <sz val="10"/>
      <color rgb="FFFFFFFF"/>
      <name val="Calibri"/>
      <family val="2"/>
      <charset val="238"/>
    </font>
    <font>
      <b/>
      <sz val="10"/>
      <color theme="1"/>
      <name val="Calibri"/>
      <family val="2"/>
      <charset val="238"/>
    </font>
    <font>
      <sz val="10"/>
      <color theme="1"/>
      <name val="Calibri"/>
      <family val="2"/>
      <charset val="238"/>
    </font>
    <font>
      <vertAlign val="superscript"/>
      <sz val="10"/>
      <color theme="1"/>
      <name val="Calibri"/>
      <family val="2"/>
      <charset val="238"/>
    </font>
    <font>
      <i/>
      <vertAlign val="superscript"/>
      <sz val="10"/>
      <color rgb="FFC00000"/>
      <name val="Calibri"/>
      <family val="2"/>
      <charset val="238"/>
      <scheme val="minor"/>
    </font>
    <font>
      <b/>
      <vertAlign val="superscript"/>
      <sz val="11"/>
      <color theme="1"/>
      <name val="Calibri"/>
      <family val="2"/>
      <charset val="238"/>
      <scheme val="minor"/>
    </font>
    <font>
      <b/>
      <vertAlign val="superscript"/>
      <sz val="12"/>
      <color theme="1"/>
      <name val="Calibri"/>
      <family val="2"/>
      <charset val="238"/>
      <scheme val="minor"/>
    </font>
    <font>
      <i/>
      <sz val="12"/>
      <color rgb="FF002060"/>
      <name val="Calibri"/>
      <family val="2"/>
      <charset val="238"/>
      <scheme val="minor"/>
    </font>
    <font>
      <i/>
      <vertAlign val="superscript"/>
      <sz val="12"/>
      <color rgb="FF002060"/>
      <name val="Calibri"/>
      <family val="2"/>
      <charset val="238"/>
      <scheme val="minor"/>
    </font>
    <font>
      <b/>
      <i/>
      <sz val="14"/>
      <color theme="9"/>
      <name val="Calibri"/>
      <family val="2"/>
      <charset val="238"/>
      <scheme val="minor"/>
    </font>
    <font>
      <u/>
      <sz val="11"/>
      <color theme="10"/>
      <name val="Calibri"/>
      <family val="2"/>
      <charset val="238"/>
      <scheme val="minor"/>
    </font>
    <font>
      <b/>
      <sz val="10"/>
      <name val="Arial CE"/>
      <charset val="238"/>
    </font>
    <font>
      <sz val="10"/>
      <name val="Arial CE"/>
      <family val="2"/>
      <charset val="238"/>
    </font>
    <font>
      <i/>
      <sz val="9"/>
      <name val="Arial CE"/>
      <charset val="238"/>
    </font>
    <font>
      <b/>
      <sz val="10"/>
      <color indexed="8"/>
      <name val="Arial"/>
      <family val="2"/>
      <charset val="238"/>
    </font>
    <font>
      <sz val="10"/>
      <color indexed="8"/>
      <name val="Arial"/>
      <family val="2"/>
      <charset val="238"/>
    </font>
    <font>
      <b/>
      <sz val="11"/>
      <name val="Arial"/>
      <family val="2"/>
      <charset val="238"/>
    </font>
    <font>
      <sz val="9"/>
      <name val="Arial"/>
      <family val="2"/>
      <charset val="238"/>
    </font>
    <font>
      <b/>
      <sz val="9"/>
      <name val="Arial"/>
      <family val="2"/>
      <charset val="238"/>
    </font>
    <font>
      <sz val="10"/>
      <color rgb="FF808080"/>
      <name val="Arial"/>
      <family val="2"/>
      <charset val="238"/>
    </font>
    <font>
      <b/>
      <sz val="8"/>
      <color indexed="81"/>
      <name val="Tahoma"/>
      <family val="2"/>
      <charset val="238"/>
    </font>
    <font>
      <sz val="8"/>
      <color indexed="81"/>
      <name val="Tahoma"/>
      <family val="2"/>
      <charset val="238"/>
    </font>
    <font>
      <sz val="9"/>
      <color indexed="81"/>
      <name val="Tahoma"/>
      <family val="2"/>
      <charset val="238"/>
    </font>
    <font>
      <i/>
      <u/>
      <sz val="11"/>
      <color theme="10"/>
      <name val="Calibri"/>
      <family val="2"/>
      <charset val="238"/>
      <scheme val="minor"/>
    </font>
    <font>
      <sz val="9"/>
      <color indexed="8"/>
      <name val="Arial"/>
      <family val="2"/>
      <charset val="238"/>
    </font>
    <font>
      <i/>
      <sz val="9"/>
      <color theme="0" tint="-0.499984740745262"/>
      <name val="Arial"/>
      <family val="2"/>
      <charset val="238"/>
    </font>
    <font>
      <b/>
      <i/>
      <sz val="11"/>
      <color theme="0" tint="-0.499984740745262"/>
      <name val="Calibri"/>
      <family val="2"/>
      <charset val="238"/>
      <scheme val="minor"/>
    </font>
    <font>
      <sz val="8"/>
      <name val="Calibri"/>
      <family val="2"/>
      <charset val="238"/>
      <scheme val="minor"/>
    </font>
  </fonts>
  <fills count="20">
    <fill>
      <patternFill patternType="none"/>
    </fill>
    <fill>
      <patternFill patternType="gray125"/>
    </fill>
    <fill>
      <patternFill patternType="solid">
        <fgColor theme="6"/>
      </patternFill>
    </fill>
    <fill>
      <patternFill patternType="solid">
        <fgColor theme="6"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CCCC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E2EFD9"/>
        <bgColor indexed="64"/>
      </patternFill>
    </fill>
    <fill>
      <patternFill patternType="solid">
        <fgColor rgb="FF70AD47"/>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FFCC"/>
        <bgColor indexed="64"/>
      </patternFill>
    </fill>
  </fills>
  <borders count="140">
    <border>
      <left/>
      <right/>
      <top/>
      <bottom/>
      <diagonal/>
    </border>
    <border>
      <left style="medium">
        <color auto="1"/>
      </left>
      <right/>
      <top style="medium">
        <color auto="1"/>
      </top>
      <bottom/>
      <diagonal/>
    </border>
    <border>
      <left style="medium">
        <color auto="1"/>
      </left>
      <right/>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diagonal/>
    </border>
    <border>
      <left style="hair">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hair">
        <color auto="1"/>
      </left>
      <right/>
      <top style="medium">
        <color auto="1"/>
      </top>
      <bottom/>
      <diagonal/>
    </border>
    <border>
      <left style="hair">
        <color auto="1"/>
      </left>
      <right/>
      <top/>
      <bottom style="hair">
        <color auto="1"/>
      </bottom>
      <diagonal/>
    </border>
    <border>
      <left/>
      <right/>
      <top/>
      <bottom style="hair">
        <color auto="1"/>
      </bottom>
      <diagonal/>
    </border>
    <border>
      <left style="hair">
        <color auto="1"/>
      </left>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dotted">
        <color auto="1"/>
      </left>
      <right/>
      <top style="dotted">
        <color auto="1"/>
      </top>
      <bottom style="dotted">
        <color auto="1"/>
      </bottom>
      <diagonal/>
    </border>
    <border>
      <left style="medium">
        <color auto="1"/>
      </left>
      <right style="medium">
        <color auto="1"/>
      </right>
      <top style="dotted">
        <color auto="1"/>
      </top>
      <bottom style="dotted">
        <color auto="1"/>
      </bottom>
      <diagonal/>
    </border>
    <border>
      <left/>
      <right/>
      <top style="hair">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bottom style="medium">
        <color auto="1"/>
      </bottom>
      <diagonal/>
    </border>
    <border>
      <left style="medium">
        <color auto="1"/>
      </left>
      <right style="medium">
        <color auto="1"/>
      </right>
      <top/>
      <bottom style="hair">
        <color auto="1"/>
      </bottom>
      <diagonal/>
    </border>
    <border>
      <left style="medium">
        <color auto="1"/>
      </left>
      <right style="medium">
        <color auto="1"/>
      </right>
      <top/>
      <bottom/>
      <diagonal/>
    </border>
    <border>
      <left style="medium">
        <color auto="1"/>
      </left>
      <right/>
      <top style="dotted">
        <color auto="1"/>
      </top>
      <bottom style="dotted">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medium">
        <color auto="1"/>
      </top>
      <bottom style="hair">
        <color auto="1"/>
      </bottom>
      <diagonal/>
    </border>
    <border>
      <left/>
      <right style="hair">
        <color auto="1"/>
      </right>
      <top style="hair">
        <color auto="1"/>
      </top>
      <bottom style="medium">
        <color auto="1"/>
      </bottom>
      <diagonal/>
    </border>
    <border>
      <left/>
      <right/>
      <top style="medium">
        <color auto="1"/>
      </top>
      <bottom style="medium">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medium">
        <color indexed="64"/>
      </right>
      <top style="hair">
        <color auto="1"/>
      </top>
      <bottom/>
      <diagonal/>
    </border>
    <border>
      <left style="medium">
        <color indexed="64"/>
      </left>
      <right style="dotted">
        <color auto="1"/>
      </right>
      <top style="medium">
        <color indexed="64"/>
      </top>
      <bottom style="dotted">
        <color auto="1"/>
      </bottom>
      <diagonal/>
    </border>
    <border>
      <left style="dotted">
        <color auto="1"/>
      </left>
      <right/>
      <top style="medium">
        <color indexed="64"/>
      </top>
      <bottom style="dotted">
        <color auto="1"/>
      </bottom>
      <diagonal/>
    </border>
    <border>
      <left style="medium">
        <color indexed="64"/>
      </left>
      <right style="dotted">
        <color auto="1"/>
      </right>
      <top style="dotted">
        <color auto="1"/>
      </top>
      <bottom style="dotted">
        <color auto="1"/>
      </bottom>
      <diagonal/>
    </border>
    <border>
      <left style="thin">
        <color auto="1"/>
      </left>
      <right style="thin">
        <color auto="1"/>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style="medium">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bottom style="hair">
        <color indexed="64"/>
      </bottom>
      <diagonal/>
    </border>
    <border>
      <left style="hair">
        <color indexed="64"/>
      </left>
      <right style="thin">
        <color auto="1"/>
      </right>
      <top/>
      <bottom/>
      <diagonal/>
    </border>
    <border>
      <left style="thin">
        <color auto="1"/>
      </left>
      <right style="thin">
        <color auto="1"/>
      </right>
      <top/>
      <bottom/>
      <diagonal/>
    </border>
    <border>
      <left style="thin">
        <color auto="1"/>
      </left>
      <right style="medium">
        <color indexed="64"/>
      </right>
      <top style="medium">
        <color indexed="64"/>
      </top>
      <bottom/>
      <diagonal/>
    </border>
    <border>
      <left style="thin">
        <color auto="1"/>
      </left>
      <right style="medium">
        <color indexed="64"/>
      </right>
      <top style="hair">
        <color auto="1"/>
      </top>
      <bottom style="hair">
        <color auto="1"/>
      </bottom>
      <diagonal/>
    </border>
    <border>
      <left style="thin">
        <color auto="1"/>
      </left>
      <right style="medium">
        <color indexed="64"/>
      </right>
      <top/>
      <bottom/>
      <diagonal/>
    </border>
    <border>
      <left style="medium">
        <color indexed="64"/>
      </left>
      <right style="hair">
        <color auto="1"/>
      </right>
      <top style="hair">
        <color auto="1"/>
      </top>
      <bottom/>
      <diagonal/>
    </border>
    <border>
      <left style="thin">
        <color auto="1"/>
      </left>
      <right style="medium">
        <color indexed="64"/>
      </right>
      <top/>
      <bottom style="hair">
        <color indexed="64"/>
      </bottom>
      <diagonal/>
    </border>
    <border>
      <left style="hair">
        <color auto="1"/>
      </left>
      <right/>
      <top/>
      <bottom/>
      <diagonal/>
    </border>
    <border>
      <left style="thin">
        <color theme="0"/>
      </left>
      <right/>
      <top/>
      <bottom style="medium">
        <color auto="1"/>
      </bottom>
      <diagonal/>
    </border>
    <border>
      <left style="thin">
        <color theme="0"/>
      </left>
      <right/>
      <top/>
      <bottom/>
      <diagonal/>
    </border>
    <border>
      <left/>
      <right style="thin">
        <color auto="1"/>
      </right>
      <top style="hair">
        <color auto="1"/>
      </top>
      <bottom style="medium">
        <color auto="1"/>
      </bottom>
      <diagonal/>
    </border>
    <border>
      <left/>
      <right style="thin">
        <color auto="1"/>
      </right>
      <top/>
      <bottom style="hair">
        <color auto="1"/>
      </bottom>
      <diagonal/>
    </border>
    <border>
      <left style="medium">
        <color rgb="FFA8D08D"/>
      </left>
      <right style="medium">
        <color rgb="FFA8D08D"/>
      </right>
      <top/>
      <bottom style="medium">
        <color rgb="FFA8D08D"/>
      </bottom>
      <diagonal/>
    </border>
    <border>
      <left style="medium">
        <color rgb="FF70AD47"/>
      </left>
      <right/>
      <top style="medium">
        <color rgb="FF70AD47"/>
      </top>
      <bottom style="medium">
        <color rgb="FF70AD47"/>
      </bottom>
      <diagonal/>
    </border>
    <border>
      <left/>
      <right/>
      <top style="medium">
        <color rgb="FF70AD47"/>
      </top>
      <bottom style="medium">
        <color rgb="FF70AD47"/>
      </bottom>
      <diagonal/>
    </border>
    <border>
      <left/>
      <right style="medium">
        <color rgb="FF70AD47"/>
      </right>
      <top style="medium">
        <color rgb="FF70AD47"/>
      </top>
      <bottom style="medium">
        <color rgb="FF70AD47"/>
      </bottom>
      <diagonal/>
    </border>
    <border>
      <left/>
      <right style="medium">
        <color rgb="FFA8D08D"/>
      </right>
      <top/>
      <bottom style="medium">
        <color rgb="FFA8D08D"/>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medium">
        <color auto="1"/>
      </top>
      <bottom style="medium">
        <color auto="1"/>
      </bottom>
      <diagonal/>
    </border>
  </borders>
  <cellStyleXfs count="8">
    <xf numFmtId="0" fontId="0" fillId="0" borderId="0"/>
    <xf numFmtId="9" fontId="1" fillId="0" borderId="0" applyFont="0" applyFill="0" applyBorder="0" applyAlignment="0" applyProtection="0"/>
    <xf numFmtId="0" fontId="4" fillId="2" borderId="0" applyNumberFormat="0" applyBorder="0" applyAlignment="0" applyProtection="0"/>
    <xf numFmtId="0" fontId="42" fillId="0" borderId="0" applyNumberFormat="0" applyBorder="0" applyAlignment="0"/>
    <xf numFmtId="43" fontId="1" fillId="0" borderId="0" applyFont="0" applyFill="0" applyBorder="0" applyAlignment="0" applyProtection="0"/>
    <xf numFmtId="43" fontId="1" fillId="0" borderId="0" applyFont="0" applyFill="0" applyBorder="0" applyAlignment="0" applyProtection="0"/>
    <xf numFmtId="0" fontId="59" fillId="0" borderId="0" applyNumberFormat="0" applyFill="0" applyBorder="0" applyAlignment="0" applyProtection="0"/>
    <xf numFmtId="44" fontId="1" fillId="0" borderId="0" applyFont="0" applyFill="0" applyBorder="0" applyAlignment="0" applyProtection="0"/>
  </cellStyleXfs>
  <cellXfs count="650">
    <xf numFmtId="0" fontId="0" fillId="0" borderId="0" xfId="0"/>
    <xf numFmtId="0" fontId="0" fillId="0" borderId="0" xfId="0" applyAlignment="1">
      <alignment vertical="center"/>
    </xf>
    <xf numFmtId="0" fontId="3" fillId="0" borderId="4" xfId="0" applyFont="1" applyBorder="1" applyAlignment="1">
      <alignment vertical="center"/>
    </xf>
    <xf numFmtId="0" fontId="0" fillId="0" borderId="0" xfId="0" applyAlignment="1">
      <alignment horizontal="left" vertical="top"/>
    </xf>
    <xf numFmtId="0" fontId="3" fillId="5" borderId="31"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5" fillId="0" borderId="0" xfId="0" applyFont="1"/>
    <xf numFmtId="0" fontId="4" fillId="0" borderId="0" xfId="0" applyFont="1" applyProtection="1">
      <protection locked="0"/>
    </xf>
    <xf numFmtId="0" fontId="10" fillId="6" borderId="24" xfId="0" applyFont="1" applyFill="1" applyBorder="1" applyAlignment="1">
      <alignment horizontal="center" vertical="center" wrapText="1"/>
    </xf>
    <xf numFmtId="0" fontId="10" fillId="6" borderId="45" xfId="0" applyFont="1" applyFill="1" applyBorder="1" applyAlignment="1">
      <alignment horizontal="center" vertical="center" wrapText="1"/>
    </xf>
    <xf numFmtId="4" fontId="13" fillId="4" borderId="20" xfId="0" applyNumberFormat="1" applyFont="1" applyFill="1" applyBorder="1" applyAlignment="1">
      <alignment horizontal="right" vertical="center"/>
    </xf>
    <xf numFmtId="0" fontId="12" fillId="0" borderId="0" xfId="0" applyFont="1"/>
    <xf numFmtId="4" fontId="13" fillId="4" borderId="40" xfId="0" applyNumberFormat="1" applyFont="1" applyFill="1" applyBorder="1" applyAlignment="1">
      <alignment horizontal="right" vertical="center"/>
    </xf>
    <xf numFmtId="4" fontId="13" fillId="4" borderId="23" xfId="0" applyNumberFormat="1" applyFont="1" applyFill="1" applyBorder="1" applyAlignment="1">
      <alignment horizontal="right" vertical="center"/>
    </xf>
    <xf numFmtId="2" fontId="0" fillId="0" borderId="0" xfId="0" applyNumberFormat="1" applyAlignment="1">
      <alignment horizontal="left" vertical="distributed"/>
    </xf>
    <xf numFmtId="4" fontId="3" fillId="0" borderId="60" xfId="0" applyNumberFormat="1" applyFont="1" applyBorder="1" applyAlignment="1">
      <alignment vertical="center" wrapText="1"/>
    </xf>
    <xf numFmtId="4" fontId="3" fillId="0" borderId="62" xfId="0" applyNumberFormat="1" applyFont="1" applyBorder="1" applyAlignment="1">
      <alignment vertical="center" wrapText="1"/>
    </xf>
    <xf numFmtId="4" fontId="15" fillId="10" borderId="57" xfId="0" applyNumberFormat="1" applyFont="1" applyFill="1" applyBorder="1" applyAlignment="1">
      <alignment vertical="center" wrapText="1"/>
    </xf>
    <xf numFmtId="4" fontId="11" fillId="4" borderId="56" xfId="0" applyNumberFormat="1" applyFont="1" applyFill="1" applyBorder="1" applyAlignment="1">
      <alignment horizontal="right" vertical="center"/>
    </xf>
    <xf numFmtId="4" fontId="17" fillId="4" borderId="49" xfId="0" applyNumberFormat="1" applyFont="1" applyFill="1" applyBorder="1"/>
    <xf numFmtId="0" fontId="0" fillId="0" borderId="0" xfId="0" applyProtection="1">
      <protection locked="0"/>
    </xf>
    <xf numFmtId="4" fontId="19" fillId="4" borderId="50" xfId="0" applyNumberFormat="1" applyFont="1" applyFill="1" applyBorder="1"/>
    <xf numFmtId="4" fontId="19" fillId="0" borderId="0" xfId="0" applyNumberFormat="1" applyFont="1" applyProtection="1">
      <protection locked="0"/>
    </xf>
    <xf numFmtId="4" fontId="11" fillId="0" borderId="0" xfId="0" applyNumberFormat="1" applyFont="1" applyAlignment="1">
      <alignment horizontal="right" vertical="center"/>
    </xf>
    <xf numFmtId="4" fontId="19" fillId="4" borderId="51" xfId="0" applyNumberFormat="1" applyFont="1" applyFill="1" applyBorder="1"/>
    <xf numFmtId="4" fontId="0" fillId="0" borderId="0" xfId="0" applyNumberFormat="1"/>
    <xf numFmtId="0" fontId="8" fillId="0" borderId="0" xfId="0" applyFont="1"/>
    <xf numFmtId="0" fontId="20" fillId="0" borderId="0" xfId="0" applyFont="1" applyAlignment="1">
      <alignment vertical="center" wrapText="1"/>
    </xf>
    <xf numFmtId="0" fontId="3" fillId="0" borderId="0" xfId="0" applyFont="1" applyAlignment="1" applyProtection="1">
      <alignment horizontal="left" vertical="distributed"/>
      <protection locked="0"/>
    </xf>
    <xf numFmtId="4" fontId="6" fillId="0" borderId="0" xfId="0" applyNumberFormat="1" applyFont="1" applyAlignment="1" applyProtection="1">
      <alignment horizontal="center" vertical="distributed"/>
      <protection locked="0"/>
    </xf>
    <xf numFmtId="0" fontId="0" fillId="0" borderId="0" xfId="0" applyAlignment="1" applyProtection="1">
      <alignment horizontal="left" vertical="distributed"/>
      <protection locked="0"/>
    </xf>
    <xf numFmtId="9" fontId="0" fillId="0" borderId="0" xfId="1" applyFont="1" applyAlignment="1" applyProtection="1">
      <alignment vertical="center"/>
    </xf>
    <xf numFmtId="0" fontId="6" fillId="0" borderId="0" xfId="0" applyFont="1" applyAlignment="1">
      <alignment horizontal="center" vertical="center" wrapText="1"/>
    </xf>
    <xf numFmtId="0" fontId="0" fillId="0" borderId="67" xfId="0" applyBorder="1" applyAlignment="1">
      <alignment horizontal="right" vertical="center" wrapText="1"/>
    </xf>
    <xf numFmtId="4" fontId="6" fillId="0" borderId="0" xfId="1" applyNumberFormat="1" applyFont="1" applyFill="1" applyBorder="1" applyAlignment="1" applyProtection="1">
      <alignment vertical="center"/>
    </xf>
    <xf numFmtId="0" fontId="0" fillId="0" borderId="36" xfId="0" applyBorder="1" applyAlignment="1">
      <alignment horizontal="right" vertical="center"/>
    </xf>
    <xf numFmtId="0" fontId="0" fillId="0" borderId="68" xfId="0" applyBorder="1" applyAlignment="1">
      <alignment horizontal="right" vertical="center"/>
    </xf>
    <xf numFmtId="0" fontId="0" fillId="0" borderId="68" xfId="0" applyBorder="1" applyAlignment="1">
      <alignment vertical="center"/>
    </xf>
    <xf numFmtId="4" fontId="6" fillId="0" borderId="0" xfId="0" applyNumberFormat="1" applyFont="1" applyAlignment="1">
      <alignment vertical="center"/>
    </xf>
    <xf numFmtId="0" fontId="0" fillId="0" borderId="0" xfId="0" applyAlignment="1" applyProtection="1">
      <alignment horizontal="right"/>
      <protection locked="0"/>
    </xf>
    <xf numFmtId="0" fontId="0" fillId="0" borderId="0" xfId="0" applyAlignment="1" applyProtection="1">
      <alignment vertical="center"/>
      <protection locked="0"/>
    </xf>
    <xf numFmtId="9" fontId="0" fillId="0" borderId="0" xfId="1" applyFont="1" applyBorder="1" applyAlignment="1" applyProtection="1">
      <alignment vertical="center"/>
      <protection locked="0"/>
    </xf>
    <xf numFmtId="9" fontId="0" fillId="0" borderId="0" xfId="1" applyFont="1" applyAlignment="1" applyProtection="1">
      <alignment vertical="center"/>
      <protection locked="0"/>
    </xf>
    <xf numFmtId="0" fontId="6" fillId="0" borderId="0" xfId="0" applyFont="1" applyAlignment="1">
      <alignment horizontal="left" vertical="center" wrapText="1"/>
    </xf>
    <xf numFmtId="2"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xf>
    <xf numFmtId="165" fontId="5" fillId="0" borderId="3" xfId="0" applyNumberFormat="1" applyFont="1" applyBorder="1"/>
    <xf numFmtId="0" fontId="5" fillId="0" borderId="75" xfId="0" applyFont="1" applyBorder="1" applyAlignment="1">
      <alignment vertical="center"/>
    </xf>
    <xf numFmtId="0" fontId="2" fillId="2" borderId="0" xfId="2" applyNumberFormat="1" applyFont="1"/>
    <xf numFmtId="49" fontId="0" fillId="0" borderId="0" xfId="0" applyNumberFormat="1"/>
    <xf numFmtId="0" fontId="15" fillId="0" borderId="0" xfId="2" applyNumberFormat="1" applyFont="1" applyFill="1" applyAlignment="1">
      <alignment horizontal="left"/>
    </xf>
    <xf numFmtId="0" fontId="15" fillId="0" borderId="0" xfId="2" applyNumberFormat="1" applyFont="1" applyFill="1"/>
    <xf numFmtId="0" fontId="23" fillId="11" borderId="0" xfId="0" applyFont="1" applyFill="1"/>
    <xf numFmtId="49" fontId="24" fillId="0" borderId="0" xfId="0" applyNumberFormat="1" applyFont="1"/>
    <xf numFmtId="0" fontId="23" fillId="3" borderId="0" xfId="0" applyFont="1" applyFill="1"/>
    <xf numFmtId="0" fontId="23" fillId="4" borderId="0" xfId="0" applyFont="1" applyFill="1"/>
    <xf numFmtId="0" fontId="23" fillId="0" borderId="0" xfId="0" applyFont="1"/>
    <xf numFmtId="0" fontId="15" fillId="0" borderId="0" xfId="0" applyFont="1" applyAlignment="1">
      <alignment horizontal="left"/>
    </xf>
    <xf numFmtId="0" fontId="15" fillId="0" borderId="0" xfId="0" applyFont="1"/>
    <xf numFmtId="0" fontId="15" fillId="0" borderId="0" xfId="0" applyFont="1" applyAlignment="1">
      <alignment horizontal="left" vertical="top"/>
    </xf>
    <xf numFmtId="49" fontId="9" fillId="0" borderId="76" xfId="0" applyNumberFormat="1" applyFont="1" applyBorder="1"/>
    <xf numFmtId="49" fontId="9" fillId="0" borderId="0" xfId="0" applyNumberFormat="1" applyFont="1"/>
    <xf numFmtId="49" fontId="27" fillId="0" borderId="0" xfId="0" applyNumberFormat="1" applyFont="1"/>
    <xf numFmtId="49" fontId="9" fillId="0" borderId="76" xfId="0" applyNumberFormat="1" applyFont="1" applyBorder="1" applyAlignment="1">
      <alignment vertical="center"/>
    </xf>
    <xf numFmtId="0" fontId="9" fillId="0" borderId="76" xfId="0" applyFont="1" applyBorder="1" applyAlignment="1">
      <alignment vertical="center"/>
    </xf>
    <xf numFmtId="49" fontId="9" fillId="0" borderId="0" xfId="0" applyNumberFormat="1" applyFont="1" applyAlignment="1">
      <alignment vertical="center"/>
    </xf>
    <xf numFmtId="0" fontId="9" fillId="0" borderId="0" xfId="0" applyFont="1" applyAlignment="1">
      <alignment vertical="center"/>
    </xf>
    <xf numFmtId="49" fontId="26" fillId="0" borderId="0" xfId="0" applyNumberFormat="1" applyFont="1" applyAlignment="1">
      <alignment vertical="center"/>
    </xf>
    <xf numFmtId="0" fontId="26" fillId="0" borderId="0" xfId="0" applyFont="1" applyAlignment="1">
      <alignment vertical="center"/>
    </xf>
    <xf numFmtId="49" fontId="21" fillId="0" borderId="0" xfId="0" applyNumberFormat="1" applyFont="1" applyAlignment="1">
      <alignment vertical="center"/>
    </xf>
    <xf numFmtId="0" fontId="9" fillId="0" borderId="0" xfId="0" applyFont="1"/>
    <xf numFmtId="0" fontId="0" fillId="0" borderId="0" xfId="0" applyProtection="1">
      <protection hidden="1"/>
    </xf>
    <xf numFmtId="0" fontId="0" fillId="0" borderId="0" xfId="0" applyAlignment="1" applyProtection="1">
      <alignment vertical="center"/>
      <protection hidden="1"/>
    </xf>
    <xf numFmtId="0" fontId="0" fillId="0" borderId="0" xfId="0" applyAlignment="1" applyProtection="1">
      <alignment horizontal="right"/>
      <protection hidden="1"/>
    </xf>
    <xf numFmtId="0" fontId="0" fillId="0" borderId="0" xfId="0" applyProtection="1">
      <protection locked="0" hidden="1"/>
    </xf>
    <xf numFmtId="0" fontId="5" fillId="0" borderId="0" xfId="0" applyFont="1" applyProtection="1">
      <protection hidden="1"/>
    </xf>
    <xf numFmtId="9" fontId="0" fillId="0" borderId="0" xfId="1" applyFont="1" applyAlignment="1">
      <alignment vertical="center"/>
    </xf>
    <xf numFmtId="9" fontId="0" fillId="0" borderId="0" xfId="1" applyFont="1" applyAlignment="1" applyProtection="1">
      <alignment vertical="center"/>
      <protection hidden="1"/>
    </xf>
    <xf numFmtId="0" fontId="31" fillId="0" borderId="0" xfId="0" applyFont="1" applyAlignment="1">
      <alignment horizontal="justify" vertical="center"/>
    </xf>
    <xf numFmtId="0" fontId="30" fillId="0" borderId="0" xfId="0" applyFont="1"/>
    <xf numFmtId="0" fontId="3" fillId="0" borderId="0" xfId="0" applyFont="1" applyProtection="1">
      <protection hidden="1"/>
    </xf>
    <xf numFmtId="0" fontId="17" fillId="0" borderId="76" xfId="0" applyFont="1" applyBorder="1" applyProtection="1">
      <protection locked="0"/>
    </xf>
    <xf numFmtId="0" fontId="25" fillId="0" borderId="76" xfId="0" applyFont="1" applyBorder="1" applyProtection="1">
      <protection locked="0"/>
    </xf>
    <xf numFmtId="0" fontId="26" fillId="0" borderId="76" xfId="0" applyFont="1" applyBorder="1" applyProtection="1">
      <protection locked="0"/>
    </xf>
    <xf numFmtId="0" fontId="26" fillId="0" borderId="76" xfId="0" applyFont="1" applyBorder="1" applyAlignment="1" applyProtection="1">
      <alignment horizontal="right"/>
      <protection locked="0"/>
    </xf>
    <xf numFmtId="0" fontId="26" fillId="0" borderId="76" xfId="0" applyFont="1" applyBorder="1" applyAlignment="1" applyProtection="1">
      <alignment horizontal="center"/>
      <protection locked="0"/>
    </xf>
    <xf numFmtId="0" fontId="25" fillId="0" borderId="85" xfId="0" applyFont="1" applyBorder="1" applyProtection="1">
      <protection locked="0"/>
    </xf>
    <xf numFmtId="0" fontId="25" fillId="0" borderId="86" xfId="0" applyFont="1" applyBorder="1" applyProtection="1">
      <protection locked="0"/>
    </xf>
    <xf numFmtId="0" fontId="17" fillId="0" borderId="76" xfId="0" applyFont="1" applyBorder="1" applyAlignment="1" applyProtection="1">
      <alignment horizontal="right"/>
      <protection locked="0"/>
    </xf>
    <xf numFmtId="165" fontId="17" fillId="0" borderId="76" xfId="0" applyNumberFormat="1" applyFont="1" applyBorder="1" applyAlignment="1">
      <alignment horizontal="right"/>
    </xf>
    <xf numFmtId="0" fontId="17" fillId="0" borderId="82" xfId="0" applyFont="1" applyBorder="1" applyProtection="1">
      <protection locked="0"/>
    </xf>
    <xf numFmtId="0" fontId="17" fillId="0" borderId="86" xfId="0" applyFont="1" applyBorder="1" applyProtection="1">
      <protection locked="0"/>
    </xf>
    <xf numFmtId="0" fontId="35" fillId="0" borderId="0" xfId="0" applyFont="1"/>
    <xf numFmtId="0" fontId="36" fillId="0" borderId="76" xfId="0" applyFont="1" applyBorder="1" applyAlignment="1">
      <alignment horizontal="left"/>
    </xf>
    <xf numFmtId="0" fontId="9" fillId="0" borderId="0" xfId="0" applyFont="1" applyProtection="1">
      <protection locked="0"/>
    </xf>
    <xf numFmtId="0" fontId="9" fillId="0" borderId="86" xfId="0" applyFont="1" applyBorder="1"/>
    <xf numFmtId="0" fontId="21" fillId="0" borderId="86" xfId="0" applyFont="1" applyBorder="1"/>
    <xf numFmtId="0" fontId="17" fillId="0" borderId="85" xfId="0" applyFont="1" applyBorder="1" applyAlignment="1">
      <alignment horizontal="center"/>
    </xf>
    <xf numFmtId="0" fontId="36" fillId="0" borderId="85" xfId="0" applyFont="1" applyBorder="1" applyAlignment="1">
      <alignment horizontal="center"/>
    </xf>
    <xf numFmtId="0" fontId="21" fillId="0" borderId="85" xfId="0" applyFont="1" applyBorder="1"/>
    <xf numFmtId="49" fontId="3" fillId="0" borderId="0" xfId="1" applyNumberFormat="1" applyFont="1" applyFill="1" applyBorder="1" applyAlignment="1" applyProtection="1">
      <alignment vertical="center"/>
    </xf>
    <xf numFmtId="0" fontId="8" fillId="0" borderId="0" xfId="0" applyFont="1" applyAlignment="1">
      <alignment horizontal="left"/>
    </xf>
    <xf numFmtId="0" fontId="38" fillId="0" borderId="76" xfId="0" applyFont="1" applyBorder="1" applyProtection="1">
      <protection locked="0"/>
    </xf>
    <xf numFmtId="0" fontId="0" fillId="0" borderId="0" xfId="0" applyAlignment="1" applyProtection="1">
      <alignment horizontal="center" vertical="top" wrapText="1"/>
      <protection locked="0"/>
    </xf>
    <xf numFmtId="4" fontId="21" fillId="0" borderId="0" xfId="0" applyNumberFormat="1" applyFont="1" applyAlignment="1">
      <alignment horizontal="left" vertical="distributed"/>
    </xf>
    <xf numFmtId="0" fontId="10" fillId="6" borderId="91" xfId="0" applyFont="1" applyFill="1" applyBorder="1" applyAlignment="1">
      <alignment horizontal="center" vertical="center" wrapText="1"/>
    </xf>
    <xf numFmtId="0" fontId="10" fillId="6" borderId="91" xfId="0" applyFont="1" applyFill="1" applyBorder="1" applyAlignment="1">
      <alignment horizontal="right" vertical="center" wrapText="1"/>
    </xf>
    <xf numFmtId="0" fontId="11" fillId="4" borderId="29" xfId="0" applyFont="1" applyFill="1" applyBorder="1" applyAlignment="1">
      <alignment horizontal="right" vertical="center" wrapText="1"/>
    </xf>
    <xf numFmtId="0" fontId="17" fillId="0" borderId="76" xfId="0" applyFont="1" applyBorder="1" applyAlignment="1">
      <alignment horizontal="left"/>
    </xf>
    <xf numFmtId="9" fontId="3" fillId="0" borderId="0" xfId="1" applyFont="1" applyFill="1" applyBorder="1" applyAlignment="1" applyProtection="1">
      <alignment horizontal="left" vertical="center"/>
    </xf>
    <xf numFmtId="4" fontId="3" fillId="0" borderId="0" xfId="0" applyNumberFormat="1" applyFont="1"/>
    <xf numFmtId="0" fontId="39" fillId="4" borderId="92" xfId="0" applyFont="1" applyFill="1" applyBorder="1" applyAlignment="1">
      <alignment horizontal="center" vertical="center" wrapText="1"/>
    </xf>
    <xf numFmtId="0" fontId="39" fillId="4" borderId="93" xfId="0" applyFont="1" applyFill="1" applyBorder="1" applyAlignment="1">
      <alignment horizontal="center" vertical="center" wrapText="1"/>
    </xf>
    <xf numFmtId="4" fontId="6" fillId="4" borderId="58" xfId="0" applyNumberFormat="1" applyFont="1" applyFill="1" applyBorder="1" applyAlignment="1">
      <alignment vertical="distributed" wrapText="1"/>
    </xf>
    <xf numFmtId="4" fontId="9" fillId="7" borderId="12" xfId="0" applyNumberFormat="1" applyFont="1" applyFill="1" applyBorder="1" applyAlignment="1" applyProtection="1">
      <alignment vertical="center"/>
      <protection locked="0"/>
    </xf>
    <xf numFmtId="4" fontId="9" fillId="7" borderId="13" xfId="0" applyNumberFormat="1" applyFont="1" applyFill="1" applyBorder="1" applyAlignment="1" applyProtection="1">
      <alignment vertical="center"/>
      <protection locked="0"/>
    </xf>
    <xf numFmtId="4" fontId="9" fillId="7" borderId="9" xfId="0" applyNumberFormat="1" applyFont="1" applyFill="1" applyBorder="1" applyAlignment="1" applyProtection="1">
      <alignment vertical="center"/>
      <protection locked="0"/>
    </xf>
    <xf numFmtId="0" fontId="3" fillId="0" borderId="24" xfId="0" applyFont="1" applyBorder="1" applyAlignment="1">
      <alignment vertical="center"/>
    </xf>
    <xf numFmtId="0" fontId="3" fillId="0" borderId="9" xfId="0" applyFont="1" applyBorder="1" applyAlignment="1">
      <alignment vertical="center"/>
    </xf>
    <xf numFmtId="0" fontId="3" fillId="0" borderId="103" xfId="0" applyFont="1" applyBorder="1" applyAlignment="1">
      <alignment vertical="center"/>
    </xf>
    <xf numFmtId="0" fontId="38" fillId="0" borderId="86" xfId="0" applyFont="1" applyBorder="1" applyProtection="1">
      <protection locked="0"/>
    </xf>
    <xf numFmtId="0" fontId="3" fillId="0" borderId="0" xfId="0" applyFont="1" applyAlignment="1" applyProtection="1">
      <alignment horizontal="left" vertical="center" indent="1"/>
      <protection hidden="1"/>
    </xf>
    <xf numFmtId="0" fontId="3" fillId="0" borderId="54" xfId="0" applyFont="1" applyBorder="1" applyAlignment="1" applyProtection="1">
      <alignment horizontal="left" vertical="center" indent="1"/>
      <protection hidden="1"/>
    </xf>
    <xf numFmtId="4" fontId="0" fillId="0" borderId="0" xfId="1" applyNumberFormat="1" applyFont="1" applyFill="1" applyBorder="1" applyAlignment="1">
      <alignment horizontal="right" vertical="center"/>
    </xf>
    <xf numFmtId="166" fontId="3" fillId="4" borderId="51" xfId="0" applyNumberFormat="1" applyFont="1" applyFill="1" applyBorder="1" applyAlignment="1">
      <alignment horizontal="right" vertical="center"/>
    </xf>
    <xf numFmtId="0" fontId="0" fillId="0" borderId="105" xfId="0" applyBorder="1" applyProtection="1">
      <protection hidden="1"/>
    </xf>
    <xf numFmtId="0" fontId="0" fillId="0" borderId="47" xfId="0" applyBorder="1" applyProtection="1">
      <protection hidden="1"/>
    </xf>
    <xf numFmtId="0" fontId="0" fillId="0" borderId="0" xfId="0" applyAlignment="1">
      <alignment horizontal="right"/>
    </xf>
    <xf numFmtId="0" fontId="0" fillId="0" borderId="0" xfId="0" applyAlignment="1" applyProtection="1">
      <alignment horizontal="left" vertical="center"/>
      <protection locked="0"/>
    </xf>
    <xf numFmtId="0" fontId="0" fillId="0" borderId="0" xfId="0" applyAlignment="1">
      <alignment horizontal="center" vertical="center"/>
    </xf>
    <xf numFmtId="0" fontId="38" fillId="0" borderId="85" xfId="0" applyFont="1" applyBorder="1" applyProtection="1">
      <protection locked="0"/>
    </xf>
    <xf numFmtId="0" fontId="17" fillId="0" borderId="85" xfId="0" applyFont="1" applyBorder="1" applyAlignment="1">
      <alignment horizontal="left"/>
    </xf>
    <xf numFmtId="0" fontId="36" fillId="0" borderId="85" xfId="0" applyFont="1" applyBorder="1" applyAlignment="1">
      <alignment horizontal="left"/>
    </xf>
    <xf numFmtId="0" fontId="0" fillId="13" borderId="0" xfId="0" applyFill="1"/>
    <xf numFmtId="0" fontId="12" fillId="13" borderId="0" xfId="0" applyFont="1" applyFill="1"/>
    <xf numFmtId="0" fontId="0" fillId="13" borderId="0" xfId="0" applyFill="1" applyProtection="1">
      <protection locked="0" hidden="1"/>
    </xf>
    <xf numFmtId="0" fontId="0" fillId="13" borderId="0" xfId="0" applyFill="1" applyProtection="1">
      <protection hidden="1"/>
    </xf>
    <xf numFmtId="0" fontId="6" fillId="13" borderId="0" xfId="0" applyFont="1" applyFill="1" applyAlignment="1">
      <alignment vertical="center"/>
    </xf>
    <xf numFmtId="0" fontId="0" fillId="13" borderId="0" xfId="0" applyFill="1" applyAlignment="1">
      <alignment vertical="top" wrapText="1"/>
    </xf>
    <xf numFmtId="0" fontId="3" fillId="0" borderId="2" xfId="0" applyFont="1" applyBorder="1" applyAlignment="1">
      <alignment horizontal="left" vertical="center" wrapText="1"/>
    </xf>
    <xf numFmtId="0" fontId="3" fillId="0" borderId="0" xfId="0" applyFont="1" applyAlignment="1">
      <alignment horizontal="left" vertical="center"/>
    </xf>
    <xf numFmtId="0" fontId="3" fillId="4" borderId="18" xfId="0" applyFont="1" applyFill="1" applyBorder="1" applyAlignment="1">
      <alignment vertical="center" wrapText="1"/>
    </xf>
    <xf numFmtId="0" fontId="0" fillId="0" borderId="9" xfId="0" applyBorder="1" applyAlignment="1">
      <alignment horizontal="left" vertical="center" wrapText="1" indent="3"/>
    </xf>
    <xf numFmtId="0" fontId="0" fillId="0" borderId="15" xfId="0" applyBorder="1" applyAlignment="1">
      <alignment horizontal="left" vertical="center" wrapText="1" indent="3"/>
    </xf>
    <xf numFmtId="0" fontId="0" fillId="0" borderId="0" xfId="0" applyAlignment="1" applyProtection="1">
      <alignment horizontal="left" vertical="top" wrapText="1"/>
      <protection locked="0"/>
    </xf>
    <xf numFmtId="0" fontId="3" fillId="12" borderId="24" xfId="0" applyFont="1" applyFill="1" applyBorder="1" applyAlignment="1">
      <alignment vertical="center" wrapText="1"/>
    </xf>
    <xf numFmtId="0" fontId="3" fillId="12" borderId="52" xfId="0" applyFont="1" applyFill="1" applyBorder="1" applyAlignment="1">
      <alignment horizontal="center" vertical="center" wrapText="1"/>
    </xf>
    <xf numFmtId="0" fontId="3" fillId="12" borderId="45" xfId="0" applyFont="1" applyFill="1" applyBorder="1" applyAlignment="1">
      <alignment horizontal="center" vertical="center" wrapText="1"/>
    </xf>
    <xf numFmtId="0" fontId="3" fillId="12" borderId="94" xfId="0" applyFont="1" applyFill="1" applyBorder="1" applyAlignment="1">
      <alignment horizontal="center" vertical="center" wrapText="1"/>
    </xf>
    <xf numFmtId="0" fontId="3" fillId="0" borderId="0" xfId="0" applyFont="1" applyAlignment="1">
      <alignment horizontal="center" vertical="center" wrapText="1"/>
    </xf>
    <xf numFmtId="0" fontId="0" fillId="0" borderId="9" xfId="0" applyBorder="1" applyAlignment="1">
      <alignment vertical="center"/>
    </xf>
    <xf numFmtId="4" fontId="0" fillId="0" borderId="0" xfId="0" applyNumberFormat="1" applyAlignment="1">
      <alignment horizontal="right" vertical="center"/>
    </xf>
    <xf numFmtId="0" fontId="0" fillId="0" borderId="9" xfId="0" applyBorder="1" applyAlignment="1" applyProtection="1">
      <alignment vertical="center"/>
      <protection locked="0"/>
    </xf>
    <xf numFmtId="0" fontId="0" fillId="0" borderId="103" xfId="0" applyBorder="1" applyAlignment="1">
      <alignment vertical="center"/>
    </xf>
    <xf numFmtId="0" fontId="3" fillId="0" borderId="0" xfId="0" applyFont="1" applyAlignment="1">
      <alignment vertical="center"/>
    </xf>
    <xf numFmtId="0" fontId="0" fillId="0" borderId="36" xfId="0" applyBorder="1" applyAlignment="1">
      <alignment horizontal="left" vertical="center" wrapText="1" indent="3"/>
    </xf>
    <xf numFmtId="0" fontId="0" fillId="0" borderId="21" xfId="0" applyBorder="1" applyAlignment="1">
      <alignment horizontal="left" vertical="center" wrapText="1" indent="3"/>
    </xf>
    <xf numFmtId="0" fontId="0" fillId="0" borderId="0" xfId="0" applyAlignment="1">
      <alignment horizontal="left" vertical="center" wrapText="1" indent="3"/>
    </xf>
    <xf numFmtId="0" fontId="0" fillId="0" borderId="0" xfId="0" applyAlignment="1">
      <alignment horizontal="left" vertical="top" wrapText="1"/>
    </xf>
    <xf numFmtId="0" fontId="3" fillId="4" borderId="6" xfId="0" applyFont="1" applyFill="1" applyBorder="1" applyAlignment="1">
      <alignment vertical="center" wrapText="1"/>
    </xf>
    <xf numFmtId="0" fontId="3" fillId="12" borderId="53" xfId="0" applyFont="1" applyFill="1" applyBorder="1" applyAlignment="1">
      <alignment horizontal="center" vertical="center" wrapText="1"/>
    </xf>
    <xf numFmtId="0" fontId="0" fillId="0" borderId="15" xfId="0" applyBorder="1" applyAlignment="1">
      <alignment vertical="center"/>
    </xf>
    <xf numFmtId="49" fontId="41" fillId="0" borderId="76" xfId="0" applyNumberFormat="1" applyFont="1" applyBorder="1" applyAlignment="1">
      <alignment vertical="center"/>
    </xf>
    <xf numFmtId="49" fontId="9" fillId="13" borderId="76" xfId="0" applyNumberFormat="1" applyFont="1" applyFill="1" applyBorder="1" applyAlignment="1">
      <alignment vertical="center"/>
    </xf>
    <xf numFmtId="4" fontId="9" fillId="7" borderId="10" xfId="0" applyNumberFormat="1" applyFont="1" applyFill="1" applyBorder="1" applyAlignment="1" applyProtection="1">
      <alignment vertical="center"/>
      <protection locked="0"/>
    </xf>
    <xf numFmtId="0" fontId="43" fillId="0" borderId="76" xfId="0" applyFont="1" applyBorder="1" applyProtection="1">
      <protection locked="0"/>
    </xf>
    <xf numFmtId="4" fontId="13" fillId="4" borderId="35" xfId="0" applyNumberFormat="1" applyFont="1" applyFill="1" applyBorder="1" applyAlignment="1">
      <alignment horizontal="right" vertical="center"/>
    </xf>
    <xf numFmtId="0" fontId="0" fillId="0" borderId="27" xfId="0" applyBorder="1" applyProtection="1">
      <protection locked="0"/>
    </xf>
    <xf numFmtId="4" fontId="17" fillId="0" borderId="27" xfId="0" applyNumberFormat="1" applyFont="1" applyBorder="1" applyProtection="1">
      <protection locked="0"/>
    </xf>
    <xf numFmtId="0" fontId="3" fillId="4" borderId="7" xfId="0" applyFont="1" applyFill="1" applyBorder="1" applyAlignment="1">
      <alignment horizontal="center" vertical="distributed"/>
    </xf>
    <xf numFmtId="0" fontId="3" fillId="4" borderId="8" xfId="0" applyFont="1" applyFill="1" applyBorder="1" applyAlignment="1">
      <alignment horizontal="center" vertical="distributed"/>
    </xf>
    <xf numFmtId="4" fontId="0" fillId="0" borderId="10" xfId="0" applyNumberFormat="1" applyBorder="1" applyAlignment="1">
      <alignment horizontal="right" vertical="center"/>
    </xf>
    <xf numFmtId="4" fontId="0" fillId="0" borderId="11" xfId="0" applyNumberFormat="1" applyBorder="1" applyAlignment="1">
      <alignment horizontal="right" vertical="center"/>
    </xf>
    <xf numFmtId="0" fontId="48" fillId="0" borderId="0" xfId="0" applyFont="1"/>
    <xf numFmtId="49" fontId="3" fillId="0" borderId="56" xfId="1" applyNumberFormat="1" applyFont="1" applyFill="1" applyBorder="1" applyAlignment="1" applyProtection="1">
      <alignment vertical="center"/>
    </xf>
    <xf numFmtId="0" fontId="0" fillId="0" borderId="67" xfId="0" applyBorder="1" applyAlignment="1">
      <alignment horizontal="right"/>
    </xf>
    <xf numFmtId="4" fontId="0" fillId="0" borderId="70" xfId="1" applyNumberFormat="1" applyFont="1" applyBorder="1" applyAlignment="1" applyProtection="1">
      <alignment vertical="center"/>
    </xf>
    <xf numFmtId="0" fontId="0" fillId="0" borderId="72" xfId="0" applyBorder="1" applyAlignment="1">
      <alignment horizontal="right"/>
    </xf>
    <xf numFmtId="0" fontId="0" fillId="0" borderId="2" xfId="0" applyBorder="1" applyAlignment="1">
      <alignment horizontal="right"/>
    </xf>
    <xf numFmtId="0" fontId="3" fillId="0" borderId="57" xfId="0" applyFont="1" applyBorder="1" applyAlignment="1">
      <alignment horizontal="right"/>
    </xf>
    <xf numFmtId="4" fontId="3" fillId="0" borderId="56" xfId="0" applyNumberFormat="1" applyFont="1" applyBorder="1"/>
    <xf numFmtId="4" fontId="3" fillId="0" borderId="74" xfId="0" applyNumberFormat="1" applyFont="1" applyBorder="1"/>
    <xf numFmtId="4" fontId="3" fillId="0" borderId="57" xfId="0" applyNumberFormat="1" applyFont="1" applyBorder="1"/>
    <xf numFmtId="4" fontId="3" fillId="4" borderId="16" xfId="0" applyNumberFormat="1" applyFont="1" applyFill="1" applyBorder="1"/>
    <xf numFmtId="4" fontId="3" fillId="0" borderId="56" xfId="0" applyNumberFormat="1" applyFont="1" applyBorder="1" applyAlignment="1">
      <alignment horizontal="center"/>
    </xf>
    <xf numFmtId="0" fontId="0" fillId="0" borderId="103" xfId="0" applyBorder="1" applyAlignment="1">
      <alignment horizontal="left" vertical="center" wrapText="1" indent="3"/>
    </xf>
    <xf numFmtId="0" fontId="0" fillId="0" borderId="68" xfId="0" applyBorder="1" applyAlignment="1">
      <alignment horizontal="left" vertical="center" wrapText="1" indent="3"/>
    </xf>
    <xf numFmtId="0" fontId="50" fillId="14" borderId="110" xfId="0" applyFont="1" applyFill="1" applyBorder="1" applyAlignment="1">
      <alignment horizontal="center" vertical="center" wrapText="1"/>
    </xf>
    <xf numFmtId="0" fontId="50" fillId="14" borderId="114" xfId="0" applyFont="1" applyFill="1" applyBorder="1" applyAlignment="1">
      <alignment horizontal="center" vertical="center" wrapText="1"/>
    </xf>
    <xf numFmtId="0" fontId="50" fillId="0" borderId="110" xfId="0" applyFont="1" applyBorder="1" applyAlignment="1">
      <alignment horizontal="center" vertical="center" wrapText="1"/>
    </xf>
    <xf numFmtId="0" fontId="51" fillId="0" borderId="114" xfId="0" applyFont="1" applyBorder="1" applyAlignment="1">
      <alignment vertical="center" wrapText="1"/>
    </xf>
    <xf numFmtId="0" fontId="51" fillId="0" borderId="114" xfId="0" applyFont="1" applyBorder="1" applyAlignment="1">
      <alignment horizontal="center" vertical="center" wrapText="1"/>
    </xf>
    <xf numFmtId="0" fontId="51" fillId="14" borderId="114" xfId="0" applyFont="1" applyFill="1" applyBorder="1" applyAlignment="1">
      <alignment vertical="center" wrapText="1"/>
    </xf>
    <xf numFmtId="0" fontId="51" fillId="14" borderId="114" xfId="0" applyFont="1" applyFill="1" applyBorder="1" applyAlignment="1">
      <alignment horizontal="center" vertical="center" wrapText="1"/>
    </xf>
    <xf numFmtId="0" fontId="51" fillId="14" borderId="114" xfId="0" applyFont="1" applyFill="1" applyBorder="1" applyAlignment="1">
      <alignment horizontal="left" vertical="center" wrapText="1"/>
    </xf>
    <xf numFmtId="0" fontId="0" fillId="0" borderId="3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31" xfId="0" applyBorder="1" applyAlignment="1">
      <alignment horizontal="center" vertical="center" wrapText="1"/>
    </xf>
    <xf numFmtId="0" fontId="0" fillId="0" borderId="33" xfId="0" applyBorder="1" applyAlignment="1">
      <alignment horizontal="center" vertical="center" wrapText="1"/>
    </xf>
    <xf numFmtId="49" fontId="22" fillId="0" borderId="0" xfId="1" applyNumberFormat="1" applyFont="1" applyFill="1" applyBorder="1" applyAlignment="1" applyProtection="1">
      <alignment horizontal="right" vertical="center"/>
    </xf>
    <xf numFmtId="0" fontId="22" fillId="0" borderId="2" xfId="0" applyFont="1" applyBorder="1" applyAlignment="1">
      <alignment horizontal="right" vertical="center"/>
    </xf>
    <xf numFmtId="4" fontId="22" fillId="0" borderId="0" xfId="0" applyNumberFormat="1" applyFont="1" applyAlignment="1">
      <alignment vertical="center" wrapText="1"/>
    </xf>
    <xf numFmtId="4" fontId="22" fillId="0" borderId="0" xfId="0" applyNumberFormat="1" applyFont="1" applyAlignment="1">
      <alignment vertical="center"/>
    </xf>
    <xf numFmtId="0" fontId="0" fillId="0" borderId="2" xfId="0" applyBorder="1" applyAlignment="1">
      <alignment horizontal="right" vertical="center"/>
    </xf>
    <xf numFmtId="0" fontId="12" fillId="0" borderId="0" xfId="0" applyFont="1" applyAlignment="1">
      <alignment vertical="center" wrapText="1"/>
    </xf>
    <xf numFmtId="4" fontId="0" fillId="0" borderId="0" xfId="0" applyNumberFormat="1" applyAlignment="1">
      <alignment vertical="center"/>
    </xf>
    <xf numFmtId="0" fontId="3" fillId="0" borderId="57" xfId="0" applyFont="1" applyBorder="1" applyAlignment="1">
      <alignment horizontal="right" vertical="center"/>
    </xf>
    <xf numFmtId="49" fontId="3" fillId="0" borderId="56" xfId="0" applyNumberFormat="1" applyFont="1" applyBorder="1" applyAlignment="1">
      <alignment vertical="center" wrapText="1"/>
    </xf>
    <xf numFmtId="49" fontId="3" fillId="0" borderId="56" xfId="0" applyNumberFormat="1" applyFont="1" applyBorder="1" applyAlignment="1">
      <alignment vertical="center"/>
    </xf>
    <xf numFmtId="4" fontId="0" fillId="0" borderId="70" xfId="0" applyNumberFormat="1" applyBorder="1"/>
    <xf numFmtId="4" fontId="0" fillId="0" borderId="70" xfId="0" applyNumberFormat="1" applyBorder="1" applyAlignment="1">
      <alignment vertical="center"/>
    </xf>
    <xf numFmtId="4" fontId="3" fillId="0" borderId="70" xfId="0" applyNumberFormat="1" applyFont="1" applyBorder="1" applyAlignment="1">
      <alignment vertical="center"/>
    </xf>
    <xf numFmtId="4" fontId="0" fillId="0" borderId="62" xfId="0" applyNumberFormat="1" applyBorder="1"/>
    <xf numFmtId="4" fontId="3" fillId="0" borderId="62" xfId="0" applyNumberFormat="1" applyFont="1" applyBorder="1" applyAlignment="1">
      <alignment vertical="center"/>
    </xf>
    <xf numFmtId="4" fontId="0" fillId="0" borderId="71" xfId="0" applyNumberFormat="1" applyBorder="1"/>
    <xf numFmtId="0" fontId="56" fillId="0" borderId="0" xfId="0" applyFont="1"/>
    <xf numFmtId="0" fontId="50" fillId="14" borderId="0" xfId="0" applyFont="1" applyFill="1" applyAlignment="1">
      <alignment horizontal="center" vertical="center" wrapText="1"/>
    </xf>
    <xf numFmtId="0" fontId="51" fillId="0" borderId="0" xfId="0" applyFont="1" applyAlignment="1">
      <alignment horizontal="justify" vertical="center"/>
    </xf>
    <xf numFmtId="0" fontId="26" fillId="0" borderId="76" xfId="0" applyFont="1" applyBorder="1" applyAlignment="1" applyProtection="1">
      <alignment horizontal="right" vertical="top"/>
      <protection locked="0"/>
    </xf>
    <xf numFmtId="0" fontId="58" fillId="0" borderId="76" xfId="0" applyFont="1" applyBorder="1" applyProtection="1">
      <protection locked="0"/>
    </xf>
    <xf numFmtId="0" fontId="38" fillId="0" borderId="107" xfId="0" applyFont="1" applyBorder="1" applyProtection="1">
      <protection locked="0"/>
    </xf>
    <xf numFmtId="0" fontId="38" fillId="0" borderId="0" xfId="0" applyFont="1" applyProtection="1">
      <protection locked="0"/>
    </xf>
    <xf numFmtId="166" fontId="0" fillId="3" borderId="50" xfId="0" applyNumberFormat="1" applyFill="1" applyBorder="1" applyAlignment="1">
      <alignment horizontal="right" vertical="center"/>
    </xf>
    <xf numFmtId="166" fontId="3" fillId="4" borderId="49" xfId="0" applyNumberFormat="1" applyFont="1" applyFill="1" applyBorder="1" applyAlignment="1">
      <alignment vertical="center"/>
    </xf>
    <xf numFmtId="9" fontId="3" fillId="9" borderId="56" xfId="1" applyFont="1" applyFill="1" applyBorder="1" applyAlignment="1" applyProtection="1">
      <alignment vertical="center"/>
    </xf>
    <xf numFmtId="9" fontId="3" fillId="9" borderId="56" xfId="1" applyFont="1" applyFill="1" applyBorder="1" applyAlignment="1" applyProtection="1">
      <alignment horizontal="center" vertical="center"/>
    </xf>
    <xf numFmtId="166" fontId="0" fillId="0" borderId="10" xfId="0" applyNumberFormat="1" applyBorder="1" applyAlignment="1" applyProtection="1">
      <alignment horizontal="right" vertical="center"/>
      <protection locked="0"/>
    </xf>
    <xf numFmtId="166" fontId="0" fillId="0" borderId="38" xfId="0" applyNumberFormat="1" applyBorder="1" applyAlignment="1" applyProtection="1">
      <alignment horizontal="right" vertical="center"/>
      <protection locked="0"/>
    </xf>
    <xf numFmtId="166" fontId="0" fillId="0" borderId="11" xfId="0" applyNumberFormat="1" applyBorder="1" applyAlignment="1" applyProtection="1">
      <alignment horizontal="right" vertical="center"/>
      <protection locked="0"/>
    </xf>
    <xf numFmtId="166" fontId="0" fillId="0" borderId="78" xfId="0" applyNumberFormat="1" applyBorder="1" applyAlignment="1" applyProtection="1">
      <alignment horizontal="right" vertical="center"/>
      <protection locked="0"/>
    </xf>
    <xf numFmtId="166" fontId="0" fillId="0" borderId="17" xfId="0" applyNumberFormat="1" applyBorder="1" applyAlignment="1" applyProtection="1">
      <alignment horizontal="right" vertical="center"/>
      <protection locked="0"/>
    </xf>
    <xf numFmtId="166" fontId="0" fillId="0" borderId="41" xfId="0" applyNumberFormat="1" applyBorder="1" applyAlignment="1" applyProtection="1">
      <alignment horizontal="right" vertical="center"/>
      <protection locked="0"/>
    </xf>
    <xf numFmtId="4" fontId="9" fillId="0" borderId="6" xfId="0" applyNumberFormat="1" applyFont="1" applyBorder="1" applyAlignment="1" applyProtection="1">
      <alignment horizontal="right" vertical="center"/>
      <protection locked="0"/>
    </xf>
    <xf numFmtId="4" fontId="9" fillId="0" borderId="7" xfId="0" applyNumberFormat="1" applyFont="1" applyBorder="1" applyAlignment="1" applyProtection="1">
      <alignment horizontal="right" vertical="center"/>
      <protection locked="0"/>
    </xf>
    <xf numFmtId="4" fontId="9" fillId="0" borderId="8" xfId="0" applyNumberFormat="1" applyFont="1" applyBorder="1" applyAlignment="1" applyProtection="1">
      <alignment horizontal="right" vertical="center"/>
      <protection locked="0"/>
    </xf>
    <xf numFmtId="4" fontId="0" fillId="0" borderId="9" xfId="0" applyNumberFormat="1" applyBorder="1" applyAlignment="1" applyProtection="1">
      <alignment horizontal="right" vertical="center" wrapText="1"/>
      <protection locked="0"/>
    </xf>
    <xf numFmtId="4" fontId="9" fillId="0" borderId="10" xfId="0" applyNumberFormat="1" applyFont="1" applyBorder="1" applyAlignment="1" applyProtection="1">
      <alignment horizontal="right" vertical="center"/>
      <protection locked="0"/>
    </xf>
    <xf numFmtId="4" fontId="9" fillId="0" borderId="38" xfId="0" applyNumberFormat="1" applyFont="1" applyBorder="1" applyAlignment="1" applyProtection="1">
      <alignment horizontal="right" vertical="center"/>
      <protection locked="0"/>
    </xf>
    <xf numFmtId="4" fontId="9" fillId="0" borderId="11" xfId="0" applyNumberFormat="1" applyFont="1" applyBorder="1" applyAlignment="1" applyProtection="1">
      <alignment horizontal="right" vertical="center"/>
      <protection locked="0"/>
    </xf>
    <xf numFmtId="4" fontId="0" fillId="0" borderId="15" xfId="0" applyNumberFormat="1" applyBorder="1" applyAlignment="1" applyProtection="1">
      <alignment horizontal="right" vertical="center" wrapText="1"/>
      <protection locked="0"/>
    </xf>
    <xf numFmtId="4" fontId="0" fillId="0" borderId="16" xfId="0" applyNumberFormat="1" applyBorder="1" applyAlignment="1" applyProtection="1">
      <alignment horizontal="right" vertical="center"/>
      <protection locked="0"/>
    </xf>
    <xf numFmtId="4" fontId="0" fillId="0" borderId="41" xfId="0" applyNumberFormat="1" applyBorder="1" applyAlignment="1" applyProtection="1">
      <alignment horizontal="right" vertical="center"/>
      <protection locked="0"/>
    </xf>
    <xf numFmtId="4" fontId="0" fillId="0" borderId="17" xfId="0" applyNumberFormat="1" applyBorder="1" applyAlignment="1" applyProtection="1">
      <alignment horizontal="right" vertical="center"/>
      <protection locked="0"/>
    </xf>
    <xf numFmtId="4" fontId="0" fillId="0" borderId="12" xfId="0" applyNumberFormat="1" applyBorder="1" applyAlignment="1" applyProtection="1">
      <alignment horizontal="right" vertical="center" wrapText="1"/>
      <protection locked="0"/>
    </xf>
    <xf numFmtId="4" fontId="9" fillId="0" borderId="13" xfId="0" applyNumberFormat="1" applyFont="1" applyBorder="1" applyAlignment="1" applyProtection="1">
      <alignment horizontal="right" vertical="center"/>
      <protection locked="0"/>
    </xf>
    <xf numFmtId="4" fontId="9" fillId="0" borderId="46" xfId="0" applyNumberFormat="1" applyFont="1" applyBorder="1" applyAlignment="1" applyProtection="1">
      <alignment horizontal="right" vertical="center"/>
      <protection locked="0"/>
    </xf>
    <xf numFmtId="4" fontId="9" fillId="0" borderId="14" xfId="0" applyNumberFormat="1" applyFont="1" applyBorder="1" applyAlignment="1" applyProtection="1">
      <alignment horizontal="right" vertical="center"/>
      <protection locked="0"/>
    </xf>
    <xf numFmtId="4" fontId="0" fillId="0" borderId="10" xfId="0" applyNumberFormat="1" applyBorder="1" applyAlignment="1" applyProtection="1">
      <alignment horizontal="right" vertical="center"/>
      <protection locked="0"/>
    </xf>
    <xf numFmtId="4" fontId="0" fillId="0" borderId="38" xfId="0" applyNumberFormat="1" applyBorder="1" applyAlignment="1" applyProtection="1">
      <alignment horizontal="right" vertical="center"/>
      <protection locked="0"/>
    </xf>
    <xf numFmtId="4" fontId="0" fillId="0" borderId="11" xfId="0" applyNumberFormat="1" applyBorder="1" applyAlignment="1" applyProtection="1">
      <alignment horizontal="right" vertical="center"/>
      <protection locked="0"/>
    </xf>
    <xf numFmtId="0" fontId="12" fillId="8" borderId="48" xfId="0" applyFont="1" applyFill="1" applyBorder="1" applyAlignment="1">
      <alignment vertical="center" wrapText="1"/>
    </xf>
    <xf numFmtId="4" fontId="3" fillId="17" borderId="49" xfId="0" applyNumberFormat="1" applyFont="1" applyFill="1" applyBorder="1" applyAlignment="1">
      <alignment horizontal="right" vertical="center" wrapText="1"/>
    </xf>
    <xf numFmtId="0" fontId="12" fillId="8" borderId="38" xfId="0" applyFont="1" applyFill="1" applyBorder="1" applyAlignment="1">
      <alignment vertical="center" wrapText="1"/>
    </xf>
    <xf numFmtId="4" fontId="3" fillId="17" borderId="50" xfId="0" applyNumberFormat="1" applyFont="1" applyFill="1" applyBorder="1" applyAlignment="1">
      <alignment horizontal="right" vertical="center" wrapText="1"/>
    </xf>
    <xf numFmtId="0" fontId="12" fillId="8" borderId="41" xfId="0" applyFont="1" applyFill="1" applyBorder="1" applyAlignment="1">
      <alignment vertical="center" wrapText="1"/>
    </xf>
    <xf numFmtId="4" fontId="3" fillId="17" borderId="51" xfId="0" applyNumberFormat="1" applyFont="1" applyFill="1" applyBorder="1" applyAlignment="1">
      <alignment horizontal="right" vertical="center" wrapText="1"/>
    </xf>
    <xf numFmtId="0" fontId="12" fillId="9" borderId="38" xfId="0" applyFont="1" applyFill="1" applyBorder="1" applyAlignment="1">
      <alignment vertical="center" wrapText="1"/>
    </xf>
    <xf numFmtId="4" fontId="3" fillId="18" borderId="49" xfId="0" applyNumberFormat="1" applyFont="1" applyFill="1" applyBorder="1" applyAlignment="1">
      <alignment horizontal="right" vertical="center" wrapText="1"/>
    </xf>
    <xf numFmtId="4" fontId="3" fillId="18" borderId="50" xfId="0" applyNumberFormat="1" applyFont="1" applyFill="1" applyBorder="1" applyAlignment="1">
      <alignment horizontal="right" vertical="center" wrapText="1"/>
    </xf>
    <xf numFmtId="4" fontId="3" fillId="18" borderId="51" xfId="0" applyNumberFormat="1" applyFont="1" applyFill="1" applyBorder="1" applyAlignment="1">
      <alignment horizontal="right" vertical="center" wrapText="1"/>
    </xf>
    <xf numFmtId="0" fontId="6" fillId="4" borderId="56" xfId="0" applyFont="1" applyFill="1" applyBorder="1" applyAlignment="1">
      <alignment horizontal="right" vertical="center"/>
    </xf>
    <xf numFmtId="9" fontId="3" fillId="4" borderId="16" xfId="1" applyFont="1" applyFill="1" applyBorder="1" applyAlignment="1" applyProtection="1">
      <alignment horizontal="left" vertical="center"/>
    </xf>
    <xf numFmtId="4" fontId="0" fillId="0" borderId="67" xfId="0" applyNumberFormat="1" applyBorder="1" applyAlignment="1">
      <alignment vertical="center"/>
    </xf>
    <xf numFmtId="4" fontId="0" fillId="0" borderId="35" xfId="0" applyNumberFormat="1" applyBorder="1" applyAlignment="1">
      <alignment vertical="center"/>
    </xf>
    <xf numFmtId="3" fontId="60" fillId="0" borderId="0" xfId="0" applyNumberFormat="1" applyFont="1" applyAlignment="1" applyProtection="1">
      <alignment horizontal="left"/>
      <protection locked="0"/>
    </xf>
    <xf numFmtId="0" fontId="61" fillId="0" borderId="0" xfId="0" applyFont="1"/>
    <xf numFmtId="4" fontId="61" fillId="0" borderId="0" xfId="0" applyNumberFormat="1" applyFont="1"/>
    <xf numFmtId="9" fontId="67" fillId="12" borderId="124" xfId="1" applyFont="1" applyFill="1" applyBorder="1" applyAlignment="1" applyProtection="1">
      <alignment horizontal="center"/>
    </xf>
    <xf numFmtId="0" fontId="66" fillId="0" borderId="125" xfId="0" applyFont="1" applyBorder="1" applyAlignment="1">
      <alignment horizontal="center" vertical="center" wrapText="1"/>
    </xf>
    <xf numFmtId="0" fontId="66" fillId="0" borderId="65" xfId="0" applyFont="1" applyBorder="1" applyAlignment="1">
      <alignment horizontal="center" vertical="center" wrapText="1"/>
    </xf>
    <xf numFmtId="3" fontId="66" fillId="0" borderId="65" xfId="0" applyNumberFormat="1" applyFont="1" applyBorder="1" applyAlignment="1">
      <alignment horizontal="center" vertical="center" wrapText="1"/>
    </xf>
    <xf numFmtId="3" fontId="66" fillId="0" borderId="126" xfId="0" applyNumberFormat="1" applyFont="1" applyBorder="1" applyAlignment="1">
      <alignment horizontal="center" vertical="center" wrapText="1"/>
    </xf>
    <xf numFmtId="0" fontId="66" fillId="0" borderId="117" xfId="0" applyFont="1" applyBorder="1" applyAlignment="1">
      <alignment horizontal="center" vertical="center" wrapText="1"/>
    </xf>
    <xf numFmtId="1" fontId="66" fillId="0" borderId="65" xfId="0" applyNumberFormat="1" applyFont="1" applyBorder="1" applyAlignment="1">
      <alignment horizontal="center" vertical="center" wrapText="1"/>
    </xf>
    <xf numFmtId="1" fontId="66" fillId="0" borderId="126" xfId="0" applyNumberFormat="1" applyFont="1" applyBorder="1" applyAlignment="1">
      <alignment horizontal="center" vertical="center" wrapText="1"/>
    </xf>
    <xf numFmtId="0" fontId="61" fillId="0" borderId="0" xfId="0" applyFont="1" applyAlignment="1">
      <alignment vertical="center" wrapText="1"/>
    </xf>
    <xf numFmtId="4" fontId="61" fillId="0" borderId="0" xfId="0" applyNumberFormat="1" applyFont="1" applyAlignment="1">
      <alignment vertical="center" wrapText="1"/>
    </xf>
    <xf numFmtId="0" fontId="66" fillId="19" borderId="125" xfId="0" applyFont="1" applyFill="1" applyBorder="1" applyAlignment="1" applyProtection="1">
      <alignment horizontal="center"/>
      <protection locked="0"/>
    </xf>
    <xf numFmtId="0" fontId="66" fillId="19" borderId="65" xfId="0" applyFont="1" applyFill="1" applyBorder="1" applyAlignment="1" applyProtection="1">
      <alignment horizontal="center"/>
      <protection locked="0"/>
    </xf>
    <xf numFmtId="4" fontId="66" fillId="19" borderId="65" xfId="0" applyNumberFormat="1" applyFont="1" applyFill="1" applyBorder="1" applyProtection="1">
      <protection locked="0"/>
    </xf>
    <xf numFmtId="4" fontId="66" fillId="4" borderId="126" xfId="0" applyNumberFormat="1" applyFont="1" applyFill="1" applyBorder="1"/>
    <xf numFmtId="3" fontId="66" fillId="4" borderId="125" xfId="0" applyNumberFormat="1" applyFont="1" applyFill="1" applyBorder="1" applyAlignment="1">
      <alignment horizontal="center"/>
    </xf>
    <xf numFmtId="49" fontId="66" fillId="4" borderId="117" xfId="0" applyNumberFormat="1" applyFont="1" applyFill="1" applyBorder="1" applyAlignment="1">
      <alignment horizontal="center"/>
    </xf>
    <xf numFmtId="4" fontId="66" fillId="4" borderId="65" xfId="0" applyNumberFormat="1" applyFont="1" applyFill="1" applyBorder="1"/>
    <xf numFmtId="3" fontId="66" fillId="4" borderId="92" xfId="0" applyNumberFormat="1" applyFont="1" applyFill="1" applyBorder="1" applyAlignment="1">
      <alignment horizontal="center"/>
    </xf>
    <xf numFmtId="49" fontId="66" fillId="4" borderId="127" xfId="0" applyNumberFormat="1" applyFont="1" applyFill="1" applyBorder="1" applyAlignment="1">
      <alignment horizontal="center"/>
    </xf>
    <xf numFmtId="4" fontId="66" fillId="4" borderId="93" xfId="0" applyNumberFormat="1" applyFont="1" applyFill="1" applyBorder="1"/>
    <xf numFmtId="4" fontId="66" fillId="4" borderId="128" xfId="0" applyNumberFormat="1" applyFont="1" applyFill="1" applyBorder="1"/>
    <xf numFmtId="0" fontId="66" fillId="4" borderId="92" xfId="0" applyFont="1" applyFill="1" applyBorder="1"/>
    <xf numFmtId="0" fontId="66" fillId="4" borderId="93" xfId="0" applyFont="1" applyFill="1" applyBorder="1"/>
    <xf numFmtId="0" fontId="66" fillId="12" borderId="129" xfId="0" applyFont="1" applyFill="1" applyBorder="1"/>
    <xf numFmtId="0" fontId="66" fillId="12" borderId="130" xfId="0" applyFont="1" applyFill="1" applyBorder="1"/>
    <xf numFmtId="4" fontId="66" fillId="12" borderId="131" xfId="0" applyNumberFormat="1" applyFont="1" applyFill="1" applyBorder="1"/>
    <xf numFmtId="4" fontId="66" fillId="12" borderId="132" xfId="0" applyNumberFormat="1" applyFont="1" applyFill="1" applyBorder="1"/>
    <xf numFmtId="0" fontId="66" fillId="0" borderId="0" xfId="0" applyFont="1"/>
    <xf numFmtId="3" fontId="66" fillId="0" borderId="0" xfId="0" applyNumberFormat="1" applyFont="1"/>
    <xf numFmtId="4" fontId="66" fillId="0" borderId="0" xfId="0" applyNumberFormat="1" applyFont="1" applyAlignment="1">
      <alignment horizontal="center"/>
    </xf>
    <xf numFmtId="4" fontId="66" fillId="0" borderId="0" xfId="0" applyNumberFormat="1" applyFont="1"/>
    <xf numFmtId="1" fontId="66" fillId="0" borderId="0" xfId="0" applyNumberFormat="1" applyFont="1"/>
    <xf numFmtId="1" fontId="66" fillId="4" borderId="118" xfId="0" applyNumberFormat="1" applyFont="1" applyFill="1" applyBorder="1" applyAlignment="1">
      <alignment horizontal="center"/>
    </xf>
    <xf numFmtId="0" fontId="66" fillId="4" borderId="121" xfId="0" applyFont="1" applyFill="1" applyBorder="1" applyAlignment="1">
      <alignment horizontal="center"/>
    </xf>
    <xf numFmtId="4" fontId="66" fillId="12" borderId="121" xfId="0" applyNumberFormat="1" applyFont="1" applyFill="1" applyBorder="1" applyAlignment="1">
      <alignment horizontal="center" wrapText="1"/>
    </xf>
    <xf numFmtId="0" fontId="66" fillId="0" borderId="0" xfId="0" applyFont="1" applyAlignment="1">
      <alignment horizontal="center" wrapText="1"/>
    </xf>
    <xf numFmtId="3" fontId="66" fillId="0" borderId="0" xfId="0" applyNumberFormat="1" applyFont="1" applyAlignment="1">
      <alignment horizontal="left"/>
    </xf>
    <xf numFmtId="4" fontId="66" fillId="0" borderId="133" xfId="0" applyNumberFormat="1" applyFont="1" applyBorder="1" applyAlignment="1">
      <alignment horizontal="center"/>
    </xf>
    <xf numFmtId="4" fontId="66" fillId="0" borderId="134" xfId="0" applyNumberFormat="1" applyFont="1" applyBorder="1" applyAlignment="1">
      <alignment horizontal="center"/>
    </xf>
    <xf numFmtId="4" fontId="66" fillId="0" borderId="134" xfId="0" applyNumberFormat="1" applyFont="1" applyBorder="1"/>
    <xf numFmtId="10" fontId="67" fillId="4" borderId="56" xfId="1" applyNumberFormat="1" applyFont="1" applyFill="1" applyBorder="1" applyAlignment="1" applyProtection="1">
      <alignment horizontal="center"/>
    </xf>
    <xf numFmtId="4" fontId="66" fillId="19" borderId="56" xfId="0" applyNumberFormat="1" applyFont="1" applyFill="1" applyBorder="1" applyProtection="1">
      <protection locked="0"/>
    </xf>
    <xf numFmtId="4" fontId="66" fillId="0" borderId="120" xfId="0" applyNumberFormat="1" applyFont="1" applyBorder="1" applyAlignment="1">
      <alignment horizontal="center"/>
    </xf>
    <xf numFmtId="4" fontId="66" fillId="0" borderId="136" xfId="0" applyNumberFormat="1" applyFont="1" applyBorder="1" applyAlignment="1">
      <alignment horizontal="center"/>
    </xf>
    <xf numFmtId="168" fontId="66" fillId="0" borderId="0" xfId="0" applyNumberFormat="1" applyFont="1"/>
    <xf numFmtId="4" fontId="66" fillId="0" borderId="136" xfId="0" applyNumberFormat="1" applyFont="1" applyBorder="1"/>
    <xf numFmtId="9" fontId="66" fillId="0" borderId="65" xfId="1" applyFont="1" applyFill="1" applyBorder="1" applyAlignment="1" applyProtection="1">
      <alignment horizontal="center"/>
    </xf>
    <xf numFmtId="9" fontId="66" fillId="0" borderId="126" xfId="1" applyFont="1" applyFill="1" applyBorder="1" applyAlignment="1" applyProtection="1">
      <alignment horizontal="center"/>
    </xf>
    <xf numFmtId="4" fontId="66" fillId="0" borderId="128" xfId="0" applyNumberFormat="1" applyFont="1" applyBorder="1"/>
    <xf numFmtId="3" fontId="67" fillId="0" borderId="0" xfId="0" applyNumberFormat="1" applyFont="1" applyAlignment="1">
      <alignment horizontal="left"/>
    </xf>
    <xf numFmtId="4" fontId="67" fillId="0" borderId="93" xfId="0" applyNumberFormat="1" applyFont="1" applyBorder="1" applyAlignment="1">
      <alignment horizontal="center"/>
    </xf>
    <xf numFmtId="4" fontId="67" fillId="0" borderId="128" xfId="0" applyNumberFormat="1" applyFont="1" applyBorder="1" applyAlignment="1">
      <alignment horizontal="center"/>
    </xf>
    <xf numFmtId="0" fontId="66" fillId="0" borderId="0" xfId="0" applyFont="1" applyAlignment="1" applyProtection="1">
      <alignment horizontal="left"/>
      <protection locked="0"/>
    </xf>
    <xf numFmtId="4" fontId="66" fillId="0" borderId="0" xfId="0" applyNumberFormat="1" applyFont="1" applyProtection="1">
      <protection locked="0"/>
    </xf>
    <xf numFmtId="0" fontId="66" fillId="0" borderId="0" xfId="0" applyFont="1" applyProtection="1">
      <protection locked="0"/>
    </xf>
    <xf numFmtId="3" fontId="67" fillId="0" borderId="0" xfId="0" applyNumberFormat="1" applyFont="1" applyAlignment="1" applyProtection="1">
      <alignment horizontal="left"/>
      <protection locked="0"/>
    </xf>
    <xf numFmtId="4" fontId="67" fillId="0" borderId="0" xfId="0" applyNumberFormat="1" applyFont="1"/>
    <xf numFmtId="0" fontId="64" fillId="0" borderId="0" xfId="0" applyFont="1" applyProtection="1">
      <protection locked="0"/>
    </xf>
    <xf numFmtId="4" fontId="61" fillId="0" borderId="0" xfId="0" applyNumberFormat="1" applyFont="1" applyAlignment="1" applyProtection="1">
      <alignment horizontal="center"/>
      <protection locked="0"/>
    </xf>
    <xf numFmtId="4" fontId="61" fillId="0" borderId="0" xfId="0" applyNumberFormat="1" applyFont="1" applyProtection="1">
      <protection locked="0"/>
    </xf>
    <xf numFmtId="4" fontId="60" fillId="0" borderId="0" xfId="0" applyNumberFormat="1" applyFont="1" applyAlignment="1" applyProtection="1">
      <alignment horizontal="center"/>
      <protection locked="0"/>
    </xf>
    <xf numFmtId="0" fontId="61" fillId="0" borderId="0" xfId="0" applyFont="1" applyProtection="1">
      <protection locked="0"/>
    </xf>
    <xf numFmtId="3" fontId="61" fillId="0" borderId="0" xfId="0" applyNumberFormat="1" applyFont="1" applyProtection="1">
      <protection locked="0"/>
    </xf>
    <xf numFmtId="3" fontId="61" fillId="0" borderId="0" xfId="0" applyNumberFormat="1" applyFont="1"/>
    <xf numFmtId="4" fontId="61" fillId="0" borderId="0" xfId="0" applyNumberFormat="1" applyFont="1" applyAlignment="1">
      <alignment horizontal="center"/>
    </xf>
    <xf numFmtId="0" fontId="64" fillId="0" borderId="0" xfId="0" applyFont="1"/>
    <xf numFmtId="4" fontId="60" fillId="0" borderId="0" xfId="0" applyNumberFormat="1" applyFont="1"/>
    <xf numFmtId="1" fontId="61" fillId="0" borderId="0" xfId="0" applyNumberFormat="1" applyFont="1"/>
    <xf numFmtId="0" fontId="72" fillId="0" borderId="0" xfId="6" applyFont="1"/>
    <xf numFmtId="0" fontId="29" fillId="0" borderId="76" xfId="0" applyFont="1" applyBorder="1" applyAlignment="1">
      <alignment vertical="center"/>
    </xf>
    <xf numFmtId="49" fontId="29" fillId="0" borderId="76" xfId="0" applyNumberFormat="1" applyFont="1" applyBorder="1"/>
    <xf numFmtId="49" fontId="29" fillId="0" borderId="0" xfId="0" applyNumberFormat="1" applyFont="1"/>
    <xf numFmtId="0" fontId="73" fillId="0" borderId="0" xfId="0" applyFont="1" applyProtection="1">
      <protection locked="0"/>
    </xf>
    <xf numFmtId="0" fontId="74" fillId="0" borderId="0" xfId="0" applyFont="1" applyProtection="1">
      <protection locked="0"/>
    </xf>
    <xf numFmtId="0" fontId="0" fillId="0" borderId="42" xfId="0" applyBorder="1" applyAlignment="1">
      <alignment horizontal="center" vertical="center" wrapText="1"/>
    </xf>
    <xf numFmtId="0" fontId="0" fillId="0" borderId="43" xfId="0" applyBorder="1" applyAlignment="1">
      <alignment horizontal="center" vertical="center" wrapText="1"/>
    </xf>
    <xf numFmtId="4" fontId="0" fillId="0" borderId="103" xfId="0" applyNumberFormat="1" applyBorder="1" applyAlignment="1" applyProtection="1">
      <alignment horizontal="right" vertical="center" wrapText="1"/>
      <protection locked="0"/>
    </xf>
    <xf numFmtId="4" fontId="0" fillId="0" borderId="137" xfId="0" applyNumberFormat="1" applyBorder="1" applyAlignment="1" applyProtection="1">
      <alignment horizontal="right" vertical="center"/>
      <protection locked="0"/>
    </xf>
    <xf numFmtId="4" fontId="0" fillId="0" borderId="78" xfId="0" applyNumberFormat="1" applyBorder="1" applyAlignment="1" applyProtection="1">
      <alignment horizontal="right" vertical="center"/>
      <protection locked="0"/>
    </xf>
    <xf numFmtId="4" fontId="0" fillId="0" borderId="138" xfId="0" applyNumberFormat="1" applyBorder="1" applyAlignment="1" applyProtection="1">
      <alignment horizontal="right" vertical="center"/>
      <protection locked="0"/>
    </xf>
    <xf numFmtId="4" fontId="0" fillId="4" borderId="54" xfId="0" applyNumberFormat="1" applyFill="1" applyBorder="1" applyAlignment="1" applyProtection="1">
      <alignment horizontal="right" vertical="center" wrapText="1"/>
      <protection locked="0"/>
    </xf>
    <xf numFmtId="4" fontId="0" fillId="4" borderId="58" xfId="0" applyNumberFormat="1" applyFill="1" applyBorder="1" applyAlignment="1" applyProtection="1">
      <alignment horizontal="right" vertical="center"/>
      <protection locked="0"/>
    </xf>
    <xf numFmtId="4" fontId="0" fillId="4" borderId="55" xfId="0" applyNumberFormat="1" applyFill="1" applyBorder="1" applyAlignment="1" applyProtection="1">
      <alignment horizontal="right" vertical="center"/>
      <protection locked="0"/>
    </xf>
    <xf numFmtId="4" fontId="0" fillId="4" borderId="59" xfId="0" applyNumberFormat="1" applyFill="1" applyBorder="1" applyAlignment="1" applyProtection="1">
      <alignment horizontal="right" vertical="center"/>
      <protection locked="0"/>
    </xf>
    <xf numFmtId="4" fontId="0" fillId="0" borderId="6" xfId="0" applyNumberFormat="1" applyBorder="1" applyAlignment="1" applyProtection="1">
      <alignment horizontal="right" vertical="center" wrapText="1"/>
      <protection locked="0"/>
    </xf>
    <xf numFmtId="4" fontId="0" fillId="0" borderId="7" xfId="0" applyNumberFormat="1" applyBorder="1" applyAlignment="1" applyProtection="1">
      <alignment horizontal="right" vertical="center"/>
      <protection locked="0"/>
    </xf>
    <xf numFmtId="4" fontId="0" fillId="0" borderId="48" xfId="0" applyNumberFormat="1"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4" fontId="3" fillId="4" borderId="17" xfId="0" applyNumberFormat="1" applyFont="1" applyFill="1" applyBorder="1"/>
    <xf numFmtId="4" fontId="0" fillId="0" borderId="69" xfId="0" applyNumberFormat="1" applyBorder="1" applyAlignment="1">
      <alignment vertical="center"/>
    </xf>
    <xf numFmtId="4" fontId="0" fillId="0" borderId="49" xfId="0" applyNumberFormat="1" applyBorder="1" applyAlignment="1">
      <alignment vertical="center"/>
    </xf>
    <xf numFmtId="4" fontId="0" fillId="0" borderId="73" xfId="0" applyNumberFormat="1" applyBorder="1" applyAlignment="1">
      <alignment vertical="center"/>
    </xf>
    <xf numFmtId="4" fontId="6" fillId="4" borderId="56" xfId="0" applyNumberFormat="1" applyFont="1" applyFill="1" applyBorder="1" applyAlignment="1">
      <alignment vertical="distributed"/>
    </xf>
    <xf numFmtId="4" fontId="6" fillId="4" borderId="81" xfId="0" applyNumberFormat="1" applyFont="1" applyFill="1" applyBorder="1" applyAlignment="1">
      <alignment vertical="distributed"/>
    </xf>
    <xf numFmtId="4" fontId="6" fillId="4" borderId="139" xfId="0" applyNumberFormat="1" applyFont="1" applyFill="1" applyBorder="1" applyAlignment="1">
      <alignment vertical="distributed" wrapText="1"/>
    </xf>
    <xf numFmtId="4" fontId="3" fillId="0" borderId="56" xfId="0" applyNumberFormat="1" applyFont="1" applyBorder="1" applyAlignment="1">
      <alignment vertical="center"/>
    </xf>
    <xf numFmtId="0" fontId="35" fillId="0" borderId="2" xfId="0" applyFont="1" applyBorder="1" applyAlignment="1">
      <alignment horizontal="right"/>
    </xf>
    <xf numFmtId="4" fontId="35" fillId="0" borderId="71" xfId="0" applyNumberFormat="1" applyFont="1" applyBorder="1"/>
    <xf numFmtId="4" fontId="75" fillId="0" borderId="70" xfId="0" applyNumberFormat="1" applyFont="1" applyBorder="1" applyAlignment="1">
      <alignment vertical="center"/>
    </xf>
    <xf numFmtId="4" fontId="75" fillId="0" borderId="71" xfId="0" applyNumberFormat="1" applyFont="1" applyBorder="1" applyAlignment="1">
      <alignment vertical="center"/>
    </xf>
    <xf numFmtId="0" fontId="5" fillId="0" borderId="75" xfId="0" applyFont="1" applyBorder="1" applyProtection="1">
      <protection locked="0"/>
    </xf>
    <xf numFmtId="0" fontId="9" fillId="0" borderId="82" xfId="0" applyFont="1" applyBorder="1" applyAlignment="1" applyProtection="1">
      <alignment horizontal="left" wrapText="1"/>
      <protection locked="0"/>
    </xf>
    <xf numFmtId="0" fontId="9" fillId="0" borderId="83" xfId="0" applyFont="1" applyBorder="1" applyAlignment="1" applyProtection="1">
      <alignment horizontal="left" wrapText="1"/>
      <protection locked="0"/>
    </xf>
    <xf numFmtId="0" fontId="6" fillId="4" borderId="6" xfId="0" applyFont="1" applyFill="1" applyBorder="1" applyAlignment="1">
      <alignment vertical="center"/>
    </xf>
    <xf numFmtId="0" fontId="6" fillId="4" borderId="7" xfId="0" applyFont="1" applyFill="1" applyBorder="1" applyAlignment="1">
      <alignment vertical="center"/>
    </xf>
    <xf numFmtId="0" fontId="6" fillId="4" borderId="48" xfId="0" applyFont="1" applyFill="1" applyBorder="1" applyAlignment="1">
      <alignment vertical="center"/>
    </xf>
    <xf numFmtId="0" fontId="6" fillId="4" borderId="8" xfId="0" applyFont="1" applyFill="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14" fontId="7" fillId="0" borderId="10" xfId="0" applyNumberFormat="1" applyFont="1" applyBorder="1" applyAlignment="1" applyProtection="1">
      <alignment horizontal="left" vertical="center"/>
      <protection locked="0"/>
    </xf>
    <xf numFmtId="14" fontId="5" fillId="0" borderId="10" xfId="0" applyNumberFormat="1" applyFont="1" applyBorder="1" applyAlignment="1" applyProtection="1">
      <alignment horizontal="left" vertical="center"/>
      <protection locked="0"/>
    </xf>
    <xf numFmtId="14" fontId="5" fillId="0" borderId="38" xfId="0" applyNumberFormat="1" applyFont="1" applyBorder="1" applyAlignment="1" applyProtection="1">
      <alignment horizontal="left" vertical="center"/>
      <protection locked="0"/>
    </xf>
    <xf numFmtId="14" fontId="5" fillId="0" borderId="11" xfId="0" applyNumberFormat="1" applyFont="1" applyBorder="1" applyAlignment="1" applyProtection="1">
      <alignment horizontal="left" vertical="center"/>
      <protection locked="0"/>
    </xf>
    <xf numFmtId="0" fontId="5" fillId="0" borderId="15" xfId="0" applyFont="1" applyBorder="1" applyAlignment="1">
      <alignment vertical="center"/>
    </xf>
    <xf numFmtId="0" fontId="5" fillId="0" borderId="16" xfId="0" applyFont="1" applyBorder="1" applyAlignment="1">
      <alignment vertical="center"/>
    </xf>
    <xf numFmtId="14" fontId="7" fillId="0" borderId="16" xfId="0" applyNumberFormat="1" applyFont="1" applyBorder="1" applyAlignment="1" applyProtection="1">
      <alignment horizontal="left" vertical="center"/>
      <protection locked="0"/>
    </xf>
    <xf numFmtId="14" fontId="5" fillId="0" borderId="16" xfId="0" applyNumberFormat="1" applyFont="1" applyBorder="1" applyAlignment="1" applyProtection="1">
      <alignment horizontal="left" vertical="center"/>
      <protection locked="0"/>
    </xf>
    <xf numFmtId="14" fontId="5" fillId="0" borderId="41" xfId="0" applyNumberFormat="1" applyFont="1" applyBorder="1" applyAlignment="1" applyProtection="1">
      <alignment horizontal="left" vertical="center"/>
      <protection locked="0"/>
    </xf>
    <xf numFmtId="14" fontId="5" fillId="0" borderId="17" xfId="0" applyNumberFormat="1" applyFont="1" applyBorder="1" applyAlignment="1" applyProtection="1">
      <alignment horizontal="left" vertical="center"/>
      <protection locked="0"/>
    </xf>
    <xf numFmtId="0" fontId="6" fillId="4" borderId="18" xfId="0" applyFont="1" applyFill="1" applyBorder="1" applyAlignment="1">
      <alignment horizontal="left" vertical="center"/>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3" fillId="5" borderId="26"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9" xfId="0" applyFont="1" applyFill="1" applyBorder="1" applyAlignment="1">
      <alignment horizontal="center" vertical="center"/>
    </xf>
    <xf numFmtId="0" fontId="39" fillId="4" borderId="95" xfId="0" applyFont="1" applyFill="1" applyBorder="1" applyAlignment="1">
      <alignment horizontal="center" vertical="center" wrapText="1"/>
    </xf>
    <xf numFmtId="0" fontId="39" fillId="4" borderId="5" xfId="0" applyFont="1" applyFill="1" applyBorder="1" applyAlignment="1">
      <alignment horizontal="center" vertical="center" wrapText="1"/>
    </xf>
    <xf numFmtId="4" fontId="9" fillId="7" borderId="13" xfId="0" applyNumberFormat="1" applyFont="1" applyFill="1" applyBorder="1" applyAlignment="1" applyProtection="1">
      <alignment horizontal="right" vertical="center"/>
      <protection locked="0"/>
    </xf>
    <xf numFmtId="4" fontId="9" fillId="7" borderId="14" xfId="0" applyNumberFormat="1" applyFont="1" applyFill="1" applyBorder="1" applyAlignment="1" applyProtection="1">
      <alignment horizontal="right" vertical="center"/>
      <protection locked="0"/>
    </xf>
    <xf numFmtId="4" fontId="9" fillId="7" borderId="10" xfId="0" applyNumberFormat="1" applyFont="1" applyFill="1" applyBorder="1" applyAlignment="1" applyProtection="1">
      <alignment vertical="center"/>
      <protection locked="0"/>
    </xf>
    <xf numFmtId="4" fontId="9" fillId="7" borderId="11" xfId="0" applyNumberFormat="1" applyFont="1" applyFill="1" applyBorder="1" applyAlignment="1" applyProtection="1">
      <alignment vertical="center"/>
      <protection locked="0"/>
    </xf>
    <xf numFmtId="4" fontId="6" fillId="4" borderId="58" xfId="0" applyNumberFormat="1" applyFont="1" applyFill="1" applyBorder="1" applyAlignment="1">
      <alignment vertical="distributed" wrapText="1"/>
    </xf>
    <xf numFmtId="4" fontId="6" fillId="4" borderId="55" xfId="0" applyNumberFormat="1" applyFont="1" applyFill="1" applyBorder="1" applyAlignment="1">
      <alignment vertical="distributed" wrapText="1"/>
    </xf>
    <xf numFmtId="4" fontId="6" fillId="4" borderId="54" xfId="0" applyNumberFormat="1" applyFont="1" applyFill="1" applyBorder="1" applyAlignment="1">
      <alignment vertical="distributed"/>
    </xf>
    <xf numFmtId="4" fontId="6" fillId="4" borderId="59" xfId="0" applyNumberFormat="1" applyFont="1" applyFill="1" applyBorder="1" applyAlignment="1">
      <alignment vertical="distributed"/>
    </xf>
    <xf numFmtId="4" fontId="22" fillId="0" borderId="27" xfId="0" applyNumberFormat="1" applyFont="1" applyBorder="1" applyAlignment="1">
      <alignment horizontal="right" vertical="center"/>
    </xf>
    <xf numFmtId="0" fontId="3" fillId="0" borderId="88" xfId="0" applyFont="1" applyBorder="1" applyAlignment="1">
      <alignment horizontal="right" vertical="center"/>
    </xf>
    <xf numFmtId="0" fontId="3" fillId="0" borderId="89" xfId="0" applyFont="1" applyBorder="1" applyAlignment="1">
      <alignment horizontal="right" vertical="center"/>
    </xf>
    <xf numFmtId="0" fontId="45" fillId="0" borderId="0" xfId="0" applyFont="1" applyAlignment="1">
      <alignment horizontal="left" vertical="top" wrapText="1"/>
    </xf>
    <xf numFmtId="0" fontId="45" fillId="0" borderId="0" xfId="0" applyFont="1" applyAlignment="1">
      <alignment horizontal="left" vertical="top"/>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5" fillId="0" borderId="10"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49" fontId="5" fillId="0" borderId="10" xfId="0" applyNumberFormat="1" applyFont="1" applyBorder="1" applyAlignment="1" applyProtection="1">
      <alignment horizontal="left" vertical="center"/>
      <protection locked="0"/>
    </xf>
    <xf numFmtId="49" fontId="5" fillId="0" borderId="38"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164" fontId="5" fillId="0" borderId="16" xfId="0" applyNumberFormat="1" applyFont="1" applyBorder="1" applyAlignment="1" applyProtection="1">
      <alignment horizontal="left" vertical="center"/>
      <protection locked="0"/>
    </xf>
    <xf numFmtId="164" fontId="5" fillId="0" borderId="41" xfId="0" applyNumberFormat="1" applyFont="1" applyBorder="1" applyAlignment="1" applyProtection="1">
      <alignment horizontal="left" vertical="center"/>
      <protection locked="0"/>
    </xf>
    <xf numFmtId="164" fontId="5" fillId="0" borderId="17" xfId="0" applyNumberFormat="1" applyFont="1" applyBorder="1" applyAlignment="1" applyProtection="1">
      <alignment horizontal="left" vertical="center"/>
      <protection locked="0"/>
    </xf>
    <xf numFmtId="0" fontId="0" fillId="0" borderId="68" xfId="0" applyBorder="1"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0" fillId="0" borderId="87"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66" xfId="0" applyBorder="1" applyAlignment="1" applyProtection="1">
      <alignment horizontal="left" vertical="top" wrapText="1"/>
      <protection locked="0"/>
    </xf>
    <xf numFmtId="0" fontId="0" fillId="0" borderId="69" xfId="0" applyBorder="1" applyAlignment="1" applyProtection="1">
      <alignment horizontal="left" vertical="top" wrapText="1"/>
      <protection locked="0"/>
    </xf>
    <xf numFmtId="4" fontId="0" fillId="0" borderId="67" xfId="0" applyNumberFormat="1" applyBorder="1" applyAlignment="1">
      <alignment vertical="center"/>
    </xf>
    <xf numFmtId="4" fontId="0" fillId="0" borderId="35" xfId="0" applyNumberFormat="1" applyBorder="1" applyAlignment="1">
      <alignment vertical="center"/>
    </xf>
    <xf numFmtId="0" fontId="0" fillId="0" borderId="36" xfId="0" applyBorder="1" applyAlignment="1">
      <alignment horizontal="left" vertical="center" wrapText="1"/>
    </xf>
    <xf numFmtId="0" fontId="0" fillId="0" borderId="32" xfId="0" applyBorder="1" applyAlignment="1">
      <alignment horizontal="left" vertical="center" wrapText="1"/>
    </xf>
    <xf numFmtId="0" fontId="0" fillId="0" borderId="77" xfId="0" applyBorder="1" applyAlignment="1">
      <alignment horizontal="left" vertical="center" wrapText="1"/>
    </xf>
    <xf numFmtId="2" fontId="0" fillId="0" borderId="36" xfId="0" applyNumberFormat="1" applyBorder="1" applyAlignment="1">
      <alignment horizontal="left" vertical="distributed"/>
    </xf>
    <xf numFmtId="2" fontId="0" fillId="0" borderId="32" xfId="0" applyNumberFormat="1" applyBorder="1" applyAlignment="1">
      <alignment horizontal="left" vertical="distributed"/>
    </xf>
    <xf numFmtId="2" fontId="0" fillId="0" borderId="77" xfId="0" applyNumberFormat="1" applyBorder="1" applyAlignment="1">
      <alignment horizontal="left" vertical="distributed"/>
    </xf>
    <xf numFmtId="0" fontId="0" fillId="0" borderId="36" xfId="0" applyBorder="1" applyAlignment="1">
      <alignment horizontal="left" wrapText="1"/>
    </xf>
    <xf numFmtId="0" fontId="0" fillId="0" borderId="32" xfId="0" applyBorder="1" applyAlignment="1">
      <alignment horizontal="left" wrapText="1"/>
    </xf>
    <xf numFmtId="0" fontId="0" fillId="0" borderId="77" xfId="0" applyBorder="1" applyAlignment="1">
      <alignment horizontal="left" wrapText="1"/>
    </xf>
    <xf numFmtId="0" fontId="29" fillId="0" borderId="66" xfId="0" applyFont="1" applyBorder="1" applyAlignment="1">
      <alignment horizontal="left" vertical="center" wrapText="1"/>
    </xf>
    <xf numFmtId="0" fontId="3" fillId="0" borderId="90" xfId="0" applyFont="1" applyBorder="1" applyAlignment="1">
      <alignment horizontal="right" vertical="center"/>
    </xf>
    <xf numFmtId="0" fontId="3" fillId="0" borderId="61" xfId="0" applyFont="1" applyBorder="1" applyAlignment="1">
      <alignment horizontal="right" vertical="center"/>
    </xf>
    <xf numFmtId="0" fontId="6" fillId="4" borderId="56" xfId="0" applyFont="1" applyFill="1" applyBorder="1" applyAlignment="1">
      <alignment horizontal="right" vertical="center"/>
    </xf>
    <xf numFmtId="0" fontId="6" fillId="4" borderId="57" xfId="0" applyFont="1" applyFill="1" applyBorder="1" applyAlignment="1">
      <alignment horizontal="right" vertical="center"/>
    </xf>
    <xf numFmtId="0" fontId="16" fillId="4" borderId="18" xfId="0" applyFont="1" applyFill="1" applyBorder="1" applyAlignment="1">
      <alignment horizontal="center"/>
    </xf>
    <xf numFmtId="0" fontId="16" fillId="4" borderId="20" xfId="0" applyFont="1" applyFill="1" applyBorder="1" applyAlignment="1">
      <alignment horizontal="center"/>
    </xf>
    <xf numFmtId="0" fontId="18" fillId="4" borderId="36" xfId="0" applyFont="1" applyFill="1" applyBorder="1" applyAlignment="1">
      <alignment horizontal="right"/>
    </xf>
    <xf numFmtId="0" fontId="18" fillId="4" borderId="40" xfId="0" applyFont="1" applyFill="1" applyBorder="1" applyAlignment="1">
      <alignment horizontal="right"/>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39" fillId="4" borderId="94" xfId="0" applyFont="1" applyFill="1" applyBorder="1" applyAlignment="1">
      <alignment horizontal="center" vertical="center"/>
    </xf>
    <xf numFmtId="0" fontId="39" fillId="4" borderId="73" xfId="0" applyFont="1" applyFill="1" applyBorder="1" applyAlignment="1">
      <alignment horizontal="center" vertical="center"/>
    </xf>
    <xf numFmtId="9" fontId="39" fillId="4" borderId="94" xfId="1" applyFont="1" applyFill="1" applyBorder="1" applyAlignment="1" applyProtection="1">
      <alignment horizontal="center" vertical="center" wrapText="1"/>
    </xf>
    <xf numFmtId="9" fontId="39" fillId="4" borderId="73" xfId="1" applyFont="1" applyFill="1" applyBorder="1" applyAlignment="1" applyProtection="1">
      <alignment horizontal="center" vertical="center" wrapText="1"/>
    </xf>
    <xf numFmtId="9" fontId="39" fillId="4" borderId="29" xfId="1" applyFont="1" applyFill="1" applyBorder="1" applyAlignment="1" applyProtection="1">
      <alignment horizontal="center" vertical="center" wrapText="1"/>
    </xf>
    <xf numFmtId="9" fontId="39" fillId="4" borderId="69" xfId="1" applyFont="1" applyFill="1" applyBorder="1" applyAlignment="1" applyProtection="1">
      <alignment horizontal="center" vertical="center" wrapText="1"/>
    </xf>
    <xf numFmtId="9" fontId="3" fillId="4" borderId="15" xfId="1" applyFont="1" applyFill="1" applyBorder="1" applyAlignment="1" applyProtection="1">
      <alignment horizontal="left" vertical="center"/>
    </xf>
    <xf numFmtId="9" fontId="3" fillId="4" borderId="16" xfId="1" applyFont="1" applyFill="1" applyBorder="1" applyAlignment="1" applyProtection="1">
      <alignment horizontal="left" vertical="center"/>
    </xf>
    <xf numFmtId="2" fontId="3" fillId="4" borderId="18" xfId="0" applyNumberFormat="1" applyFont="1" applyFill="1" applyBorder="1" applyAlignment="1">
      <alignment horizontal="left" vertical="distributed"/>
    </xf>
    <xf numFmtId="2" fontId="3" fillId="4" borderId="19" xfId="0" applyNumberFormat="1" applyFont="1" applyFill="1" applyBorder="1" applyAlignment="1">
      <alignment horizontal="left" vertical="distributed"/>
    </xf>
    <xf numFmtId="2" fontId="3" fillId="4" borderId="79" xfId="0" applyNumberFormat="1" applyFont="1" applyFill="1" applyBorder="1" applyAlignment="1">
      <alignment horizontal="left" vertical="distributed"/>
    </xf>
    <xf numFmtId="9" fontId="39" fillId="4" borderId="1" xfId="1" applyFont="1" applyFill="1" applyBorder="1" applyAlignment="1" applyProtection="1">
      <alignment horizontal="center" vertical="center" wrapText="1"/>
    </xf>
    <xf numFmtId="9" fontId="39" fillId="4" borderId="4" xfId="1" applyFont="1" applyFill="1" applyBorder="1" applyAlignment="1" applyProtection="1">
      <alignment horizontal="center" vertical="center" wrapText="1"/>
    </xf>
    <xf numFmtId="0" fontId="8" fillId="0" borderId="0" xfId="0" applyFont="1" applyAlignment="1">
      <alignment horizontal="left" vertical="center" wrapText="1"/>
    </xf>
    <xf numFmtId="0" fontId="0" fillId="0" borderId="44" xfId="0" applyBorder="1" applyAlignment="1">
      <alignment horizontal="center" vertical="center" wrapText="1"/>
    </xf>
    <xf numFmtId="0" fontId="0" fillId="0" borderId="23" xfId="0" applyBorder="1" applyAlignment="1">
      <alignment horizontal="center" vertical="center" wrapText="1"/>
    </xf>
    <xf numFmtId="0" fontId="17" fillId="0" borderId="82" xfId="0" applyFont="1" applyBorder="1" applyAlignment="1">
      <alignment horizontal="left"/>
    </xf>
    <xf numFmtId="0" fontId="17" fillId="0" borderId="83" xfId="0" applyFont="1" applyBorder="1" applyAlignment="1">
      <alignment horizontal="left"/>
    </xf>
    <xf numFmtId="0" fontId="17" fillId="0" borderId="84" xfId="0" applyFont="1" applyBorder="1" applyAlignment="1">
      <alignment horizontal="left"/>
    </xf>
    <xf numFmtId="0" fontId="5" fillId="0" borderId="6" xfId="0" applyFont="1" applyBorder="1" applyAlignment="1">
      <alignment vertical="center"/>
    </xf>
    <xf numFmtId="0" fontId="5" fillId="0" borderId="7" xfId="0" applyFont="1" applyBorder="1" applyAlignment="1">
      <alignment vertical="center"/>
    </xf>
    <xf numFmtId="0" fontId="7" fillId="0" borderId="7"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96" xfId="0" applyBorder="1" applyAlignment="1" applyProtection="1">
      <alignment horizontal="left" vertical="center"/>
      <protection locked="0"/>
    </xf>
    <xf numFmtId="0" fontId="0" fillId="0" borderId="101" xfId="0" applyBorder="1" applyAlignment="1" applyProtection="1">
      <alignment horizontal="left" vertical="center"/>
      <protection locked="0"/>
    </xf>
    <xf numFmtId="0" fontId="0" fillId="0" borderId="98" xfId="0" applyBorder="1" applyAlignment="1" applyProtection="1">
      <alignment horizontal="left" vertical="center"/>
      <protection locked="0"/>
    </xf>
    <xf numFmtId="0" fontId="0" fillId="0" borderId="99" xfId="0" applyBorder="1" applyAlignment="1" applyProtection="1">
      <alignment horizontal="left" vertical="center"/>
      <protection locked="0"/>
    </xf>
    <xf numFmtId="0" fontId="0" fillId="0" borderId="102"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0" fillId="0" borderId="104" xfId="0" applyBorder="1" applyAlignment="1" applyProtection="1">
      <alignment horizontal="left" vertical="center"/>
      <protection locked="0"/>
    </xf>
    <xf numFmtId="0" fontId="5" fillId="0" borderId="21" xfId="0" applyFont="1" applyBorder="1" applyAlignment="1">
      <alignment horizontal="left" vertical="center"/>
    </xf>
    <xf numFmtId="0" fontId="5" fillId="0" borderId="80" xfId="0" applyFont="1" applyBorder="1" applyAlignment="1">
      <alignment horizontal="left" vertical="center"/>
    </xf>
    <xf numFmtId="0" fontId="7" fillId="0" borderId="4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49" fontId="0" fillId="0" borderId="44"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108" xfId="0" applyFont="1" applyBorder="1" applyAlignment="1">
      <alignment horizontal="center" vertical="center"/>
    </xf>
    <xf numFmtId="0" fontId="56" fillId="0" borderId="0" xfId="0" applyFont="1" applyAlignment="1">
      <alignment horizontal="left" wrapText="1"/>
    </xf>
    <xf numFmtId="0" fontId="0" fillId="8" borderId="9" xfId="0" applyFill="1" applyBorder="1" applyAlignment="1">
      <alignment horizontal="left" vertical="center" wrapText="1"/>
    </xf>
    <xf numFmtId="0" fontId="3" fillId="0" borderId="94" xfId="5" quotePrefix="1" applyNumberFormat="1" applyFont="1" applyFill="1" applyBorder="1" applyAlignment="1">
      <alignment horizontal="center" vertical="distributed" wrapText="1"/>
    </xf>
    <xf numFmtId="0" fontId="3" fillId="0" borderId="71" xfId="5" quotePrefix="1" applyNumberFormat="1" applyFont="1" applyFill="1" applyBorder="1" applyAlignment="1">
      <alignment horizontal="center" vertical="distributed" wrapText="1"/>
    </xf>
    <xf numFmtId="0" fontId="3" fillId="0" borderId="73" xfId="5" quotePrefix="1" applyNumberFormat="1" applyFont="1" applyFill="1" applyBorder="1" applyAlignment="1">
      <alignment horizontal="center" vertical="distributed" wrapText="1"/>
    </xf>
    <xf numFmtId="0" fontId="47" fillId="16" borderId="57" xfId="0" applyFont="1" applyFill="1" applyBorder="1" applyAlignment="1">
      <alignment horizontal="left" vertical="center" wrapText="1"/>
    </xf>
    <xf numFmtId="0" fontId="47" fillId="16" borderId="74" xfId="0" applyFont="1" applyFill="1" applyBorder="1" applyAlignment="1">
      <alignment horizontal="left" vertical="center" wrapText="1"/>
    </xf>
    <xf numFmtId="0" fontId="47" fillId="16" borderId="2" xfId="0" applyFont="1" applyFill="1" applyBorder="1" applyAlignment="1">
      <alignment horizontal="left" vertical="center" wrapText="1"/>
    </xf>
    <xf numFmtId="0" fontId="47" fillId="16" borderId="0" xfId="0" applyFont="1" applyFill="1" applyAlignment="1">
      <alignment horizontal="left" vertical="center" wrapText="1"/>
    </xf>
    <xf numFmtId="0" fontId="47" fillId="16" borderId="4" xfId="0" applyFont="1" applyFill="1" applyBorder="1" applyAlignment="1">
      <alignment horizontal="left" vertical="center" wrapText="1"/>
    </xf>
    <xf numFmtId="0" fontId="47" fillId="16" borderId="66" xfId="0" applyFont="1" applyFill="1" applyBorder="1" applyAlignment="1">
      <alignment horizontal="left" vertical="center" wrapText="1"/>
    </xf>
    <xf numFmtId="0" fontId="3" fillId="5" borderId="29"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109" xfId="0" applyFont="1" applyFill="1" applyBorder="1" applyAlignment="1">
      <alignment horizontal="center" vertical="center" wrapText="1"/>
    </xf>
    <xf numFmtId="0" fontId="0" fillId="0" borderId="36"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34" fillId="0" borderId="82" xfId="0" applyFont="1" applyBorder="1" applyAlignment="1" applyProtection="1">
      <alignment horizontal="center"/>
      <protection locked="0"/>
    </xf>
    <xf numFmtId="0" fontId="34" fillId="0" borderId="83" xfId="0" applyFont="1" applyBorder="1" applyAlignment="1" applyProtection="1">
      <alignment horizontal="center"/>
      <protection locked="0"/>
    </xf>
    <xf numFmtId="0" fontId="34" fillId="0" borderId="84" xfId="0" applyFont="1" applyBorder="1" applyAlignment="1" applyProtection="1">
      <alignment horizontal="center"/>
      <protection locked="0"/>
    </xf>
    <xf numFmtId="0" fontId="27" fillId="0" borderId="82" xfId="0" applyFont="1" applyBorder="1" applyAlignment="1" applyProtection="1">
      <alignment horizontal="center"/>
      <protection locked="0"/>
    </xf>
    <xf numFmtId="0" fontId="27" fillId="0" borderId="83" xfId="0" applyFont="1" applyBorder="1" applyAlignment="1" applyProtection="1">
      <alignment horizontal="center"/>
      <protection locked="0"/>
    </xf>
    <xf numFmtId="0" fontId="27" fillId="0" borderId="84" xfId="0" applyFont="1" applyBorder="1" applyAlignment="1" applyProtection="1">
      <alignment horizontal="center"/>
      <protection locked="0"/>
    </xf>
    <xf numFmtId="0" fontId="0" fillId="0" borderId="25" xfId="0" applyBorder="1" applyAlignment="1" applyProtection="1">
      <alignment horizontal="left" vertical="center"/>
      <protection locked="0"/>
    </xf>
    <xf numFmtId="0" fontId="0" fillId="0" borderId="91" xfId="0" applyBorder="1" applyAlignment="1" applyProtection="1">
      <alignment horizontal="left" vertical="center"/>
      <protection locked="0"/>
    </xf>
    <xf numFmtId="0" fontId="0" fillId="0" borderId="100" xfId="0" applyBorder="1" applyAlignment="1" applyProtection="1">
      <alignment horizontal="left" vertical="center"/>
      <protection locked="0"/>
    </xf>
    <xf numFmtId="0" fontId="33" fillId="0" borderId="82" xfId="0" applyFont="1" applyBorder="1" applyAlignment="1" applyProtection="1">
      <alignment horizontal="center"/>
      <protection locked="0"/>
    </xf>
    <xf numFmtId="0" fontId="33" fillId="0" borderId="83" xfId="0" applyFont="1" applyBorder="1" applyAlignment="1" applyProtection="1">
      <alignment horizontal="center"/>
      <protection locked="0"/>
    </xf>
    <xf numFmtId="0" fontId="33" fillId="0" borderId="84" xfId="0" applyFont="1" applyBorder="1" applyAlignment="1" applyProtection="1">
      <alignment horizontal="center"/>
      <protection locked="0"/>
    </xf>
    <xf numFmtId="0" fontId="44" fillId="0" borderId="82" xfId="0" applyFont="1" applyBorder="1" applyAlignment="1" applyProtection="1">
      <alignment horizontal="center"/>
      <protection locked="0"/>
    </xf>
    <xf numFmtId="0" fontId="44" fillId="0" borderId="83" xfId="0" applyFont="1" applyBorder="1" applyAlignment="1" applyProtection="1">
      <alignment horizontal="center"/>
      <protection locked="0"/>
    </xf>
    <xf numFmtId="0" fontId="44" fillId="0" borderId="84" xfId="0" applyFont="1" applyBorder="1" applyAlignment="1" applyProtection="1">
      <alignment horizontal="center"/>
      <protection locked="0"/>
    </xf>
    <xf numFmtId="0" fontId="18" fillId="4" borderId="21" xfId="0" applyFont="1" applyFill="1" applyBorder="1" applyAlignment="1">
      <alignment horizontal="right"/>
    </xf>
    <xf numFmtId="0" fontId="18" fillId="4" borderId="23" xfId="0" applyFont="1" applyFill="1" applyBorder="1" applyAlignment="1">
      <alignment horizontal="right"/>
    </xf>
    <xf numFmtId="0" fontId="0" fillId="8" borderId="6" xfId="0" applyFill="1" applyBorder="1" applyAlignment="1">
      <alignment horizontal="left" vertical="center" wrapText="1"/>
    </xf>
    <xf numFmtId="0" fontId="0" fillId="8" borderId="103" xfId="0" applyFill="1" applyBorder="1" applyAlignment="1">
      <alignment horizontal="left" vertical="center" wrapText="1"/>
    </xf>
    <xf numFmtId="0" fontId="14" fillId="8" borderId="12"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0" fillId="9" borderId="9" xfId="0" applyFill="1" applyBorder="1" applyAlignment="1">
      <alignment horizontal="left" vertical="center" wrapText="1"/>
    </xf>
    <xf numFmtId="0" fontId="32" fillId="0" borderId="82" xfId="0" applyFont="1" applyBorder="1" applyAlignment="1">
      <alignment horizontal="left"/>
    </xf>
    <xf numFmtId="0" fontId="32" fillId="0" borderId="83" xfId="0" applyFont="1" applyBorder="1" applyAlignment="1">
      <alignment horizontal="left"/>
    </xf>
    <xf numFmtId="0" fontId="32" fillId="0" borderId="84" xfId="0" applyFont="1" applyBorder="1" applyAlignment="1">
      <alignment horizontal="left"/>
    </xf>
    <xf numFmtId="0" fontId="32" fillId="0" borderId="82" xfId="0" applyFont="1" applyBorder="1" applyAlignment="1">
      <alignment horizontal="left" vertical="top" wrapText="1"/>
    </xf>
    <xf numFmtId="0" fontId="32" fillId="0" borderId="83" xfId="0" applyFont="1" applyBorder="1" applyAlignment="1">
      <alignment horizontal="left" vertical="top" wrapText="1"/>
    </xf>
    <xf numFmtId="0" fontId="32" fillId="0" borderId="84" xfId="0" applyFont="1" applyBorder="1" applyAlignment="1">
      <alignment horizontal="left" vertical="top" wrapText="1"/>
    </xf>
    <xf numFmtId="0" fontId="0" fillId="0" borderId="0" xfId="0" applyAlignment="1">
      <alignment horizontal="left" wrapText="1"/>
    </xf>
    <xf numFmtId="0" fontId="36" fillId="4" borderId="65" xfId="0" applyFont="1" applyFill="1" applyBorder="1" applyAlignment="1">
      <alignment horizontal="left"/>
    </xf>
    <xf numFmtId="0" fontId="21" fillId="0" borderId="65" xfId="0" applyFont="1" applyBorder="1" applyAlignment="1" applyProtection="1">
      <alignment horizontal="left" wrapText="1"/>
      <protection locked="0"/>
    </xf>
    <xf numFmtId="0" fontId="17" fillId="0" borderId="76" xfId="0" applyFont="1" applyBorder="1" applyAlignment="1">
      <alignment horizontal="left"/>
    </xf>
    <xf numFmtId="0" fontId="36" fillId="4" borderId="65" xfId="0" applyFont="1" applyFill="1" applyBorder="1" applyAlignment="1">
      <alignment horizontal="left" wrapText="1"/>
    </xf>
    <xf numFmtId="14" fontId="21" fillId="0" borderId="65" xfId="0" applyNumberFormat="1" applyFont="1" applyBorder="1" applyAlignment="1" applyProtection="1">
      <alignment horizontal="left" wrapText="1"/>
      <protection locked="0"/>
    </xf>
    <xf numFmtId="0" fontId="0" fillId="0" borderId="0" xfId="0" applyAlignment="1" applyProtection="1">
      <alignment horizontal="left" vertical="center"/>
      <protection locked="0"/>
    </xf>
    <xf numFmtId="0" fontId="3" fillId="4" borderId="48"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9" xfId="0" applyFont="1" applyFill="1" applyBorder="1" applyAlignment="1">
      <alignment horizontal="left" vertical="center"/>
    </xf>
    <xf numFmtId="0" fontId="3" fillId="4" borderId="20" xfId="0" applyFont="1" applyFill="1" applyBorder="1" applyAlignment="1">
      <alignment horizontal="left" vertical="center"/>
    </xf>
    <xf numFmtId="0" fontId="0" fillId="0" borderId="55" xfId="0" applyBorder="1" applyAlignment="1" applyProtection="1">
      <alignment horizontal="left" vertical="center"/>
      <protection locked="0"/>
    </xf>
    <xf numFmtId="0" fontId="0" fillId="0" borderId="81" xfId="0"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3" fillId="4" borderId="6" xfId="0" applyFont="1" applyFill="1" applyBorder="1" applyAlignment="1">
      <alignment horizontal="right" vertical="center"/>
    </xf>
    <xf numFmtId="0" fontId="3" fillId="4" borderId="7" xfId="0" applyFont="1" applyFill="1" applyBorder="1" applyAlignment="1">
      <alignment horizontal="right" vertical="center"/>
    </xf>
    <xf numFmtId="0" fontId="3" fillId="4" borderId="48" xfId="0" applyFont="1" applyFill="1" applyBorder="1" applyAlignment="1">
      <alignment horizontal="right" vertical="center"/>
    </xf>
    <xf numFmtId="0" fontId="3" fillId="0" borderId="21" xfId="0" applyFont="1" applyBorder="1" applyAlignment="1" applyProtection="1">
      <alignment horizontal="left" vertical="top" wrapText="1"/>
      <protection locked="0"/>
    </xf>
    <xf numFmtId="0" fontId="3" fillId="0" borderId="2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38" fillId="0" borderId="106" xfId="0" applyFont="1" applyBorder="1" applyAlignment="1" applyProtection="1">
      <alignment horizontal="left"/>
      <protection locked="0"/>
    </xf>
    <xf numFmtId="0" fontId="38" fillId="0" borderId="66" xfId="0" applyFont="1" applyBorder="1" applyAlignment="1" applyProtection="1">
      <alignment horizontal="left"/>
      <protection locked="0"/>
    </xf>
    <xf numFmtId="0" fontId="3" fillId="9" borderId="54" xfId="0" applyFont="1" applyFill="1" applyBorder="1" applyAlignment="1">
      <alignment horizontal="right" vertical="center"/>
    </xf>
    <xf numFmtId="0" fontId="3" fillId="9" borderId="58" xfId="0" applyFont="1" applyFill="1" applyBorder="1" applyAlignment="1">
      <alignment horizontal="right" vertical="center"/>
    </xf>
    <xf numFmtId="0" fontId="3" fillId="9" borderId="55" xfId="0" applyFont="1" applyFill="1" applyBorder="1" applyAlignment="1">
      <alignment horizontal="right" vertical="center"/>
    </xf>
    <xf numFmtId="0" fontId="20" fillId="4" borderId="15" xfId="0" applyFont="1" applyFill="1" applyBorder="1" applyAlignment="1">
      <alignment horizontal="right" vertical="center"/>
    </xf>
    <xf numFmtId="0" fontId="20" fillId="4" borderId="16" xfId="0" applyFont="1" applyFill="1" applyBorder="1" applyAlignment="1">
      <alignment horizontal="right" vertical="center"/>
    </xf>
    <xf numFmtId="0" fontId="20" fillId="4" borderId="41" xfId="0" applyFont="1" applyFill="1" applyBorder="1" applyAlignment="1">
      <alignment horizontal="right" vertical="center"/>
    </xf>
    <xf numFmtId="0" fontId="3" fillId="4" borderId="12" xfId="0" applyFont="1" applyFill="1" applyBorder="1" applyAlignment="1">
      <alignment horizontal="right" vertical="center"/>
    </xf>
    <xf numFmtId="0" fontId="3" fillId="4" borderId="13" xfId="0" applyFont="1" applyFill="1" applyBorder="1" applyAlignment="1">
      <alignment horizontal="right" vertical="center"/>
    </xf>
    <xf numFmtId="0" fontId="3" fillId="4" borderId="46" xfId="0" applyFont="1" applyFill="1" applyBorder="1" applyAlignment="1">
      <alignment horizontal="right" vertical="center"/>
    </xf>
    <xf numFmtId="0" fontId="62" fillId="0" borderId="0" xfId="0" applyFont="1" applyAlignment="1">
      <alignment horizontal="left" wrapText="1"/>
    </xf>
    <xf numFmtId="0" fontId="63" fillId="0" borderId="0" xfId="0" applyFont="1"/>
    <xf numFmtId="0" fontId="3" fillId="0" borderId="115" xfId="0" applyFont="1" applyBorder="1"/>
    <xf numFmtId="0" fontId="64" fillId="19" borderId="116" xfId="0" applyFont="1" applyFill="1" applyBorder="1" applyAlignment="1" applyProtection="1">
      <alignment horizontal="left" vertical="distributed" wrapText="1"/>
      <protection locked="0"/>
    </xf>
    <xf numFmtId="0" fontId="64" fillId="19" borderId="3" xfId="0" applyFont="1" applyFill="1" applyBorder="1" applyAlignment="1" applyProtection="1">
      <alignment horizontal="left" vertical="distributed" wrapText="1"/>
      <protection locked="0"/>
    </xf>
    <xf numFmtId="0" fontId="64" fillId="19" borderId="117" xfId="0" applyFont="1" applyFill="1" applyBorder="1" applyAlignment="1" applyProtection="1">
      <alignment horizontal="left" vertical="distributed" wrapText="1"/>
      <protection locked="0"/>
    </xf>
    <xf numFmtId="3" fontId="65" fillId="0" borderId="0" xfId="0" applyNumberFormat="1" applyFont="1" applyAlignment="1" applyProtection="1">
      <alignment horizontal="left" wrapText="1"/>
      <protection locked="0"/>
    </xf>
    <xf numFmtId="0" fontId="0" fillId="0" borderId="0" xfId="0" applyAlignment="1">
      <alignment horizontal="left"/>
    </xf>
    <xf numFmtId="0" fontId="66" fillId="4" borderId="118" xfId="0" applyFont="1" applyFill="1" applyBorder="1" applyAlignment="1">
      <alignment horizontal="center"/>
    </xf>
    <xf numFmtId="0" fontId="66" fillId="4" borderId="119" xfId="0" applyFont="1" applyFill="1" applyBorder="1" applyAlignment="1">
      <alignment horizontal="center"/>
    </xf>
    <xf numFmtId="0" fontId="66" fillId="4" borderId="120" xfId="0" applyFont="1" applyFill="1" applyBorder="1" applyAlignment="1">
      <alignment horizontal="center"/>
    </xf>
    <xf numFmtId="0" fontId="66" fillId="4" borderId="121" xfId="0" applyFont="1" applyFill="1" applyBorder="1" applyAlignment="1">
      <alignment horizontal="center"/>
    </xf>
    <xf numFmtId="4" fontId="67" fillId="12" borderId="122" xfId="0" applyNumberFormat="1" applyFont="1" applyFill="1" applyBorder="1" applyAlignment="1">
      <alignment horizontal="center"/>
    </xf>
    <xf numFmtId="4" fontId="67" fillId="12" borderId="123" xfId="0" applyNumberFormat="1" applyFont="1" applyFill="1" applyBorder="1" applyAlignment="1">
      <alignment horizontal="center"/>
    </xf>
    <xf numFmtId="0" fontId="64" fillId="0" borderId="0" xfId="0" applyFont="1" applyProtection="1">
      <protection locked="0"/>
    </xf>
    <xf numFmtId="0" fontId="0" fillId="0" borderId="0" xfId="0" applyProtection="1">
      <protection locked="0"/>
    </xf>
    <xf numFmtId="167" fontId="66" fillId="0" borderId="0" xfId="7" applyNumberFormat="1" applyFont="1" applyFill="1" applyBorder="1" applyAlignment="1" applyProtection="1">
      <alignment horizontal="center"/>
    </xf>
    <xf numFmtId="167" fontId="66" fillId="0" borderId="64" xfId="7" applyNumberFormat="1" applyFont="1" applyFill="1" applyBorder="1" applyAlignment="1" applyProtection="1">
      <alignment horizontal="center"/>
    </xf>
    <xf numFmtId="0" fontId="66" fillId="12" borderId="118" xfId="0" applyFont="1" applyFill="1" applyBorder="1" applyAlignment="1">
      <alignment horizontal="left"/>
    </xf>
    <xf numFmtId="0" fontId="66" fillId="12" borderId="119" xfId="0" applyFont="1" applyFill="1" applyBorder="1" applyAlignment="1">
      <alignment horizontal="left"/>
    </xf>
    <xf numFmtId="3" fontId="66" fillId="0" borderId="65" xfId="0" applyNumberFormat="1" applyFont="1" applyBorder="1" applyAlignment="1">
      <alignment horizontal="left" vertical="distributed"/>
    </xf>
    <xf numFmtId="0" fontId="66" fillId="0" borderId="125" xfId="0" applyFont="1" applyBorder="1" applyAlignment="1">
      <alignment horizontal="left"/>
    </xf>
    <xf numFmtId="0" fontId="66" fillId="0" borderId="65" xfId="0" applyFont="1" applyBorder="1" applyAlignment="1">
      <alignment horizontal="left"/>
    </xf>
    <xf numFmtId="3" fontId="66" fillId="0" borderId="116" xfId="0" applyNumberFormat="1" applyFont="1" applyBorder="1" applyAlignment="1">
      <alignment horizontal="left" vertical="distributed"/>
    </xf>
    <xf numFmtId="0" fontId="66" fillId="0" borderId="135" xfId="0" applyFont="1" applyBorder="1" applyAlignment="1">
      <alignment horizontal="left" vertical="distributed"/>
    </xf>
    <xf numFmtId="0" fontId="66" fillId="0" borderId="3" xfId="0" applyFont="1" applyBorder="1" applyAlignment="1">
      <alignment horizontal="left" vertical="distributed"/>
    </xf>
    <xf numFmtId="0" fontId="66" fillId="0" borderId="92" xfId="0" applyFont="1" applyBorder="1" applyAlignment="1">
      <alignment horizontal="left"/>
    </xf>
    <xf numFmtId="0" fontId="66" fillId="0" borderId="93" xfId="0" applyFont="1" applyBorder="1" applyAlignment="1">
      <alignment horizontal="left"/>
    </xf>
    <xf numFmtId="3" fontId="67" fillId="0" borderId="65" xfId="0" applyNumberFormat="1" applyFont="1" applyBorder="1" applyAlignment="1">
      <alignment horizontal="left" vertical="distributed"/>
    </xf>
    <xf numFmtId="0" fontId="68" fillId="0" borderId="0" xfId="0" applyFont="1" applyAlignment="1" applyProtection="1">
      <alignment horizontal="justify" vertical="center"/>
      <protection locked="0"/>
    </xf>
    <xf numFmtId="49" fontId="29" fillId="0" borderId="82" xfId="0" applyNumberFormat="1" applyFont="1" applyBorder="1" applyAlignment="1">
      <alignment horizontal="left" vertical="center" wrapText="1"/>
    </xf>
    <xf numFmtId="49" fontId="29" fillId="0" borderId="83" xfId="0" applyNumberFormat="1" applyFont="1" applyBorder="1" applyAlignment="1">
      <alignment horizontal="left" vertical="center" wrapText="1"/>
    </xf>
    <xf numFmtId="49" fontId="29" fillId="0" borderId="84" xfId="0" applyNumberFormat="1" applyFont="1" applyBorder="1" applyAlignment="1">
      <alignment horizontal="left" vertical="center" wrapText="1"/>
    </xf>
    <xf numFmtId="0" fontId="8" fillId="13" borderId="83" xfId="0" applyFont="1" applyFill="1" applyBorder="1" applyAlignment="1">
      <alignment horizontal="left" vertical="top" wrapText="1"/>
    </xf>
    <xf numFmtId="0" fontId="8" fillId="13" borderId="84" xfId="0" applyFont="1" applyFill="1" applyBorder="1" applyAlignment="1">
      <alignment horizontal="left" vertical="top" wrapText="1"/>
    </xf>
    <xf numFmtId="49" fontId="9" fillId="0" borderId="107" xfId="0" applyNumberFormat="1" applyFont="1" applyBorder="1" applyAlignment="1">
      <alignment horizontal="left"/>
    </xf>
    <xf numFmtId="49" fontId="9" fillId="0" borderId="0" xfId="0" applyNumberFormat="1" applyFont="1" applyAlignment="1">
      <alignment horizontal="left"/>
    </xf>
    <xf numFmtId="49" fontId="25" fillId="0" borderId="107" xfId="0" applyNumberFormat="1" applyFont="1" applyBorder="1" applyAlignment="1">
      <alignment horizontal="left" vertical="center"/>
    </xf>
    <xf numFmtId="49" fontId="25" fillId="0" borderId="0" xfId="0" applyNumberFormat="1" applyFont="1" applyAlignment="1">
      <alignment horizontal="left" vertical="center"/>
    </xf>
    <xf numFmtId="49" fontId="9" fillId="0" borderId="76" xfId="0" applyNumberFormat="1" applyFont="1" applyBorder="1" applyAlignment="1">
      <alignment vertical="center" wrapText="1"/>
    </xf>
    <xf numFmtId="49" fontId="29" fillId="0" borderId="76" xfId="0" applyNumberFormat="1" applyFont="1" applyBorder="1" applyAlignment="1">
      <alignment vertical="center" wrapText="1"/>
    </xf>
    <xf numFmtId="49" fontId="9" fillId="0" borderId="76" xfId="0" applyNumberFormat="1" applyFont="1" applyBorder="1" applyAlignment="1">
      <alignment horizontal="left" vertical="center"/>
    </xf>
    <xf numFmtId="49" fontId="28" fillId="0" borderId="76" xfId="0" applyNumberFormat="1" applyFont="1" applyBorder="1" applyAlignment="1">
      <alignment vertical="center" wrapText="1"/>
    </xf>
    <xf numFmtId="0" fontId="29" fillId="0" borderId="76" xfId="0" applyFont="1" applyBorder="1" applyAlignment="1">
      <alignment vertical="center" wrapText="1"/>
    </xf>
    <xf numFmtId="0" fontId="38" fillId="0" borderId="107" xfId="0" applyFont="1" applyBorder="1" applyAlignment="1" applyProtection="1">
      <alignment horizontal="left"/>
      <protection locked="0"/>
    </xf>
    <xf numFmtId="0" fontId="38" fillId="0" borderId="0" xfId="0" applyFont="1" applyAlignment="1" applyProtection="1">
      <alignment horizontal="left"/>
      <protection locked="0"/>
    </xf>
    <xf numFmtId="0" fontId="49" fillId="15" borderId="111" xfId="0" applyFont="1" applyFill="1" applyBorder="1" applyAlignment="1">
      <alignment horizontal="justify" vertical="center" wrapText="1"/>
    </xf>
    <xf numFmtId="0" fontId="49" fillId="15" borderId="112" xfId="0" applyFont="1" applyFill="1" applyBorder="1" applyAlignment="1">
      <alignment horizontal="justify" vertical="center" wrapText="1"/>
    </xf>
    <xf numFmtId="0" fontId="49" fillId="15" borderId="113" xfId="0" applyFont="1" applyFill="1" applyBorder="1" applyAlignment="1">
      <alignment horizontal="justify" vertical="center" wrapText="1"/>
    </xf>
  </cellXfs>
  <cellStyles count="8">
    <cellStyle name="Hiperpovezava" xfId="6" builtinId="8"/>
    <cellStyle name="Navadno" xfId="0" builtinId="0"/>
    <cellStyle name="Navadno 2" xfId="3" xr:uid="{00000000-0005-0000-0000-000001000000}"/>
    <cellStyle name="Odstotek" xfId="1" builtinId="5"/>
    <cellStyle name="Poudarek3" xfId="2" builtinId="37"/>
    <cellStyle name="Valuta" xfId="7" builtinId="4"/>
    <cellStyle name="Vejica" xfId="5" builtinId="3"/>
    <cellStyle name="Vejica 2" xfId="4" xr:uid="{00000000-0005-0000-0000-000005000000}"/>
  </cellStyles>
  <dxfs count="44">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ill>
        <patternFill>
          <bgColor rgb="FFFFC7CE"/>
        </patternFill>
      </fill>
    </dxf>
    <dxf>
      <fill>
        <patternFill>
          <bgColor theme="9" tint="0.79998168889431442"/>
        </patternFill>
      </fill>
    </dxf>
    <dxf>
      <fill>
        <patternFill>
          <bgColor theme="6"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ill>
        <patternFill>
          <bgColor theme="6" tint="0.59996337778862885"/>
        </patternFill>
      </fill>
    </dxf>
    <dxf>
      <fill>
        <patternFill>
          <bgColor theme="6" tint="0.59996337778862885"/>
        </patternFill>
      </fill>
    </dxf>
    <dxf>
      <fill>
        <patternFill>
          <bgColor theme="9"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679449</xdr:colOff>
      <xdr:row>2</xdr:row>
      <xdr:rowOff>25400</xdr:rowOff>
    </xdr:from>
    <xdr:to>
      <xdr:col>4</xdr:col>
      <xdr:colOff>349250</xdr:colOff>
      <xdr:row>5</xdr:row>
      <xdr:rowOff>38100</xdr:rowOff>
    </xdr:to>
    <xdr:pic>
      <xdr:nvPicPr>
        <xdr:cNvPr id="2" name="Slika 28">
          <a:extLst>
            <a:ext uri="{FF2B5EF4-FFF2-40B4-BE49-F238E27FC236}">
              <a16:creationId xmlns:a16="http://schemas.microsoft.com/office/drawing/2014/main" id="{88BF4117-FB04-4629-A20E-569FD589B52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9449" y="419100"/>
          <a:ext cx="6045201" cy="60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679451</xdr:colOff>
      <xdr:row>2</xdr:row>
      <xdr:rowOff>152400</xdr:rowOff>
    </xdr:from>
    <xdr:to>
      <xdr:col>6</xdr:col>
      <xdr:colOff>486723</xdr:colOff>
      <xdr:row>6</xdr:row>
      <xdr:rowOff>184150</xdr:rowOff>
    </xdr:to>
    <xdr:pic>
      <xdr:nvPicPr>
        <xdr:cNvPr id="3" name="Slika 2" descr="LOGO-zelena-pozitiv-obrezan__FitWzk4MCw5ODAsImMzZDVhYzg2MzkiXQ">
          <a:extLst>
            <a:ext uri="{FF2B5EF4-FFF2-40B4-BE49-F238E27FC236}">
              <a16:creationId xmlns:a16="http://schemas.microsoft.com/office/drawing/2014/main" id="{B3B2C892-6982-4BA0-BB14-64CDEFF431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851" y="546100"/>
          <a:ext cx="1420172"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501650</xdr:colOff>
      <xdr:row>2</xdr:row>
      <xdr:rowOff>76200</xdr:rowOff>
    </xdr:from>
    <xdr:to>
      <xdr:col>12</xdr:col>
      <xdr:colOff>45122</xdr:colOff>
      <xdr:row>7</xdr:row>
      <xdr:rowOff>44450</xdr:rowOff>
    </xdr:to>
    <xdr:pic>
      <xdr:nvPicPr>
        <xdr:cNvPr id="4" name="Slika 3" descr="SL_Co-fundedbytheEU_RGB_POS">
          <a:extLst>
            <a:ext uri="{FF2B5EF4-FFF2-40B4-BE49-F238E27FC236}">
              <a16:creationId xmlns:a16="http://schemas.microsoft.com/office/drawing/2014/main" id="{DCDB9441-3233-4A95-A24C-7D4703FC883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89950" y="469900"/>
          <a:ext cx="3778922"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1448906</xdr:colOff>
      <xdr:row>155</xdr:row>
      <xdr:rowOff>516834</xdr:rowOff>
    </xdr:from>
    <xdr:to>
      <xdr:col>3</xdr:col>
      <xdr:colOff>154609</xdr:colOff>
      <xdr:row>156</xdr:row>
      <xdr:rowOff>0</xdr:rowOff>
    </xdr:to>
    <xdr:sp macro="" textlink="">
      <xdr:nvSpPr>
        <xdr:cNvPr id="6" name="PoljeZBesedilom 5">
          <a:extLst>
            <a:ext uri="{FF2B5EF4-FFF2-40B4-BE49-F238E27FC236}">
              <a16:creationId xmlns:a16="http://schemas.microsoft.com/office/drawing/2014/main" id="{787C48A6-B289-C0C8-94C7-B70068EE9BB0}"/>
            </a:ext>
          </a:extLst>
        </xdr:cNvPr>
        <xdr:cNvSpPr txBox="1"/>
      </xdr:nvSpPr>
      <xdr:spPr>
        <a:xfrm>
          <a:off x="5739297" y="57849051"/>
          <a:ext cx="202095" cy="417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sigov.si\DAT\Users\user\Downloads\Razpisni%20obrazec%203b%20podatki%20o%20ukrepu%20-%20verzija%2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5.12.2017_HORIZONTALNA%20_FINAN&#268;NA%20TABELA-unlckd-NOVA%20TABELA-aopara4-9_27-0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odila"/>
      <sheetName val="Vrste stroškov OU"/>
      <sheetName val="Opis operacije"/>
      <sheetName val="Infrastruktura za pešce"/>
      <sheetName val="Pešci (križišča)"/>
      <sheetName val="Pešci (prehodi)"/>
      <sheetName val="Pešci (sharedspace)"/>
      <sheetName val="Kolesarske povezave"/>
      <sheetName val="Parkirišča za kolesa"/>
      <sheetName val="Sistem izposoje javnih koles"/>
      <sheetName val="Avt.postajališč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ow r="63">
          <cell r="A63" t="str">
            <v>da</v>
          </cell>
        </row>
        <row r="64">
          <cell r="A64" t="str">
            <v>ne</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UPAJ PREGLED"/>
      <sheetName val="VERONIKA"/>
      <sheetName val="ANDREJ"/>
      <sheetName val="ANTONIJA"/>
      <sheetName val="4 SKRBNIK"/>
      <sheetName val="PODATKI"/>
      <sheetName val="NOVA TABELA-aopara"/>
      <sheetName val="realizacija CPS-primer stolpcev"/>
      <sheetName val="ANDREJ-razširjena tabela"/>
      <sheetName val="PODATKI-JRT UTM-1.-posod. 26.2."/>
      <sheetName val="PODATKI-AO-VSE OBČINE-skup. tab"/>
      <sheetName val="PODATKI2-cps občine-aopara"/>
    </sheetNames>
    <sheetDataSet>
      <sheetData sheetId="0"/>
      <sheetData sheetId="1"/>
      <sheetData sheetId="2"/>
      <sheetData sheetId="3"/>
      <sheetData sheetId="4"/>
      <sheetData sheetId="5"/>
      <sheetData sheetId="6"/>
      <sheetData sheetId="7"/>
      <sheetData sheetId="8"/>
      <sheetData sheetId="9"/>
      <sheetData sheetId="10"/>
      <sheetData sheetId="11">
        <row r="2">
          <cell r="A2" t="str">
            <v>Mestna občina Kranj</v>
          </cell>
          <cell r="B2" t="str">
            <v>Z</v>
          </cell>
          <cell r="C2" t="str">
            <v>Gorenjska</v>
          </cell>
          <cell r="D2" t="str">
            <v>Slovenski trg 1</v>
          </cell>
          <cell r="E2" t="str">
            <v>4000 Kranj</v>
          </cell>
          <cell r="F2" t="str">
            <v>Boštjan Trilar</v>
          </cell>
          <cell r="G2" t="str">
            <v>SI55789935</v>
          </cell>
          <cell r="H2">
            <v>5874653000</v>
          </cell>
          <cell r="I2" t="str">
            <v>SI56 0125 2010 0006 472</v>
          </cell>
          <cell r="J2" t="str">
            <v>Banka Slovenije, Ljubljana</v>
          </cell>
          <cell r="K2" t="str">
            <v>Andraž Hladnik Jure Buh</v>
          </cell>
          <cell r="L2" t="str">
            <v>04/23 73 354</v>
          </cell>
          <cell r="M2" t="str">
            <v>04/ 23 73 106</v>
          </cell>
        </row>
        <row r="3">
          <cell r="A3" t="str">
            <v>Mestna občina Koper</v>
          </cell>
          <cell r="B3" t="str">
            <v>Z</v>
          </cell>
          <cell r="C3" t="str">
            <v>Obalno-kraška</v>
          </cell>
          <cell r="D3" t="str">
            <v>Verdijeva ulica 10</v>
          </cell>
          <cell r="E3" t="str">
            <v>6000 Koper</v>
          </cell>
          <cell r="F3" t="str">
            <v>Boris Popovič</v>
          </cell>
          <cell r="G3" t="str">
            <v>SI40016803</v>
          </cell>
          <cell r="H3">
            <v>5874424000</v>
          </cell>
          <cell r="I3" t="str">
            <v>SI56 0125 0010 0005 794</v>
          </cell>
          <cell r="J3" t="str">
            <v>Banka Slovenije</v>
          </cell>
          <cell r="K3" t="str">
            <v>Ivana Štrkalj</v>
          </cell>
          <cell r="L3" t="str">
            <v>05/ 66 56 254(nedelujoča cifra), 05/ 664 62 54; 
alternativa-Vodja urada Urad za družbene dejavnosti in razvoj
Timotej Pirjevec 
univ. dipl. ekon.
Verdijeva ulica 10
6000 Koper -SI
T: +386 5 664 62 39</v>
          </cell>
          <cell r="M3" t="str">
            <v xml:space="preserve">05/62 71 602 </v>
          </cell>
        </row>
        <row r="4">
          <cell r="A4" t="str">
            <v>Mestna občina Celje</v>
          </cell>
          <cell r="B4" t="str">
            <v>V</v>
          </cell>
          <cell r="C4" t="str">
            <v>Savinjska</v>
          </cell>
          <cell r="D4" t="str">
            <v>Trg celjskih knezov 9</v>
          </cell>
          <cell r="E4" t="str">
            <v>3000 Celje</v>
          </cell>
          <cell r="F4" t="str">
            <v>Bojan Šrot</v>
          </cell>
          <cell r="G4" t="str">
            <v>SI56012390</v>
          </cell>
          <cell r="H4">
            <v>5880360000</v>
          </cell>
          <cell r="I4" t="str">
            <v>SI56 0121 1010 0002 855</v>
          </cell>
          <cell r="J4" t="str">
            <v>Banka Slovenije</v>
          </cell>
          <cell r="K4" t="str">
            <v>Aleksander Marzidošek</v>
          </cell>
          <cell r="L4" t="str">
            <v>03/426 58 42</v>
          </cell>
          <cell r="M4" t="str">
            <v>03/426 56 32</v>
          </cell>
        </row>
        <row r="5">
          <cell r="A5" t="str">
            <v>Mestna občina Novo mesto</v>
          </cell>
          <cell r="B5" t="str">
            <v>V</v>
          </cell>
          <cell r="C5" t="str">
            <v>Jugovzhodna Slovenija</v>
          </cell>
          <cell r="D5" t="str">
            <v>Seidlova cesta 1</v>
          </cell>
          <cell r="E5" t="str">
            <v>8000 Novo mesto</v>
          </cell>
          <cell r="F5" t="str">
            <v>Gregor Macedoni</v>
          </cell>
          <cell r="G5" t="str">
            <v>SI48768111</v>
          </cell>
          <cell r="H5">
            <v>5883288000</v>
          </cell>
          <cell r="I5" t="str">
            <v>SI56 0128 5010 001 5234</v>
          </cell>
          <cell r="J5" t="str">
            <v>UJP Novo mesto</v>
          </cell>
          <cell r="K5" t="str">
            <v>Miloš Dular</v>
          </cell>
          <cell r="L5" t="str">
            <v>07/39 39 342</v>
          </cell>
          <cell r="M5" t="str">
            <v>07/39 39 314</v>
          </cell>
        </row>
        <row r="6">
          <cell r="A6" t="str">
            <v>Mestna občina Velenje</v>
          </cell>
          <cell r="B6" t="str">
            <v>V</v>
          </cell>
          <cell r="C6" t="str">
            <v>Savinjska</v>
          </cell>
          <cell r="D6" t="str">
            <v>Titov trg 1</v>
          </cell>
          <cell r="E6" t="str">
            <v>3320 Velenje</v>
          </cell>
          <cell r="F6" t="str">
            <v>Bojan Kontič</v>
          </cell>
          <cell r="G6" t="str">
            <v>SI49082884</v>
          </cell>
          <cell r="H6">
            <v>5884268000</v>
          </cell>
          <cell r="I6" t="str">
            <v>SI56 0133 3010 0018411</v>
          </cell>
          <cell r="J6" t="str">
            <v>Banka Slovenije</v>
          </cell>
          <cell r="K6" t="str">
            <v>Katarina Ostruh</v>
          </cell>
          <cell r="L6" t="str">
            <v>03/89 61 551</v>
          </cell>
          <cell r="M6" t="str">
            <v>03/89 61 654</v>
          </cell>
        </row>
        <row r="7">
          <cell r="A7" t="str">
            <v>Mestna občina Nova Gorica</v>
          </cell>
          <cell r="B7" t="str">
            <v>Z</v>
          </cell>
          <cell r="C7" t="str">
            <v>Goriška</v>
          </cell>
          <cell r="D7" t="str">
            <v>Trg Edvarda Kardelja 1</v>
          </cell>
          <cell r="E7" t="str">
            <v>5000 Nova Gorica</v>
          </cell>
          <cell r="F7" t="str">
            <v>Matej Arčon</v>
          </cell>
          <cell r="G7" t="str">
            <v>SI53055730</v>
          </cell>
          <cell r="H7">
            <v>5881773000</v>
          </cell>
          <cell r="I7" t="str">
            <v>SI56 01284 01000 14022</v>
          </cell>
          <cell r="J7" t="str">
            <v>Banka Slovenije Ljubljana</v>
          </cell>
          <cell r="K7" t="str">
            <v>Andreja Trojar Lapanja</v>
          </cell>
          <cell r="L7" t="str">
            <v>05/33 50 170</v>
          </cell>
          <cell r="M7" t="str">
            <v>05/302 12 33</v>
          </cell>
        </row>
        <row r="8">
          <cell r="A8" t="str">
            <v>Mestna občina Ptuj</v>
          </cell>
          <cell r="B8" t="str">
            <v>V</v>
          </cell>
          <cell r="C8" t="str">
            <v>Podravska</v>
          </cell>
          <cell r="D8" t="str">
            <v>Mestni trg 1</v>
          </cell>
          <cell r="E8" t="str">
            <v>2250 Ptuj</v>
          </cell>
          <cell r="F8" t="str">
            <v>Miran Senčar</v>
          </cell>
          <cell r="G8" t="str">
            <v>SI85675237</v>
          </cell>
          <cell r="H8">
            <v>5883598000</v>
          </cell>
          <cell r="I8" t="str">
            <v>SI56 01296 01000 16538</v>
          </cell>
          <cell r="J8" t="str">
            <v>Banka Slovenije</v>
          </cell>
          <cell r="K8" t="str">
            <v>Robert Novak Elena Zupanc</v>
          </cell>
          <cell r="L8" t="str">
            <v>02/748 29 65</v>
          </cell>
          <cell r="M8" t="str">
            <v>02/748 29 44</v>
          </cell>
        </row>
        <row r="9">
          <cell r="A9" t="str">
            <v>Mestna občina Murska Sobota</v>
          </cell>
          <cell r="B9" t="str">
            <v>V</v>
          </cell>
          <cell r="C9" t="str">
            <v>Pomurska</v>
          </cell>
          <cell r="D9" t="str">
            <v>Kardoševa 2</v>
          </cell>
          <cell r="E9" t="str">
            <v>9000 Murska Sobota</v>
          </cell>
          <cell r="F9" t="str">
            <v>dr. Aleksander Jevšek</v>
          </cell>
          <cell r="G9" t="str">
            <v>SI32339828</v>
          </cell>
          <cell r="H9">
            <v>5883172000</v>
          </cell>
          <cell r="I9" t="str">
            <v>SI56 01280 01000 11405</v>
          </cell>
          <cell r="J9" t="str">
            <v>Banka Slovenije</v>
          </cell>
          <cell r="K9" t="str">
            <v>dr. Hugo Maučec</v>
          </cell>
          <cell r="L9" t="str">
            <v>02/525 16 25</v>
          </cell>
          <cell r="M9" t="str">
            <v>02/525 16 14</v>
          </cell>
        </row>
        <row r="10">
          <cell r="A10" t="str">
            <v>Mestna občina Slovenj Gradec</v>
          </cell>
          <cell r="B10" t="str">
            <v>V</v>
          </cell>
          <cell r="C10" t="str">
            <v>Koroška</v>
          </cell>
          <cell r="D10" t="str">
            <v>Šolska ulica 5</v>
          </cell>
          <cell r="E10" t="str">
            <v>2380 Slovenj Gradec</v>
          </cell>
          <cell r="F10" t="str">
            <v>Andrej Čas</v>
          </cell>
          <cell r="G10" t="str">
            <v>SI92076912</v>
          </cell>
          <cell r="H10">
            <v>5883903000</v>
          </cell>
          <cell r="I10" t="str">
            <v>SI56 01312 - 0100010322</v>
          </cell>
          <cell r="J10" t="str">
            <v>Banka Slovenije</v>
          </cell>
          <cell r="K10" t="str">
            <v>mag. Aljoša Krivec</v>
          </cell>
          <cell r="L10" t="str">
            <v>02 88 121 51</v>
          </cell>
          <cell r="M10" t="str">
            <v>02 88 121 18</v>
          </cell>
        </row>
        <row r="11">
          <cell r="A11" t="str">
            <v>Občina Kamnik</v>
          </cell>
          <cell r="B11" t="str">
            <v>Z</v>
          </cell>
          <cell r="C11" t="str">
            <v>Osrednjeslovenska</v>
          </cell>
          <cell r="D11" t="str">
            <v>Glavni trg 24</v>
          </cell>
          <cell r="E11" t="str">
            <v>1240 Kamnik</v>
          </cell>
          <cell r="F11" t="str">
            <v>Marjan Šarec</v>
          </cell>
          <cell r="G11" t="str">
            <v>SI28232801</v>
          </cell>
          <cell r="H11">
            <v>5874483000</v>
          </cell>
          <cell r="I11" t="str">
            <v>SI56 0124 3010 0002 257</v>
          </cell>
          <cell r="J11" t="str">
            <v>Banka Slovenije</v>
          </cell>
          <cell r="K11" t="str">
            <v>mag. Tadeja Križnar Jamnikar</v>
          </cell>
          <cell r="L11" t="str">
            <v>01 831 82 01</v>
          </cell>
          <cell r="M11" t="str">
            <v>01 8318 119</v>
          </cell>
        </row>
        <row r="12">
          <cell r="A12" t="str">
            <v>Občina Krško</v>
          </cell>
          <cell r="B12" t="str">
            <v>V</v>
          </cell>
          <cell r="C12" t="str">
            <v>Posavska</v>
          </cell>
          <cell r="D12" t="str">
            <v>Cesta krških žrtev 14</v>
          </cell>
          <cell r="E12" t="str">
            <v>8270 Krško</v>
          </cell>
          <cell r="F12" t="str">
            <v>mag. Miran Stanko</v>
          </cell>
          <cell r="G12" t="str">
            <v>SI18845673</v>
          </cell>
          <cell r="H12">
            <v>5874572000</v>
          </cell>
          <cell r="I12" t="str">
            <v>SI56 0110 0010 0008 197</v>
          </cell>
          <cell r="J12" t="str">
            <v>Banka Slovenije</v>
          </cell>
          <cell r="K12" t="str">
            <v>mag. Romana Pečnik</v>
          </cell>
          <cell r="L12" t="str">
            <v xml:space="preserve">07 498 13 72 </v>
          </cell>
          <cell r="M12" t="str">
            <v>07 492 22 221</v>
          </cell>
        </row>
        <row r="13">
          <cell r="A13" t="str">
            <v>Občina Slovenska Bistrica</v>
          </cell>
          <cell r="B13" t="str">
            <v>V</v>
          </cell>
          <cell r="C13" t="str">
            <v>Podravska</v>
          </cell>
          <cell r="D13" t="str">
            <v>Kolodvorska ulica 10</v>
          </cell>
          <cell r="E13" t="str">
            <v>2310 Slovenska Bistrica</v>
          </cell>
          <cell r="F13" t="str">
            <v>dr. Ivan Žagar</v>
          </cell>
          <cell r="G13" t="str">
            <v>SI49960563</v>
          </cell>
          <cell r="H13">
            <v>5884250000</v>
          </cell>
          <cell r="I13" t="str">
            <v>SI56 0131 3010 0009 691</v>
          </cell>
          <cell r="J13" t="str">
            <v>Banka Slovenije</v>
          </cell>
          <cell r="K13" t="str">
            <v>Marko Pučnik</v>
          </cell>
          <cell r="L13" t="str">
            <v xml:space="preserve">02 843 28 28 </v>
          </cell>
          <cell r="M13" t="str">
            <v>02 843 28 45</v>
          </cell>
        </row>
        <row r="14">
          <cell r="A14" t="str">
            <v>Občina Brežice</v>
          </cell>
          <cell r="B14" t="str">
            <v>V</v>
          </cell>
          <cell r="C14" t="str">
            <v>Posavska</v>
          </cell>
          <cell r="D14" t="str">
            <v>Cesta prvih borcev 18</v>
          </cell>
          <cell r="E14" t="str">
            <v>8250 Brežice</v>
          </cell>
          <cell r="F14" t="str">
            <v>Ivan Molan</v>
          </cell>
          <cell r="G14" t="str">
            <v>SI34944745</v>
          </cell>
          <cell r="H14">
            <v>5880173000</v>
          </cell>
          <cell r="I14" t="str">
            <v>SI56 0120 9010 0008 385</v>
          </cell>
          <cell r="J14" t="str">
            <v>Banka Slovenije</v>
          </cell>
          <cell r="K14" t="str">
            <v xml:space="preserve">Teja Leben </v>
          </cell>
          <cell r="L14" t="str">
            <v>07 620 5558, 051 606 460</v>
          </cell>
          <cell r="M14" t="str">
            <v>070 499 00 52</v>
          </cell>
        </row>
        <row r="15">
          <cell r="A15" t="str">
            <v>Občina Škofja Loka</v>
          </cell>
          <cell r="B15" t="str">
            <v>Z</v>
          </cell>
          <cell r="C15" t="str">
            <v>Gorenjska</v>
          </cell>
          <cell r="D15" t="str">
            <v>Mestni trg 15</v>
          </cell>
          <cell r="E15" t="str">
            <v>4220 Škofja Loka</v>
          </cell>
          <cell r="F15" t="str">
            <v>Mag. Miha Ješe</v>
          </cell>
          <cell r="G15" t="str">
            <v>SI18947271</v>
          </cell>
          <cell r="H15">
            <v>5883318000</v>
          </cell>
          <cell r="I15" t="str">
            <v>SI56 0132 2010 0007 116</v>
          </cell>
          <cell r="J15" t="str">
            <v>Banka Slovenije</v>
          </cell>
          <cell r="K15" t="str">
            <v>mag. Miloš Bajt</v>
          </cell>
          <cell r="L15" t="str">
            <v>04 5112 351</v>
          </cell>
          <cell r="M15" t="str">
            <v>04 5112 318</v>
          </cell>
        </row>
        <row r="16">
          <cell r="A16" t="str">
            <v>Občina Žalec</v>
          </cell>
          <cell r="B16" t="str">
            <v>V</v>
          </cell>
          <cell r="C16" t="str">
            <v>Savinjska</v>
          </cell>
          <cell r="D16" t="str">
            <v>Ulica Savinjske čete 5</v>
          </cell>
          <cell r="E16" t="str">
            <v>3310 Žalec</v>
          </cell>
          <cell r="F16" t="str">
            <v>Janko Kos</v>
          </cell>
          <cell r="G16" t="str">
            <v>SI62546708</v>
          </cell>
          <cell r="H16">
            <v>5881544000</v>
          </cell>
          <cell r="I16" t="str">
            <v>SI56 0139 0010 0004 366</v>
          </cell>
          <cell r="J16" t="str">
            <v>Banka Slovenije</v>
          </cell>
          <cell r="K16" t="str">
            <v>Aleksander Žolnir</v>
          </cell>
          <cell r="L16" t="str">
            <v>03 71 36 452</v>
          </cell>
          <cell r="M16" t="str">
            <v xml:space="preserve">03 71 36 464 </v>
          </cell>
        </row>
        <row r="17">
          <cell r="A17" t="str">
            <v>Občina Jesenice</v>
          </cell>
          <cell r="B17" t="str">
            <v>Z</v>
          </cell>
          <cell r="C17" t="str">
            <v>Gorenjska</v>
          </cell>
          <cell r="D17" t="str">
            <v>Cesta železarjev 6</v>
          </cell>
          <cell r="E17" t="str">
            <v>4270 Jesenice</v>
          </cell>
          <cell r="F17" t="str">
            <v>Tomaž Tom Mencinger</v>
          </cell>
          <cell r="G17" t="str">
            <v>SI39795888</v>
          </cell>
          <cell r="H17">
            <v>5874335000</v>
          </cell>
          <cell r="I17" t="str">
            <v>SI56 0124 1010 0007 593</v>
          </cell>
          <cell r="J17" t="str">
            <v>Banka Slovenije</v>
          </cell>
          <cell r="K17" t="str">
            <v>Andraž Tolar</v>
          </cell>
          <cell r="L17" t="str">
            <v>04 58 69 339</v>
          </cell>
          <cell r="M17" t="str">
            <v>04 58 69 270</v>
          </cell>
        </row>
        <row r="18">
          <cell r="A18" t="str">
            <v>Občina Grosuplje</v>
          </cell>
          <cell r="B18" t="str">
            <v>Z</v>
          </cell>
          <cell r="C18" t="str">
            <v>Osrednjeslovenska</v>
          </cell>
          <cell r="D18" t="str">
            <v>Taborska cesta 2</v>
          </cell>
          <cell r="E18" t="str">
            <v>1290 Grosuplje</v>
          </cell>
          <cell r="F18" t="str">
            <v>dr.Peter Verlič</v>
          </cell>
          <cell r="G18" t="str">
            <v>SI14067765</v>
          </cell>
          <cell r="H18">
            <v>5880734000</v>
          </cell>
          <cell r="I18" t="str">
            <v>SI56 0123 2010 0001 923</v>
          </cell>
          <cell r="J18" t="str">
            <v>Banka Slovenije</v>
          </cell>
          <cell r="K18" t="str">
            <v>Henrik Premru</v>
          </cell>
          <cell r="L18" t="str">
            <v>01 78 88 797</v>
          </cell>
          <cell r="M18" t="str">
            <v>01 78 88 764</v>
          </cell>
        </row>
        <row r="19">
          <cell r="A19" t="str">
            <v>Občina Ajdovščina</v>
          </cell>
          <cell r="B19" t="str">
            <v>Z</v>
          </cell>
          <cell r="C19" t="str">
            <v>Goriška</v>
          </cell>
          <cell r="D19" t="str">
            <v>Cesta 5. maja 6 a</v>
          </cell>
          <cell r="E19" t="str">
            <v>5270 Ajdovščina</v>
          </cell>
          <cell r="F19" t="str">
            <v>Tadej Beočanin</v>
          </cell>
          <cell r="G19" t="str">
            <v>SI51533251</v>
          </cell>
          <cell r="H19">
            <v>5879914000</v>
          </cell>
          <cell r="I19" t="str">
            <v>SI56 0120 1010 0014 597</v>
          </cell>
          <cell r="J19" t="str">
            <v>Banka Slovenije</v>
          </cell>
          <cell r="K19" t="str">
            <v>Irena Raspor</v>
          </cell>
          <cell r="L19" t="str">
            <v>05 3659 121</v>
          </cell>
          <cell r="M19" t="str">
            <v>05 3659 133</v>
          </cell>
        </row>
        <row r="20">
          <cell r="A20" t="str">
            <v>Občina Radovljica</v>
          </cell>
          <cell r="B20" t="str">
            <v>Z</v>
          </cell>
          <cell r="C20" t="str">
            <v>Gorenjska</v>
          </cell>
          <cell r="D20" t="str">
            <v>Gorenjska cesta 19</v>
          </cell>
          <cell r="E20" t="str">
            <v>4240 Radovljica</v>
          </cell>
          <cell r="F20" t="str">
            <v>Ciril Globočnik</v>
          </cell>
          <cell r="G20" t="str">
            <v>SI67759076</v>
          </cell>
          <cell r="H20">
            <v>5883466000</v>
          </cell>
          <cell r="I20" t="str">
            <v>SI56 0130 2010 0007 805</v>
          </cell>
          <cell r="J20" t="str">
            <v>Uprava za javna plačila</v>
          </cell>
          <cell r="K20" t="str">
            <v>Andreja Schmitt</v>
          </cell>
          <cell r="L20" t="str">
            <v>04 537 23 20</v>
          </cell>
          <cell r="M20" t="str">
            <v>041 603 188</v>
          </cell>
        </row>
        <row r="21">
          <cell r="A21" t="str">
            <v>Občina Šentjur</v>
          </cell>
          <cell r="B21" t="str">
            <v>V</v>
          </cell>
          <cell r="C21" t="str">
            <v>Savinjska</v>
          </cell>
          <cell r="D21" t="str">
            <v>Mestni trg 10</v>
          </cell>
          <cell r="E21" t="str">
            <v>3230 Šentjur pri Celju</v>
          </cell>
          <cell r="F21" t="str">
            <v>mag. Marko Diaci</v>
          </cell>
          <cell r="G21" t="str">
            <v>SI20341253</v>
          </cell>
          <cell r="H21">
            <v>5884799000</v>
          </cell>
          <cell r="I21" t="str">
            <v>SI56 0132 0010 0004 983</v>
          </cell>
          <cell r="J21" t="str">
            <v>UJP Žalec</v>
          </cell>
          <cell r="K21" t="str">
            <v>Marjetka Gajšek</v>
          </cell>
          <cell r="L21" t="str">
            <v>03 747 13 85, 051 308 643</v>
          </cell>
          <cell r="M21" t="str">
            <v>03 574 34 46</v>
          </cell>
        </row>
        <row r="22">
          <cell r="A22" t="str">
            <v>Občina Piran</v>
          </cell>
          <cell r="B22" t="str">
            <v>Z</v>
          </cell>
          <cell r="C22" t="str">
            <v>Obalno-kraška</v>
          </cell>
          <cell r="D22" t="str">
            <v>Tartinijev trg 2</v>
          </cell>
          <cell r="E22" t="str">
            <v>6330 Piran</v>
          </cell>
          <cell r="F22" t="str">
            <v>Peter Bossman</v>
          </cell>
          <cell r="G22" t="str">
            <v>SI29263930</v>
          </cell>
          <cell r="H22">
            <v>5883873000</v>
          </cell>
          <cell r="I22" t="str">
            <v>SI56 0129 0010 0005 871</v>
          </cell>
          <cell r="J22" t="str">
            <v>Banka Slovenije</v>
          </cell>
          <cell r="K22" t="str">
            <v>Rok Humar</v>
          </cell>
          <cell r="L22" t="str">
            <v>05 6710 363</v>
          </cell>
          <cell r="M22" t="str">
            <v>05 6710 343</v>
          </cell>
        </row>
        <row r="23">
          <cell r="A23" t="str">
            <v>Občina Sevnica</v>
          </cell>
          <cell r="B23" t="str">
            <v>V</v>
          </cell>
          <cell r="C23" t="str">
            <v>Posavska</v>
          </cell>
          <cell r="D23" t="str">
            <v>Glavni trg 19 a</v>
          </cell>
          <cell r="E23" t="str">
            <v>8290 Sevnica</v>
          </cell>
          <cell r="F23" t="str">
            <v>Srečko Ocvirk</v>
          </cell>
          <cell r="G23" t="str">
            <v>SI99767392</v>
          </cell>
          <cell r="H23">
            <v>5883008000</v>
          </cell>
          <cell r="I23" t="str">
            <v>SI56 0131 0010 0008 286</v>
          </cell>
          <cell r="J23" t="str">
            <v>Banka Slovenije</v>
          </cell>
          <cell r="K23" t="str">
            <v>Robert Kaše</v>
          </cell>
          <cell r="L23" t="str">
            <v>07 81 61 226</v>
          </cell>
          <cell r="M23" t="str">
            <v>07 81 61 210</v>
          </cell>
        </row>
        <row r="24">
          <cell r="A24" t="str">
            <v>Občina Trbovlje</v>
          </cell>
          <cell r="B24" t="str">
            <v>V</v>
          </cell>
          <cell r="C24" t="str">
            <v>Zasavska</v>
          </cell>
          <cell r="D24" t="str">
            <v>Mestni trg 4</v>
          </cell>
          <cell r="E24" t="str">
            <v>1420 Trbovlje</v>
          </cell>
          <cell r="F24" t="str">
            <v>mag. Jasna Gabrič</v>
          </cell>
          <cell r="G24" t="str">
            <v>SI86624784</v>
          </cell>
          <cell r="H24">
            <v>5882940000</v>
          </cell>
          <cell r="I24" t="str">
            <v>SI56 0132 9010 0018 0122</v>
          </cell>
          <cell r="J24" t="str">
            <v xml:space="preserve">UJP Ljubljana </v>
          </cell>
          <cell r="K24" t="str">
            <v>Polona Schmit</v>
          </cell>
          <cell r="L24" t="str">
            <v>03 56 34 800</v>
          </cell>
          <cell r="M24" t="str">
            <v>03 56 27 986</v>
          </cell>
        </row>
        <row r="25">
          <cell r="A25" t="str">
            <v>Občina Zagorje ob Savi</v>
          </cell>
          <cell r="B25" t="str">
            <v>V</v>
          </cell>
          <cell r="C25" t="str">
            <v>Zasavska</v>
          </cell>
          <cell r="D25" t="str">
            <v>Cesta 9. avgusta 5</v>
          </cell>
          <cell r="E25" t="str">
            <v>1410 Zagorje ob Savi</v>
          </cell>
          <cell r="F25" t="str">
            <v>Matjaž Švagan</v>
          </cell>
          <cell r="G25" t="str">
            <v>SI25643444</v>
          </cell>
          <cell r="H25">
            <v>5883890000</v>
          </cell>
          <cell r="I25" t="str">
            <v>SI56 0134 2010 0018 358</v>
          </cell>
          <cell r="J25" t="str">
            <v>Banka Slovenije</v>
          </cell>
          <cell r="K25" t="str">
            <v>Boris Grošelj</v>
          </cell>
          <cell r="L25" t="str">
            <v xml:space="preserve">03 56 55 706 </v>
          </cell>
          <cell r="M25" t="str">
            <v>03 56 64 011</v>
          </cell>
        </row>
        <row r="26">
          <cell r="A26" t="str">
            <v>Občina Vrhnika</v>
          </cell>
          <cell r="B26" t="str">
            <v>Z</v>
          </cell>
          <cell r="C26" t="str">
            <v>Osrednjeslovenska</v>
          </cell>
          <cell r="D26" t="str">
            <v>Tržaška cesta 1</v>
          </cell>
          <cell r="E26" t="str">
            <v>1360 Vrhnika</v>
          </cell>
          <cell r="F26" t="str">
            <v>Stojan Jakin</v>
          </cell>
          <cell r="G26" t="str">
            <v>SI43542204</v>
          </cell>
          <cell r="H26">
            <v>5883407000</v>
          </cell>
          <cell r="I26" t="str">
            <v>SI56 0134 0010 0001 093</v>
          </cell>
          <cell r="J26" t="str">
            <v>Banka Slovenije</v>
          </cell>
          <cell r="K26" t="str">
            <v>Janko Skodlar</v>
          </cell>
          <cell r="L26" t="str">
            <v xml:space="preserve">031 667 452 </v>
          </cell>
          <cell r="M26" t="str">
            <v>01 755 31 03</v>
          </cell>
        </row>
        <row r="27">
          <cell r="A27" t="str">
            <v>Občina Kočevje</v>
          </cell>
          <cell r="B27" t="str">
            <v>V</v>
          </cell>
          <cell r="C27" t="str">
            <v>Jugovzhodna Slovenija</v>
          </cell>
          <cell r="D27" t="str">
            <v>Ljubljanska cesta 26</v>
          </cell>
          <cell r="E27" t="str">
            <v>1330 Kočevje</v>
          </cell>
          <cell r="F27" t="str">
            <v>dr. Vladimir Prebilič</v>
          </cell>
          <cell r="G27" t="str">
            <v>SI20945892</v>
          </cell>
          <cell r="H27">
            <v>5874238000</v>
          </cell>
          <cell r="I27" t="str">
            <v>SI56 0124 8010 0005 213</v>
          </cell>
          <cell r="J27" t="str">
            <v>UJP Novo mesto</v>
          </cell>
          <cell r="K27" t="str">
            <v>Goran Šneperger, nadomešča Anka.Beznik@kocevje.si do 28.8.2017</v>
          </cell>
          <cell r="L27" t="str">
            <v>01 8938 226</v>
          </cell>
          <cell r="M27" t="str">
            <v>01 8938 230</v>
          </cell>
        </row>
        <row r="28">
          <cell r="A28" t="str">
            <v>Občina Izola</v>
          </cell>
          <cell r="B28" t="str">
            <v>Z</v>
          </cell>
          <cell r="C28" t="str">
            <v>Obalno-kraška</v>
          </cell>
          <cell r="D28" t="str">
            <v>Sončno nabrežje 8</v>
          </cell>
          <cell r="E28" t="str">
            <v>6310 Izola</v>
          </cell>
          <cell r="F28" t="str">
            <v>mag. Igor Kolenc</v>
          </cell>
          <cell r="G28" t="str">
            <v>SI16510801</v>
          </cell>
          <cell r="H28">
            <v>5874190000</v>
          </cell>
          <cell r="I28" t="str">
            <v>SI56 0124 0010 0006 381</v>
          </cell>
          <cell r="J28" t="str">
            <v>Banka Slovenije</v>
          </cell>
          <cell r="K28" t="str">
            <v>Špela Guštin</v>
          </cell>
          <cell r="L28" t="str">
            <v>05 66 00  223</v>
          </cell>
          <cell r="M28" t="str">
            <v>05 66 00 110</v>
          </cell>
        </row>
        <row r="29">
          <cell r="A29" t="str">
            <v>Občina Ivančna Gorica</v>
          </cell>
          <cell r="B29" t="str">
            <v>Z</v>
          </cell>
          <cell r="C29" t="str">
            <v>Osrednjeslovenska</v>
          </cell>
          <cell r="D29" t="str">
            <v>Sokolska 8</v>
          </cell>
          <cell r="E29" t="str">
            <v>1295 Ivančna Gorica</v>
          </cell>
          <cell r="F29" t="str">
            <v>Dušan Strnad</v>
          </cell>
          <cell r="G29" t="str">
            <v>SI44105487</v>
          </cell>
          <cell r="H29">
            <v>5886244000</v>
          </cell>
          <cell r="I29" t="str">
            <v>SI56 0123 9010 0002 162</v>
          </cell>
          <cell r="J29" t="str">
            <v>Banka Slovenije</v>
          </cell>
          <cell r="K29" t="str">
            <v>Anton Jereb</v>
          </cell>
          <cell r="L29" t="str">
            <v>01 7812 106</v>
          </cell>
          <cell r="M29">
            <v>0</v>
          </cell>
        </row>
        <row r="30">
          <cell r="A30" t="str">
            <v>Občina Postojna</v>
          </cell>
          <cell r="B30" t="str">
            <v>V</v>
          </cell>
          <cell r="C30" t="str">
            <v>Primorsko-notranjska</v>
          </cell>
          <cell r="D30" t="str">
            <v>Ljubljanska cesta 4</v>
          </cell>
          <cell r="E30" t="str">
            <v>6230 Postojna</v>
          </cell>
          <cell r="F30" t="str">
            <v>Igor Marentič</v>
          </cell>
          <cell r="G30" t="str">
            <v>SI13053973</v>
          </cell>
          <cell r="H30">
            <v>5883512000</v>
          </cell>
          <cell r="I30" t="str">
            <v>SI56 0129 4010 0016 345</v>
          </cell>
          <cell r="J30" t="str">
            <v>Banka Slovenije</v>
          </cell>
          <cell r="K30" t="str">
            <v>Urban Pinter</v>
          </cell>
          <cell r="L30" t="str">
            <v>05 72 80 733</v>
          </cell>
          <cell r="M30" t="str">
            <v>05 7280 780</v>
          </cell>
        </row>
        <row r="31">
          <cell r="A31" t="str">
            <v>Občina Medvode</v>
          </cell>
          <cell r="B31" t="str">
            <v>Z</v>
          </cell>
          <cell r="C31" t="str">
            <v>Osrednjeslovenska</v>
          </cell>
          <cell r="D31" t="str">
            <v>Cesta komandanta Staneta 12</v>
          </cell>
          <cell r="E31" t="str">
            <v>1215 Medvode</v>
          </cell>
          <cell r="F31" t="str">
            <v>Nejc Smole</v>
          </cell>
          <cell r="G31" t="str">
            <v>SI20991517</v>
          </cell>
          <cell r="H31">
            <v>5874564000</v>
          </cell>
          <cell r="I31" t="str">
            <v>SI56 0127 1010 0000 594</v>
          </cell>
          <cell r="J31" t="str">
            <v>Banka Slovenije</v>
          </cell>
          <cell r="K31" t="str">
            <v>Aleš Karba</v>
          </cell>
          <cell r="L31" t="str">
            <v>01 361 95 51</v>
          </cell>
          <cell r="M31" t="str">
            <v>01 3611 686</v>
          </cell>
        </row>
        <row r="32">
          <cell r="A32" t="str">
            <v>Občina Tržič</v>
          </cell>
          <cell r="B32" t="str">
            <v>Z</v>
          </cell>
          <cell r="C32" t="str">
            <v>Gorenjska</v>
          </cell>
          <cell r="D32" t="str">
            <v>Trg svobode 18</v>
          </cell>
          <cell r="E32" t="str">
            <v>4290 Tržič</v>
          </cell>
          <cell r="F32" t="str">
            <v>mag. Borut Sajovic</v>
          </cell>
          <cell r="G32" t="str">
            <v>SI23676264</v>
          </cell>
          <cell r="H32">
            <v>5883547000</v>
          </cell>
          <cell r="I32" t="str">
            <v>SI56 0133 1010 0006 578</v>
          </cell>
          <cell r="J32" t="str">
            <v>Banka Slovenije</v>
          </cell>
          <cell r="K32" t="str">
            <v>Jasna Kavčič</v>
          </cell>
          <cell r="L32" t="str">
            <v>04 5971 555</v>
          </cell>
          <cell r="M32" t="str">
            <v>04 5971 513</v>
          </cell>
        </row>
        <row r="33">
          <cell r="A33" t="str">
            <v>Občina Litija</v>
          </cell>
          <cell r="B33" t="str">
            <v>Z</v>
          </cell>
          <cell r="C33" t="str">
            <v>Zasavska</v>
          </cell>
          <cell r="D33" t="str">
            <v>Jerebova ulica 14</v>
          </cell>
          <cell r="E33" t="str">
            <v>1270 Litija</v>
          </cell>
          <cell r="F33" t="str">
            <v>Franci Rokavec</v>
          </cell>
          <cell r="G33" t="str">
            <v>SI18369529</v>
          </cell>
          <cell r="H33">
            <v>5874246000</v>
          </cell>
          <cell r="I33" t="str">
            <v>SI56 0126 0010 0002 491</v>
          </cell>
          <cell r="J33" t="str">
            <v>Banka Slovenije</v>
          </cell>
          <cell r="K33" t="str">
            <v>Blaž Zarnik</v>
          </cell>
          <cell r="L33" t="str">
            <v>01 8963 450</v>
          </cell>
          <cell r="M33" t="str">
            <v>018963 460</v>
          </cell>
        </row>
        <row r="34">
          <cell r="A34" t="str">
            <v>Občina Črnomelj</v>
          </cell>
          <cell r="B34" t="str">
            <v>V</v>
          </cell>
          <cell r="C34" t="str">
            <v>Jugovzhodna Slovenija</v>
          </cell>
          <cell r="D34" t="str">
            <v>Trg svobode 3</v>
          </cell>
          <cell r="E34" t="str">
            <v>8340 Črnomelj</v>
          </cell>
          <cell r="F34" t="str">
            <v>Mojca Čemas Stjepanovič</v>
          </cell>
          <cell r="G34" t="str">
            <v>SI83111697</v>
          </cell>
          <cell r="H34">
            <v>5880254000</v>
          </cell>
          <cell r="I34" t="str">
            <v>SI56 0121 7010 0015 850</v>
          </cell>
          <cell r="J34" t="str">
            <v>Banka Slovenije</v>
          </cell>
          <cell r="K34" t="str">
            <v>mag. Anita Jamšek</v>
          </cell>
          <cell r="L34" t="str">
            <v>07 3061 147</v>
          </cell>
          <cell r="M34" t="str">
            <v>07 3061 130</v>
          </cell>
        </row>
        <row r="35">
          <cell r="A35" t="str">
            <v>Občina Slovenske Konjice</v>
          </cell>
          <cell r="B35" t="str">
            <v>V</v>
          </cell>
          <cell r="C35" t="str">
            <v>Savinjska</v>
          </cell>
          <cell r="D35" t="str">
            <v>Stari trg 29</v>
          </cell>
          <cell r="E35" t="str">
            <v>3210 Slovenske Konjice</v>
          </cell>
          <cell r="F35" t="str">
            <v>Miran Gorinšek</v>
          </cell>
          <cell r="G35" t="str">
            <v>SI65504038</v>
          </cell>
          <cell r="H35">
            <v>5883814000</v>
          </cell>
          <cell r="I35" t="str">
            <v>SI56 0131 4010 0003 434</v>
          </cell>
          <cell r="J35" t="str">
            <v>UJP Žalec</v>
          </cell>
          <cell r="K35" t="str">
            <v xml:space="preserve">Andraž Mlaker </v>
          </cell>
          <cell r="L35" t="str">
            <v>03757 33 93</v>
          </cell>
          <cell r="M35" t="str">
            <v>03 757 33  80</v>
          </cell>
        </row>
        <row r="36">
          <cell r="A36" t="str">
            <v>Občina Ilirska Bistrica</v>
          </cell>
          <cell r="B36" t="str">
            <v>V</v>
          </cell>
          <cell r="C36" t="str">
            <v>Primorsko-notranjska</v>
          </cell>
          <cell r="D36" t="str">
            <v>Bazoviška cesta 14</v>
          </cell>
          <cell r="E36" t="str">
            <v>6250 Ilirska Bistrica</v>
          </cell>
          <cell r="F36" t="str">
            <v>Emil Rojc</v>
          </cell>
          <cell r="G36" t="str">
            <v>SI19908911</v>
          </cell>
          <cell r="H36">
            <v>5880416000</v>
          </cell>
          <cell r="I36" t="str">
            <v>SI56 0123 8010 0016 470</v>
          </cell>
          <cell r="J36" t="str">
            <v xml:space="preserve">Banka Slovenije, Ljubljana </v>
          </cell>
          <cell r="K36" t="str">
            <v xml:space="preserve">Boštjan Primc </v>
          </cell>
          <cell r="L36" t="str">
            <v>05 71 12 314</v>
          </cell>
          <cell r="M36" t="str">
            <v>05 71 41 284</v>
          </cell>
        </row>
        <row r="37">
          <cell r="A37" t="str">
            <v>Občina Logatec</v>
          </cell>
          <cell r="B37" t="str">
            <v>Z</v>
          </cell>
          <cell r="C37" t="str">
            <v>Osrednjeslovenska</v>
          </cell>
          <cell r="D37" t="str">
            <v>Tržaška cesta 50 a</v>
          </cell>
          <cell r="E37" t="str">
            <v>1370 Logatec</v>
          </cell>
          <cell r="F37" t="str">
            <v>Berto Menard</v>
          </cell>
          <cell r="G37" t="str">
            <v>SI55512844</v>
          </cell>
          <cell r="H37">
            <v>5874661000</v>
          </cell>
          <cell r="I37" t="str">
            <v>SI56 0126 4010 0001 228</v>
          </cell>
          <cell r="J37" t="str">
            <v>Uprava za javna plačila</v>
          </cell>
          <cell r="K37" t="str">
            <v>mag. Katja Žagar</v>
          </cell>
          <cell r="L37" t="str">
            <v>01 759 06 25</v>
          </cell>
          <cell r="M37">
            <v>0</v>
          </cell>
        </row>
        <row r="38">
          <cell r="A38" t="str">
            <v>Občina Laško</v>
          </cell>
          <cell r="B38" t="str">
            <v>V</v>
          </cell>
          <cell r="C38" t="str">
            <v>Savinjska</v>
          </cell>
          <cell r="D38" t="str">
            <v>Mestna ulica 2</v>
          </cell>
          <cell r="E38" t="str">
            <v>3270 Laško</v>
          </cell>
          <cell r="F38" t="str">
            <v>Franc Zdolšek</v>
          </cell>
          <cell r="G38" t="str">
            <v>SI11734612</v>
          </cell>
          <cell r="H38">
            <v>5874505000</v>
          </cell>
          <cell r="I38" t="str">
            <v>SI56 0125 7010 0003 220</v>
          </cell>
          <cell r="J38" t="str">
            <v>Banka Slovenije</v>
          </cell>
          <cell r="K38" t="str">
            <v>mag. Andrej Flis</v>
          </cell>
          <cell r="L38" t="str">
            <v>03 733 87 31</v>
          </cell>
          <cell r="M38" t="str">
            <v>03 733 87 40</v>
          </cell>
        </row>
        <row r="39">
          <cell r="A39" t="str">
            <v>Občina Trebnje</v>
          </cell>
          <cell r="B39" t="str">
            <v>V</v>
          </cell>
          <cell r="C39" t="str">
            <v>Jugovzhodna Slovenija</v>
          </cell>
          <cell r="D39" t="str">
            <v>Goliev trg 5</v>
          </cell>
          <cell r="E39" t="str">
            <v>8210 Trebnje</v>
          </cell>
          <cell r="F39" t="str">
            <v>Alojzij Kastelic</v>
          </cell>
          <cell r="G39" t="str">
            <v>SI34728317</v>
          </cell>
          <cell r="H39">
            <v>5882958000</v>
          </cell>
          <cell r="I39" t="str">
            <v>SI56 0133 0010 0016 133</v>
          </cell>
          <cell r="J39" t="str">
            <v>Banka Slovenije, UJP Novo Mesto</v>
          </cell>
          <cell r="K39" t="str">
            <v>Franci Starbek</v>
          </cell>
          <cell r="L39" t="str">
            <v>07/34 81 145</v>
          </cell>
          <cell r="M39" t="str">
            <v xml:space="preserve">07 34 81 131 </v>
          </cell>
        </row>
        <row r="40">
          <cell r="A40" t="str">
            <v>Občina Idrija</v>
          </cell>
          <cell r="B40" t="str">
            <v>Z</v>
          </cell>
          <cell r="C40" t="str">
            <v>Goriška</v>
          </cell>
          <cell r="D40" t="str">
            <v>Mestni trg 1</v>
          </cell>
          <cell r="E40" t="str">
            <v>5280 Idrija</v>
          </cell>
          <cell r="F40" t="str">
            <v>Bojan Sever</v>
          </cell>
          <cell r="G40" t="str">
            <v>SI20497423</v>
          </cell>
          <cell r="H40">
            <v>5880068000</v>
          </cell>
          <cell r="I40" t="str">
            <v>SI56 01236 01000 14725</v>
          </cell>
          <cell r="J40" t="str">
            <v>Banka Slovenije, UJP Nova Gorica</v>
          </cell>
          <cell r="K40" t="str">
            <v>Nataša Kumar</v>
          </cell>
          <cell r="L40" t="str">
            <v>05/37 34 509</v>
          </cell>
          <cell r="M40" t="str">
            <v>05/37 34 531</v>
          </cell>
        </row>
        <row r="41">
          <cell r="A41" t="str">
            <v>Občina Ljutomer</v>
          </cell>
          <cell r="B41" t="str">
            <v>V</v>
          </cell>
          <cell r="C41" t="str">
            <v>Pomurska</v>
          </cell>
          <cell r="D41" t="str">
            <v xml:space="preserve">Vrazova ulica 1 </v>
          </cell>
          <cell r="E41" t="str">
            <v>9240 Ljutomer</v>
          </cell>
          <cell r="F41" t="str">
            <v>mag. Olga Karba, univ.dipl.prav.</v>
          </cell>
          <cell r="G41" t="str">
            <v>SI60214406</v>
          </cell>
          <cell r="H41">
            <v>5874092000</v>
          </cell>
          <cell r="I41" t="str">
            <v>SI56 0126 3010 0013 693</v>
          </cell>
          <cell r="J41" t="str">
            <v>Banka Slovenije</v>
          </cell>
          <cell r="K41" t="str">
            <v>Mitja Kolbl</v>
          </cell>
          <cell r="L41" t="str">
            <v>02/584 90 66</v>
          </cell>
          <cell r="M41" t="str">
            <v>02/581 16 10</v>
          </cell>
        </row>
        <row r="42">
          <cell r="A42" t="str">
            <v>Občina Tolmin</v>
          </cell>
          <cell r="B42" t="str">
            <v>Z</v>
          </cell>
          <cell r="C42" t="str">
            <v>Goriška</v>
          </cell>
          <cell r="D42" t="str">
            <v>Ulica padlih borcev 2</v>
          </cell>
          <cell r="E42" t="str">
            <v>5220 Tolmin</v>
          </cell>
          <cell r="F42" t="str">
            <v>Uroš Brežan</v>
          </cell>
          <cell r="G42" t="str">
            <v>SI19588976</v>
          </cell>
          <cell r="H42">
            <v>5881455000</v>
          </cell>
          <cell r="I42" t="str">
            <v>SI56 0132 8010 0014970</v>
          </cell>
          <cell r="J42" t="str">
            <v>Banka Slovenije</v>
          </cell>
          <cell r="K42" t="str">
            <v>mag. Miran Drole</v>
          </cell>
          <cell r="L42" t="str">
            <v>05/381 95 25</v>
          </cell>
          <cell r="M42" t="str">
            <v>05/381 95 23</v>
          </cell>
        </row>
        <row r="43">
          <cell r="A43" t="str">
            <v>Občina Ravne na Koroškem</v>
          </cell>
          <cell r="B43" t="str">
            <v>V</v>
          </cell>
          <cell r="C43" t="str">
            <v>Koroška</v>
          </cell>
          <cell r="D43" t="str">
            <v>Gačnikova pot 5</v>
          </cell>
          <cell r="E43" t="str">
            <v>2390 Ravne na Koroškem</v>
          </cell>
          <cell r="F43" t="str">
            <v>dr. Tomaž Rožen</v>
          </cell>
          <cell r="G43" t="str">
            <v>SI48626244</v>
          </cell>
          <cell r="H43">
            <v>5883628000</v>
          </cell>
          <cell r="I43" t="str">
            <v>SI56 01303 010000 9987</v>
          </cell>
          <cell r="J43" t="str">
            <v>Banka Slovenije</v>
          </cell>
          <cell r="K43" t="str">
            <v>Bojan Medved</v>
          </cell>
          <cell r="L43" t="str">
            <v>02/82 16 014</v>
          </cell>
          <cell r="M43" t="str">
            <v>02/82 16 001</v>
          </cell>
        </row>
        <row r="44">
          <cell r="A44" t="str">
            <v>Občina Cerknica</v>
          </cell>
          <cell r="B44" t="str">
            <v>V</v>
          </cell>
          <cell r="C44" t="str">
            <v>Primorsko-notranjska</v>
          </cell>
          <cell r="D44" t="str">
            <v>Cesta 4. maja 53</v>
          </cell>
          <cell r="E44" t="str">
            <v>1380 Cerknica</v>
          </cell>
          <cell r="F44" t="str">
            <v>Marko Rupar</v>
          </cell>
          <cell r="G44" t="str">
            <v>SI72799595</v>
          </cell>
          <cell r="H44">
            <v>5880157000</v>
          </cell>
          <cell r="I44" t="str">
            <v>SI56 0121 3010 0002 563</v>
          </cell>
          <cell r="J44" t="str">
            <v>Banka Slovenije</v>
          </cell>
          <cell r="K44" t="str">
            <v>Tamara Klepac Sterle</v>
          </cell>
          <cell r="L44" t="str">
            <v>01/709 06 28</v>
          </cell>
          <cell r="M44" t="str">
            <v>01/709 06 33</v>
          </cell>
        </row>
        <row r="45">
          <cell r="A45" t="str">
            <v>Občina Hoče - Slivnica</v>
          </cell>
          <cell r="B45" t="str">
            <v>V</v>
          </cell>
          <cell r="C45" t="str">
            <v>Podravska</v>
          </cell>
          <cell r="D45" t="str">
            <v>Pohorska cesta 15</v>
          </cell>
          <cell r="E45" t="str">
            <v>2311 Hoče</v>
          </cell>
          <cell r="F45" t="str">
            <v>Marko Soršak</v>
          </cell>
          <cell r="G45" t="str">
            <v>SI24685844</v>
          </cell>
          <cell r="H45">
            <v>1365568000</v>
          </cell>
          <cell r="I45" t="str">
            <v>SI56 0136 0010 0009 425</v>
          </cell>
          <cell r="J45" t="str">
            <v>Banka Slovenije</v>
          </cell>
          <cell r="K45" t="str">
            <v>Karmen Purg</v>
          </cell>
          <cell r="L45" t="str">
            <v>02/616 53 22</v>
          </cell>
          <cell r="M45" t="str">
            <v>02/616 53 30</v>
          </cell>
        </row>
        <row r="46">
          <cell r="A46" t="str">
            <v>Občina Rogaška Slatina</v>
          </cell>
          <cell r="B46" t="str">
            <v>V</v>
          </cell>
          <cell r="C46" t="str">
            <v>Savinjska</v>
          </cell>
          <cell r="D46" t="str">
            <v>Izletniška ulica 2</v>
          </cell>
          <cell r="E46" t="str">
            <v>3250 Rogaška Slatina</v>
          </cell>
          <cell r="F46" t="str">
            <v>mag. Branko Kidrič</v>
          </cell>
          <cell r="G46">
            <v>84699825</v>
          </cell>
          <cell r="H46">
            <v>5883946000</v>
          </cell>
          <cell r="I46" t="str">
            <v>SI56 01306 0100 004020</v>
          </cell>
          <cell r="J46" t="str">
            <v>Banka Slovenije</v>
          </cell>
          <cell r="K46" t="str">
            <v>Aleš Otorepec</v>
          </cell>
          <cell r="L46" t="str">
            <v>03/81 81 700</v>
          </cell>
          <cell r="M46" t="str">
            <v>03/81 81 724</v>
          </cell>
        </row>
        <row r="47">
          <cell r="A47" t="str">
            <v>Občina Lendava</v>
          </cell>
          <cell r="B47" t="str">
            <v>V</v>
          </cell>
          <cell r="C47" t="str">
            <v>Pomurska</v>
          </cell>
          <cell r="D47" t="str">
            <v>Glavna ulica 20</v>
          </cell>
          <cell r="E47" t="str">
            <v>9220 Lendava</v>
          </cell>
          <cell r="F47" t="str">
            <v>mag.  Anton Balažek</v>
          </cell>
          <cell r="G47" t="str">
            <v>SI27705935</v>
          </cell>
          <cell r="H47">
            <v>5874645000</v>
          </cell>
          <cell r="I47" t="str">
            <v>SI56 01259 0100 012919</v>
          </cell>
          <cell r="J47" t="str">
            <v>Banka Slovenije</v>
          </cell>
          <cell r="K47" t="str">
            <v>Danijela Levačič</v>
          </cell>
          <cell r="L47" t="str">
            <v>02/577 25 31</v>
          </cell>
          <cell r="M47" t="str">
            <v>02/577 25 09</v>
          </cell>
        </row>
        <row r="48">
          <cell r="A48" t="str">
            <v>Občina Šmarje pri Jelšah</v>
          </cell>
          <cell r="B48" t="str">
            <v>V</v>
          </cell>
          <cell r="C48" t="str">
            <v>Savinjska</v>
          </cell>
          <cell r="D48" t="str">
            <v>Aškerčev trg 12</v>
          </cell>
          <cell r="E48" t="str">
            <v>3240 Šmarje pri Jelšah</v>
          </cell>
          <cell r="F48" t="str">
            <v>Stanislav Šket</v>
          </cell>
          <cell r="G48" t="str">
            <v>SI31214908</v>
          </cell>
          <cell r="H48">
            <v>5884012000</v>
          </cell>
          <cell r="I48" t="str">
            <v>SI56 01324 01000 03720</v>
          </cell>
          <cell r="J48" t="str">
            <v>Banka Slovenije</v>
          </cell>
          <cell r="K48" t="str">
            <v>Anita Reich</v>
          </cell>
          <cell r="L48" t="str">
            <v>03/817 16 31</v>
          </cell>
          <cell r="M48" t="str">
            <v>03/817 16 26</v>
          </cell>
        </row>
        <row r="49">
          <cell r="A49" t="str">
            <v>Občina Hrastnik</v>
          </cell>
          <cell r="B49" t="str">
            <v>V</v>
          </cell>
          <cell r="C49" t="str">
            <v>Zasavska</v>
          </cell>
          <cell r="D49" t="str">
            <v>Pot Vitka Pavliča 5</v>
          </cell>
          <cell r="E49" t="str">
            <v>1430 Hrastnik</v>
          </cell>
          <cell r="F49" t="str">
            <v>Miran Jerič</v>
          </cell>
          <cell r="G49" t="str">
            <v>SI83246274</v>
          </cell>
          <cell r="H49">
            <v>5880181000</v>
          </cell>
          <cell r="I49" t="str">
            <v>SI56 01234 01000 18218</v>
          </cell>
          <cell r="J49" t="str">
            <v>Banka Slovenije</v>
          </cell>
          <cell r="K49" t="str">
            <v>Janez Kraner</v>
          </cell>
          <cell r="L49" t="str">
            <v>03/56 54  361, 041/647 083</v>
          </cell>
          <cell r="M49" t="str">
            <v>03/56 54 369</v>
          </cell>
        </row>
        <row r="50">
          <cell r="A50" t="str">
            <v>Občina Ribnica</v>
          </cell>
          <cell r="B50" t="str">
            <v>V</v>
          </cell>
          <cell r="C50" t="str">
            <v>Jugovzhodna Slovenija</v>
          </cell>
          <cell r="D50" t="str">
            <v>Gorenjska cesta 3</v>
          </cell>
          <cell r="E50" t="str">
            <v>1310 Ribnica</v>
          </cell>
          <cell r="F50" t="str">
            <v>Jože Levstek</v>
          </cell>
          <cell r="G50" t="str">
            <v>SI61623059</v>
          </cell>
          <cell r="H50">
            <v>5883865000</v>
          </cell>
          <cell r="I50" t="str">
            <v>SI56 0130 4010 0005 476</v>
          </cell>
          <cell r="J50" t="str">
            <v>Banka Slovenije</v>
          </cell>
          <cell r="K50" t="str">
            <v>Danilo Hočevar</v>
          </cell>
          <cell r="L50" t="str">
            <v>01/837 20 00</v>
          </cell>
          <cell r="M50" t="str">
            <v>01/836 10 91</v>
          </cell>
        </row>
        <row r="51">
          <cell r="A51" t="str">
            <v>Občina Dravograd</v>
          </cell>
          <cell r="B51" t="str">
            <v>V</v>
          </cell>
          <cell r="C51" t="str">
            <v>Koroška</v>
          </cell>
          <cell r="D51" t="str">
            <v>Trg 4. Julija 7</v>
          </cell>
          <cell r="E51" t="str">
            <v>2370 Dravograd</v>
          </cell>
          <cell r="F51" t="str">
            <v>Marijana Cigala, dr. vet. med.</v>
          </cell>
          <cell r="G51" t="str">
            <v>SI47554851</v>
          </cell>
          <cell r="H51">
            <v>5880351000</v>
          </cell>
          <cell r="I51" t="str">
            <v>SI56 0122 5010 0009 832</v>
          </cell>
          <cell r="J51" t="str">
            <v>Banka Slovenije Ljubljana</v>
          </cell>
          <cell r="K51" t="str">
            <v>Marijana Cigala in Miran Breg</v>
          </cell>
          <cell r="L51" t="str">
            <v>02/87 23 572</v>
          </cell>
          <cell r="M51" t="str">
            <v>02/87 23 574</v>
          </cell>
        </row>
        <row r="52">
          <cell r="A52" t="str">
            <v>Občina Šoštanj</v>
          </cell>
          <cell r="B52" t="str">
            <v>V</v>
          </cell>
          <cell r="C52" t="str">
            <v>Savinjska</v>
          </cell>
          <cell r="D52" t="str">
            <v>Trg svobode 12</v>
          </cell>
          <cell r="E52" t="str">
            <v>3325 Šoštanj</v>
          </cell>
          <cell r="F52" t="str">
            <v>Darko Menih, prof.</v>
          </cell>
          <cell r="G52" t="str">
            <v>SI97214043</v>
          </cell>
          <cell r="H52">
            <v>5884284000</v>
          </cell>
          <cell r="I52" t="str">
            <v>SI56 0132 6010 0018 560</v>
          </cell>
          <cell r="J52" t="str">
            <v xml:space="preserve">Banka Slovenije </v>
          </cell>
          <cell r="K52" t="str">
            <v>Verona Hajnrihar, u.d.i.k.a.</v>
          </cell>
          <cell r="L52" t="str">
            <v>03/898 43 29</v>
          </cell>
          <cell r="M52" t="str">
            <v>03/898 43 03</v>
          </cell>
        </row>
        <row r="53">
          <cell r="A53" t="str">
            <v>Občina Gornja Radgona</v>
          </cell>
          <cell r="B53" t="str">
            <v>V</v>
          </cell>
          <cell r="C53" t="str">
            <v>Pomurska</v>
          </cell>
          <cell r="D53" t="str">
            <v>Partizanska cesta 13</v>
          </cell>
          <cell r="E53" t="str">
            <v>9250 Gornja Radgona</v>
          </cell>
          <cell r="F53" t="str">
            <v>Stanislav Rojko</v>
          </cell>
          <cell r="G53" t="str">
            <v>SI40051846</v>
          </cell>
          <cell r="H53">
            <v>5880289000</v>
          </cell>
          <cell r="I53" t="str">
            <v>SI56 0122 9010 0012 643</v>
          </cell>
          <cell r="J53" t="str">
            <v xml:space="preserve">Banka Slovenije </v>
          </cell>
          <cell r="K53" t="str">
            <v>Tatjana Methans</v>
          </cell>
          <cell r="L53" t="str">
            <v>02/564 82 08</v>
          </cell>
          <cell r="M53" t="str">
            <v>02/564 82 09</v>
          </cell>
        </row>
        <row r="54">
          <cell r="A54" t="str">
            <v>Občina Šenčur</v>
          </cell>
          <cell r="B54" t="str">
            <v>Z</v>
          </cell>
          <cell r="C54" t="str">
            <v>Gorenjska</v>
          </cell>
          <cell r="D54" t="str">
            <v>Kranjska cesta 11</v>
          </cell>
          <cell r="E54" t="str">
            <v>4208 Šenčur</v>
          </cell>
          <cell r="F54" t="str">
            <v>Ciril Kozjek</v>
          </cell>
          <cell r="G54">
            <v>85537322</v>
          </cell>
          <cell r="H54">
            <v>5874696000</v>
          </cell>
          <cell r="I54" t="str">
            <v>SI56 0131 7010 0006 973</v>
          </cell>
          <cell r="J54" t="str">
            <v xml:space="preserve">Banka Slovenije </v>
          </cell>
          <cell r="K54" t="str">
            <v>Aleš Puhar</v>
          </cell>
          <cell r="L54" t="str">
            <v>04/251 91 05</v>
          </cell>
          <cell r="M54" t="str">
            <v>04/251 91 11</v>
          </cell>
        </row>
        <row r="55">
          <cell r="A55" t="str">
            <v>Občina Metlika</v>
          </cell>
          <cell r="B55" t="str">
            <v>V</v>
          </cell>
          <cell r="C55" t="str">
            <v>Jugovzhodna Slovenija</v>
          </cell>
          <cell r="D55" t="str">
            <v>Mestni trg 24</v>
          </cell>
          <cell r="E55" t="str">
            <v>8330 Metlika</v>
          </cell>
          <cell r="F55" t="str">
            <v>Darko Zevnik</v>
          </cell>
          <cell r="G55" t="str">
            <v>SI74906275</v>
          </cell>
          <cell r="H55">
            <v>5881374000</v>
          </cell>
          <cell r="I55" t="str">
            <v>SI56 0127 3010 0016 016</v>
          </cell>
          <cell r="J55" t="str">
            <v xml:space="preserve">Banka Slovenije </v>
          </cell>
          <cell r="K55" t="str">
            <v>Irena Švajger</v>
          </cell>
          <cell r="L55" t="str">
            <v>07/36 37 419</v>
          </cell>
          <cell r="M55" t="str">
            <v>07/36 37 402</v>
          </cell>
        </row>
        <row r="56">
          <cell r="A56" t="str">
            <v>Občina Beltinci</v>
          </cell>
          <cell r="B56" t="str">
            <v>V</v>
          </cell>
          <cell r="C56" t="str">
            <v>Pomurska</v>
          </cell>
          <cell r="D56" t="str">
            <v>Mladinska ulica 2</v>
          </cell>
          <cell r="E56" t="str">
            <v>9231 Beltinci</v>
          </cell>
          <cell r="F56" t="str">
            <v>Milan Kerman</v>
          </cell>
          <cell r="G56">
            <v>39587282</v>
          </cell>
          <cell r="H56">
            <v>5883016000</v>
          </cell>
          <cell r="I56" t="str">
            <v>SI56 01202 0100 011 541</v>
          </cell>
          <cell r="J56" t="str">
            <v xml:space="preserve">Banka Slovenije </v>
          </cell>
          <cell r="K56" t="str">
            <v>Borut Balažic</v>
          </cell>
          <cell r="L56" t="str">
            <v>02/541 35 40</v>
          </cell>
          <cell r="M56" t="str">
            <v>02/541 35 70</v>
          </cell>
        </row>
        <row r="57">
          <cell r="A57" t="str">
            <v>Občina Lenart</v>
          </cell>
          <cell r="B57" t="str">
            <v>V</v>
          </cell>
          <cell r="C57" t="str">
            <v>Podravska</v>
          </cell>
          <cell r="D57" t="str">
            <v>Trg osvoboditve 7</v>
          </cell>
          <cell r="E57" t="str">
            <v>2230 Lenart v Slovenskih goricah</v>
          </cell>
          <cell r="F57" t="str">
            <v>mag. Janez Kramberger, dr. vet. med.</v>
          </cell>
          <cell r="G57">
            <v>68458509</v>
          </cell>
          <cell r="H57">
            <v>5874254000</v>
          </cell>
          <cell r="I57" t="str">
            <v>SI56 01258 0100 010 543</v>
          </cell>
          <cell r="J57" t="str">
            <v xml:space="preserve">Banka Slovenije </v>
          </cell>
          <cell r="K57" t="str">
            <v>Lidija Šipek</v>
          </cell>
          <cell r="L57" t="str">
            <v>02/729 13 44</v>
          </cell>
          <cell r="M57" t="str">
            <v>02/720 73 52</v>
          </cell>
        </row>
        <row r="58">
          <cell r="A58" t="str">
            <v>Občina Bled</v>
          </cell>
          <cell r="B58" t="str">
            <v>Z</v>
          </cell>
          <cell r="C58" t="str">
            <v>Gorenjska</v>
          </cell>
          <cell r="D58" t="str">
            <v>Cesta svobode 13</v>
          </cell>
          <cell r="E58" t="str">
            <v>4260 Bled</v>
          </cell>
          <cell r="F58" t="str">
            <v>Janez Fajfar</v>
          </cell>
          <cell r="G58" t="str">
            <v>SI 75845687</v>
          </cell>
          <cell r="H58">
            <v>5883539000</v>
          </cell>
          <cell r="I58" t="str">
            <v>SI56 0120 3010 0007 903</v>
          </cell>
          <cell r="J58" t="str">
            <v xml:space="preserve">Banka Slovenije </v>
          </cell>
          <cell r="K58" t="str">
            <v>Bojana Lukan</v>
          </cell>
          <cell r="L58" t="str">
            <v>04/575 01 16</v>
          </cell>
          <cell r="M58" t="str">
            <v>/</v>
          </cell>
        </row>
        <row r="59">
          <cell r="A59" t="str">
            <v>Občina Prevalje</v>
          </cell>
          <cell r="B59" t="str">
            <v>V</v>
          </cell>
          <cell r="C59" t="str">
            <v>Koroška</v>
          </cell>
          <cell r="D59" t="str">
            <v>Trg 2 a</v>
          </cell>
          <cell r="E59" t="str">
            <v>2391 Prevalje</v>
          </cell>
          <cell r="F59" t="str">
            <v>dr. Matija Tasič</v>
          </cell>
          <cell r="G59" t="str">
            <v>SI 28520513</v>
          </cell>
          <cell r="H59">
            <v>1357719000</v>
          </cell>
          <cell r="I59" t="str">
            <v>SI56 01375 0100 010 242</v>
          </cell>
          <cell r="J59" t="str">
            <v>Banka Slovenije</v>
          </cell>
          <cell r="K59" t="str">
            <v>Bernarda Gradišnik</v>
          </cell>
          <cell r="L59" t="str">
            <v>02/82 46 100</v>
          </cell>
          <cell r="M59" t="str">
            <v>02/82 46 124</v>
          </cell>
        </row>
        <row r="60">
          <cell r="A60" t="str">
            <v>Občina Železniki</v>
          </cell>
          <cell r="B60" t="str">
            <v>Z</v>
          </cell>
          <cell r="C60" t="str">
            <v>Gorenjska</v>
          </cell>
          <cell r="D60" t="str">
            <v>Češnjica 48</v>
          </cell>
          <cell r="E60" t="str">
            <v>4228 Železniki</v>
          </cell>
          <cell r="F60" t="str">
            <v>mag. Anton Luznar</v>
          </cell>
          <cell r="G60" t="str">
            <v>SI 59920327</v>
          </cell>
          <cell r="H60">
            <v>5883148000</v>
          </cell>
          <cell r="I60" t="str">
            <v>SI56 01346 0100 007 492</v>
          </cell>
          <cell r="J60" t="str">
            <v>Banka Slovenije</v>
          </cell>
          <cell r="K60" t="str">
            <v>mag. Anton Luznar</v>
          </cell>
          <cell r="L60" t="str">
            <v>04/500 00 18</v>
          </cell>
          <cell r="M60" t="str">
            <v>04/500 00 20</v>
          </cell>
        </row>
        <row r="61">
          <cell r="A61" t="str">
            <v>Občina Zreče</v>
          </cell>
          <cell r="B61" t="str">
            <v>V</v>
          </cell>
          <cell r="C61" t="str">
            <v>Savinjska</v>
          </cell>
          <cell r="D61" t="str">
            <v>Cesta na Roglo 13b</v>
          </cell>
          <cell r="E61" t="str">
            <v>3214 Zreče</v>
          </cell>
          <cell r="F61" t="str">
            <v>mag. Boris Podvršnik</v>
          </cell>
          <cell r="G61" t="str">
            <v>SI35536519</v>
          </cell>
          <cell r="H61">
            <v>5883342000</v>
          </cell>
          <cell r="I61" t="str">
            <v>SI56 01344 0100 003 613</v>
          </cell>
          <cell r="J61" t="str">
            <v>Banka Slovenije</v>
          </cell>
          <cell r="K61" t="str">
            <v>Štefan Posilovič</v>
          </cell>
          <cell r="L61" t="str">
            <v>03/757 17 03</v>
          </cell>
          <cell r="M61" t="str">
            <v>03/576 26 98</v>
          </cell>
        </row>
        <row r="62">
          <cell r="A62" t="str">
            <v>Občina Miklavž na Dravskem polju</v>
          </cell>
          <cell r="B62" t="str">
            <v>V</v>
          </cell>
          <cell r="C62" t="str">
            <v>Podravska</v>
          </cell>
          <cell r="D62" t="str">
            <v>Nad izviri 6</v>
          </cell>
          <cell r="E62" t="str">
            <v>2204 Miklavž na Dravskem polju</v>
          </cell>
          <cell r="F62" t="str">
            <v>Leo Kremžar, univ.dipl.nov.</v>
          </cell>
          <cell r="G62">
            <v>60592869</v>
          </cell>
          <cell r="H62">
            <v>1365614000</v>
          </cell>
          <cell r="I62" t="str">
            <v>SI56 01369 01000 09 566</v>
          </cell>
          <cell r="J62" t="str">
            <v>Banka Slovenije</v>
          </cell>
          <cell r="K62" t="str">
            <v>Simon Hmelak</v>
          </cell>
          <cell r="L62" t="str">
            <v>02/629 68 36</v>
          </cell>
          <cell r="M62" t="str">
            <v>02/629 68 28</v>
          </cell>
        </row>
        <row r="63">
          <cell r="A63" t="str">
            <v>Občina Šempeter - Vrtojba</v>
          </cell>
          <cell r="B63" t="str">
            <v>Z</v>
          </cell>
          <cell r="C63" t="str">
            <v>Goriška</v>
          </cell>
          <cell r="D63" t="str">
            <v>Trg Ivana Roba 3a</v>
          </cell>
          <cell r="E63" t="str">
            <v>5290 Šempeter pri Gorici</v>
          </cell>
          <cell r="F63" t="str">
            <v>mag. Milan Turk</v>
          </cell>
          <cell r="G63" t="str">
            <v>SI 44857390</v>
          </cell>
          <cell r="H63">
            <v>1358227000</v>
          </cell>
          <cell r="I63" t="str">
            <v>SI56 0138 3010 0014 409</v>
          </cell>
          <cell r="J63" t="str">
            <v>Banka Slovenije</v>
          </cell>
          <cell r="K63" t="str">
            <v>Danijela Kos</v>
          </cell>
          <cell r="L63" t="str">
            <v>05/335 10 08</v>
          </cell>
          <cell r="M63" t="str">
            <v>05/335 10 07</v>
          </cell>
        </row>
      </sheetData>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file:///D:\Users\Tom\Documents\Andreja\Trajnostna%20mobilnost\Ureditev%20plo&#269;nikov%20ter%20avtobusnih%20postajali&#353;&#269;\Razpisni_obrazec_st._3_opis_operacije_-_popravek.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ec.europa.eu/regional_policy/sources/guides/vademecum_2127/vademecum_2127_en.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M338"/>
  <sheetViews>
    <sheetView view="pageBreakPreview" topLeftCell="A148" zoomScale="110" zoomScaleNormal="100" zoomScaleSheetLayoutView="110" workbookViewId="0">
      <selection activeCell="E163" sqref="E163"/>
    </sheetView>
  </sheetViews>
  <sheetFormatPr defaultColWidth="9" defaultRowHeight="15" x14ac:dyDescent="0.25"/>
  <cols>
    <col min="1" max="1" width="43.7109375" customWidth="1"/>
    <col min="2" max="2" width="20.28515625" customWidth="1"/>
    <col min="3" max="3" width="24.42578125" customWidth="1"/>
    <col min="4" max="5" width="11.5703125" customWidth="1"/>
    <col min="6" max="6" width="18.140625" customWidth="1"/>
    <col min="7" max="7" width="14.5703125" customWidth="1"/>
    <col min="8" max="8" width="13.140625" customWidth="1"/>
    <col min="9" max="9" width="11.5703125" customWidth="1"/>
    <col min="10" max="10" width="13.140625" customWidth="1"/>
    <col min="11" max="11" width="14.42578125" customWidth="1"/>
    <col min="12" max="12" width="13" hidden="1" customWidth="1"/>
    <col min="13" max="13" width="124.5703125" customWidth="1"/>
  </cols>
  <sheetData>
    <row r="1" spans="1:11" ht="15.75" x14ac:dyDescent="0.25">
      <c r="A1" s="82"/>
    </row>
    <row r="2" spans="1:11" ht="15.75" x14ac:dyDescent="0.25">
      <c r="A2" s="82"/>
      <c r="B2" s="82"/>
      <c r="C2" s="82"/>
      <c r="D2" s="82"/>
      <c r="E2" s="82"/>
      <c r="F2" s="82"/>
      <c r="G2" s="82"/>
      <c r="H2" s="82"/>
      <c r="I2" s="82"/>
      <c r="J2" s="82"/>
      <c r="K2" s="82"/>
    </row>
    <row r="3" spans="1:11" ht="15.75" x14ac:dyDescent="0.25">
      <c r="A3" s="82"/>
      <c r="B3" s="82"/>
      <c r="C3" s="82"/>
      <c r="D3" s="82"/>
      <c r="E3" s="82"/>
      <c r="F3" s="82"/>
      <c r="G3" s="82"/>
      <c r="H3" s="82"/>
      <c r="I3" s="82"/>
      <c r="J3" s="82"/>
      <c r="K3" s="82"/>
    </row>
    <row r="4" spans="1:11" ht="15.75" x14ac:dyDescent="0.25">
      <c r="A4" s="82"/>
      <c r="B4" s="82"/>
      <c r="C4" s="82"/>
      <c r="D4" s="82"/>
      <c r="E4" s="82"/>
      <c r="F4" s="82"/>
      <c r="G4" s="82"/>
      <c r="H4" s="82"/>
      <c r="I4" s="82"/>
      <c r="J4" s="82"/>
      <c r="K4" s="82"/>
    </row>
    <row r="5" spans="1:11" ht="15.75" x14ac:dyDescent="0.25">
      <c r="A5" s="82"/>
      <c r="B5" s="82"/>
      <c r="C5" s="82"/>
      <c r="D5" s="82"/>
      <c r="E5" s="82"/>
      <c r="F5" s="82"/>
      <c r="G5" s="82"/>
      <c r="H5" s="82"/>
      <c r="I5" s="82"/>
      <c r="J5" s="82"/>
      <c r="K5" s="82"/>
    </row>
    <row r="6" spans="1:11" ht="15.75" x14ac:dyDescent="0.25">
      <c r="A6" s="82"/>
      <c r="B6" s="82"/>
      <c r="C6" s="82"/>
      <c r="D6" s="82"/>
      <c r="E6" s="82"/>
      <c r="F6" s="82"/>
      <c r="G6" s="82"/>
      <c r="H6" s="82"/>
      <c r="I6" s="82"/>
      <c r="J6" s="82"/>
      <c r="K6" s="82"/>
    </row>
    <row r="7" spans="1:11" ht="15.75" x14ac:dyDescent="0.25">
      <c r="A7" s="82"/>
      <c r="B7" s="82"/>
      <c r="C7" s="82"/>
      <c r="D7" s="82"/>
      <c r="E7" s="82"/>
      <c r="F7" s="82"/>
      <c r="G7" s="82"/>
      <c r="H7" s="82"/>
      <c r="I7" s="82"/>
      <c r="J7" s="82"/>
      <c r="K7" s="82"/>
    </row>
    <row r="8" spans="1:11" ht="15.75" x14ac:dyDescent="0.25">
      <c r="A8" s="82"/>
      <c r="B8" s="82"/>
      <c r="C8" s="82"/>
      <c r="D8" s="82"/>
      <c r="E8" s="82"/>
      <c r="F8" s="82"/>
      <c r="G8" s="82"/>
      <c r="H8" s="82"/>
      <c r="I8" s="82"/>
      <c r="J8" s="82"/>
      <c r="K8" s="82"/>
    </row>
    <row r="9" spans="1:11" ht="15.75" x14ac:dyDescent="0.25">
      <c r="A9" s="82"/>
      <c r="B9" s="82"/>
      <c r="C9" s="82"/>
      <c r="D9" s="82"/>
      <c r="E9" s="82"/>
      <c r="F9" s="82"/>
      <c r="G9" s="82"/>
      <c r="H9" s="82"/>
      <c r="I9" s="82"/>
      <c r="J9" s="82"/>
      <c r="K9" s="82"/>
    </row>
    <row r="10" spans="1:11" ht="15.75" x14ac:dyDescent="0.25">
      <c r="A10" s="82"/>
      <c r="B10" s="82"/>
      <c r="C10" s="82"/>
      <c r="D10" s="82"/>
      <c r="E10" s="82"/>
      <c r="F10" s="82"/>
      <c r="G10" s="82"/>
      <c r="H10" s="82"/>
      <c r="I10" s="82"/>
      <c r="J10" s="82"/>
      <c r="K10" s="82"/>
    </row>
    <row r="11" spans="1:11" ht="18.75" x14ac:dyDescent="0.3">
      <c r="A11" s="82"/>
      <c r="B11" s="82"/>
      <c r="C11" s="82"/>
      <c r="D11" s="82"/>
      <c r="E11" s="82"/>
      <c r="F11" s="82"/>
      <c r="G11" s="222" t="s">
        <v>316</v>
      </c>
      <c r="H11" s="166"/>
      <c r="I11" s="166"/>
      <c r="J11" s="166"/>
      <c r="K11" s="82"/>
    </row>
    <row r="12" spans="1:11" ht="15.75" x14ac:dyDescent="0.25">
      <c r="A12" s="82"/>
      <c r="B12" s="82"/>
      <c r="C12" s="82"/>
      <c r="D12" s="82"/>
      <c r="E12" s="82"/>
      <c r="F12" s="82"/>
      <c r="G12" s="82"/>
      <c r="H12" s="82"/>
      <c r="I12" s="82"/>
      <c r="J12" s="82"/>
      <c r="K12" s="82"/>
    </row>
    <row r="13" spans="1:11" ht="15.75" x14ac:dyDescent="0.25">
      <c r="A13" s="82"/>
      <c r="B13" s="82"/>
      <c r="C13" s="82"/>
      <c r="D13" s="82"/>
      <c r="E13" s="82"/>
      <c r="F13" s="82"/>
      <c r="G13" s="82"/>
      <c r="H13" s="82"/>
      <c r="I13" s="82"/>
      <c r="J13" s="82"/>
      <c r="K13" s="82"/>
    </row>
    <row r="14" spans="1:11" ht="15.75" x14ac:dyDescent="0.25">
      <c r="A14" s="82"/>
      <c r="B14" s="82"/>
      <c r="C14" s="82"/>
      <c r="D14" s="82"/>
      <c r="E14" s="82"/>
      <c r="F14" s="82"/>
      <c r="G14" s="82"/>
      <c r="H14" s="82"/>
      <c r="I14" s="82"/>
      <c r="J14" s="82"/>
      <c r="K14" s="82"/>
    </row>
    <row r="15" spans="1:11" ht="15.75" x14ac:dyDescent="0.25">
      <c r="A15" s="82"/>
      <c r="B15" s="82"/>
      <c r="C15" s="82"/>
      <c r="D15" s="82"/>
      <c r="E15" s="82"/>
      <c r="F15" s="82"/>
      <c r="G15" s="82"/>
      <c r="H15" s="82"/>
      <c r="I15" s="82"/>
      <c r="J15" s="82"/>
      <c r="K15" s="82"/>
    </row>
    <row r="16" spans="1:11" ht="15.75" x14ac:dyDescent="0.25">
      <c r="A16" s="82"/>
      <c r="B16" s="82"/>
      <c r="C16" s="82"/>
      <c r="D16" s="82"/>
      <c r="E16" s="82"/>
      <c r="F16" s="82"/>
      <c r="G16" s="82"/>
      <c r="H16" s="82"/>
      <c r="I16" s="82"/>
      <c r="J16" s="82"/>
      <c r="K16" s="82"/>
    </row>
    <row r="17" spans="1:11" ht="15.75" x14ac:dyDescent="0.25">
      <c r="A17" s="82"/>
      <c r="B17" s="82"/>
      <c r="C17" s="82"/>
      <c r="D17" s="82"/>
      <c r="E17" s="82"/>
      <c r="F17" s="82"/>
      <c r="G17" s="82"/>
      <c r="H17" s="82"/>
      <c r="I17" s="82"/>
      <c r="J17" s="82"/>
      <c r="K17" s="82"/>
    </row>
    <row r="18" spans="1:11" ht="15.75" x14ac:dyDescent="0.25">
      <c r="A18" s="82"/>
      <c r="B18" s="82"/>
      <c r="C18" s="82"/>
      <c r="D18" s="82"/>
      <c r="E18" s="82"/>
      <c r="F18" s="82"/>
      <c r="G18" s="82"/>
      <c r="H18" s="82"/>
      <c r="I18" s="82"/>
      <c r="J18" s="82"/>
      <c r="K18" s="82"/>
    </row>
    <row r="19" spans="1:11" ht="15.75" x14ac:dyDescent="0.25">
      <c r="A19" s="82"/>
      <c r="B19" s="82"/>
      <c r="C19" s="82"/>
      <c r="D19" s="82"/>
      <c r="E19" s="82"/>
      <c r="F19" s="82"/>
      <c r="G19" s="82"/>
      <c r="H19" s="82"/>
      <c r="I19" s="82"/>
      <c r="J19" s="82"/>
      <c r="K19" s="82"/>
    </row>
    <row r="20" spans="1:11" ht="15.75" x14ac:dyDescent="0.25">
      <c r="A20" s="82"/>
      <c r="B20" s="82"/>
      <c r="C20" s="82"/>
      <c r="D20" s="82"/>
      <c r="E20" s="82"/>
      <c r="F20" s="82"/>
      <c r="G20" s="82"/>
      <c r="H20" s="82"/>
      <c r="I20" s="82"/>
      <c r="J20" s="82"/>
      <c r="K20" s="82"/>
    </row>
    <row r="21" spans="1:11" ht="15.75" x14ac:dyDescent="0.25">
      <c r="A21" s="82"/>
      <c r="B21" s="82"/>
      <c r="C21" s="82"/>
      <c r="D21" s="82"/>
      <c r="E21" s="82"/>
      <c r="F21" s="82"/>
      <c r="G21" s="82"/>
      <c r="H21" s="82"/>
      <c r="I21" s="82"/>
      <c r="J21" s="82"/>
      <c r="K21" s="82"/>
    </row>
    <row r="22" spans="1:11" ht="15.75" x14ac:dyDescent="0.25">
      <c r="A22" s="82"/>
      <c r="B22" s="82"/>
      <c r="C22" s="82"/>
      <c r="D22" s="82"/>
      <c r="E22" s="82"/>
      <c r="F22" s="82"/>
      <c r="G22" s="82"/>
      <c r="H22" s="82"/>
      <c r="I22" s="82"/>
      <c r="J22" s="82"/>
      <c r="K22" s="82"/>
    </row>
    <row r="23" spans="1:11" ht="15.75" x14ac:dyDescent="0.25">
      <c r="A23" s="82"/>
      <c r="B23" s="82"/>
      <c r="C23" s="82"/>
      <c r="D23" s="82"/>
      <c r="E23" s="82"/>
      <c r="F23" s="82"/>
      <c r="G23" s="82"/>
      <c r="H23" s="82"/>
      <c r="I23" s="82"/>
      <c r="J23" s="82"/>
      <c r="K23" s="82"/>
    </row>
    <row r="24" spans="1:11" ht="15.75" x14ac:dyDescent="0.25">
      <c r="A24" s="82"/>
      <c r="B24" s="82"/>
      <c r="C24" s="82"/>
      <c r="D24" s="82"/>
      <c r="E24" s="82"/>
      <c r="F24" s="82"/>
      <c r="G24" s="82"/>
      <c r="H24" s="82"/>
      <c r="I24" s="82"/>
      <c r="J24" s="82"/>
      <c r="K24" s="82"/>
    </row>
    <row r="25" spans="1:11" ht="15.75" x14ac:dyDescent="0.25">
      <c r="A25" s="82"/>
      <c r="B25" s="82"/>
      <c r="C25" s="82"/>
      <c r="D25" s="82"/>
      <c r="E25" s="82"/>
      <c r="F25" s="82"/>
      <c r="G25" s="82"/>
      <c r="H25" s="82"/>
      <c r="I25" s="82"/>
      <c r="J25" s="82"/>
      <c r="K25" s="82"/>
    </row>
    <row r="26" spans="1:11" ht="15.75" x14ac:dyDescent="0.25">
      <c r="A26" s="82"/>
      <c r="B26" s="82"/>
      <c r="C26" s="82"/>
      <c r="D26" s="82"/>
      <c r="E26" s="82"/>
      <c r="F26" s="82"/>
      <c r="G26" s="82"/>
      <c r="H26" s="82"/>
      <c r="I26" s="82"/>
      <c r="J26" s="82"/>
      <c r="K26" s="82"/>
    </row>
    <row r="27" spans="1:11" ht="15.75" x14ac:dyDescent="0.25">
      <c r="A27" s="82"/>
      <c r="B27" s="82"/>
      <c r="C27" s="82"/>
      <c r="D27" s="82"/>
      <c r="E27" s="82"/>
      <c r="F27" s="82"/>
      <c r="G27" s="82"/>
      <c r="H27" s="82"/>
      <c r="I27" s="82"/>
      <c r="J27" s="82"/>
      <c r="K27" s="82"/>
    </row>
    <row r="28" spans="1:11" ht="15.75" x14ac:dyDescent="0.25">
      <c r="A28" s="82"/>
      <c r="B28" s="82"/>
      <c r="C28" s="82"/>
      <c r="D28" s="82"/>
      <c r="E28" s="82"/>
      <c r="F28" s="82"/>
      <c r="G28" s="82"/>
      <c r="H28" s="82"/>
      <c r="I28" s="82"/>
      <c r="J28" s="82"/>
      <c r="K28" s="82"/>
    </row>
    <row r="29" spans="1:11" ht="15.75" x14ac:dyDescent="0.25">
      <c r="A29" s="82"/>
      <c r="B29" s="82"/>
      <c r="C29" s="82"/>
      <c r="D29" s="82"/>
      <c r="E29" s="82"/>
      <c r="F29" s="82"/>
      <c r="G29" s="82"/>
      <c r="H29" s="82"/>
      <c r="I29" s="82"/>
      <c r="J29" s="82"/>
      <c r="K29" s="82"/>
    </row>
    <row r="30" spans="1:11" ht="15.75" x14ac:dyDescent="0.25">
      <c r="A30" s="82"/>
      <c r="B30" s="82"/>
      <c r="C30" s="82"/>
      <c r="D30" s="82"/>
      <c r="E30" s="82"/>
      <c r="F30" s="82"/>
      <c r="G30" s="82"/>
      <c r="H30" s="82"/>
      <c r="I30" s="82"/>
      <c r="J30" s="82"/>
      <c r="K30" s="82"/>
    </row>
    <row r="31" spans="1:11" ht="15.75" x14ac:dyDescent="0.25">
      <c r="A31" s="82"/>
      <c r="B31" s="82"/>
      <c r="C31" s="82"/>
      <c r="D31" s="82"/>
      <c r="E31" s="82"/>
      <c r="F31" s="82"/>
      <c r="G31" s="82"/>
      <c r="H31" s="82"/>
      <c r="I31" s="82"/>
      <c r="J31" s="82"/>
      <c r="K31" s="82"/>
    </row>
    <row r="32" spans="1:11" ht="15.75" x14ac:dyDescent="0.25">
      <c r="A32" s="82"/>
      <c r="B32" s="82"/>
      <c r="C32" s="82"/>
      <c r="D32" s="82"/>
      <c r="E32" s="82"/>
      <c r="F32" s="82"/>
      <c r="G32" s="82"/>
      <c r="H32" s="82"/>
      <c r="I32" s="82"/>
      <c r="J32" s="82"/>
      <c r="K32" s="82"/>
    </row>
    <row r="33" spans="1:11" ht="15.75" x14ac:dyDescent="0.25">
      <c r="A33" s="82"/>
      <c r="B33" s="82"/>
      <c r="C33" s="82"/>
      <c r="D33" s="82"/>
      <c r="E33" s="82"/>
      <c r="F33" s="82"/>
      <c r="G33" s="82"/>
      <c r="H33" s="82"/>
      <c r="I33" s="82"/>
      <c r="J33" s="82"/>
      <c r="K33" s="82"/>
    </row>
    <row r="34" spans="1:11" ht="15.75" x14ac:dyDescent="0.25">
      <c r="A34" s="82"/>
      <c r="B34" s="82"/>
      <c r="C34" s="82"/>
      <c r="D34" s="82"/>
      <c r="E34" s="82"/>
      <c r="F34" s="82"/>
      <c r="G34" s="82"/>
      <c r="H34" s="82"/>
      <c r="I34" s="82"/>
      <c r="J34" s="82"/>
      <c r="K34" s="82"/>
    </row>
    <row r="35" spans="1:11" ht="15.75" x14ac:dyDescent="0.25">
      <c r="A35" s="82"/>
      <c r="B35" s="82"/>
      <c r="C35" s="82"/>
      <c r="D35" s="82"/>
      <c r="E35" s="82"/>
      <c r="F35" s="82"/>
      <c r="G35" s="82"/>
      <c r="H35" s="82"/>
      <c r="I35" s="82"/>
      <c r="J35" s="82"/>
      <c r="K35" s="82"/>
    </row>
    <row r="36" spans="1:11" ht="33.75" x14ac:dyDescent="0.5">
      <c r="A36" s="534" t="s">
        <v>256</v>
      </c>
      <c r="B36" s="535"/>
      <c r="C36" s="535"/>
      <c r="D36" s="535"/>
      <c r="E36" s="535"/>
      <c r="F36" s="535"/>
      <c r="G36" s="535"/>
      <c r="H36" s="535"/>
      <c r="I36" s="535"/>
      <c r="J36" s="535"/>
      <c r="K36" s="536"/>
    </row>
    <row r="37" spans="1:11" ht="33.75" x14ac:dyDescent="0.5">
      <c r="A37" s="534" t="s">
        <v>317</v>
      </c>
      <c r="B37" s="535"/>
      <c r="C37" s="535"/>
      <c r="D37" s="535"/>
      <c r="E37" s="535"/>
      <c r="F37" s="535"/>
      <c r="G37" s="535"/>
      <c r="H37" s="535"/>
      <c r="I37" s="535"/>
      <c r="J37" s="535"/>
      <c r="K37" s="536"/>
    </row>
    <row r="38" spans="1:11" ht="31.5" x14ac:dyDescent="0.5">
      <c r="A38" s="543" t="s">
        <v>318</v>
      </c>
      <c r="B38" s="544"/>
      <c r="C38" s="544"/>
      <c r="D38" s="544"/>
      <c r="E38" s="544"/>
      <c r="F38" s="544"/>
      <c r="G38" s="544"/>
      <c r="H38" s="544"/>
      <c r="I38" s="544"/>
      <c r="J38" s="544"/>
      <c r="K38" s="545"/>
    </row>
    <row r="39" spans="1:11" ht="18.75" x14ac:dyDescent="0.3">
      <c r="A39" s="537"/>
      <c r="B39" s="538"/>
      <c r="C39" s="538"/>
      <c r="D39" s="538"/>
      <c r="E39" s="538"/>
      <c r="F39" s="538"/>
      <c r="G39" s="538"/>
      <c r="H39" s="538"/>
      <c r="I39" s="538"/>
      <c r="J39" s="538"/>
      <c r="K39" s="539"/>
    </row>
    <row r="40" spans="1:11" ht="18.75" x14ac:dyDescent="0.3">
      <c r="A40" s="537"/>
      <c r="B40" s="538"/>
      <c r="C40" s="538"/>
      <c r="D40" s="538"/>
      <c r="E40" s="538"/>
      <c r="F40" s="538"/>
      <c r="G40" s="538"/>
      <c r="H40" s="538"/>
      <c r="I40" s="538"/>
      <c r="J40" s="538"/>
      <c r="K40" s="539"/>
    </row>
    <row r="41" spans="1:11" ht="18.75" x14ac:dyDescent="0.3">
      <c r="A41" s="546" t="s">
        <v>319</v>
      </c>
      <c r="B41" s="547"/>
      <c r="C41" s="547"/>
      <c r="D41" s="547"/>
      <c r="E41" s="547"/>
      <c r="F41" s="547"/>
      <c r="G41" s="547"/>
      <c r="H41" s="547"/>
      <c r="I41" s="547"/>
      <c r="J41" s="547"/>
      <c r="K41" s="548"/>
    </row>
    <row r="42" spans="1:11" ht="18.75" x14ac:dyDescent="0.3">
      <c r="A42" s="546" t="s">
        <v>320</v>
      </c>
      <c r="B42" s="547"/>
      <c r="C42" s="547"/>
      <c r="D42" s="547"/>
      <c r="E42" s="547"/>
      <c r="F42" s="547"/>
      <c r="G42" s="547"/>
      <c r="H42" s="547"/>
      <c r="I42" s="547"/>
      <c r="J42" s="547"/>
      <c r="K42" s="548"/>
    </row>
    <row r="43" spans="1:11" ht="18.75" x14ac:dyDescent="0.3">
      <c r="A43" s="546" t="s">
        <v>323</v>
      </c>
      <c r="B43" s="547"/>
      <c r="C43" s="547"/>
      <c r="D43" s="547"/>
      <c r="E43" s="547"/>
      <c r="F43" s="547"/>
      <c r="G43" s="547"/>
      <c r="H43" s="547"/>
      <c r="I43" s="547"/>
      <c r="J43" s="547"/>
      <c r="K43" s="548"/>
    </row>
    <row r="44" spans="1:11" ht="18.75" x14ac:dyDescent="0.3">
      <c r="A44" s="546" t="s">
        <v>321</v>
      </c>
      <c r="B44" s="547"/>
      <c r="C44" s="547"/>
      <c r="D44" s="547"/>
      <c r="E44" s="547"/>
      <c r="F44" s="547"/>
      <c r="G44" s="547"/>
      <c r="H44" s="547"/>
      <c r="I44" s="547"/>
      <c r="J44" s="547"/>
      <c r="K44" s="548"/>
    </row>
    <row r="45" spans="1:11" ht="18.75" x14ac:dyDescent="0.3">
      <c r="A45" s="546" t="s">
        <v>322</v>
      </c>
      <c r="B45" s="547"/>
      <c r="C45" s="547"/>
      <c r="D45" s="547"/>
      <c r="E45" s="547"/>
      <c r="F45" s="547"/>
      <c r="G45" s="547"/>
      <c r="H45" s="547"/>
      <c r="I45" s="547"/>
      <c r="J45" s="547"/>
      <c r="K45" s="548"/>
    </row>
    <row r="46" spans="1:11" ht="18.75" x14ac:dyDescent="0.3">
      <c r="A46" s="537"/>
      <c r="B46" s="538"/>
      <c r="C46" s="538"/>
      <c r="D46" s="538"/>
      <c r="E46" s="538"/>
      <c r="F46" s="538"/>
      <c r="G46" s="538"/>
      <c r="H46" s="538"/>
      <c r="I46" s="538"/>
      <c r="J46" s="538"/>
      <c r="K46" s="539"/>
    </row>
    <row r="47" spans="1:11" ht="18.75" x14ac:dyDescent="0.3">
      <c r="A47" s="537"/>
      <c r="B47" s="538"/>
      <c r="C47" s="538"/>
      <c r="D47" s="538"/>
      <c r="E47" s="538"/>
      <c r="F47" s="538"/>
      <c r="G47" s="538"/>
      <c r="H47" s="538"/>
      <c r="I47" s="538"/>
      <c r="J47" s="538"/>
      <c r="K47" s="539"/>
    </row>
    <row r="48" spans="1:11" ht="15.75" x14ac:dyDescent="0.25">
      <c r="A48" s="82"/>
      <c r="B48" s="82"/>
      <c r="C48" s="82"/>
      <c r="D48" s="82"/>
      <c r="E48" s="82"/>
      <c r="F48" s="82"/>
      <c r="G48" s="82"/>
      <c r="H48" s="82"/>
      <c r="I48" s="82"/>
      <c r="J48" s="82"/>
      <c r="K48" s="82"/>
    </row>
    <row r="49" spans="1:11" ht="15.75" x14ac:dyDescent="0.25">
      <c r="A49" s="82"/>
      <c r="B49" s="82"/>
      <c r="C49" s="82"/>
      <c r="D49" s="82"/>
      <c r="E49" s="82"/>
      <c r="F49" s="82"/>
      <c r="G49" s="82"/>
      <c r="H49" s="82"/>
      <c r="I49" s="82"/>
      <c r="J49" s="82"/>
      <c r="K49" s="82"/>
    </row>
    <row r="50" spans="1:11" ht="15.75" x14ac:dyDescent="0.25">
      <c r="A50" s="82"/>
      <c r="B50" s="82"/>
      <c r="C50" s="82"/>
      <c r="D50" s="82"/>
      <c r="E50" s="82"/>
      <c r="F50" s="82"/>
      <c r="G50" s="82"/>
      <c r="H50" s="82"/>
      <c r="I50" s="82"/>
      <c r="J50" s="82"/>
      <c r="K50" s="82"/>
    </row>
    <row r="51" spans="1:11" ht="15.75" x14ac:dyDescent="0.25">
      <c r="A51" s="82"/>
      <c r="B51" s="82"/>
      <c r="C51" s="82"/>
      <c r="D51" s="82"/>
      <c r="E51" s="82"/>
      <c r="F51" s="82"/>
      <c r="G51" s="82"/>
      <c r="H51" s="82"/>
      <c r="I51" s="82"/>
      <c r="J51" s="82"/>
      <c r="K51" s="82"/>
    </row>
    <row r="52" spans="1:11" ht="15.75" x14ac:dyDescent="0.25">
      <c r="A52" s="82"/>
      <c r="B52" s="82"/>
      <c r="C52" s="82"/>
      <c r="D52" s="82"/>
      <c r="E52" s="82"/>
      <c r="F52" s="82"/>
      <c r="G52" s="82"/>
      <c r="H52" s="82"/>
      <c r="I52" s="82"/>
      <c r="J52" s="82"/>
      <c r="K52" s="82"/>
    </row>
    <row r="53" spans="1:11" ht="15.75" x14ac:dyDescent="0.25">
      <c r="A53" s="82"/>
      <c r="B53" s="82"/>
      <c r="C53" s="82"/>
      <c r="D53" s="82"/>
      <c r="E53" s="82"/>
      <c r="F53" s="82"/>
      <c r="G53" s="82"/>
      <c r="H53" s="82"/>
      <c r="I53" s="82"/>
      <c r="J53" s="82"/>
      <c r="K53" s="82"/>
    </row>
    <row r="54" spans="1:11" ht="15.75" x14ac:dyDescent="0.25">
      <c r="A54" s="82"/>
      <c r="B54" s="82"/>
      <c r="C54" s="82"/>
      <c r="D54" s="82"/>
      <c r="E54" s="82"/>
      <c r="F54" s="82"/>
      <c r="G54" s="82"/>
      <c r="H54" s="82"/>
      <c r="I54" s="82"/>
      <c r="J54" s="82"/>
      <c r="K54" s="82"/>
    </row>
    <row r="55" spans="1:11" ht="15.75" x14ac:dyDescent="0.25">
      <c r="A55" s="82"/>
      <c r="B55" s="82"/>
      <c r="C55" s="82"/>
      <c r="D55" s="82"/>
      <c r="E55" s="82"/>
      <c r="F55" s="82"/>
      <c r="G55" s="82"/>
      <c r="H55" s="82"/>
      <c r="I55" s="82"/>
      <c r="J55" s="82"/>
      <c r="K55" s="82"/>
    </row>
    <row r="56" spans="1:11" ht="15.75" x14ac:dyDescent="0.25">
      <c r="A56" s="82"/>
      <c r="B56" s="82"/>
      <c r="C56" s="82"/>
      <c r="D56" s="82"/>
      <c r="E56" s="82"/>
      <c r="F56" s="82"/>
      <c r="G56" s="82"/>
      <c r="H56" s="82"/>
      <c r="I56" s="82"/>
      <c r="J56" s="82"/>
      <c r="K56" s="82"/>
    </row>
    <row r="57" spans="1:11" ht="15.75" x14ac:dyDescent="0.25">
      <c r="A57" s="82"/>
      <c r="B57" s="82"/>
      <c r="C57" s="82"/>
      <c r="D57" s="82"/>
      <c r="E57" s="82"/>
      <c r="F57" s="82"/>
      <c r="G57" s="82"/>
      <c r="H57" s="82"/>
      <c r="I57" s="82"/>
      <c r="J57" s="82"/>
      <c r="K57" s="82"/>
    </row>
    <row r="58" spans="1:11" ht="15.75" x14ac:dyDescent="0.25">
      <c r="A58" s="82"/>
      <c r="B58" s="83"/>
      <c r="C58" s="83"/>
      <c r="D58" s="83"/>
      <c r="E58" s="83"/>
      <c r="F58" s="83"/>
      <c r="G58" s="83"/>
      <c r="H58" s="83"/>
      <c r="I58" s="83"/>
      <c r="J58" s="83"/>
      <c r="K58" s="82"/>
    </row>
    <row r="59" spans="1:11" ht="18.75" x14ac:dyDescent="0.3">
      <c r="A59" s="84"/>
      <c r="B59" s="85" t="s">
        <v>257</v>
      </c>
      <c r="C59" s="556">
        <f>B81</f>
        <v>0</v>
      </c>
      <c r="D59" s="557"/>
      <c r="E59" s="557"/>
      <c r="F59" s="557"/>
      <c r="G59" s="557"/>
      <c r="H59" s="557"/>
      <c r="I59" s="557"/>
      <c r="J59" s="557"/>
      <c r="K59" s="558"/>
    </row>
    <row r="60" spans="1:11" ht="15.75" x14ac:dyDescent="0.25">
      <c r="A60" s="82"/>
      <c r="B60" s="83"/>
      <c r="C60" s="83"/>
      <c r="D60" s="83"/>
      <c r="E60" s="83"/>
      <c r="F60" s="83"/>
      <c r="G60" s="83"/>
      <c r="H60" s="83"/>
      <c r="I60" s="83"/>
      <c r="J60" s="83"/>
      <c r="K60" s="82"/>
    </row>
    <row r="61" spans="1:11" ht="40.5" customHeight="1" x14ac:dyDescent="0.3">
      <c r="A61" s="84"/>
      <c r="B61" s="221" t="s">
        <v>258</v>
      </c>
      <c r="C61" s="559">
        <f>C93</f>
        <v>0</v>
      </c>
      <c r="D61" s="560"/>
      <c r="E61" s="560"/>
      <c r="F61" s="560"/>
      <c r="G61" s="560"/>
      <c r="H61" s="560"/>
      <c r="I61" s="560"/>
      <c r="J61" s="560"/>
      <c r="K61" s="561"/>
    </row>
    <row r="62" spans="1:11" ht="15.75" x14ac:dyDescent="0.25">
      <c r="A62" s="82"/>
      <c r="B62" s="83"/>
      <c r="C62" s="83"/>
      <c r="D62" s="83"/>
      <c r="E62" s="83"/>
      <c r="F62" s="83"/>
      <c r="G62" s="83"/>
      <c r="H62" s="83"/>
      <c r="I62" s="83"/>
      <c r="J62" s="83"/>
      <c r="K62" s="82"/>
    </row>
    <row r="63" spans="1:11" ht="18.75" x14ac:dyDescent="0.3">
      <c r="A63" s="84"/>
      <c r="B63" s="84"/>
      <c r="C63" s="84"/>
      <c r="D63" s="84"/>
      <c r="E63" s="86"/>
      <c r="F63" s="86"/>
      <c r="G63" s="87"/>
      <c r="H63" s="87"/>
      <c r="I63" s="87"/>
      <c r="J63" s="87"/>
      <c r="K63" s="82"/>
    </row>
    <row r="64" spans="1:11" ht="18.75" x14ac:dyDescent="0.3">
      <c r="A64" s="84"/>
      <c r="B64" s="84"/>
      <c r="C64" s="84"/>
      <c r="D64" s="84"/>
      <c r="E64" s="86"/>
      <c r="F64" s="86"/>
      <c r="G64" s="88"/>
      <c r="H64" s="88"/>
      <c r="I64" s="88"/>
      <c r="J64" s="88"/>
      <c r="K64" s="82"/>
    </row>
    <row r="65" spans="1:11" ht="15.75" x14ac:dyDescent="0.25">
      <c r="A65" s="89" t="s">
        <v>32</v>
      </c>
      <c r="B65" s="90">
        <f ca="1">TODAY()</f>
        <v>46128</v>
      </c>
      <c r="C65" s="82"/>
      <c r="D65" s="82"/>
      <c r="E65" s="82" t="s">
        <v>259</v>
      </c>
      <c r="F65" s="91"/>
      <c r="G65" s="88"/>
      <c r="H65" s="88"/>
      <c r="I65" s="88"/>
      <c r="J65" s="88"/>
      <c r="K65" s="82"/>
    </row>
    <row r="66" spans="1:11" ht="15.75" x14ac:dyDescent="0.25">
      <c r="A66" s="83"/>
      <c r="B66" s="83"/>
      <c r="C66" s="83"/>
      <c r="D66" s="83"/>
      <c r="E66" s="479">
        <f>B87</f>
        <v>0</v>
      </c>
      <c r="F66" s="480"/>
      <c r="G66" s="480"/>
      <c r="H66" s="480"/>
      <c r="I66" s="480"/>
      <c r="J66" s="481"/>
      <c r="K66" s="82"/>
    </row>
    <row r="67" spans="1:11" ht="15.75" x14ac:dyDescent="0.25">
      <c r="A67" s="83"/>
      <c r="B67" s="83"/>
      <c r="C67" s="83"/>
      <c r="D67" s="83"/>
      <c r="E67" s="82"/>
      <c r="F67" s="91"/>
      <c r="G67" s="88"/>
      <c r="H67" s="88"/>
      <c r="I67" s="88"/>
      <c r="J67" s="88"/>
      <c r="K67" s="82"/>
    </row>
    <row r="68" spans="1:11" ht="15.75" x14ac:dyDescent="0.25">
      <c r="A68" s="83"/>
      <c r="B68" s="83"/>
      <c r="C68" s="83"/>
      <c r="D68" s="83"/>
      <c r="E68" s="82"/>
      <c r="F68" s="91"/>
      <c r="G68" s="88"/>
      <c r="H68" s="88"/>
      <c r="I68" s="88"/>
      <c r="J68" s="88"/>
      <c r="K68" s="82"/>
    </row>
    <row r="69" spans="1:11" ht="15.75" x14ac:dyDescent="0.25">
      <c r="A69" s="83"/>
      <c r="B69" s="83"/>
      <c r="C69" s="83"/>
      <c r="D69" s="83"/>
      <c r="E69" s="83"/>
      <c r="F69" s="83"/>
      <c r="G69" s="88"/>
      <c r="H69" s="88"/>
      <c r="I69" s="88"/>
      <c r="J69" s="88"/>
      <c r="K69" s="82"/>
    </row>
    <row r="70" spans="1:11" ht="15.75" x14ac:dyDescent="0.25">
      <c r="A70" s="82"/>
      <c r="B70" s="82"/>
      <c r="C70" s="82"/>
      <c r="D70" s="82"/>
      <c r="E70" s="82"/>
      <c r="F70" s="82"/>
      <c r="G70" s="82"/>
      <c r="H70" s="82"/>
      <c r="I70" s="82"/>
      <c r="J70" s="82"/>
      <c r="K70" s="82"/>
    </row>
    <row r="71" spans="1:11" ht="15.75" x14ac:dyDescent="0.25">
      <c r="A71" s="82"/>
      <c r="B71" s="82"/>
      <c r="C71" s="82"/>
      <c r="D71" s="82"/>
      <c r="E71" s="82"/>
      <c r="F71" s="82"/>
      <c r="G71" s="82"/>
      <c r="H71" s="82"/>
      <c r="I71" s="82"/>
      <c r="J71" s="82"/>
      <c r="K71" s="82"/>
    </row>
    <row r="72" spans="1:11" ht="15.75" x14ac:dyDescent="0.25">
      <c r="A72" s="82"/>
      <c r="B72" s="82"/>
      <c r="C72" s="82"/>
      <c r="D72" s="82"/>
      <c r="E72" s="82"/>
      <c r="F72" s="82"/>
      <c r="G72" s="82"/>
      <c r="H72" s="82"/>
      <c r="I72" s="82"/>
      <c r="J72" s="82"/>
      <c r="K72" s="82"/>
    </row>
    <row r="73" spans="1:11" ht="15.75" x14ac:dyDescent="0.25">
      <c r="A73" s="82"/>
      <c r="B73" s="82"/>
      <c r="C73" s="82"/>
      <c r="D73" s="82"/>
      <c r="E73" s="82"/>
      <c r="F73" s="82"/>
      <c r="G73" s="82"/>
      <c r="H73" s="82"/>
      <c r="I73" s="82"/>
      <c r="J73" s="82"/>
      <c r="K73" s="82"/>
    </row>
    <row r="74" spans="1:11" ht="15.75" x14ac:dyDescent="0.25">
      <c r="A74" s="82"/>
      <c r="B74" s="82"/>
      <c r="C74" s="82"/>
      <c r="D74" s="82"/>
      <c r="E74" s="82"/>
      <c r="F74" s="82"/>
      <c r="G74" s="82"/>
      <c r="H74" s="82"/>
      <c r="I74" s="82"/>
      <c r="J74" s="82"/>
      <c r="K74" s="82"/>
    </row>
    <row r="75" spans="1:11" ht="15.75" x14ac:dyDescent="0.25">
      <c r="A75" s="82"/>
      <c r="B75" s="82"/>
      <c r="C75" s="82"/>
      <c r="D75" s="82"/>
      <c r="E75" s="82"/>
      <c r="F75" s="82"/>
      <c r="G75" s="82"/>
      <c r="H75" s="82"/>
      <c r="I75" s="82"/>
      <c r="J75" s="82"/>
      <c r="K75" s="82"/>
    </row>
    <row r="76" spans="1:11" ht="15.75" x14ac:dyDescent="0.25">
      <c r="A76" s="82"/>
      <c r="B76" s="82"/>
      <c r="C76" s="82"/>
      <c r="D76" s="82"/>
      <c r="E76" s="82"/>
      <c r="F76" s="82"/>
      <c r="G76" s="82"/>
      <c r="H76" s="82"/>
      <c r="I76" s="82"/>
      <c r="J76" s="82"/>
      <c r="K76" s="82"/>
    </row>
    <row r="77" spans="1:11" ht="15.75" x14ac:dyDescent="0.25">
      <c r="A77" s="82"/>
      <c r="B77" s="82"/>
      <c r="C77" s="82"/>
      <c r="D77" s="82"/>
      <c r="E77" s="82"/>
      <c r="F77" s="82"/>
      <c r="G77" s="82"/>
      <c r="H77" s="82"/>
      <c r="I77" s="82"/>
      <c r="J77" s="82"/>
      <c r="K77" s="82"/>
    </row>
    <row r="78" spans="1:11" ht="15.75" x14ac:dyDescent="0.25">
      <c r="A78" s="82"/>
      <c r="B78" s="82"/>
      <c r="C78" s="82"/>
      <c r="D78" s="82"/>
      <c r="E78" s="82"/>
      <c r="F78" s="82"/>
      <c r="G78" s="82"/>
      <c r="H78" s="82"/>
      <c r="I78" s="82"/>
      <c r="J78" s="82"/>
      <c r="K78" s="82"/>
    </row>
    <row r="79" spans="1:11" ht="28.5" customHeight="1" x14ac:dyDescent="0.35">
      <c r="A79" s="103" t="s">
        <v>338</v>
      </c>
      <c r="B79" s="82"/>
      <c r="C79" s="82"/>
      <c r="D79" s="82"/>
      <c r="E79" s="82"/>
      <c r="F79" s="82"/>
      <c r="G79" s="82"/>
      <c r="H79" s="82"/>
      <c r="I79" s="82"/>
      <c r="J79" s="82"/>
      <c r="K79" s="82"/>
    </row>
    <row r="80" spans="1:11" ht="13.5" customHeight="1" thickBot="1" x14ac:dyDescent="0.3">
      <c r="A80" s="92"/>
      <c r="B80" s="92"/>
      <c r="C80" s="92"/>
      <c r="D80" s="92"/>
      <c r="E80" s="92"/>
      <c r="F80" s="92"/>
      <c r="G80" s="92"/>
      <c r="H80" s="92"/>
      <c r="I80" s="92"/>
      <c r="J80" s="92"/>
      <c r="K80" s="82"/>
    </row>
    <row r="81" spans="1:10" s="1" customFormat="1" ht="21.95" customHeight="1" x14ac:dyDescent="0.25">
      <c r="A81" s="118" t="s">
        <v>260</v>
      </c>
      <c r="B81" s="540"/>
      <c r="C81" s="541"/>
      <c r="D81" s="541"/>
      <c r="E81" s="541"/>
      <c r="F81" s="541"/>
      <c r="G81" s="541"/>
      <c r="H81" s="541"/>
      <c r="I81" s="541"/>
      <c r="J81" s="542"/>
    </row>
    <row r="82" spans="1:10" s="1" customFormat="1" ht="21.95" customHeight="1" x14ac:dyDescent="0.25">
      <c r="A82" s="119" t="s">
        <v>254</v>
      </c>
      <c r="B82" s="489"/>
      <c r="C82" s="490"/>
      <c r="D82" s="490"/>
      <c r="E82" s="490"/>
      <c r="F82" s="490"/>
      <c r="G82" s="490"/>
      <c r="H82" s="490"/>
      <c r="I82" s="490"/>
      <c r="J82" s="491"/>
    </row>
    <row r="83" spans="1:10" s="1" customFormat="1" ht="21.95" customHeight="1" x14ac:dyDescent="0.25">
      <c r="A83" s="119" t="s">
        <v>261</v>
      </c>
      <c r="B83" s="492"/>
      <c r="C83" s="493"/>
      <c r="D83" s="493"/>
      <c r="E83" s="493"/>
      <c r="F83" s="493"/>
      <c r="G83" s="493"/>
      <c r="H83" s="493"/>
      <c r="I83" s="493"/>
      <c r="J83" s="494"/>
    </row>
    <row r="84" spans="1:10" s="1" customFormat="1" ht="21.95" customHeight="1" x14ac:dyDescent="0.25">
      <c r="A84" s="119" t="s">
        <v>262</v>
      </c>
      <c r="B84" s="489"/>
      <c r="C84" s="490"/>
      <c r="D84" s="490"/>
      <c r="E84" s="490"/>
      <c r="F84" s="490"/>
      <c r="G84" s="490"/>
      <c r="H84" s="490"/>
      <c r="I84" s="490"/>
      <c r="J84" s="491"/>
    </row>
    <row r="85" spans="1:10" s="1" customFormat="1" ht="21.95" customHeight="1" x14ac:dyDescent="0.25">
      <c r="A85" s="120" t="s">
        <v>324</v>
      </c>
      <c r="B85" s="489"/>
      <c r="C85" s="490"/>
      <c r="D85" s="490"/>
      <c r="E85" s="490"/>
      <c r="F85" s="490"/>
      <c r="G85" s="490"/>
      <c r="H85" s="490"/>
      <c r="I85" s="490"/>
      <c r="J85" s="491"/>
    </row>
    <row r="86" spans="1:10" s="1" customFormat="1" ht="21.95" customHeight="1" x14ac:dyDescent="0.25">
      <c r="A86" s="119" t="s">
        <v>255</v>
      </c>
      <c r="B86" s="498"/>
      <c r="C86" s="499"/>
      <c r="D86" s="499"/>
      <c r="E86" s="499"/>
      <c r="F86" s="499"/>
      <c r="G86" s="499"/>
      <c r="H86" s="499"/>
      <c r="I86" s="499"/>
      <c r="J86" s="500"/>
    </row>
    <row r="87" spans="1:10" s="1" customFormat="1" ht="21.95" customHeight="1" x14ac:dyDescent="0.25">
      <c r="A87" s="119" t="s">
        <v>325</v>
      </c>
      <c r="B87" s="489"/>
      <c r="C87" s="490"/>
      <c r="D87" s="490"/>
      <c r="E87" s="490"/>
      <c r="F87" s="490"/>
      <c r="G87" s="490"/>
      <c r="H87" s="490"/>
      <c r="I87" s="490"/>
      <c r="J87" s="491"/>
    </row>
    <row r="88" spans="1:10" s="1" customFormat="1" ht="21.95" customHeight="1" x14ac:dyDescent="0.25">
      <c r="A88" s="119" t="s">
        <v>326</v>
      </c>
      <c r="B88" s="492"/>
      <c r="C88" s="493"/>
      <c r="D88" s="493"/>
      <c r="E88" s="493"/>
      <c r="F88" s="493"/>
      <c r="G88" s="493"/>
      <c r="H88" s="493"/>
      <c r="I88" s="493"/>
      <c r="J88" s="494"/>
    </row>
    <row r="89" spans="1:10" s="1" customFormat="1" ht="21.95" customHeight="1" thickBot="1" x14ac:dyDescent="0.3">
      <c r="A89" s="2" t="s">
        <v>327</v>
      </c>
      <c r="B89" s="495"/>
      <c r="C89" s="496"/>
      <c r="D89" s="497"/>
      <c r="E89" s="509" t="s">
        <v>328</v>
      </c>
      <c r="F89" s="510"/>
      <c r="G89" s="511"/>
      <c r="H89" s="506"/>
      <c r="I89" s="507"/>
      <c r="J89" s="508"/>
    </row>
    <row r="91" spans="1:10" ht="27.95" customHeight="1" x14ac:dyDescent="0.35">
      <c r="A91" s="103" t="s">
        <v>333</v>
      </c>
    </row>
    <row r="92" spans="1:10" ht="12" customHeight="1" thickBot="1" x14ac:dyDescent="0.3"/>
    <row r="93" spans="1:10" ht="21.6" customHeight="1" x14ac:dyDescent="0.25">
      <c r="A93" s="482" t="s">
        <v>334</v>
      </c>
      <c r="B93" s="483"/>
      <c r="C93" s="484"/>
      <c r="D93" s="485"/>
      <c r="E93" s="485"/>
      <c r="F93" s="485"/>
      <c r="G93" s="485"/>
      <c r="H93" s="486"/>
      <c r="I93" s="486"/>
      <c r="J93" s="487"/>
    </row>
    <row r="94" spans="1:10" ht="20.100000000000001" customHeight="1" x14ac:dyDescent="0.25">
      <c r="A94" s="377" t="s">
        <v>336</v>
      </c>
      <c r="B94" s="378"/>
      <c r="C94" s="488" t="s">
        <v>452</v>
      </c>
      <c r="D94" s="423"/>
      <c r="E94" s="423"/>
      <c r="F94" s="423"/>
      <c r="G94" s="423"/>
      <c r="H94" s="424"/>
      <c r="I94" s="424"/>
      <c r="J94" s="425"/>
    </row>
    <row r="95" spans="1:10" ht="20.100000000000001" customHeight="1" thickBot="1" x14ac:dyDescent="0.3">
      <c r="A95" s="501" t="s">
        <v>339</v>
      </c>
      <c r="B95" s="502"/>
      <c r="C95" s="503"/>
      <c r="D95" s="504"/>
      <c r="E95" s="504"/>
      <c r="F95" s="504"/>
      <c r="G95" s="504"/>
      <c r="H95" s="504"/>
      <c r="I95" s="504"/>
      <c r="J95" s="505"/>
    </row>
    <row r="96" spans="1:10" ht="16.5" customHeight="1" x14ac:dyDescent="0.25">
      <c r="A96" s="93" t="s">
        <v>275</v>
      </c>
    </row>
    <row r="97" spans="1:10" ht="12" customHeight="1" thickBot="1" x14ac:dyDescent="0.3"/>
    <row r="98" spans="1:10" ht="24.95" customHeight="1" x14ac:dyDescent="0.25">
      <c r="A98" s="373" t="s">
        <v>337</v>
      </c>
      <c r="B98" s="374"/>
      <c r="C98" s="374"/>
      <c r="D98" s="374"/>
      <c r="E98" s="374"/>
      <c r="F98" s="374"/>
      <c r="G98" s="374"/>
      <c r="H98" s="375"/>
      <c r="I98" s="375"/>
      <c r="J98" s="376"/>
    </row>
    <row r="99" spans="1:10" ht="20.100000000000001" customHeight="1" x14ac:dyDescent="0.25">
      <c r="A99" s="377" t="s">
        <v>335</v>
      </c>
      <c r="B99" s="378"/>
      <c r="C99" s="488" t="s">
        <v>452</v>
      </c>
      <c r="D99" s="423"/>
      <c r="E99" s="423"/>
      <c r="F99" s="423"/>
      <c r="G99" s="423"/>
      <c r="H99" s="424"/>
      <c r="I99" s="424"/>
      <c r="J99" s="425"/>
    </row>
    <row r="100" spans="1:10" ht="20.100000000000001" customHeight="1" x14ac:dyDescent="0.25">
      <c r="A100" s="377" t="s">
        <v>274</v>
      </c>
      <c r="B100" s="378"/>
      <c r="C100" s="379"/>
      <c r="D100" s="380"/>
      <c r="E100" s="380"/>
      <c r="F100" s="380"/>
      <c r="G100" s="380"/>
      <c r="H100" s="381"/>
      <c r="I100" s="381"/>
      <c r="J100" s="382"/>
    </row>
    <row r="101" spans="1:10" ht="20.100000000000001" customHeight="1" thickBot="1" x14ac:dyDescent="0.3">
      <c r="A101" s="501" t="s">
        <v>273</v>
      </c>
      <c r="B101" s="502"/>
      <c r="C101" s="503"/>
      <c r="D101" s="504"/>
      <c r="E101" s="504"/>
      <c r="F101" s="504"/>
      <c r="G101" s="504"/>
      <c r="H101" s="504"/>
      <c r="I101" s="504"/>
      <c r="J101" s="505"/>
    </row>
    <row r="102" spans="1:10" ht="20.100000000000001" customHeight="1" thickBot="1" x14ac:dyDescent="0.3"/>
    <row r="103" spans="1:10" ht="24.95" customHeight="1" x14ac:dyDescent="0.25">
      <c r="A103" s="373" t="s">
        <v>0</v>
      </c>
      <c r="B103" s="374"/>
      <c r="C103" s="374"/>
      <c r="D103" s="374"/>
      <c r="E103" s="374"/>
      <c r="F103" s="374"/>
      <c r="G103" s="374"/>
      <c r="H103" s="375"/>
      <c r="I103" s="375"/>
      <c r="J103" s="376"/>
    </row>
    <row r="104" spans="1:10" ht="20.100000000000001" customHeight="1" x14ac:dyDescent="0.25">
      <c r="A104" s="377" t="s">
        <v>329</v>
      </c>
      <c r="B104" s="378"/>
      <c r="C104" s="379"/>
      <c r="D104" s="380"/>
      <c r="E104" s="380"/>
      <c r="F104" s="380"/>
      <c r="G104" s="380"/>
      <c r="H104" s="381"/>
      <c r="I104" s="381"/>
      <c r="J104" s="382"/>
    </row>
    <row r="105" spans="1:10" ht="20.100000000000001" customHeight="1" thickBot="1" x14ac:dyDescent="0.3">
      <c r="A105" s="383" t="s">
        <v>330</v>
      </c>
      <c r="B105" s="384"/>
      <c r="C105" s="385"/>
      <c r="D105" s="386"/>
      <c r="E105" s="386"/>
      <c r="F105" s="386"/>
      <c r="G105" s="386"/>
      <c r="H105" s="387"/>
      <c r="I105" s="387"/>
      <c r="J105" s="388"/>
    </row>
    <row r="106" spans="1:10" ht="20.100000000000001" customHeight="1" thickBot="1" x14ac:dyDescent="0.3"/>
    <row r="107" spans="1:10" ht="24.95" customHeight="1" x14ac:dyDescent="0.25">
      <c r="A107" s="373" t="s">
        <v>1</v>
      </c>
      <c r="B107" s="374"/>
      <c r="C107" s="374"/>
      <c r="D107" s="374"/>
      <c r="E107" s="374"/>
      <c r="F107" s="374"/>
      <c r="G107" s="374"/>
      <c r="H107" s="375"/>
      <c r="I107" s="375"/>
      <c r="J107" s="376"/>
    </row>
    <row r="108" spans="1:10" ht="20.100000000000001" customHeight="1" x14ac:dyDescent="0.25">
      <c r="A108" s="377" t="s">
        <v>331</v>
      </c>
      <c r="B108" s="378"/>
      <c r="C108" s="423" t="s">
        <v>452</v>
      </c>
      <c r="D108" s="423"/>
      <c r="E108" s="423"/>
      <c r="F108" s="423"/>
      <c r="G108" s="423"/>
      <c r="H108" s="424"/>
      <c r="I108" s="424"/>
      <c r="J108" s="425"/>
    </row>
    <row r="109" spans="1:10" ht="20.100000000000001" customHeight="1" x14ac:dyDescent="0.25">
      <c r="A109" s="377" t="s">
        <v>2</v>
      </c>
      <c r="B109" s="378"/>
      <c r="C109" s="426"/>
      <c r="D109" s="426"/>
      <c r="E109" s="426"/>
      <c r="F109" s="426"/>
      <c r="G109" s="426"/>
      <c r="H109" s="427"/>
      <c r="I109" s="427"/>
      <c r="J109" s="428"/>
    </row>
    <row r="110" spans="1:10" ht="20.100000000000001" customHeight="1" thickBot="1" x14ac:dyDescent="0.3">
      <c r="A110" s="383" t="s">
        <v>3</v>
      </c>
      <c r="B110" s="384"/>
      <c r="C110" s="429"/>
      <c r="D110" s="429"/>
      <c r="E110" s="429"/>
      <c r="F110" s="429"/>
      <c r="G110" s="429"/>
      <c r="H110" s="430"/>
      <c r="I110" s="430"/>
      <c r="J110" s="431"/>
    </row>
    <row r="111" spans="1:10" s="93" customFormat="1" x14ac:dyDescent="0.25">
      <c r="A111" s="93" t="s">
        <v>332</v>
      </c>
    </row>
    <row r="112" spans="1:10" s="93" customFormat="1" ht="15.75" thickBot="1" x14ac:dyDescent="0.3"/>
    <row r="113" spans="1:13" ht="24.95" customHeight="1" x14ac:dyDescent="0.25">
      <c r="A113" s="389" t="s">
        <v>4</v>
      </c>
      <c r="B113" s="390"/>
      <c r="C113" s="390"/>
      <c r="D113" s="390"/>
      <c r="E113" s="390"/>
      <c r="F113" s="390"/>
      <c r="G113" s="390"/>
      <c r="H113" s="390"/>
      <c r="I113" s="390"/>
      <c r="J113" s="390"/>
      <c r="K113" s="391"/>
    </row>
    <row r="114" spans="1:13" ht="72.95" customHeight="1" x14ac:dyDescent="0.25">
      <c r="A114" s="432"/>
      <c r="B114" s="433"/>
      <c r="C114" s="433"/>
      <c r="D114" s="433"/>
      <c r="E114" s="433"/>
      <c r="F114" s="433"/>
      <c r="G114" s="433"/>
      <c r="H114" s="433"/>
      <c r="I114" s="433"/>
      <c r="J114" s="433"/>
      <c r="K114" s="434"/>
      <c r="M114" s="418" t="s">
        <v>340</v>
      </c>
    </row>
    <row r="115" spans="1:13" ht="72.95" customHeight="1" x14ac:dyDescent="0.25">
      <c r="A115" s="435"/>
      <c r="B115" s="436"/>
      <c r="C115" s="436"/>
      <c r="D115" s="436"/>
      <c r="E115" s="436"/>
      <c r="F115" s="436"/>
      <c r="G115" s="436"/>
      <c r="H115" s="436"/>
      <c r="I115" s="436"/>
      <c r="J115" s="436"/>
      <c r="K115" s="437"/>
      <c r="M115" s="419"/>
    </row>
    <row r="116" spans="1:13" ht="72.95" customHeight="1" thickBot="1" x14ac:dyDescent="0.3">
      <c r="A116" s="438"/>
      <c r="B116" s="439"/>
      <c r="C116" s="439"/>
      <c r="D116" s="439"/>
      <c r="E116" s="439"/>
      <c r="F116" s="439"/>
      <c r="G116" s="439"/>
      <c r="H116" s="439"/>
      <c r="I116" s="439"/>
      <c r="J116" s="439"/>
      <c r="K116" s="440"/>
      <c r="M116" s="3"/>
    </row>
    <row r="117" spans="1:13" ht="45" customHeight="1" thickBot="1" x14ac:dyDescent="0.3">
      <c r="A117" s="104"/>
      <c r="B117" s="104"/>
      <c r="C117" s="104"/>
      <c r="D117" s="104"/>
      <c r="E117" s="104"/>
      <c r="F117" s="104"/>
      <c r="G117" s="104"/>
      <c r="H117" s="104"/>
      <c r="I117" s="104"/>
      <c r="J117" s="104"/>
      <c r="K117" s="104"/>
      <c r="M117" s="3"/>
    </row>
    <row r="118" spans="1:13" ht="34.5" customHeight="1" x14ac:dyDescent="0.25">
      <c r="A118" s="420" t="s">
        <v>341</v>
      </c>
      <c r="B118" s="421"/>
      <c r="C118" s="421"/>
      <c r="D118" s="421"/>
      <c r="E118" s="421"/>
      <c r="F118" s="421"/>
      <c r="G118" s="421"/>
      <c r="H118" s="421"/>
      <c r="I118" s="421"/>
      <c r="J118" s="421"/>
      <c r="K118" s="422"/>
    </row>
    <row r="119" spans="1:13" ht="60" customHeight="1" x14ac:dyDescent="0.25">
      <c r="A119" s="394"/>
      <c r="B119" s="395"/>
      <c r="C119" s="395"/>
      <c r="D119" s="395"/>
      <c r="E119" s="395"/>
      <c r="F119" s="395"/>
      <c r="G119" s="395"/>
      <c r="H119" s="395"/>
      <c r="I119" s="395"/>
      <c r="J119" s="395"/>
      <c r="K119" s="396"/>
    </row>
    <row r="120" spans="1:13" ht="189" customHeight="1" thickBot="1" x14ac:dyDescent="0.3">
      <c r="A120" s="397"/>
      <c r="B120" s="398"/>
      <c r="C120" s="398"/>
      <c r="D120" s="398"/>
      <c r="E120" s="398"/>
      <c r="F120" s="398"/>
      <c r="G120" s="398"/>
      <c r="H120" s="398"/>
      <c r="I120" s="398"/>
      <c r="J120" s="398"/>
      <c r="K120" s="399"/>
    </row>
    <row r="121" spans="1:13" ht="22.5" customHeight="1" thickBot="1" x14ac:dyDescent="0.3"/>
    <row r="122" spans="1:13" ht="24.95" customHeight="1" x14ac:dyDescent="0.25">
      <c r="A122" s="420" t="s">
        <v>342</v>
      </c>
      <c r="B122" s="421"/>
      <c r="C122" s="421"/>
      <c r="D122" s="421"/>
      <c r="E122" s="421"/>
      <c r="F122" s="421"/>
      <c r="G122" s="421"/>
      <c r="H122" s="421"/>
      <c r="I122" s="421"/>
      <c r="J122" s="421"/>
      <c r="K122" s="422"/>
    </row>
    <row r="123" spans="1:13" ht="150.6" customHeight="1" x14ac:dyDescent="0.25">
      <c r="A123" s="394"/>
      <c r="B123" s="395"/>
      <c r="C123" s="395"/>
      <c r="D123" s="395"/>
      <c r="E123" s="395"/>
      <c r="F123" s="395"/>
      <c r="G123" s="395"/>
      <c r="H123" s="395"/>
      <c r="I123" s="395"/>
      <c r="J123" s="395"/>
      <c r="K123" s="396"/>
      <c r="M123" s="3"/>
    </row>
    <row r="124" spans="1:13" ht="359.1" customHeight="1" thickBot="1" x14ac:dyDescent="0.3">
      <c r="A124" s="397"/>
      <c r="B124" s="398"/>
      <c r="C124" s="398"/>
      <c r="D124" s="398"/>
      <c r="E124" s="398"/>
      <c r="F124" s="398"/>
      <c r="G124" s="398"/>
      <c r="H124" s="398"/>
      <c r="I124" s="398"/>
      <c r="J124" s="398"/>
      <c r="K124" s="399"/>
    </row>
    <row r="125" spans="1:13" x14ac:dyDescent="0.25">
      <c r="A125" s="93" t="s">
        <v>343</v>
      </c>
      <c r="B125" s="93"/>
      <c r="C125" s="93"/>
      <c r="D125" s="93"/>
      <c r="E125" s="93"/>
      <c r="F125" s="93"/>
      <c r="G125" s="93"/>
      <c r="H125" s="93"/>
      <c r="I125" s="93"/>
      <c r="J125" s="93"/>
      <c r="K125" s="93"/>
    </row>
    <row r="126" spans="1:13" x14ac:dyDescent="0.25">
      <c r="A126" s="102"/>
      <c r="B126" s="102"/>
      <c r="C126" s="102"/>
      <c r="D126" s="102"/>
      <c r="E126" s="102"/>
      <c r="F126" s="102"/>
      <c r="G126" s="102"/>
      <c r="H126" s="102"/>
      <c r="I126" s="102"/>
      <c r="J126" s="102"/>
      <c r="K126" s="102"/>
    </row>
    <row r="127" spans="1:13" ht="26.25" customHeight="1" thickBot="1" x14ac:dyDescent="0.4">
      <c r="A127" s="103" t="s">
        <v>345</v>
      </c>
    </row>
    <row r="128" spans="1:13" ht="14.45" customHeight="1" x14ac:dyDescent="0.25">
      <c r="A128" s="526" t="s">
        <v>344</v>
      </c>
      <c r="B128" s="527"/>
      <c r="C128" s="527"/>
      <c r="D128" s="401"/>
      <c r="E128" s="400" t="s">
        <v>348</v>
      </c>
      <c r="F128" s="400" t="s">
        <v>6</v>
      </c>
      <c r="G128" s="401"/>
      <c r="H128" s="400" t="s">
        <v>7</v>
      </c>
      <c r="I128" s="401"/>
      <c r="J128" s="400" t="s">
        <v>350</v>
      </c>
      <c r="K128" s="523"/>
    </row>
    <row r="129" spans="1:11" x14ac:dyDescent="0.25">
      <c r="A129" s="528"/>
      <c r="B129" s="529"/>
      <c r="C129" s="529"/>
      <c r="D129" s="530"/>
      <c r="E129" s="524"/>
      <c r="F129" s="4" t="s">
        <v>8</v>
      </c>
      <c r="G129" s="5" t="s">
        <v>9</v>
      </c>
      <c r="H129" s="4" t="s">
        <v>8</v>
      </c>
      <c r="I129" s="5" t="s">
        <v>9</v>
      </c>
      <c r="J129" s="524"/>
      <c r="K129" s="525"/>
    </row>
    <row r="130" spans="1:11" ht="14.45" customHeight="1" x14ac:dyDescent="0.25">
      <c r="A130" s="531" t="s">
        <v>452</v>
      </c>
      <c r="B130" s="532"/>
      <c r="C130" s="532"/>
      <c r="D130" s="533"/>
      <c r="E130" s="200" t="s">
        <v>349</v>
      </c>
      <c r="F130" s="200">
        <v>0</v>
      </c>
      <c r="G130" s="201">
        <v>2025</v>
      </c>
      <c r="H130" s="196"/>
      <c r="I130" s="197"/>
      <c r="J130" s="392" t="s">
        <v>351</v>
      </c>
      <c r="K130" s="393"/>
    </row>
    <row r="131" spans="1:11" x14ac:dyDescent="0.25">
      <c r="A131" s="531" t="s">
        <v>452</v>
      </c>
      <c r="B131" s="532"/>
      <c r="C131" s="532"/>
      <c r="D131" s="533"/>
      <c r="E131" s="200" t="s">
        <v>349</v>
      </c>
      <c r="F131" s="200">
        <v>0</v>
      </c>
      <c r="G131" s="201">
        <v>2025</v>
      </c>
      <c r="H131" s="196"/>
      <c r="I131" s="197"/>
      <c r="J131" s="392" t="s">
        <v>351</v>
      </c>
      <c r="K131" s="393"/>
    </row>
    <row r="132" spans="1:11" ht="14.45" customHeight="1" x14ac:dyDescent="0.25">
      <c r="A132" s="531" t="s">
        <v>452</v>
      </c>
      <c r="B132" s="532"/>
      <c r="C132" s="532"/>
      <c r="D132" s="533"/>
      <c r="E132" s="200" t="s">
        <v>349</v>
      </c>
      <c r="F132" s="200">
        <v>0</v>
      </c>
      <c r="G132" s="201">
        <v>2025</v>
      </c>
      <c r="H132" s="196"/>
      <c r="I132" s="197"/>
      <c r="J132" s="392" t="s">
        <v>351</v>
      </c>
      <c r="K132" s="393"/>
    </row>
    <row r="133" spans="1:11" x14ac:dyDescent="0.25">
      <c r="A133" s="531" t="s">
        <v>452</v>
      </c>
      <c r="B133" s="532"/>
      <c r="C133" s="532"/>
      <c r="D133" s="533"/>
      <c r="E133" s="200" t="s">
        <v>349</v>
      </c>
      <c r="F133" s="200">
        <v>0</v>
      </c>
      <c r="G133" s="201">
        <v>2025</v>
      </c>
      <c r="H133" s="196"/>
      <c r="I133" s="197"/>
      <c r="J133" s="392" t="s">
        <v>351</v>
      </c>
      <c r="K133" s="393"/>
    </row>
    <row r="134" spans="1:11" x14ac:dyDescent="0.25">
      <c r="A134" s="531" t="s">
        <v>452</v>
      </c>
      <c r="B134" s="532"/>
      <c r="C134" s="532"/>
      <c r="D134" s="533"/>
      <c r="E134" s="200" t="s">
        <v>349</v>
      </c>
      <c r="F134" s="200">
        <v>0</v>
      </c>
      <c r="G134" s="201">
        <v>2025</v>
      </c>
      <c r="H134" s="196"/>
      <c r="I134" s="197"/>
      <c r="J134" s="392" t="s">
        <v>351</v>
      </c>
      <c r="K134" s="393"/>
    </row>
    <row r="135" spans="1:11" x14ac:dyDescent="0.25">
      <c r="A135" s="531" t="s">
        <v>452</v>
      </c>
      <c r="B135" s="532"/>
      <c r="C135" s="532"/>
      <c r="D135" s="533"/>
      <c r="E135" s="200" t="s">
        <v>349</v>
      </c>
      <c r="F135" s="200">
        <v>0</v>
      </c>
      <c r="G135" s="201">
        <v>2025</v>
      </c>
      <c r="H135" s="196"/>
      <c r="I135" s="197"/>
      <c r="J135" s="392" t="s">
        <v>351</v>
      </c>
      <c r="K135" s="393"/>
    </row>
    <row r="136" spans="1:11" x14ac:dyDescent="0.25">
      <c r="A136" s="531" t="s">
        <v>452</v>
      </c>
      <c r="B136" s="532"/>
      <c r="C136" s="532"/>
      <c r="D136" s="533"/>
      <c r="E136" s="200" t="s">
        <v>349</v>
      </c>
      <c r="F136" s="200">
        <v>0</v>
      </c>
      <c r="G136" s="201">
        <v>2025</v>
      </c>
      <c r="H136" s="196"/>
      <c r="I136" s="197"/>
      <c r="J136" s="392" t="s">
        <v>351</v>
      </c>
      <c r="K136" s="393"/>
    </row>
    <row r="137" spans="1:11" x14ac:dyDescent="0.25">
      <c r="A137" s="531" t="s">
        <v>452</v>
      </c>
      <c r="B137" s="532"/>
      <c r="C137" s="532"/>
      <c r="D137" s="533"/>
      <c r="E137" s="200" t="s">
        <v>349</v>
      </c>
      <c r="F137" s="200">
        <v>0</v>
      </c>
      <c r="G137" s="201">
        <v>2025</v>
      </c>
      <c r="H137" s="196"/>
      <c r="I137" s="197"/>
      <c r="J137" s="392" t="s">
        <v>351</v>
      </c>
      <c r="K137" s="393"/>
    </row>
    <row r="138" spans="1:11" x14ac:dyDescent="0.25">
      <c r="A138" s="531" t="s">
        <v>452</v>
      </c>
      <c r="B138" s="532"/>
      <c r="C138" s="532"/>
      <c r="D138" s="533"/>
      <c r="E138" s="200" t="s">
        <v>349</v>
      </c>
      <c r="F138" s="200">
        <v>0</v>
      </c>
      <c r="G138" s="201">
        <v>2025</v>
      </c>
      <c r="H138" s="196"/>
      <c r="I138" s="197"/>
      <c r="J138" s="392" t="s">
        <v>351</v>
      </c>
      <c r="K138" s="393"/>
    </row>
    <row r="139" spans="1:11" ht="15.75" thickBot="1" x14ac:dyDescent="0.3">
      <c r="A139" s="531" t="s">
        <v>452</v>
      </c>
      <c r="B139" s="532"/>
      <c r="C139" s="532"/>
      <c r="D139" s="533"/>
      <c r="E139" s="344" t="s">
        <v>349</v>
      </c>
      <c r="F139" s="344">
        <v>0</v>
      </c>
      <c r="G139" s="345">
        <v>2025</v>
      </c>
      <c r="H139" s="198"/>
      <c r="I139" s="199"/>
      <c r="J139" s="477" t="s">
        <v>351</v>
      </c>
      <c r="K139" s="478"/>
    </row>
    <row r="140" spans="1:11" ht="18" customHeight="1" x14ac:dyDescent="0.25"/>
    <row r="142" spans="1:11" ht="21" x14ac:dyDescent="0.35">
      <c r="A142" s="103" t="s">
        <v>346</v>
      </c>
      <c r="B142" s="103"/>
      <c r="C142" s="103"/>
      <c r="D142" s="103"/>
      <c r="E142" s="103"/>
      <c r="F142" s="103"/>
      <c r="G142" s="103"/>
      <c r="H142" s="103"/>
      <c r="I142" s="103"/>
      <c r="J142" s="103"/>
      <c r="K142" s="103"/>
    </row>
    <row r="143" spans="1:11" ht="6" customHeight="1" x14ac:dyDescent="0.25"/>
    <row r="144" spans="1:11" s="6" customFormat="1" ht="39.6" customHeight="1" x14ac:dyDescent="0.25">
      <c r="A144" s="476" t="s">
        <v>479</v>
      </c>
      <c r="B144" s="476"/>
      <c r="C144" s="476"/>
      <c r="D144" s="476"/>
      <c r="E144" s="476"/>
      <c r="F144" s="476"/>
      <c r="G144" s="476"/>
      <c r="H144" s="476"/>
      <c r="I144" s="476"/>
      <c r="J144" s="476"/>
      <c r="K144" s="476"/>
    </row>
    <row r="145" spans="1:13" s="6" customFormat="1" ht="16.5" thickBot="1" x14ac:dyDescent="0.3">
      <c r="A145"/>
      <c r="B145"/>
      <c r="C145"/>
      <c r="D145"/>
      <c r="E145"/>
      <c r="F145"/>
      <c r="G145"/>
      <c r="H145"/>
      <c r="I145"/>
      <c r="J145"/>
      <c r="K145"/>
    </row>
    <row r="146" spans="1:13" ht="63" customHeight="1" thickBot="1" x14ac:dyDescent="0.3">
      <c r="A146" s="8" t="s">
        <v>10</v>
      </c>
      <c r="B146" s="9"/>
      <c r="C146" s="106" t="s">
        <v>18</v>
      </c>
      <c r="D146" s="106">
        <v>2023</v>
      </c>
      <c r="E146" s="107">
        <v>2024</v>
      </c>
      <c r="F146" s="107">
        <v>2025</v>
      </c>
      <c r="G146" s="107">
        <v>2026</v>
      </c>
      <c r="H146" s="107">
        <v>2027</v>
      </c>
      <c r="I146" s="107">
        <v>2028</v>
      </c>
      <c r="J146" s="107">
        <v>2029</v>
      </c>
      <c r="K146" s="108" t="s">
        <v>483</v>
      </c>
      <c r="L146" s="7" t="b">
        <v>0</v>
      </c>
    </row>
    <row r="147" spans="1:13" ht="44.1" customHeight="1" x14ac:dyDescent="0.25">
      <c r="A147" s="551" t="s">
        <v>352</v>
      </c>
      <c r="B147" s="253" t="s">
        <v>11</v>
      </c>
      <c r="C147" s="254">
        <f>'3_Ukrepi'!D30+'3_Ukrepi'!D57+'3_Ukrepi'!D83+'3_Ukrepi'!D113+'3_Ukrepi'!D139+'3_Ukrepi'!D165</f>
        <v>0</v>
      </c>
      <c r="D147" s="235"/>
      <c r="E147" s="236"/>
      <c r="F147" s="236"/>
      <c r="G147" s="236"/>
      <c r="H147" s="236"/>
      <c r="I147" s="236"/>
      <c r="J147" s="237"/>
      <c r="K147" s="10">
        <f>SUM(D147:J147)-C147</f>
        <v>0</v>
      </c>
      <c r="L147" s="7" t="b">
        <v>0</v>
      </c>
    </row>
    <row r="148" spans="1:13" ht="44.1" customHeight="1" x14ac:dyDescent="0.25">
      <c r="A148" s="552"/>
      <c r="B148" s="255" t="s">
        <v>12</v>
      </c>
      <c r="C148" s="256">
        <f>'3_Ukrepi'!E30+'3_Ukrepi'!E57+'3_Ukrepi'!E83+'3_Ukrepi'!E113+'3_Ukrepi'!E139+'3_Ukrepi'!E165</f>
        <v>0</v>
      </c>
      <c r="D148" s="238"/>
      <c r="E148" s="239"/>
      <c r="F148" s="239"/>
      <c r="G148" s="239"/>
      <c r="H148" s="240"/>
      <c r="I148" s="240"/>
      <c r="J148" s="241"/>
      <c r="K148" s="12">
        <f t="shared" ref="K148:K159" si="0">SUM(D148:J148)-C148</f>
        <v>0</v>
      </c>
      <c r="L148" s="7" t="b">
        <v>0</v>
      </c>
    </row>
    <row r="149" spans="1:13" ht="44.45" customHeight="1" x14ac:dyDescent="0.25">
      <c r="A149" s="513" t="s">
        <v>353</v>
      </c>
      <c r="B149" s="255" t="s">
        <v>11</v>
      </c>
      <c r="C149" s="256">
        <f>'3_Ukrepi'!D31+'3_Ukrepi'!D58+'3_Ukrepi'!D84+'3_Ukrepi'!D114+'3_Ukrepi'!D140+'3_Ukrepi'!D166</f>
        <v>0</v>
      </c>
      <c r="D149" s="238"/>
      <c r="E149" s="239"/>
      <c r="F149" s="239"/>
      <c r="G149" s="239"/>
      <c r="H149" s="240"/>
      <c r="I149" s="240"/>
      <c r="J149" s="241"/>
      <c r="K149" s="12">
        <f t="shared" si="0"/>
        <v>0</v>
      </c>
      <c r="L149" s="7" t="b">
        <v>0</v>
      </c>
    </row>
    <row r="150" spans="1:13" ht="44.1" customHeight="1" x14ac:dyDescent="0.25">
      <c r="A150" s="513"/>
      <c r="B150" s="255" t="s">
        <v>12</v>
      </c>
      <c r="C150" s="256">
        <f>'3_Ukrepi'!E31+'3_Ukrepi'!E58+'3_Ukrepi'!E84+'3_Ukrepi'!E114+'3_Ukrepi'!E140+'3_Ukrepi'!E166</f>
        <v>0</v>
      </c>
      <c r="D150" s="238"/>
      <c r="E150" s="239"/>
      <c r="F150" s="239"/>
      <c r="G150" s="239"/>
      <c r="H150" s="240"/>
      <c r="I150" s="240"/>
      <c r="J150" s="241"/>
      <c r="K150" s="12">
        <f t="shared" si="0"/>
        <v>0</v>
      </c>
      <c r="L150" s="7"/>
    </row>
    <row r="151" spans="1:13" ht="45.6" customHeight="1" x14ac:dyDescent="0.25">
      <c r="A151" s="553" t="s">
        <v>354</v>
      </c>
      <c r="B151" s="255" t="s">
        <v>11</v>
      </c>
      <c r="C151" s="256">
        <f>'3_Ukrepi'!D32+'3_Ukrepi'!D59+'3_Ukrepi'!D85+'3_Ukrepi'!D115+'3_Ukrepi'!D141+'3_Ukrepi'!D167</f>
        <v>0</v>
      </c>
      <c r="D151" s="238"/>
      <c r="E151" s="239"/>
      <c r="F151" s="239"/>
      <c r="G151" s="239"/>
      <c r="H151" s="240"/>
      <c r="I151" s="240"/>
      <c r="J151" s="241"/>
      <c r="K151" s="12">
        <f t="shared" si="0"/>
        <v>0</v>
      </c>
    </row>
    <row r="152" spans="1:13" ht="44.45" customHeight="1" thickBot="1" x14ac:dyDescent="0.3">
      <c r="A152" s="554"/>
      <c r="B152" s="257" t="s">
        <v>12</v>
      </c>
      <c r="C152" s="258">
        <f>'3_Ukrepi'!E32+'3_Ukrepi'!E59+'3_Ukrepi'!E85+'3_Ukrepi'!E115+'3_Ukrepi'!E141+'3_Ukrepi'!E167</f>
        <v>0</v>
      </c>
      <c r="D152" s="242"/>
      <c r="E152" s="243"/>
      <c r="F152" s="243"/>
      <c r="G152" s="243"/>
      <c r="H152" s="244"/>
      <c r="I152" s="244"/>
      <c r="J152" s="245"/>
      <c r="K152" s="13">
        <f t="shared" si="0"/>
        <v>0</v>
      </c>
    </row>
    <row r="153" spans="1:13" ht="45.6" customHeight="1" x14ac:dyDescent="0.25">
      <c r="A153" s="555" t="s">
        <v>14</v>
      </c>
      <c r="B153" s="259" t="s">
        <v>11</v>
      </c>
      <c r="C153" s="260">
        <f t="shared" ref="C153:C156" si="1">SUM(D153:J153)</f>
        <v>0</v>
      </c>
      <c r="D153" s="246"/>
      <c r="E153" s="247"/>
      <c r="F153" s="247"/>
      <c r="G153" s="247"/>
      <c r="H153" s="248"/>
      <c r="I153" s="248"/>
      <c r="J153" s="249"/>
      <c r="K153" s="167">
        <f>SUM(D153:J153)-C153</f>
        <v>0</v>
      </c>
    </row>
    <row r="154" spans="1:13" ht="44.45" customHeight="1" x14ac:dyDescent="0.25">
      <c r="A154" s="555"/>
      <c r="B154" s="259" t="s">
        <v>12</v>
      </c>
      <c r="C154" s="261">
        <f t="shared" si="1"/>
        <v>0</v>
      </c>
      <c r="D154" s="238"/>
      <c r="E154" s="250"/>
      <c r="F154" s="250"/>
      <c r="G154" s="250"/>
      <c r="H154" s="251"/>
      <c r="I154" s="251"/>
      <c r="J154" s="252"/>
      <c r="K154" s="12">
        <f t="shared" si="0"/>
        <v>0</v>
      </c>
    </row>
    <row r="155" spans="1:13" ht="44.1" customHeight="1" x14ac:dyDescent="0.25">
      <c r="A155" s="555" t="s">
        <v>15</v>
      </c>
      <c r="B155" s="259" t="s">
        <v>11</v>
      </c>
      <c r="C155" s="261">
        <f t="shared" si="1"/>
        <v>0</v>
      </c>
      <c r="D155" s="238"/>
      <c r="E155" s="239"/>
      <c r="F155" s="239"/>
      <c r="G155" s="239"/>
      <c r="H155" s="240"/>
      <c r="I155" s="240"/>
      <c r="J155" s="241"/>
      <c r="K155" s="12">
        <f t="shared" si="0"/>
        <v>0</v>
      </c>
    </row>
    <row r="156" spans="1:13" ht="44.1" customHeight="1" x14ac:dyDescent="0.25">
      <c r="A156" s="555"/>
      <c r="B156" s="259" t="s">
        <v>12</v>
      </c>
      <c r="C156" s="261">
        <f t="shared" si="1"/>
        <v>0</v>
      </c>
      <c r="D156" s="238"/>
      <c r="E156" s="250"/>
      <c r="F156" s="250"/>
      <c r="G156" s="250"/>
      <c r="H156" s="251"/>
      <c r="I156" s="251"/>
      <c r="J156" s="252"/>
      <c r="K156" s="12">
        <f t="shared" si="0"/>
        <v>0</v>
      </c>
    </row>
    <row r="157" spans="1:13" ht="45.6" customHeight="1" x14ac:dyDescent="0.25">
      <c r="A157" s="555" t="s">
        <v>358</v>
      </c>
      <c r="B157" s="259" t="s">
        <v>11</v>
      </c>
      <c r="C157" s="261">
        <f>SUM(D157:J157)</f>
        <v>0</v>
      </c>
      <c r="D157" s="238"/>
      <c r="E157" s="250"/>
      <c r="F157" s="250"/>
      <c r="G157" s="250"/>
      <c r="H157" s="251"/>
      <c r="I157" s="251"/>
      <c r="J157" s="252"/>
      <c r="K157" s="12">
        <f t="shared" si="0"/>
        <v>0</v>
      </c>
      <c r="L157" t="b">
        <v>0</v>
      </c>
    </row>
    <row r="158" spans="1:13" ht="44.45" customHeight="1" thickBot="1" x14ac:dyDescent="0.3">
      <c r="A158" s="555"/>
      <c r="B158" s="259" t="s">
        <v>12</v>
      </c>
      <c r="C158" s="262">
        <f>SUM(D158:J158)</f>
        <v>0</v>
      </c>
      <c r="D158" s="346"/>
      <c r="E158" s="347"/>
      <c r="F158" s="347"/>
      <c r="G158" s="347"/>
      <c r="H158" s="348"/>
      <c r="I158" s="348"/>
      <c r="J158" s="349"/>
      <c r="K158" s="12">
        <f>SUM(D158:J158)-C158</f>
        <v>0</v>
      </c>
    </row>
    <row r="159" spans="1:13" ht="24.95" customHeight="1" x14ac:dyDescent="0.25">
      <c r="A159" s="416" t="s">
        <v>16</v>
      </c>
      <c r="B159" s="417"/>
      <c r="C159" s="15">
        <f t="shared" ref="C159:J160" si="2">C147+C149+C151+C157+C153+C155</f>
        <v>0</v>
      </c>
      <c r="D159" s="354">
        <f t="shared" si="2"/>
        <v>0</v>
      </c>
      <c r="E159" s="355">
        <f t="shared" si="2"/>
        <v>0</v>
      </c>
      <c r="F159" s="355">
        <f t="shared" si="2"/>
        <v>0</v>
      </c>
      <c r="G159" s="355">
        <f t="shared" si="2"/>
        <v>0</v>
      </c>
      <c r="H159" s="356">
        <f t="shared" si="2"/>
        <v>0</v>
      </c>
      <c r="I159" s="356">
        <f t="shared" si="2"/>
        <v>0</v>
      </c>
      <c r="J159" s="357">
        <f t="shared" si="2"/>
        <v>0</v>
      </c>
      <c r="K159" s="10">
        <f t="shared" si="0"/>
        <v>0</v>
      </c>
      <c r="L159" s="11"/>
      <c r="M159" s="11"/>
    </row>
    <row r="160" spans="1:13" ht="24.95" customHeight="1" thickBot="1" x14ac:dyDescent="0.3">
      <c r="A160" s="453" t="s">
        <v>487</v>
      </c>
      <c r="B160" s="454"/>
      <c r="C160" s="16">
        <f t="shared" si="2"/>
        <v>0</v>
      </c>
      <c r="D160" s="242">
        <f t="shared" si="2"/>
        <v>0</v>
      </c>
      <c r="E160" s="243">
        <f t="shared" si="2"/>
        <v>0</v>
      </c>
      <c r="F160" s="243">
        <f t="shared" si="2"/>
        <v>0</v>
      </c>
      <c r="G160" s="243">
        <f t="shared" si="2"/>
        <v>0</v>
      </c>
      <c r="H160" s="244">
        <f t="shared" si="2"/>
        <v>0</v>
      </c>
      <c r="I160" s="244">
        <f t="shared" si="2"/>
        <v>0</v>
      </c>
      <c r="J160" s="245">
        <f t="shared" si="2"/>
        <v>0</v>
      </c>
      <c r="K160" s="12">
        <f>SUM(D160:J160)-C160</f>
        <v>0</v>
      </c>
      <c r="L160" s="11"/>
      <c r="M160" s="11"/>
    </row>
    <row r="161" spans="1:13" ht="24.95" customHeight="1" thickBot="1" x14ac:dyDescent="0.3">
      <c r="A161" s="455" t="s">
        <v>486</v>
      </c>
      <c r="B161" s="456"/>
      <c r="C161" s="17">
        <f>SUM(C159:C160)</f>
        <v>0</v>
      </c>
      <c r="D161" s="350">
        <f>D159+D160</f>
        <v>0</v>
      </c>
      <c r="E161" s="351">
        <f t="shared" ref="E161:J161" si="3">E159+E160</f>
        <v>0</v>
      </c>
      <c r="F161" s="351">
        <f t="shared" si="3"/>
        <v>0</v>
      </c>
      <c r="G161" s="351">
        <f t="shared" si="3"/>
        <v>0</v>
      </c>
      <c r="H161" s="352">
        <f t="shared" si="3"/>
        <v>0</v>
      </c>
      <c r="I161" s="352">
        <f t="shared" si="3"/>
        <v>0</v>
      </c>
      <c r="J161" s="353">
        <f t="shared" si="3"/>
        <v>0</v>
      </c>
      <c r="K161" s="18">
        <f>C161-SUM(D161:J161)</f>
        <v>0</v>
      </c>
      <c r="L161" s="11"/>
      <c r="M161" s="11"/>
    </row>
    <row r="162" spans="1:13" ht="24.95" customHeight="1" x14ac:dyDescent="0.25">
      <c r="A162" s="457" t="s">
        <v>488</v>
      </c>
      <c r="B162" s="458"/>
      <c r="C162" s="19">
        <f>ROUND(C159*0.8,2)</f>
        <v>0</v>
      </c>
      <c r="D162" s="169"/>
      <c r="E162" s="168"/>
      <c r="F162" s="168"/>
      <c r="G162" s="168"/>
      <c r="H162" s="168"/>
      <c r="I162" s="168"/>
      <c r="J162" s="168"/>
      <c r="K162" s="23" t="str">
        <f>IF(K161=0,"OK","NAPAKA")</f>
        <v>OK</v>
      </c>
      <c r="L162" s="11"/>
      <c r="M162" s="11"/>
    </row>
    <row r="163" spans="1:13" ht="24.95" customHeight="1" x14ac:dyDescent="0.25">
      <c r="A163" s="459" t="s">
        <v>356</v>
      </c>
      <c r="B163" s="460"/>
      <c r="C163" s="21">
        <f>ROUND(C162*0.85,2)</f>
        <v>0</v>
      </c>
      <c r="D163" s="22"/>
      <c r="E163" s="20"/>
      <c r="F163" s="20"/>
      <c r="G163" s="20"/>
      <c r="H163" s="20"/>
      <c r="I163" s="20"/>
      <c r="J163" s="20"/>
      <c r="K163" s="23"/>
      <c r="L163" s="11"/>
      <c r="M163" s="11"/>
    </row>
    <row r="164" spans="1:13" ht="24.95" customHeight="1" thickBot="1" x14ac:dyDescent="0.3">
      <c r="A164" s="549" t="s">
        <v>355</v>
      </c>
      <c r="B164" s="550"/>
      <c r="C164" s="24">
        <f>ROUND(C162*0.15,2)</f>
        <v>0</v>
      </c>
      <c r="D164" s="22"/>
      <c r="E164" s="25"/>
      <c r="F164" s="20"/>
      <c r="K164" s="23"/>
      <c r="L164" s="11"/>
      <c r="M164" s="11"/>
    </row>
    <row r="165" spans="1:13" ht="24.95" customHeight="1" x14ac:dyDescent="0.25">
      <c r="A165" s="26"/>
      <c r="B165" s="27"/>
      <c r="C165" s="20"/>
      <c r="D165" s="20"/>
      <c r="F165" s="20"/>
      <c r="K165" s="23"/>
      <c r="L165" s="11"/>
      <c r="M165" s="11"/>
    </row>
    <row r="166" spans="1:13" ht="24.95" customHeight="1" thickBot="1" x14ac:dyDescent="0.3">
      <c r="A166" s="174" t="s">
        <v>364</v>
      </c>
      <c r="B166" s="105"/>
      <c r="C166" s="20"/>
      <c r="D166" s="20"/>
    </row>
    <row r="167" spans="1:13" ht="60.95" customHeight="1" thickBot="1" x14ac:dyDescent="0.3">
      <c r="A167" s="517" t="s">
        <v>367</v>
      </c>
      <c r="B167" s="518"/>
      <c r="C167" s="185">
        <f>J168+J169</f>
        <v>0</v>
      </c>
      <c r="D167" s="28"/>
      <c r="E167" s="471" t="s">
        <v>17</v>
      </c>
      <c r="F167" s="472"/>
      <c r="G167" s="472"/>
      <c r="H167" s="472"/>
      <c r="I167" s="473"/>
      <c r="J167" s="170" t="s">
        <v>357</v>
      </c>
      <c r="K167" s="171" t="s">
        <v>489</v>
      </c>
    </row>
    <row r="168" spans="1:13" s="14" customFormat="1" ht="15.75" customHeight="1" x14ac:dyDescent="0.25">
      <c r="A168" s="519" t="s">
        <v>366</v>
      </c>
      <c r="B168" s="520"/>
      <c r="C168" s="514" t="str">
        <f>IF(OR(J170&gt;0.2*J174,J170&gt;50000),"NE","DA")</f>
        <v>DA</v>
      </c>
      <c r="D168" s="29"/>
      <c r="E168" s="443" t="str">
        <f>A147</f>
        <v>1.1.2 Gradnja nepremičnin</v>
      </c>
      <c r="F168" s="444"/>
      <c r="G168" s="444"/>
      <c r="H168" s="444"/>
      <c r="I168" s="445"/>
      <c r="J168" s="172">
        <f>C147</f>
        <v>0</v>
      </c>
      <c r="K168" s="173">
        <f t="shared" ref="K168:K173" si="4">ROUND(J168*0.8,2)</f>
        <v>0</v>
      </c>
    </row>
    <row r="169" spans="1:13" ht="15.75" customHeight="1" x14ac:dyDescent="0.25">
      <c r="A169" s="519"/>
      <c r="B169" s="520"/>
      <c r="C169" s="515"/>
      <c r="D169" s="29"/>
      <c r="E169" s="443" t="str">
        <f>A149</f>
        <v>1.3 Oprema in druga opredmetena osnovna sredstva (oprema)</v>
      </c>
      <c r="F169" s="444"/>
      <c r="G169" s="444"/>
      <c r="H169" s="444"/>
      <c r="I169" s="445"/>
      <c r="J169" s="172">
        <f>C149</f>
        <v>0</v>
      </c>
      <c r="K169" s="173">
        <f t="shared" si="4"/>
        <v>0</v>
      </c>
    </row>
    <row r="170" spans="1:13" ht="15.75" thickBot="1" x14ac:dyDescent="0.3">
      <c r="A170" s="521"/>
      <c r="B170" s="522"/>
      <c r="C170" s="516"/>
      <c r="D170" s="30"/>
      <c r="E170" s="443" t="str">
        <f>A151</f>
        <v>1.4 Investicije v neopredmetena sredstva</v>
      </c>
      <c r="F170" s="444"/>
      <c r="G170" s="444"/>
      <c r="H170" s="444"/>
      <c r="I170" s="445"/>
      <c r="J170" s="172">
        <f>C151</f>
        <v>0</v>
      </c>
      <c r="K170" s="173">
        <f t="shared" si="4"/>
        <v>0</v>
      </c>
    </row>
    <row r="171" spans="1:13" ht="18" customHeight="1" x14ac:dyDescent="0.25">
      <c r="A171" s="519" t="s">
        <v>365</v>
      </c>
      <c r="B171" s="520"/>
      <c r="C171" s="514" t="str">
        <f>IF(J171&gt;0.1*J174,"NE","DA")</f>
        <v>DA</v>
      </c>
      <c r="D171" s="20"/>
      <c r="E171" s="449" t="s">
        <v>14</v>
      </c>
      <c r="F171" s="450"/>
      <c r="G171" s="450"/>
      <c r="H171" s="450"/>
      <c r="I171" s="451"/>
      <c r="J171" s="172">
        <f>C153</f>
        <v>0</v>
      </c>
      <c r="K171" s="173">
        <f t="shared" si="4"/>
        <v>0</v>
      </c>
    </row>
    <row r="172" spans="1:13" ht="15" customHeight="1" x14ac:dyDescent="0.25">
      <c r="A172" s="519"/>
      <c r="B172" s="520"/>
      <c r="C172" s="515"/>
      <c r="D172" s="20"/>
      <c r="E172" s="449" t="str">
        <f>A155</f>
        <v>7. Stroški storitev zunanjih izvajalcev</v>
      </c>
      <c r="F172" s="450"/>
      <c r="G172" s="450"/>
      <c r="H172" s="450"/>
      <c r="I172" s="451"/>
      <c r="J172" s="172">
        <f>C155</f>
        <v>0</v>
      </c>
      <c r="K172" s="173">
        <f t="shared" si="4"/>
        <v>0</v>
      </c>
    </row>
    <row r="173" spans="1:13" ht="15.75" thickBot="1" x14ac:dyDescent="0.3">
      <c r="A173" s="521"/>
      <c r="B173" s="522"/>
      <c r="C173" s="516"/>
      <c r="D173" s="30"/>
      <c r="E173" s="446" t="s">
        <v>13</v>
      </c>
      <c r="F173" s="447"/>
      <c r="G173" s="447"/>
      <c r="H173" s="447"/>
      <c r="I173" s="448"/>
      <c r="J173" s="172">
        <f>C157</f>
        <v>0</v>
      </c>
      <c r="K173" s="173">
        <f t="shared" si="4"/>
        <v>0</v>
      </c>
    </row>
    <row r="174" spans="1:13" ht="24" customHeight="1" thickBot="1" x14ac:dyDescent="0.3">
      <c r="E174" s="469" t="s">
        <v>18</v>
      </c>
      <c r="F174" s="470"/>
      <c r="G174" s="470"/>
      <c r="H174" s="264"/>
      <c r="I174" s="264"/>
      <c r="J174" s="184">
        <f>SUM(J168:J173)</f>
        <v>0</v>
      </c>
      <c r="K174" s="358">
        <f>SUM(K168:K173)</f>
        <v>0</v>
      </c>
    </row>
    <row r="175" spans="1:13" ht="100.5" customHeight="1" x14ac:dyDescent="0.25">
      <c r="E175" s="110"/>
      <c r="F175" s="110"/>
      <c r="G175" s="110"/>
      <c r="H175" s="110"/>
      <c r="I175" s="110"/>
      <c r="J175" s="111"/>
      <c r="K175" s="111"/>
    </row>
    <row r="176" spans="1:13" ht="21" x14ac:dyDescent="0.35">
      <c r="A176" s="103" t="s">
        <v>480</v>
      </c>
      <c r="E176" s="1"/>
      <c r="F176" s="31"/>
      <c r="G176" s="1"/>
      <c r="H176" s="1"/>
      <c r="I176" s="1"/>
      <c r="J176" s="1"/>
    </row>
    <row r="177" spans="1:11" ht="71.099999999999994" customHeight="1" thickBot="1" x14ac:dyDescent="0.3">
      <c r="A177" s="452" t="s">
        <v>549</v>
      </c>
      <c r="B177" s="452"/>
      <c r="C177" s="452"/>
      <c r="D177" s="452"/>
      <c r="E177" s="452"/>
      <c r="F177" s="452"/>
      <c r="G177" s="452"/>
      <c r="H177" s="452"/>
      <c r="I177" s="452"/>
      <c r="J177" s="452"/>
    </row>
    <row r="178" spans="1:11" ht="15.75" x14ac:dyDescent="0.25">
      <c r="A178" s="461" t="s">
        <v>19</v>
      </c>
      <c r="B178" s="402" t="s">
        <v>482</v>
      </c>
      <c r="C178" s="403"/>
      <c r="D178" s="403"/>
      <c r="E178" s="404"/>
      <c r="F178" s="463" t="s">
        <v>20</v>
      </c>
      <c r="G178" s="465" t="s">
        <v>481</v>
      </c>
      <c r="H178" s="467" t="s">
        <v>21</v>
      </c>
      <c r="I178" s="474" t="s">
        <v>22</v>
      </c>
      <c r="J178" s="467"/>
    </row>
    <row r="179" spans="1:11" ht="81" customHeight="1" thickBot="1" x14ac:dyDescent="0.3">
      <c r="A179" s="462"/>
      <c r="B179" s="112" t="s">
        <v>491</v>
      </c>
      <c r="C179" s="113" t="s">
        <v>490</v>
      </c>
      <c r="D179" s="405" t="s">
        <v>492</v>
      </c>
      <c r="E179" s="406"/>
      <c r="F179" s="464"/>
      <c r="G179" s="466"/>
      <c r="H179" s="468"/>
      <c r="I179" s="475"/>
      <c r="J179" s="468"/>
      <c r="K179" s="32"/>
    </row>
    <row r="180" spans="1:11" ht="15.75" x14ac:dyDescent="0.25">
      <c r="A180" s="33">
        <v>2025</v>
      </c>
      <c r="B180" s="115"/>
      <c r="C180" s="116"/>
      <c r="D180" s="407"/>
      <c r="E180" s="408"/>
      <c r="F180" s="265">
        <f>SUM(B180:E180)</f>
        <v>0</v>
      </c>
      <c r="G180" s="360">
        <f>ROUND(B180*0.8,2)</f>
        <v>0</v>
      </c>
      <c r="H180" s="266">
        <f>B180*0.2+C180</f>
        <v>0</v>
      </c>
      <c r="I180" s="441">
        <f>D180</f>
        <v>0</v>
      </c>
      <c r="J180" s="442"/>
      <c r="K180" s="34"/>
    </row>
    <row r="181" spans="1:11" ht="15.75" x14ac:dyDescent="0.25">
      <c r="A181" s="35">
        <v>2026</v>
      </c>
      <c r="B181" s="117"/>
      <c r="C181" s="165"/>
      <c r="D181" s="409"/>
      <c r="E181" s="410"/>
      <c r="F181" s="265">
        <f>SUM(B181:E181)</f>
        <v>0</v>
      </c>
      <c r="G181" s="213">
        <f>ROUND(B181*0.8,2)</f>
        <v>0</v>
      </c>
      <c r="H181" s="266">
        <f>B181*0.2+C181</f>
        <v>0</v>
      </c>
      <c r="I181" s="441">
        <f t="shared" ref="I181:I184" si="5">D181</f>
        <v>0</v>
      </c>
      <c r="J181" s="442"/>
      <c r="K181" s="34"/>
    </row>
    <row r="182" spans="1:11" ht="15.75" x14ac:dyDescent="0.25">
      <c r="A182" s="36">
        <v>2027</v>
      </c>
      <c r="B182" s="117"/>
      <c r="C182" s="165"/>
      <c r="D182" s="409"/>
      <c r="E182" s="410"/>
      <c r="F182" s="265">
        <f>SUM(B182:E182)</f>
        <v>0</v>
      </c>
      <c r="G182" s="213">
        <f>ROUND(B182*0.8,2)</f>
        <v>0</v>
      </c>
      <c r="H182" s="266">
        <f>B182*0.2+C182</f>
        <v>0</v>
      </c>
      <c r="I182" s="441">
        <f t="shared" si="5"/>
        <v>0</v>
      </c>
      <c r="J182" s="442"/>
      <c r="K182" s="34"/>
    </row>
    <row r="183" spans="1:11" ht="15.75" x14ac:dyDescent="0.25">
      <c r="A183" s="36">
        <v>2028</v>
      </c>
      <c r="B183" s="117"/>
      <c r="C183" s="165"/>
      <c r="D183" s="409"/>
      <c r="E183" s="410"/>
      <c r="F183" s="265">
        <f>SUM(B183:E183)</f>
        <v>0</v>
      </c>
      <c r="G183" s="213">
        <f>ROUND(B183*0.8,2)</f>
        <v>0</v>
      </c>
      <c r="H183" s="266">
        <f>B183*0.2+C183</f>
        <v>0</v>
      </c>
      <c r="I183" s="441">
        <f t="shared" si="5"/>
        <v>0</v>
      </c>
      <c r="J183" s="442"/>
      <c r="K183" s="34"/>
    </row>
    <row r="184" spans="1:11" ht="15" customHeight="1" thickBot="1" x14ac:dyDescent="0.3">
      <c r="A184" s="37">
        <v>2029</v>
      </c>
      <c r="B184" s="117"/>
      <c r="C184" s="165"/>
      <c r="D184" s="409"/>
      <c r="E184" s="410"/>
      <c r="F184" s="265">
        <f>SUM(B184:E184)</f>
        <v>0</v>
      </c>
      <c r="G184" s="361">
        <f>ROUND(B184*0.8,2)</f>
        <v>0</v>
      </c>
      <c r="H184" s="359">
        <f>B184*0.2+C184</f>
        <v>0</v>
      </c>
      <c r="I184" s="441">
        <f t="shared" si="5"/>
        <v>0</v>
      </c>
      <c r="J184" s="442"/>
      <c r="K184" s="34"/>
    </row>
    <row r="185" spans="1:11" ht="15" customHeight="1" thickBot="1" x14ac:dyDescent="0.3">
      <c r="A185" s="263" t="s">
        <v>18</v>
      </c>
      <c r="B185" s="364">
        <f t="shared" ref="B185:D185" si="6">SUM(B180:B184)</f>
        <v>0</v>
      </c>
      <c r="C185" s="114">
        <f t="shared" si="6"/>
        <v>0</v>
      </c>
      <c r="D185" s="411">
        <f t="shared" si="6"/>
        <v>0</v>
      </c>
      <c r="E185" s="412"/>
      <c r="F185" s="362">
        <f>SUM(F180:F184)</f>
        <v>0</v>
      </c>
      <c r="G185" s="362">
        <f>SUM(G180:G184)</f>
        <v>0</v>
      </c>
      <c r="H185" s="363">
        <f>SUM(H180:H184)</f>
        <v>0</v>
      </c>
      <c r="I185" s="413">
        <f>SUM(I180:J184)</f>
        <v>0</v>
      </c>
      <c r="J185" s="414"/>
      <c r="K185" s="34"/>
    </row>
    <row r="186" spans="1:11" ht="15.75" x14ac:dyDescent="0.25">
      <c r="A186" s="203" t="s">
        <v>484</v>
      </c>
      <c r="B186" s="204">
        <f>B185-C159</f>
        <v>0</v>
      </c>
      <c r="C186" s="205">
        <f>C185-C160+D185</f>
        <v>0</v>
      </c>
      <c r="D186" s="415">
        <f>D185-C160+C185</f>
        <v>0</v>
      </c>
      <c r="E186" s="415"/>
      <c r="F186" s="205">
        <f>F185-C161</f>
        <v>0</v>
      </c>
      <c r="G186" s="205">
        <f>G185-ROUND(C159*0.8,2)</f>
        <v>0</v>
      </c>
      <c r="H186" s="205">
        <f>H185-(ROUND(C159*0.2,2)+C160-D185)</f>
        <v>0</v>
      </c>
      <c r="I186" s="415">
        <f>I185-(C160-C185)</f>
        <v>0</v>
      </c>
      <c r="J186" s="415"/>
      <c r="K186" s="34"/>
    </row>
    <row r="187" spans="1:11" ht="18.75" customHeight="1" thickBot="1" x14ac:dyDescent="0.3">
      <c r="A187" s="206"/>
      <c r="B187" s="207"/>
      <c r="C187" s="208"/>
      <c r="D187" s="208"/>
      <c r="E187" s="208"/>
      <c r="F187" s="208"/>
      <c r="G187" s="208"/>
      <c r="H187" s="208"/>
      <c r="I187" s="208"/>
      <c r="J187" s="208"/>
      <c r="K187" s="34"/>
    </row>
    <row r="188" spans="1:11" ht="16.5" thickBot="1" x14ac:dyDescent="0.3">
      <c r="A188" s="209" t="s">
        <v>23</v>
      </c>
      <c r="B188" s="210" t="s">
        <v>24</v>
      </c>
      <c r="C188" s="211" t="s">
        <v>25</v>
      </c>
      <c r="D188" s="211" t="s">
        <v>26</v>
      </c>
      <c r="E188" s="211" t="s">
        <v>27</v>
      </c>
      <c r="F188" s="175" t="s">
        <v>28</v>
      </c>
      <c r="G188" s="175" t="s">
        <v>20</v>
      </c>
      <c r="H188" s="101"/>
      <c r="I188" s="101"/>
      <c r="J188" s="202" t="s">
        <v>484</v>
      </c>
      <c r="K188" s="38"/>
    </row>
    <row r="189" spans="1:11" x14ac:dyDescent="0.25">
      <c r="A189" s="176" t="s">
        <v>499</v>
      </c>
      <c r="B189" s="212">
        <f>ROUND(B180*0.8,2)</f>
        <v>0</v>
      </c>
      <c r="C189" s="212">
        <f>ROUND(B181*0.8,2)</f>
        <v>0</v>
      </c>
      <c r="D189" s="212">
        <f>ROUND(B182*0.8,2)</f>
        <v>0</v>
      </c>
      <c r="E189" s="213">
        <f>ROUND(B183*0.8,2)</f>
        <v>0</v>
      </c>
      <c r="F189" s="177">
        <f>ROUND(B184*0.8,2)</f>
        <v>0</v>
      </c>
      <c r="G189" s="214">
        <f>SUM(B189:F189)</f>
        <v>0</v>
      </c>
      <c r="H189" s="208"/>
      <c r="I189" s="208"/>
      <c r="J189" s="205">
        <f>G189-K174</f>
        <v>0</v>
      </c>
    </row>
    <row r="190" spans="1:11" x14ac:dyDescent="0.25">
      <c r="A190" s="366" t="s">
        <v>29</v>
      </c>
      <c r="B190" s="367">
        <f>ROUND(B189*0.85,2)</f>
        <v>0</v>
      </c>
      <c r="C190" s="367">
        <f>ROUND(C189*0.85,2)</f>
        <v>0</v>
      </c>
      <c r="D190" s="367">
        <f>ROUND(D189*0.85,2)</f>
        <v>0</v>
      </c>
      <c r="E190" s="367">
        <f>ROUND(E189*0.85,2)</f>
        <v>0</v>
      </c>
      <c r="F190" s="367">
        <f>ROUND(F189*0.85,2)</f>
        <v>0</v>
      </c>
      <c r="G190" s="368">
        <f>SUM(B190:F190)</f>
        <v>0</v>
      </c>
      <c r="H190" s="208"/>
      <c r="I190" s="208"/>
      <c r="J190" s="205">
        <f>G190-C163</f>
        <v>0</v>
      </c>
    </row>
    <row r="191" spans="1:11" x14ac:dyDescent="0.25">
      <c r="A191" s="366" t="s">
        <v>30</v>
      </c>
      <c r="B191" s="367">
        <f>ROUND(B189*0.15,2)</f>
        <v>0</v>
      </c>
      <c r="C191" s="367">
        <f>ROUND(C189*0.15,2)</f>
        <v>0</v>
      </c>
      <c r="D191" s="367">
        <f>ROUND(D189*0.15,2)</f>
        <v>0</v>
      </c>
      <c r="E191" s="367">
        <f>ROUND(E189*0.15,2)</f>
        <v>0</v>
      </c>
      <c r="F191" s="367">
        <f>ROUND(F189*0.15,2)</f>
        <v>0</v>
      </c>
      <c r="G191" s="369">
        <f>SUM(B191:F191)</f>
        <v>0</v>
      </c>
      <c r="H191" s="208"/>
      <c r="I191" s="208"/>
      <c r="J191" s="205">
        <f>G191-C164</f>
        <v>0</v>
      </c>
    </row>
    <row r="192" spans="1:11" x14ac:dyDescent="0.25">
      <c r="A192" s="178" t="s">
        <v>500</v>
      </c>
      <c r="B192" s="215">
        <f>ROUND((D159+E159+F159)*0.2,2)+(D160+E160+F160)-I180</f>
        <v>0</v>
      </c>
      <c r="C192" s="215">
        <f>ROUND(G159*0.2,2)+G160-D181</f>
        <v>0</v>
      </c>
      <c r="D192" s="215">
        <f>ROUND(H159*0.2,2)+H160-I182</f>
        <v>0</v>
      </c>
      <c r="E192" s="215">
        <f>ROUND(I159*0.2,2)+I160-I183</f>
        <v>0</v>
      </c>
      <c r="F192" s="215">
        <f>ROUND(J159*0.2,2)+J160-I184</f>
        <v>0</v>
      </c>
      <c r="G192" s="216">
        <f>SUM(B192:F192)</f>
        <v>0</v>
      </c>
      <c r="H192" s="208"/>
      <c r="I192" s="208"/>
      <c r="J192" s="205">
        <f>G192-(ROUND(C160+0.2,2)*C159-I185)</f>
        <v>0</v>
      </c>
    </row>
    <row r="193" spans="1:11" ht="15.75" thickBot="1" x14ac:dyDescent="0.3">
      <c r="A193" s="179" t="s">
        <v>22</v>
      </c>
      <c r="B193" s="217">
        <f>I180</f>
        <v>0</v>
      </c>
      <c r="C193" s="217">
        <f>I181</f>
        <v>0</v>
      </c>
      <c r="D193" s="217">
        <f>I182</f>
        <v>0</v>
      </c>
      <c r="E193" s="217">
        <f>I183</f>
        <v>0</v>
      </c>
      <c r="F193" s="217">
        <f>I184</f>
        <v>0</v>
      </c>
      <c r="G193" s="214">
        <f>SUM(B193:F193)</f>
        <v>0</v>
      </c>
      <c r="H193" s="208"/>
      <c r="I193" s="208"/>
      <c r="J193" s="205">
        <f>G193-(C160-C185)</f>
        <v>0</v>
      </c>
    </row>
    <row r="194" spans="1:11" ht="15.75" thickBot="1" x14ac:dyDescent="0.3">
      <c r="A194" s="180" t="s">
        <v>20</v>
      </c>
      <c r="B194" s="181">
        <f>B189+B192+B193</f>
        <v>0</v>
      </c>
      <c r="C194" s="182">
        <f>C189+C192+C193</f>
        <v>0</v>
      </c>
      <c r="D194" s="181">
        <f t="shared" ref="D194:G194" si="7">D189+D192+D193</f>
        <v>0</v>
      </c>
      <c r="E194" s="181">
        <f t="shared" si="7"/>
        <v>0</v>
      </c>
      <c r="F194" s="183">
        <f t="shared" si="7"/>
        <v>0</v>
      </c>
      <c r="G194" s="365">
        <f t="shared" si="7"/>
        <v>0</v>
      </c>
      <c r="H194" s="208"/>
      <c r="I194" s="208"/>
      <c r="J194" s="205">
        <f>G194-C161</f>
        <v>0</v>
      </c>
    </row>
    <row r="195" spans="1:11" x14ac:dyDescent="0.25">
      <c r="A195" s="39"/>
      <c r="B195" s="20"/>
      <c r="C195" s="20"/>
      <c r="D195" s="20"/>
      <c r="E195" s="40"/>
      <c r="F195" s="41"/>
      <c r="G195" s="40"/>
      <c r="H195" s="40"/>
      <c r="I195" s="40"/>
      <c r="J195" s="40"/>
    </row>
    <row r="196" spans="1:11" x14ac:dyDescent="0.25">
      <c r="A196" s="20"/>
      <c r="B196" s="20"/>
      <c r="C196" s="20"/>
      <c r="D196" s="20"/>
      <c r="E196" s="40"/>
      <c r="F196" s="42"/>
      <c r="G196" s="40"/>
      <c r="H196" s="40"/>
      <c r="I196" s="40"/>
      <c r="J196" s="40"/>
    </row>
    <row r="197" spans="1:11" ht="63.95" customHeight="1" x14ac:dyDescent="0.25">
      <c r="A197" s="371" t="s">
        <v>368</v>
      </c>
      <c r="B197" s="372"/>
      <c r="C197" s="372"/>
      <c r="D197" s="372"/>
      <c r="E197" s="372"/>
      <c r="F197" s="372"/>
      <c r="G197" s="372"/>
      <c r="H197" s="372"/>
      <c r="I197" s="43"/>
      <c r="J197" s="43"/>
    </row>
    <row r="198" spans="1:11" ht="15.75" x14ac:dyDescent="0.25">
      <c r="A198" s="6"/>
      <c r="B198" s="6"/>
      <c r="C198" s="6"/>
      <c r="D198" s="6"/>
      <c r="E198" s="44"/>
      <c r="F198" s="45"/>
      <c r="G198" s="45"/>
      <c r="H198" s="45"/>
      <c r="I198" s="45"/>
      <c r="J198" s="45"/>
    </row>
    <row r="199" spans="1:11" ht="15.75" x14ac:dyDescent="0.25">
      <c r="A199" s="46" t="s">
        <v>31</v>
      </c>
      <c r="B199" s="370"/>
      <c r="C199" s="6"/>
      <c r="D199" s="6"/>
      <c r="E199" s="6"/>
      <c r="F199" s="6"/>
      <c r="G199" s="45"/>
      <c r="H199" s="45"/>
      <c r="I199" s="45"/>
      <c r="J199" s="45"/>
    </row>
    <row r="200" spans="1:11" ht="21.75" customHeight="1" x14ac:dyDescent="0.25">
      <c r="A200" s="46" t="s">
        <v>32</v>
      </c>
      <c r="B200" s="47">
        <f ca="1">TODAY()</f>
        <v>46128</v>
      </c>
      <c r="C200" s="6"/>
      <c r="D200" s="6"/>
      <c r="E200" s="46"/>
      <c r="F200" s="46" t="s">
        <v>541</v>
      </c>
      <c r="G200" s="6">
        <f>B87</f>
        <v>0</v>
      </c>
      <c r="H200" s="6"/>
      <c r="I200" s="6"/>
      <c r="J200" s="45"/>
    </row>
    <row r="201" spans="1:11" ht="15.75" x14ac:dyDescent="0.25">
      <c r="A201" s="6"/>
      <c r="B201" s="6"/>
      <c r="C201" s="6"/>
      <c r="D201" s="6" t="s">
        <v>33</v>
      </c>
      <c r="F201" s="6"/>
      <c r="G201" s="45"/>
      <c r="H201" s="45"/>
      <c r="I201" s="45"/>
      <c r="J201" s="45"/>
    </row>
    <row r="202" spans="1:11" ht="15.75" x14ac:dyDescent="0.25">
      <c r="A202" s="6"/>
      <c r="B202" s="6"/>
      <c r="C202" s="6"/>
      <c r="D202" s="6"/>
      <c r="F202" s="6"/>
      <c r="G202" s="45"/>
      <c r="H202" s="45"/>
      <c r="I202" s="45"/>
      <c r="J202" s="45"/>
    </row>
    <row r="203" spans="1:11" ht="15.75" x14ac:dyDescent="0.25">
      <c r="A203" s="6"/>
      <c r="B203" s="6"/>
      <c r="C203" s="6"/>
      <c r="D203" s="6"/>
      <c r="F203" s="6" t="s">
        <v>540</v>
      </c>
      <c r="G203" s="48"/>
      <c r="H203" s="48"/>
      <c r="I203" s="48"/>
      <c r="J203" s="48"/>
    </row>
    <row r="204" spans="1:11" ht="15.75" x14ac:dyDescent="0.25">
      <c r="A204" s="6"/>
      <c r="B204" s="6"/>
      <c r="G204" s="1"/>
      <c r="H204" s="1"/>
      <c r="I204" s="1"/>
      <c r="J204" s="1"/>
    </row>
    <row r="205" spans="1:11" x14ac:dyDescent="0.25">
      <c r="G205" s="1"/>
      <c r="H205" s="1"/>
      <c r="I205" s="1"/>
      <c r="J205" s="1"/>
    </row>
    <row r="206" spans="1:11" ht="15.75" x14ac:dyDescent="0.25">
      <c r="A206" s="218" t="s">
        <v>485</v>
      </c>
      <c r="B206" s="218"/>
      <c r="C206" s="218"/>
      <c r="D206" s="218"/>
      <c r="E206" s="218"/>
      <c r="F206" s="218"/>
      <c r="G206" s="218"/>
      <c r="H206" s="218"/>
      <c r="I206" s="218"/>
      <c r="J206" s="218"/>
      <c r="K206" s="218"/>
    </row>
    <row r="207" spans="1:11" ht="15.75" x14ac:dyDescent="0.25">
      <c r="A207" s="512" t="s">
        <v>493</v>
      </c>
      <c r="B207" s="512"/>
      <c r="C207" s="512"/>
      <c r="D207" s="512"/>
      <c r="E207" s="512"/>
      <c r="F207" s="512"/>
      <c r="G207" s="512"/>
      <c r="H207" s="512"/>
      <c r="I207" s="512"/>
      <c r="J207" s="512"/>
      <c r="K207" s="512"/>
    </row>
    <row r="208" spans="1:11" ht="15.75" x14ac:dyDescent="0.25">
      <c r="A208" s="512" t="s">
        <v>494</v>
      </c>
      <c r="B208" s="512"/>
      <c r="C208" s="512"/>
      <c r="D208" s="512"/>
      <c r="E208" s="512"/>
      <c r="F208" s="512"/>
      <c r="G208" s="512"/>
      <c r="H208" s="512"/>
      <c r="I208" s="512"/>
      <c r="J208" s="512"/>
      <c r="K208" s="512"/>
    </row>
    <row r="209" spans="1:11" ht="62.45" customHeight="1" x14ac:dyDescent="0.25">
      <c r="A209" s="512" t="s">
        <v>495</v>
      </c>
      <c r="B209" s="512"/>
      <c r="C209" s="512"/>
      <c r="D209" s="512"/>
      <c r="E209" s="512"/>
      <c r="F209" s="512"/>
      <c r="G209" s="512"/>
      <c r="H209" s="512"/>
      <c r="I209" s="512"/>
      <c r="J209" s="512"/>
      <c r="K209" s="512"/>
    </row>
    <row r="210" spans="1:11" ht="30.95" customHeight="1" x14ac:dyDescent="0.25">
      <c r="A210" s="512" t="s">
        <v>496</v>
      </c>
      <c r="B210" s="512"/>
      <c r="C210" s="512"/>
      <c r="D210" s="512"/>
      <c r="E210" s="512"/>
      <c r="F210" s="512"/>
      <c r="G210" s="512"/>
      <c r="H210" s="512"/>
      <c r="I210" s="512"/>
      <c r="J210" s="512"/>
      <c r="K210" s="512"/>
    </row>
    <row r="211" spans="1:11" ht="33.950000000000003" customHeight="1" x14ac:dyDescent="0.25">
      <c r="A211" s="512" t="s">
        <v>497</v>
      </c>
      <c r="B211" s="512"/>
      <c r="C211" s="512"/>
      <c r="D211" s="512"/>
      <c r="E211" s="512"/>
      <c r="F211" s="512"/>
      <c r="G211" s="512"/>
      <c r="H211" s="512"/>
      <c r="I211" s="512"/>
      <c r="J211" s="512"/>
      <c r="K211" s="512"/>
    </row>
    <row r="212" spans="1:11" ht="35.450000000000003" customHeight="1" x14ac:dyDescent="0.25">
      <c r="A212" s="512" t="s">
        <v>498</v>
      </c>
      <c r="B212" s="512"/>
      <c r="C212" s="512"/>
      <c r="D212" s="512"/>
      <c r="E212" s="512"/>
      <c r="F212" s="512"/>
      <c r="G212" s="512"/>
      <c r="H212" s="512"/>
      <c r="I212" s="512"/>
      <c r="J212" s="512"/>
      <c r="K212" s="512"/>
    </row>
    <row r="213" spans="1:11" x14ac:dyDescent="0.25">
      <c r="A213" s="562"/>
      <c r="B213" s="562"/>
      <c r="C213" s="562"/>
      <c r="D213" s="562"/>
      <c r="E213" s="562"/>
      <c r="F213" s="562"/>
      <c r="G213" s="562"/>
      <c r="H213" s="562"/>
      <c r="I213" s="562"/>
      <c r="J213" s="562"/>
      <c r="K213" s="562"/>
    </row>
    <row r="215" spans="1:11" x14ac:dyDescent="0.25">
      <c r="A215" s="562"/>
      <c r="B215" s="562"/>
      <c r="C215" s="562"/>
      <c r="D215" s="562"/>
      <c r="E215" s="562"/>
      <c r="F215" s="562"/>
      <c r="G215" s="562"/>
      <c r="H215" s="562"/>
      <c r="I215" s="562"/>
      <c r="J215" s="562"/>
      <c r="K215" s="562"/>
    </row>
    <row r="216" spans="1:11" x14ac:dyDescent="0.25">
      <c r="A216" s="562"/>
      <c r="B216" s="562"/>
      <c r="C216" s="562"/>
      <c r="D216" s="562"/>
      <c r="E216" s="562"/>
      <c r="F216" s="562"/>
      <c r="G216" s="562"/>
      <c r="H216" s="562"/>
      <c r="I216" s="562"/>
      <c r="J216" s="562"/>
      <c r="K216" s="562"/>
    </row>
    <row r="217" spans="1:11" x14ac:dyDescent="0.25">
      <c r="A217" s="562"/>
      <c r="B217" s="562"/>
      <c r="C217" s="562"/>
      <c r="D217" s="562"/>
      <c r="E217" s="562"/>
      <c r="F217" s="562"/>
      <c r="G217" s="562"/>
      <c r="H217" s="562"/>
      <c r="I217" s="562"/>
      <c r="J217" s="562"/>
      <c r="K217" s="562"/>
    </row>
    <row r="218" spans="1:11" x14ac:dyDescent="0.25">
      <c r="A218" s="562"/>
      <c r="B218" s="562"/>
      <c r="C218" s="562"/>
      <c r="D218" s="562"/>
      <c r="E218" s="562"/>
      <c r="F218" s="562"/>
      <c r="G218" s="562"/>
      <c r="H218" s="562"/>
      <c r="I218" s="562"/>
      <c r="J218" s="562"/>
      <c r="K218" s="562"/>
    </row>
    <row r="219" spans="1:11" x14ac:dyDescent="0.25">
      <c r="A219" s="562"/>
      <c r="B219" s="562"/>
      <c r="C219" s="562"/>
      <c r="D219" s="562"/>
      <c r="E219" s="562"/>
      <c r="F219" s="562"/>
      <c r="G219" s="562"/>
      <c r="H219" s="562"/>
      <c r="I219" s="562"/>
      <c r="J219" s="562"/>
      <c r="K219" s="562"/>
    </row>
    <row r="220" spans="1:11" x14ac:dyDescent="0.25">
      <c r="A220" s="562"/>
      <c r="B220" s="562"/>
      <c r="C220" s="562"/>
      <c r="D220" s="562"/>
      <c r="E220" s="562"/>
      <c r="F220" s="562"/>
      <c r="G220" s="562"/>
      <c r="H220" s="562"/>
      <c r="I220" s="562"/>
      <c r="J220" s="562"/>
      <c r="K220" s="562"/>
    </row>
    <row r="221" spans="1:11" x14ac:dyDescent="0.25">
      <c r="A221" s="562"/>
      <c r="B221" s="562"/>
      <c r="C221" s="562"/>
      <c r="D221" s="562"/>
      <c r="E221" s="562"/>
      <c r="F221" s="562"/>
      <c r="G221" s="562"/>
      <c r="H221" s="562"/>
      <c r="I221" s="562"/>
      <c r="J221" s="562"/>
      <c r="K221" s="562"/>
    </row>
    <row r="222" spans="1:11" x14ac:dyDescent="0.25">
      <c r="A222" s="562"/>
      <c r="B222" s="562"/>
      <c r="C222" s="562"/>
      <c r="D222" s="562"/>
      <c r="E222" s="562"/>
      <c r="F222" s="562"/>
      <c r="G222" s="562"/>
      <c r="H222" s="562"/>
      <c r="I222" s="562"/>
      <c r="J222" s="562"/>
      <c r="K222" s="562"/>
    </row>
    <row r="223" spans="1:11" x14ac:dyDescent="0.25">
      <c r="A223" s="562"/>
      <c r="B223" s="562"/>
      <c r="C223" s="562"/>
      <c r="D223" s="562"/>
      <c r="E223" s="562"/>
      <c r="F223" s="562"/>
      <c r="G223" s="562"/>
      <c r="H223" s="562"/>
      <c r="I223" s="562"/>
      <c r="J223" s="562"/>
      <c r="K223" s="562"/>
    </row>
    <row r="224" spans="1:11" x14ac:dyDescent="0.25">
      <c r="A224" s="562"/>
      <c r="B224" s="562"/>
      <c r="C224" s="562"/>
      <c r="D224" s="562"/>
      <c r="E224" s="562"/>
      <c r="F224" s="562"/>
      <c r="G224" s="562"/>
      <c r="H224" s="562"/>
      <c r="I224" s="562"/>
      <c r="J224" s="562"/>
      <c r="K224" s="562"/>
    </row>
    <row r="225" spans="1:11" x14ac:dyDescent="0.25">
      <c r="A225" s="562"/>
      <c r="B225" s="562"/>
      <c r="C225" s="562"/>
      <c r="D225" s="562"/>
      <c r="E225" s="562"/>
      <c r="F225" s="562"/>
      <c r="G225" s="562"/>
      <c r="H225" s="562"/>
      <c r="I225" s="562"/>
      <c r="J225" s="562"/>
      <c r="K225" s="562"/>
    </row>
    <row r="226" spans="1:11" x14ac:dyDescent="0.25">
      <c r="A226" s="562"/>
      <c r="B226" s="562"/>
      <c r="C226" s="562"/>
      <c r="D226" s="562"/>
      <c r="E226" s="562"/>
      <c r="F226" s="562"/>
      <c r="G226" s="562"/>
      <c r="H226" s="562"/>
      <c r="I226" s="562"/>
      <c r="J226" s="562"/>
      <c r="K226" s="562"/>
    </row>
    <row r="227" spans="1:11" x14ac:dyDescent="0.25">
      <c r="A227" s="562"/>
      <c r="B227" s="562"/>
      <c r="C227" s="562"/>
      <c r="D227" s="562"/>
      <c r="E227" s="562"/>
      <c r="F227" s="562"/>
      <c r="G227" s="562"/>
      <c r="H227" s="562"/>
      <c r="I227" s="562"/>
      <c r="J227" s="562"/>
      <c r="K227" s="562"/>
    </row>
    <row r="228" spans="1:11" x14ac:dyDescent="0.25">
      <c r="A228" s="562"/>
      <c r="B228" s="562"/>
      <c r="C228" s="562"/>
      <c r="D228" s="562"/>
      <c r="E228" s="562"/>
      <c r="F228" s="562"/>
      <c r="G228" s="562"/>
      <c r="H228" s="562"/>
      <c r="I228" s="562"/>
      <c r="J228" s="562"/>
      <c r="K228" s="562"/>
    </row>
    <row r="229" spans="1:11" x14ac:dyDescent="0.25">
      <c r="A229" s="562"/>
      <c r="B229" s="562"/>
      <c r="C229" s="562"/>
      <c r="D229" s="562"/>
      <c r="E229" s="562"/>
      <c r="F229" s="562"/>
      <c r="G229" s="562"/>
      <c r="H229" s="562"/>
      <c r="I229" s="562"/>
      <c r="J229" s="562"/>
      <c r="K229" s="562"/>
    </row>
    <row r="230" spans="1:11" x14ac:dyDescent="0.25">
      <c r="A230" s="562"/>
      <c r="B230" s="562"/>
      <c r="C230" s="562"/>
      <c r="D230" s="562"/>
      <c r="E230" s="562"/>
      <c r="F230" s="562"/>
      <c r="G230" s="562"/>
      <c r="H230" s="562"/>
      <c r="I230" s="562"/>
      <c r="J230" s="562"/>
      <c r="K230" s="562"/>
    </row>
    <row r="231" spans="1:11" x14ac:dyDescent="0.25">
      <c r="A231" s="562"/>
      <c r="B231" s="562"/>
      <c r="C231" s="562"/>
      <c r="D231" s="562"/>
      <c r="E231" s="562"/>
      <c r="F231" s="562"/>
      <c r="G231" s="562"/>
      <c r="H231" s="562"/>
      <c r="I231" s="562"/>
      <c r="J231" s="562"/>
      <c r="K231" s="562"/>
    </row>
    <row r="232" spans="1:11" x14ac:dyDescent="0.25">
      <c r="A232" s="562"/>
      <c r="B232" s="562"/>
      <c r="C232" s="562"/>
      <c r="D232" s="562"/>
      <c r="E232" s="562"/>
      <c r="F232" s="562"/>
      <c r="G232" s="562"/>
      <c r="H232" s="562"/>
      <c r="I232" s="562"/>
      <c r="J232" s="562"/>
      <c r="K232" s="562"/>
    </row>
    <row r="233" spans="1:11" x14ac:dyDescent="0.25">
      <c r="A233" s="562"/>
      <c r="B233" s="562"/>
      <c r="C233" s="562"/>
      <c r="D233" s="562"/>
      <c r="E233" s="562"/>
      <c r="F233" s="562"/>
      <c r="G233" s="562"/>
      <c r="H233" s="562"/>
      <c r="I233" s="562"/>
      <c r="J233" s="562"/>
      <c r="K233" s="562"/>
    </row>
    <row r="234" spans="1:11" x14ac:dyDescent="0.25">
      <c r="A234" s="562"/>
      <c r="B234" s="562"/>
      <c r="C234" s="562"/>
      <c r="D234" s="562"/>
      <c r="E234" s="562"/>
      <c r="F234" s="562"/>
      <c r="G234" s="562"/>
      <c r="H234" s="562"/>
      <c r="I234" s="562"/>
      <c r="J234" s="562"/>
      <c r="K234" s="562"/>
    </row>
    <row r="235" spans="1:11" x14ac:dyDescent="0.25">
      <c r="A235" s="562"/>
      <c r="B235" s="562"/>
      <c r="C235" s="562"/>
      <c r="D235" s="562"/>
      <c r="E235" s="562"/>
      <c r="F235" s="562"/>
      <c r="G235" s="562"/>
      <c r="H235" s="562"/>
      <c r="I235" s="562"/>
      <c r="J235" s="562"/>
      <c r="K235" s="562"/>
    </row>
    <row r="236" spans="1:11" x14ac:dyDescent="0.25">
      <c r="A236" s="562"/>
      <c r="B236" s="562"/>
      <c r="C236" s="562"/>
      <c r="D236" s="562"/>
      <c r="E236" s="562"/>
      <c r="F236" s="562"/>
      <c r="G236" s="562"/>
      <c r="H236" s="562"/>
      <c r="I236" s="562"/>
      <c r="J236" s="562"/>
      <c r="K236" s="562"/>
    </row>
    <row r="237" spans="1:11" x14ac:dyDescent="0.25">
      <c r="A237" s="562"/>
      <c r="B237" s="562"/>
      <c r="C237" s="562"/>
      <c r="D237" s="562"/>
      <c r="E237" s="562"/>
      <c r="F237" s="562"/>
      <c r="G237" s="562"/>
      <c r="H237" s="562"/>
      <c r="I237" s="562"/>
      <c r="J237" s="562"/>
      <c r="K237" s="562"/>
    </row>
    <row r="238" spans="1:11" x14ac:dyDescent="0.25">
      <c r="A238" s="562"/>
      <c r="B238" s="562"/>
      <c r="C238" s="562"/>
      <c r="D238" s="562"/>
      <c r="E238" s="562"/>
      <c r="F238" s="562"/>
      <c r="G238" s="562"/>
      <c r="H238" s="562"/>
      <c r="I238" s="562"/>
      <c r="J238" s="562"/>
      <c r="K238" s="562"/>
    </row>
    <row r="239" spans="1:11" x14ac:dyDescent="0.25">
      <c r="A239" s="562"/>
      <c r="B239" s="562"/>
      <c r="C239" s="562"/>
      <c r="D239" s="562"/>
      <c r="E239" s="562"/>
      <c r="F239" s="562"/>
      <c r="G239" s="562"/>
      <c r="H239" s="562"/>
      <c r="I239" s="562"/>
      <c r="J239" s="562"/>
      <c r="K239" s="562"/>
    </row>
    <row r="240" spans="1:11" x14ac:dyDescent="0.25">
      <c r="A240" s="562"/>
      <c r="B240" s="562"/>
      <c r="C240" s="562"/>
      <c r="D240" s="562"/>
      <c r="E240" s="562"/>
      <c r="F240" s="562"/>
      <c r="G240" s="562"/>
      <c r="H240" s="562"/>
      <c r="I240" s="562"/>
      <c r="J240" s="562"/>
      <c r="K240" s="562"/>
    </row>
    <row r="241" spans="1:11" x14ac:dyDescent="0.25">
      <c r="A241" s="562"/>
      <c r="B241" s="562"/>
      <c r="C241" s="562"/>
      <c r="D241" s="562"/>
      <c r="E241" s="562"/>
      <c r="F241" s="562"/>
      <c r="G241" s="562"/>
      <c r="H241" s="562"/>
      <c r="I241" s="562"/>
      <c r="J241" s="562"/>
      <c r="K241" s="562"/>
    </row>
    <row r="242" spans="1:11" x14ac:dyDescent="0.25">
      <c r="A242" s="562"/>
      <c r="B242" s="562"/>
      <c r="C242" s="562"/>
      <c r="D242" s="562"/>
      <c r="E242" s="562"/>
      <c r="F242" s="562"/>
      <c r="G242" s="562"/>
      <c r="H242" s="562"/>
      <c r="I242" s="562"/>
      <c r="J242" s="562"/>
      <c r="K242" s="562"/>
    </row>
    <row r="243" spans="1:11" x14ac:dyDescent="0.25">
      <c r="A243" s="562"/>
      <c r="B243" s="562"/>
      <c r="C243" s="562"/>
      <c r="D243" s="562"/>
      <c r="E243" s="562"/>
      <c r="F243" s="562"/>
      <c r="G243" s="562"/>
      <c r="H243" s="562"/>
      <c r="I243" s="562"/>
      <c r="J243" s="562"/>
      <c r="K243" s="562"/>
    </row>
    <row r="244" spans="1:11" x14ac:dyDescent="0.25">
      <c r="A244" s="562"/>
      <c r="B244" s="562"/>
      <c r="C244" s="562"/>
      <c r="D244" s="562"/>
      <c r="E244" s="562"/>
      <c r="F244" s="562"/>
      <c r="G244" s="562"/>
      <c r="H244" s="562"/>
      <c r="I244" s="562"/>
      <c r="J244" s="562"/>
      <c r="K244" s="562"/>
    </row>
    <row r="245" spans="1:11" x14ac:dyDescent="0.25">
      <c r="A245" s="562"/>
      <c r="B245" s="562"/>
      <c r="C245" s="562"/>
      <c r="D245" s="562"/>
      <c r="E245" s="562"/>
      <c r="F245" s="562"/>
      <c r="G245" s="562"/>
      <c r="H245" s="562"/>
      <c r="I245" s="562"/>
      <c r="J245" s="562"/>
      <c r="K245" s="562"/>
    </row>
    <row r="246" spans="1:11" x14ac:dyDescent="0.25">
      <c r="A246" s="562"/>
      <c r="B246" s="562"/>
      <c r="C246" s="562"/>
      <c r="D246" s="562"/>
      <c r="E246" s="562"/>
      <c r="F246" s="562"/>
      <c r="G246" s="562"/>
      <c r="H246" s="562"/>
      <c r="I246" s="562"/>
      <c r="J246" s="562"/>
      <c r="K246" s="562"/>
    </row>
    <row r="247" spans="1:11" x14ac:dyDescent="0.25">
      <c r="A247" s="562"/>
      <c r="B247" s="562"/>
      <c r="C247" s="562"/>
      <c r="D247" s="562"/>
      <c r="E247" s="562"/>
      <c r="F247" s="562"/>
      <c r="G247" s="562"/>
      <c r="H247" s="562"/>
      <c r="I247" s="562"/>
      <c r="J247" s="562"/>
      <c r="K247" s="562"/>
    </row>
    <row r="248" spans="1:11" x14ac:dyDescent="0.25">
      <c r="A248" s="562"/>
      <c r="B248" s="562"/>
      <c r="C248" s="562"/>
      <c r="D248" s="562"/>
      <c r="E248" s="562"/>
      <c r="F248" s="562"/>
      <c r="G248" s="562"/>
      <c r="H248" s="562"/>
      <c r="I248" s="562"/>
      <c r="J248" s="562"/>
      <c r="K248" s="562"/>
    </row>
    <row r="249" spans="1:11" x14ac:dyDescent="0.25">
      <c r="A249" s="562"/>
      <c r="B249" s="562"/>
      <c r="C249" s="562"/>
      <c r="D249" s="562"/>
      <c r="E249" s="562"/>
      <c r="F249" s="562"/>
      <c r="G249" s="562"/>
      <c r="H249" s="562"/>
      <c r="I249" s="562"/>
      <c r="J249" s="562"/>
      <c r="K249" s="562"/>
    </row>
    <row r="250" spans="1:11" x14ac:dyDescent="0.25">
      <c r="A250" s="562"/>
      <c r="B250" s="562"/>
      <c r="C250" s="562"/>
      <c r="D250" s="562"/>
      <c r="E250" s="562"/>
      <c r="F250" s="562"/>
      <c r="G250" s="562"/>
      <c r="H250" s="562"/>
      <c r="I250" s="562"/>
      <c r="J250" s="562"/>
      <c r="K250" s="562"/>
    </row>
    <row r="251" spans="1:11" x14ac:dyDescent="0.25">
      <c r="A251" s="562"/>
      <c r="B251" s="562"/>
      <c r="C251" s="562"/>
      <c r="D251" s="562"/>
      <c r="E251" s="562"/>
      <c r="F251" s="562"/>
      <c r="G251" s="562"/>
      <c r="H251" s="562"/>
      <c r="I251" s="562"/>
      <c r="J251" s="562"/>
      <c r="K251" s="562"/>
    </row>
    <row r="252" spans="1:11" x14ac:dyDescent="0.25">
      <c r="A252" s="562"/>
      <c r="B252" s="562"/>
      <c r="C252" s="562"/>
      <c r="D252" s="562"/>
      <c r="E252" s="562"/>
      <c r="F252" s="562"/>
      <c r="G252" s="562"/>
      <c r="H252" s="562"/>
      <c r="I252" s="562"/>
      <c r="J252" s="562"/>
      <c r="K252" s="562"/>
    </row>
    <row r="253" spans="1:11" x14ac:dyDescent="0.25">
      <c r="A253" s="562"/>
      <c r="B253" s="562"/>
      <c r="C253" s="562"/>
      <c r="D253" s="562"/>
      <c r="E253" s="562"/>
      <c r="F253" s="562"/>
      <c r="G253" s="562"/>
      <c r="H253" s="562"/>
      <c r="I253" s="562"/>
      <c r="J253" s="562"/>
      <c r="K253" s="562"/>
    </row>
    <row r="254" spans="1:11" x14ac:dyDescent="0.25">
      <c r="A254" s="562"/>
      <c r="B254" s="562"/>
      <c r="C254" s="562"/>
      <c r="D254" s="562"/>
      <c r="E254" s="562"/>
      <c r="F254" s="562"/>
      <c r="G254" s="562"/>
      <c r="H254" s="562"/>
      <c r="I254" s="562"/>
      <c r="J254" s="562"/>
      <c r="K254" s="562"/>
    </row>
    <row r="255" spans="1:11" x14ac:dyDescent="0.25">
      <c r="A255" s="562"/>
      <c r="B255" s="562"/>
      <c r="C255" s="562"/>
      <c r="D255" s="562"/>
      <c r="E255" s="562"/>
      <c r="F255" s="562"/>
      <c r="G255" s="562"/>
      <c r="H255" s="562"/>
      <c r="I255" s="562"/>
      <c r="J255" s="562"/>
      <c r="K255" s="562"/>
    </row>
    <row r="256" spans="1:11" x14ac:dyDescent="0.25">
      <c r="A256" s="562"/>
      <c r="B256" s="562"/>
      <c r="C256" s="562"/>
      <c r="D256" s="562"/>
      <c r="E256" s="562"/>
      <c r="F256" s="562"/>
      <c r="G256" s="562"/>
      <c r="H256" s="562"/>
      <c r="I256" s="562"/>
      <c r="J256" s="562"/>
      <c r="K256" s="562"/>
    </row>
    <row r="257" spans="1:11" x14ac:dyDescent="0.25">
      <c r="A257" s="562"/>
      <c r="B257" s="562"/>
      <c r="C257" s="562"/>
      <c r="D257" s="562"/>
      <c r="E257" s="562"/>
      <c r="F257" s="562"/>
      <c r="G257" s="562"/>
      <c r="H257" s="562"/>
      <c r="I257" s="562"/>
      <c r="J257" s="562"/>
      <c r="K257" s="562"/>
    </row>
    <row r="258" spans="1:11" x14ac:dyDescent="0.25">
      <c r="A258" s="562"/>
      <c r="B258" s="562"/>
      <c r="C258" s="562"/>
      <c r="D258" s="562"/>
      <c r="E258" s="562"/>
      <c r="F258" s="562"/>
      <c r="G258" s="562"/>
      <c r="H258" s="562"/>
      <c r="I258" s="562"/>
      <c r="J258" s="562"/>
      <c r="K258" s="562"/>
    </row>
    <row r="259" spans="1:11" x14ac:dyDescent="0.25">
      <c r="A259" s="562"/>
      <c r="B259" s="562"/>
      <c r="C259" s="562"/>
      <c r="D259" s="562"/>
      <c r="E259" s="562"/>
      <c r="F259" s="562"/>
      <c r="G259" s="562"/>
      <c r="H259" s="562"/>
      <c r="I259" s="562"/>
      <c r="J259" s="562"/>
      <c r="K259" s="562"/>
    </row>
    <row r="260" spans="1:11" x14ac:dyDescent="0.25">
      <c r="A260" s="562"/>
      <c r="B260" s="562"/>
      <c r="C260" s="562"/>
      <c r="D260" s="562"/>
      <c r="E260" s="562"/>
      <c r="F260" s="562"/>
      <c r="G260" s="562"/>
      <c r="H260" s="562"/>
      <c r="I260" s="562"/>
      <c r="J260" s="562"/>
      <c r="K260" s="562"/>
    </row>
    <row r="261" spans="1:11" x14ac:dyDescent="0.25">
      <c r="A261" s="562"/>
      <c r="B261" s="562"/>
      <c r="C261" s="562"/>
      <c r="D261" s="562"/>
      <c r="E261" s="562"/>
      <c r="F261" s="562"/>
      <c r="G261" s="562"/>
      <c r="H261" s="562"/>
      <c r="I261" s="562"/>
      <c r="J261" s="562"/>
      <c r="K261" s="562"/>
    </row>
    <row r="262" spans="1:11" x14ac:dyDescent="0.25">
      <c r="A262" s="562"/>
      <c r="B262" s="562"/>
      <c r="C262" s="562"/>
      <c r="D262" s="562"/>
      <c r="E262" s="562"/>
      <c r="F262" s="562"/>
      <c r="G262" s="562"/>
      <c r="H262" s="562"/>
      <c r="I262" s="562"/>
      <c r="J262" s="562"/>
      <c r="K262" s="562"/>
    </row>
    <row r="263" spans="1:11" x14ac:dyDescent="0.25">
      <c r="A263" s="562"/>
      <c r="B263" s="562"/>
      <c r="C263" s="562"/>
      <c r="D263" s="562"/>
      <c r="E263" s="562"/>
      <c r="F263" s="562"/>
      <c r="G263" s="562"/>
      <c r="H263" s="562"/>
      <c r="I263" s="562"/>
      <c r="J263" s="562"/>
      <c r="K263" s="562"/>
    </row>
    <row r="264" spans="1:11" x14ac:dyDescent="0.25">
      <c r="A264" s="562"/>
      <c r="B264" s="562"/>
      <c r="C264" s="562"/>
      <c r="D264" s="562"/>
      <c r="E264" s="562"/>
      <c r="F264" s="562"/>
      <c r="G264" s="562"/>
      <c r="H264" s="562"/>
      <c r="I264" s="562"/>
      <c r="J264" s="562"/>
      <c r="K264" s="562"/>
    </row>
    <row r="265" spans="1:11" x14ac:dyDescent="0.25">
      <c r="A265" s="562"/>
      <c r="B265" s="562"/>
      <c r="C265" s="562"/>
      <c r="D265" s="562"/>
      <c r="E265" s="562"/>
      <c r="F265" s="562"/>
      <c r="G265" s="562"/>
      <c r="H265" s="562"/>
      <c r="I265" s="562"/>
      <c r="J265" s="562"/>
      <c r="K265" s="562"/>
    </row>
    <row r="266" spans="1:11" x14ac:dyDescent="0.25">
      <c r="A266" s="562"/>
      <c r="B266" s="562"/>
      <c r="C266" s="562"/>
      <c r="D266" s="562"/>
      <c r="E266" s="562"/>
      <c r="F266" s="562"/>
      <c r="G266" s="562"/>
      <c r="H266" s="562"/>
      <c r="I266" s="562"/>
      <c r="J266" s="562"/>
      <c r="K266" s="562"/>
    </row>
    <row r="267" spans="1:11" x14ac:dyDescent="0.25">
      <c r="A267" s="562"/>
      <c r="B267" s="562"/>
      <c r="C267" s="562"/>
      <c r="D267" s="562"/>
      <c r="E267" s="562"/>
      <c r="F267" s="562"/>
      <c r="G267" s="562"/>
      <c r="H267" s="562"/>
      <c r="I267" s="562"/>
      <c r="J267" s="562"/>
      <c r="K267" s="562"/>
    </row>
    <row r="268" spans="1:11" x14ac:dyDescent="0.25">
      <c r="A268" s="562"/>
      <c r="B268" s="562"/>
      <c r="C268" s="562"/>
      <c r="D268" s="562"/>
      <c r="E268" s="562"/>
      <c r="F268" s="562"/>
      <c r="G268" s="562"/>
      <c r="H268" s="562"/>
      <c r="I268" s="562"/>
      <c r="J268" s="562"/>
      <c r="K268" s="562"/>
    </row>
    <row r="269" spans="1:11" x14ac:dyDescent="0.25">
      <c r="A269" s="562"/>
      <c r="B269" s="562"/>
      <c r="C269" s="562"/>
      <c r="D269" s="562"/>
      <c r="E269" s="562"/>
      <c r="F269" s="562"/>
      <c r="G269" s="562"/>
      <c r="H269" s="562"/>
      <c r="I269" s="562"/>
      <c r="J269" s="562"/>
      <c r="K269" s="562"/>
    </row>
    <row r="270" spans="1:11" x14ac:dyDescent="0.25">
      <c r="A270" s="562"/>
      <c r="B270" s="562"/>
      <c r="C270" s="562"/>
      <c r="D270" s="562"/>
      <c r="E270" s="562"/>
      <c r="F270" s="562"/>
      <c r="G270" s="562"/>
      <c r="H270" s="562"/>
      <c r="I270" s="562"/>
      <c r="J270" s="562"/>
      <c r="K270" s="562"/>
    </row>
    <row r="271" spans="1:11" x14ac:dyDescent="0.25">
      <c r="A271" s="562"/>
      <c r="B271" s="562"/>
      <c r="C271" s="562"/>
      <c r="D271" s="562"/>
      <c r="E271" s="562"/>
      <c r="F271" s="562"/>
      <c r="G271" s="562"/>
      <c r="H271" s="562"/>
      <c r="I271" s="562"/>
      <c r="J271" s="562"/>
      <c r="K271" s="562"/>
    </row>
    <row r="272" spans="1:11" x14ac:dyDescent="0.25">
      <c r="A272" s="562"/>
      <c r="B272" s="562"/>
      <c r="C272" s="562"/>
      <c r="D272" s="562"/>
      <c r="E272" s="562"/>
      <c r="F272" s="562"/>
      <c r="G272" s="562"/>
      <c r="H272" s="562"/>
      <c r="I272" s="562"/>
      <c r="J272" s="562"/>
      <c r="K272" s="562"/>
    </row>
    <row r="273" spans="1:11" x14ac:dyDescent="0.25">
      <c r="A273" s="562"/>
      <c r="B273" s="562"/>
      <c r="C273" s="562"/>
      <c r="D273" s="562"/>
      <c r="E273" s="562"/>
      <c r="F273" s="562"/>
      <c r="G273" s="562"/>
      <c r="H273" s="562"/>
      <c r="I273" s="562"/>
      <c r="J273" s="562"/>
      <c r="K273" s="562"/>
    </row>
    <row r="274" spans="1:11" x14ac:dyDescent="0.25">
      <c r="A274" s="562"/>
      <c r="B274" s="562"/>
      <c r="C274" s="562"/>
      <c r="D274" s="562"/>
      <c r="E274" s="562"/>
      <c r="F274" s="562"/>
      <c r="G274" s="562"/>
      <c r="H274" s="562"/>
      <c r="I274" s="562"/>
      <c r="J274" s="562"/>
      <c r="K274" s="562"/>
    </row>
    <row r="275" spans="1:11" x14ac:dyDescent="0.25">
      <c r="A275" s="562"/>
      <c r="B275" s="562"/>
      <c r="C275" s="562"/>
      <c r="D275" s="562"/>
      <c r="E275" s="562"/>
      <c r="F275" s="562"/>
      <c r="G275" s="562"/>
      <c r="H275" s="562"/>
      <c r="I275" s="562"/>
      <c r="J275" s="562"/>
      <c r="K275" s="562"/>
    </row>
    <row r="276" spans="1:11" x14ac:dyDescent="0.25">
      <c r="A276" s="562"/>
      <c r="B276" s="562"/>
      <c r="C276" s="562"/>
      <c r="D276" s="562"/>
      <c r="E276" s="562"/>
      <c r="F276" s="562"/>
      <c r="G276" s="562"/>
      <c r="H276" s="562"/>
      <c r="I276" s="562"/>
      <c r="J276" s="562"/>
      <c r="K276" s="562"/>
    </row>
    <row r="277" spans="1:11" x14ac:dyDescent="0.25">
      <c r="A277" s="562"/>
      <c r="B277" s="562"/>
      <c r="C277" s="562"/>
      <c r="D277" s="562"/>
      <c r="E277" s="562"/>
      <c r="F277" s="562"/>
      <c r="G277" s="562"/>
      <c r="H277" s="562"/>
      <c r="I277" s="562"/>
      <c r="J277" s="562"/>
      <c r="K277" s="562"/>
    </row>
    <row r="278" spans="1:11" x14ac:dyDescent="0.25">
      <c r="A278" s="562"/>
      <c r="B278" s="562"/>
      <c r="C278" s="562"/>
      <c r="D278" s="562"/>
      <c r="E278" s="562"/>
      <c r="F278" s="562"/>
      <c r="G278" s="562"/>
      <c r="H278" s="562"/>
      <c r="I278" s="562"/>
      <c r="J278" s="562"/>
      <c r="K278" s="562"/>
    </row>
    <row r="279" spans="1:11" x14ac:dyDescent="0.25">
      <c r="A279" s="562"/>
      <c r="B279" s="562"/>
      <c r="C279" s="562"/>
      <c r="D279" s="562"/>
      <c r="E279" s="562"/>
      <c r="F279" s="562"/>
      <c r="G279" s="562"/>
      <c r="H279" s="562"/>
      <c r="I279" s="562"/>
      <c r="J279" s="562"/>
      <c r="K279" s="562"/>
    </row>
    <row r="280" spans="1:11" x14ac:dyDescent="0.25">
      <c r="A280" s="562"/>
      <c r="B280" s="562"/>
      <c r="C280" s="562"/>
      <c r="D280" s="562"/>
      <c r="E280" s="562"/>
      <c r="F280" s="562"/>
      <c r="G280" s="562"/>
      <c r="H280" s="562"/>
      <c r="I280" s="562"/>
      <c r="J280" s="562"/>
      <c r="K280" s="562"/>
    </row>
    <row r="281" spans="1:11" x14ac:dyDescent="0.25">
      <c r="A281" s="562"/>
      <c r="B281" s="562"/>
      <c r="C281" s="562"/>
      <c r="D281" s="562"/>
      <c r="E281" s="562"/>
      <c r="F281" s="562"/>
      <c r="G281" s="562"/>
      <c r="H281" s="562"/>
      <c r="I281" s="562"/>
      <c r="J281" s="562"/>
      <c r="K281" s="562"/>
    </row>
    <row r="282" spans="1:11" x14ac:dyDescent="0.25">
      <c r="A282" s="562"/>
      <c r="B282" s="562"/>
      <c r="C282" s="562"/>
      <c r="D282" s="562"/>
      <c r="E282" s="562"/>
      <c r="F282" s="562"/>
      <c r="G282" s="562"/>
      <c r="H282" s="562"/>
      <c r="I282" s="562"/>
      <c r="J282" s="562"/>
      <c r="K282" s="562"/>
    </row>
    <row r="283" spans="1:11" x14ac:dyDescent="0.25">
      <c r="A283" s="562"/>
      <c r="B283" s="562"/>
      <c r="C283" s="562"/>
      <c r="D283" s="562"/>
      <c r="E283" s="562"/>
      <c r="F283" s="562"/>
      <c r="G283" s="562"/>
      <c r="H283" s="562"/>
      <c r="I283" s="562"/>
      <c r="J283" s="562"/>
      <c r="K283" s="562"/>
    </row>
    <row r="284" spans="1:11" x14ac:dyDescent="0.25">
      <c r="A284" s="562"/>
      <c r="B284" s="562"/>
      <c r="C284" s="562"/>
      <c r="D284" s="562"/>
      <c r="E284" s="562"/>
      <c r="F284" s="562"/>
      <c r="G284" s="562"/>
      <c r="H284" s="562"/>
      <c r="I284" s="562"/>
      <c r="J284" s="562"/>
      <c r="K284" s="562"/>
    </row>
    <row r="285" spans="1:11" x14ac:dyDescent="0.25">
      <c r="A285" s="562"/>
      <c r="B285" s="562"/>
      <c r="C285" s="562"/>
      <c r="D285" s="562"/>
      <c r="E285" s="562"/>
      <c r="F285" s="562"/>
      <c r="G285" s="562"/>
      <c r="H285" s="562"/>
      <c r="I285" s="562"/>
      <c r="J285" s="562"/>
      <c r="K285" s="562"/>
    </row>
    <row r="286" spans="1:11" x14ac:dyDescent="0.25">
      <c r="A286" s="562"/>
      <c r="B286" s="562"/>
      <c r="C286" s="562"/>
      <c r="D286" s="562"/>
      <c r="E286" s="562"/>
      <c r="F286" s="562"/>
      <c r="G286" s="562"/>
      <c r="H286" s="562"/>
      <c r="I286" s="562"/>
      <c r="J286" s="562"/>
      <c r="K286" s="562"/>
    </row>
    <row r="287" spans="1:11" x14ac:dyDescent="0.25">
      <c r="A287" s="562"/>
      <c r="B287" s="562"/>
      <c r="C287" s="562"/>
      <c r="D287" s="562"/>
      <c r="E287" s="562"/>
      <c r="F287" s="562"/>
      <c r="G287" s="562"/>
      <c r="H287" s="562"/>
      <c r="I287" s="562"/>
      <c r="J287" s="562"/>
      <c r="K287" s="562"/>
    </row>
    <row r="288" spans="1:11" x14ac:dyDescent="0.25">
      <c r="A288" s="562"/>
      <c r="B288" s="562"/>
      <c r="C288" s="562"/>
      <c r="D288" s="562"/>
      <c r="E288" s="562"/>
      <c r="F288" s="562"/>
      <c r="G288" s="562"/>
      <c r="H288" s="562"/>
      <c r="I288" s="562"/>
      <c r="J288" s="562"/>
      <c r="K288" s="562"/>
    </row>
    <row r="289" spans="1:11" x14ac:dyDescent="0.25">
      <c r="A289" s="562"/>
      <c r="B289" s="562"/>
      <c r="C289" s="562"/>
      <c r="D289" s="562"/>
      <c r="E289" s="562"/>
      <c r="F289" s="562"/>
      <c r="G289" s="562"/>
      <c r="H289" s="562"/>
      <c r="I289" s="562"/>
      <c r="J289" s="562"/>
      <c r="K289" s="562"/>
    </row>
    <row r="290" spans="1:11" x14ac:dyDescent="0.25">
      <c r="A290" s="562"/>
      <c r="B290" s="562"/>
      <c r="C290" s="562"/>
      <c r="D290" s="562"/>
      <c r="E290" s="562"/>
      <c r="F290" s="562"/>
      <c r="G290" s="562"/>
      <c r="H290" s="562"/>
      <c r="I290" s="562"/>
      <c r="J290" s="562"/>
      <c r="K290" s="562"/>
    </row>
    <row r="291" spans="1:11" x14ac:dyDescent="0.25">
      <c r="A291" s="562"/>
      <c r="B291" s="562"/>
      <c r="C291" s="562"/>
      <c r="D291" s="562"/>
      <c r="E291" s="562"/>
      <c r="F291" s="562"/>
      <c r="G291" s="562"/>
      <c r="H291" s="562"/>
      <c r="I291" s="562"/>
      <c r="J291" s="562"/>
      <c r="K291" s="562"/>
    </row>
    <row r="292" spans="1:11" x14ac:dyDescent="0.25">
      <c r="A292" s="562"/>
      <c r="B292" s="562"/>
      <c r="C292" s="562"/>
      <c r="D292" s="562"/>
      <c r="E292" s="562"/>
      <c r="F292" s="562"/>
      <c r="G292" s="562"/>
      <c r="H292" s="562"/>
      <c r="I292" s="562"/>
      <c r="J292" s="562"/>
      <c r="K292" s="562"/>
    </row>
    <row r="293" spans="1:11" x14ac:dyDescent="0.25">
      <c r="A293" s="562"/>
      <c r="B293" s="562"/>
      <c r="C293" s="562"/>
      <c r="D293" s="562"/>
      <c r="E293" s="562"/>
      <c r="F293" s="562"/>
      <c r="G293" s="562"/>
      <c r="H293" s="562"/>
      <c r="I293" s="562"/>
      <c r="J293" s="562"/>
      <c r="K293" s="562"/>
    </row>
    <row r="294" spans="1:11" x14ac:dyDescent="0.25">
      <c r="A294" s="562"/>
      <c r="B294" s="562"/>
      <c r="C294" s="562"/>
      <c r="D294" s="562"/>
      <c r="E294" s="562"/>
      <c r="F294" s="562"/>
      <c r="G294" s="562"/>
      <c r="H294" s="562"/>
      <c r="I294" s="562"/>
      <c r="J294" s="562"/>
      <c r="K294" s="562"/>
    </row>
    <row r="295" spans="1:11" x14ac:dyDescent="0.25">
      <c r="A295" s="562"/>
      <c r="B295" s="562"/>
      <c r="C295" s="562"/>
      <c r="D295" s="562"/>
      <c r="E295" s="562"/>
      <c r="F295" s="562"/>
      <c r="G295" s="562"/>
      <c r="H295" s="562"/>
      <c r="I295" s="562"/>
      <c r="J295" s="562"/>
      <c r="K295" s="562"/>
    </row>
    <row r="296" spans="1:11" x14ac:dyDescent="0.25">
      <c r="A296" s="562"/>
      <c r="B296" s="562"/>
      <c r="C296" s="562"/>
      <c r="D296" s="562"/>
      <c r="E296" s="562"/>
      <c r="F296" s="562"/>
      <c r="G296" s="562"/>
      <c r="H296" s="562"/>
      <c r="I296" s="562"/>
      <c r="J296" s="562"/>
      <c r="K296" s="562"/>
    </row>
    <row r="297" spans="1:11" x14ac:dyDescent="0.25">
      <c r="A297" s="562"/>
      <c r="B297" s="562"/>
      <c r="C297" s="562"/>
      <c r="D297" s="562"/>
      <c r="E297" s="562"/>
      <c r="F297" s="562"/>
      <c r="G297" s="562"/>
      <c r="H297" s="562"/>
      <c r="I297" s="562"/>
      <c r="J297" s="562"/>
      <c r="K297" s="562"/>
    </row>
    <row r="298" spans="1:11" x14ac:dyDescent="0.25">
      <c r="A298" s="562"/>
      <c r="B298" s="562"/>
      <c r="C298" s="562"/>
      <c r="D298" s="562"/>
      <c r="E298" s="562"/>
      <c r="F298" s="562"/>
      <c r="G298" s="562"/>
      <c r="H298" s="562"/>
      <c r="I298" s="562"/>
      <c r="J298" s="562"/>
      <c r="K298" s="562"/>
    </row>
    <row r="299" spans="1:11" x14ac:dyDescent="0.25">
      <c r="A299" s="562"/>
      <c r="B299" s="562"/>
      <c r="C299" s="562"/>
      <c r="D299" s="562"/>
      <c r="E299" s="562"/>
      <c r="F299" s="562"/>
      <c r="G299" s="562"/>
      <c r="H299" s="562"/>
      <c r="I299" s="562"/>
      <c r="J299" s="562"/>
      <c r="K299" s="562"/>
    </row>
    <row r="300" spans="1:11" x14ac:dyDescent="0.25">
      <c r="A300" s="562"/>
      <c r="B300" s="562"/>
      <c r="C300" s="562"/>
      <c r="D300" s="562"/>
      <c r="E300" s="562"/>
      <c r="F300" s="562"/>
      <c r="G300" s="562"/>
      <c r="H300" s="562"/>
      <c r="I300" s="562"/>
      <c r="J300" s="562"/>
      <c r="K300" s="562"/>
    </row>
    <row r="301" spans="1:11" x14ac:dyDescent="0.25">
      <c r="A301" s="562"/>
      <c r="B301" s="562"/>
      <c r="C301" s="562"/>
      <c r="D301" s="562"/>
      <c r="E301" s="562"/>
      <c r="F301" s="562"/>
      <c r="G301" s="562"/>
      <c r="H301" s="562"/>
      <c r="I301" s="562"/>
      <c r="J301" s="562"/>
      <c r="K301" s="562"/>
    </row>
    <row r="302" spans="1:11" x14ac:dyDescent="0.25">
      <c r="A302" s="562"/>
      <c r="B302" s="562"/>
      <c r="C302" s="562"/>
      <c r="D302" s="562"/>
      <c r="E302" s="562"/>
      <c r="F302" s="562"/>
      <c r="G302" s="562"/>
      <c r="H302" s="562"/>
      <c r="I302" s="562"/>
      <c r="J302" s="562"/>
      <c r="K302" s="562"/>
    </row>
    <row r="303" spans="1:11" x14ac:dyDescent="0.25">
      <c r="A303" s="562"/>
      <c r="B303" s="562"/>
      <c r="C303" s="562"/>
      <c r="D303" s="562"/>
      <c r="E303" s="562"/>
      <c r="F303" s="562"/>
      <c r="G303" s="562"/>
      <c r="H303" s="562"/>
      <c r="I303" s="562"/>
      <c r="J303" s="562"/>
      <c r="K303" s="562"/>
    </row>
    <row r="304" spans="1:11" x14ac:dyDescent="0.25">
      <c r="A304" s="562"/>
      <c r="B304" s="562"/>
      <c r="C304" s="562"/>
      <c r="D304" s="562"/>
      <c r="E304" s="562"/>
      <c r="F304" s="562"/>
      <c r="G304" s="562"/>
      <c r="H304" s="562"/>
      <c r="I304" s="562"/>
      <c r="J304" s="562"/>
      <c r="K304" s="562"/>
    </row>
    <row r="305" spans="1:11" x14ac:dyDescent="0.25">
      <c r="A305" s="562"/>
      <c r="B305" s="562"/>
      <c r="C305" s="562"/>
      <c r="D305" s="562"/>
      <c r="E305" s="562"/>
      <c r="F305" s="562"/>
      <c r="G305" s="562"/>
      <c r="H305" s="562"/>
      <c r="I305" s="562"/>
      <c r="J305" s="562"/>
      <c r="K305" s="562"/>
    </row>
    <row r="306" spans="1:11" x14ac:dyDescent="0.25">
      <c r="A306" s="562"/>
      <c r="B306" s="562"/>
      <c r="C306" s="562"/>
      <c r="D306" s="562"/>
      <c r="E306" s="562"/>
      <c r="F306" s="562"/>
      <c r="G306" s="562"/>
      <c r="H306" s="562"/>
      <c r="I306" s="562"/>
      <c r="J306" s="562"/>
      <c r="K306" s="562"/>
    </row>
    <row r="307" spans="1:11" x14ac:dyDescent="0.25">
      <c r="A307" s="562"/>
      <c r="B307" s="562"/>
      <c r="C307" s="562"/>
      <c r="D307" s="562"/>
      <c r="E307" s="562"/>
      <c r="F307" s="562"/>
      <c r="G307" s="562"/>
      <c r="H307" s="562"/>
      <c r="I307" s="562"/>
      <c r="J307" s="562"/>
      <c r="K307" s="562"/>
    </row>
    <row r="308" spans="1:11" x14ac:dyDescent="0.25">
      <c r="A308" s="562"/>
      <c r="B308" s="562"/>
      <c r="C308" s="562"/>
      <c r="D308" s="562"/>
      <c r="E308" s="562"/>
      <c r="F308" s="562"/>
      <c r="G308" s="562"/>
      <c r="H308" s="562"/>
      <c r="I308" s="562"/>
      <c r="J308" s="562"/>
      <c r="K308" s="562"/>
    </row>
    <row r="309" spans="1:11" x14ac:dyDescent="0.25">
      <c r="A309" s="562"/>
      <c r="B309" s="562"/>
      <c r="C309" s="562"/>
      <c r="D309" s="562"/>
      <c r="E309" s="562"/>
      <c r="F309" s="562"/>
      <c r="G309" s="562"/>
      <c r="H309" s="562"/>
      <c r="I309" s="562"/>
      <c r="J309" s="562"/>
      <c r="K309" s="562"/>
    </row>
    <row r="310" spans="1:11" x14ac:dyDescent="0.25">
      <c r="A310" s="562"/>
      <c r="B310" s="562"/>
      <c r="C310" s="562"/>
      <c r="D310" s="562"/>
      <c r="E310" s="562"/>
      <c r="F310" s="562"/>
      <c r="G310" s="562"/>
      <c r="H310" s="562"/>
      <c r="I310" s="562"/>
      <c r="J310" s="562"/>
      <c r="K310" s="562"/>
    </row>
    <row r="311" spans="1:11" x14ac:dyDescent="0.25">
      <c r="A311" s="562"/>
      <c r="B311" s="562"/>
      <c r="C311" s="562"/>
      <c r="D311" s="562"/>
      <c r="E311" s="562"/>
      <c r="F311" s="562"/>
      <c r="G311" s="562"/>
      <c r="H311" s="562"/>
      <c r="I311" s="562"/>
      <c r="J311" s="562"/>
      <c r="K311" s="562"/>
    </row>
    <row r="312" spans="1:11" x14ac:dyDescent="0.25">
      <c r="A312" s="562"/>
      <c r="B312" s="562"/>
      <c r="C312" s="562"/>
      <c r="D312" s="562"/>
      <c r="E312" s="562"/>
      <c r="F312" s="562"/>
      <c r="G312" s="562"/>
      <c r="H312" s="562"/>
      <c r="I312" s="562"/>
      <c r="J312" s="562"/>
      <c r="K312" s="562"/>
    </row>
    <row r="313" spans="1:11" x14ac:dyDescent="0.25">
      <c r="A313" s="562"/>
      <c r="B313" s="562"/>
      <c r="C313" s="562"/>
      <c r="D313" s="562"/>
      <c r="E313" s="562"/>
      <c r="F313" s="562"/>
      <c r="G313" s="562"/>
      <c r="H313" s="562"/>
      <c r="I313" s="562"/>
      <c r="J313" s="562"/>
      <c r="K313" s="562"/>
    </row>
    <row r="314" spans="1:11" x14ac:dyDescent="0.25">
      <c r="A314" s="562"/>
      <c r="B314" s="562"/>
      <c r="C314" s="562"/>
      <c r="D314" s="562"/>
      <c r="E314" s="562"/>
      <c r="F314" s="562"/>
      <c r="G314" s="562"/>
      <c r="H314" s="562"/>
      <c r="I314" s="562"/>
      <c r="J314" s="562"/>
      <c r="K314" s="562"/>
    </row>
    <row r="315" spans="1:11" x14ac:dyDescent="0.25">
      <c r="A315" s="562"/>
      <c r="B315" s="562"/>
      <c r="C315" s="562"/>
      <c r="D315" s="562"/>
      <c r="E315" s="562"/>
      <c r="F315" s="562"/>
      <c r="G315" s="562"/>
      <c r="H315" s="562"/>
      <c r="I315" s="562"/>
      <c r="J315" s="562"/>
      <c r="K315" s="562"/>
    </row>
    <row r="316" spans="1:11" x14ac:dyDescent="0.25">
      <c r="A316" s="562"/>
      <c r="B316" s="562"/>
      <c r="C316" s="562"/>
      <c r="D316" s="562"/>
      <c r="E316" s="562"/>
      <c r="F316" s="562"/>
      <c r="G316" s="562"/>
      <c r="H316" s="562"/>
      <c r="I316" s="562"/>
      <c r="J316" s="562"/>
      <c r="K316" s="562"/>
    </row>
    <row r="317" spans="1:11" x14ac:dyDescent="0.25">
      <c r="A317" s="562"/>
      <c r="B317" s="562"/>
      <c r="C317" s="562"/>
      <c r="D317" s="562"/>
      <c r="E317" s="562"/>
      <c r="F317" s="562"/>
      <c r="G317" s="562"/>
      <c r="H317" s="562"/>
      <c r="I317" s="562"/>
      <c r="J317" s="562"/>
      <c r="K317" s="562"/>
    </row>
    <row r="318" spans="1:11" x14ac:dyDescent="0.25">
      <c r="A318" s="562"/>
      <c r="B318" s="562"/>
      <c r="C318" s="562"/>
      <c r="D318" s="562"/>
      <c r="E318" s="562"/>
      <c r="F318" s="562"/>
      <c r="G318" s="562"/>
      <c r="H318" s="562"/>
      <c r="I318" s="562"/>
      <c r="J318" s="562"/>
      <c r="K318" s="562"/>
    </row>
    <row r="319" spans="1:11" x14ac:dyDescent="0.25">
      <c r="A319" s="562"/>
      <c r="B319" s="562"/>
      <c r="C319" s="562"/>
      <c r="D319" s="562"/>
      <c r="E319" s="562"/>
      <c r="F319" s="562"/>
      <c r="G319" s="562"/>
      <c r="H319" s="562"/>
      <c r="I319" s="562"/>
      <c r="J319" s="562"/>
      <c r="K319" s="562"/>
    </row>
    <row r="320" spans="1:11" x14ac:dyDescent="0.25">
      <c r="A320" s="562"/>
      <c r="B320" s="562"/>
      <c r="C320" s="562"/>
      <c r="D320" s="562"/>
      <c r="E320" s="562"/>
      <c r="F320" s="562"/>
      <c r="G320" s="562"/>
      <c r="H320" s="562"/>
      <c r="I320" s="562"/>
      <c r="J320" s="562"/>
      <c r="K320" s="562"/>
    </row>
    <row r="321" spans="1:11" x14ac:dyDescent="0.25">
      <c r="A321" s="562"/>
      <c r="B321" s="562"/>
      <c r="C321" s="562"/>
      <c r="D321" s="562"/>
      <c r="E321" s="562"/>
      <c r="F321" s="562"/>
      <c r="G321" s="562"/>
      <c r="H321" s="562"/>
      <c r="I321" s="562"/>
      <c r="J321" s="562"/>
      <c r="K321" s="562"/>
    </row>
    <row r="322" spans="1:11" x14ac:dyDescent="0.25">
      <c r="A322" s="562"/>
      <c r="B322" s="562"/>
      <c r="C322" s="562"/>
      <c r="D322" s="562"/>
      <c r="E322" s="562"/>
      <c r="F322" s="562"/>
      <c r="G322" s="562"/>
      <c r="H322" s="562"/>
      <c r="I322" s="562"/>
      <c r="J322" s="562"/>
      <c r="K322" s="562"/>
    </row>
    <row r="323" spans="1:11" x14ac:dyDescent="0.25">
      <c r="A323" s="562"/>
      <c r="B323" s="562"/>
      <c r="C323" s="562"/>
      <c r="D323" s="562"/>
      <c r="E323" s="562"/>
      <c r="F323" s="562"/>
      <c r="G323" s="562"/>
      <c r="H323" s="562"/>
      <c r="I323" s="562"/>
      <c r="J323" s="562"/>
      <c r="K323" s="562"/>
    </row>
    <row r="324" spans="1:11" x14ac:dyDescent="0.25">
      <c r="A324" s="562"/>
      <c r="B324" s="562"/>
      <c r="C324" s="562"/>
      <c r="D324" s="562"/>
      <c r="E324" s="562"/>
      <c r="F324" s="562"/>
      <c r="G324" s="562"/>
      <c r="H324" s="562"/>
      <c r="I324" s="562"/>
      <c r="J324" s="562"/>
      <c r="K324" s="562"/>
    </row>
    <row r="325" spans="1:11" x14ac:dyDescent="0.25">
      <c r="A325" s="562"/>
      <c r="B325" s="562"/>
      <c r="C325" s="562"/>
      <c r="D325" s="562"/>
      <c r="E325" s="562"/>
      <c r="F325" s="562"/>
      <c r="G325" s="562"/>
      <c r="H325" s="562"/>
      <c r="I325" s="562"/>
      <c r="J325" s="562"/>
      <c r="K325" s="562"/>
    </row>
    <row r="326" spans="1:11" x14ac:dyDescent="0.25">
      <c r="A326" s="562"/>
      <c r="B326" s="562"/>
      <c r="C326" s="562"/>
      <c r="D326" s="562"/>
      <c r="E326" s="562"/>
      <c r="F326" s="562"/>
      <c r="G326" s="562"/>
      <c r="H326" s="562"/>
      <c r="I326" s="562"/>
      <c r="J326" s="562"/>
      <c r="K326" s="562"/>
    </row>
    <row r="327" spans="1:11" x14ac:dyDescent="0.25">
      <c r="A327" s="562"/>
      <c r="B327" s="562"/>
      <c r="C327" s="562"/>
      <c r="D327" s="562"/>
      <c r="E327" s="562"/>
      <c r="F327" s="562"/>
      <c r="G327" s="562"/>
      <c r="H327" s="562"/>
      <c r="I327" s="562"/>
      <c r="J327" s="562"/>
      <c r="K327" s="562"/>
    </row>
    <row r="328" spans="1:11" x14ac:dyDescent="0.25">
      <c r="A328" s="562"/>
      <c r="B328" s="562"/>
      <c r="C328" s="562"/>
      <c r="D328" s="562"/>
      <c r="E328" s="562"/>
      <c r="F328" s="562"/>
      <c r="G328" s="562"/>
      <c r="H328" s="562"/>
      <c r="I328" s="562"/>
      <c r="J328" s="562"/>
      <c r="K328" s="562"/>
    </row>
    <row r="329" spans="1:11" x14ac:dyDescent="0.25">
      <c r="A329" s="562"/>
      <c r="B329" s="562"/>
      <c r="C329" s="562"/>
      <c r="D329" s="562"/>
      <c r="E329" s="562"/>
      <c r="F329" s="562"/>
      <c r="G329" s="562"/>
      <c r="H329" s="562"/>
      <c r="I329" s="562"/>
      <c r="J329" s="562"/>
      <c r="K329" s="562"/>
    </row>
    <row r="330" spans="1:11" x14ac:dyDescent="0.25">
      <c r="A330" s="562"/>
      <c r="B330" s="562"/>
      <c r="C330" s="562"/>
      <c r="D330" s="562"/>
      <c r="E330" s="562"/>
      <c r="F330" s="562"/>
      <c r="G330" s="562"/>
      <c r="H330" s="562"/>
      <c r="I330" s="562"/>
      <c r="J330" s="562"/>
      <c r="K330" s="562"/>
    </row>
    <row r="331" spans="1:11" x14ac:dyDescent="0.25">
      <c r="A331" s="562"/>
      <c r="B331" s="562"/>
      <c r="C331" s="562"/>
      <c r="D331" s="562"/>
      <c r="E331" s="562"/>
      <c r="F331" s="562"/>
      <c r="G331" s="562"/>
      <c r="H331" s="562"/>
      <c r="I331" s="562"/>
      <c r="J331" s="562"/>
      <c r="K331" s="562"/>
    </row>
    <row r="332" spans="1:11" x14ac:dyDescent="0.25">
      <c r="A332" s="562"/>
      <c r="B332" s="562"/>
      <c r="C332" s="562"/>
      <c r="D332" s="562"/>
      <c r="E332" s="562"/>
      <c r="F332" s="562"/>
      <c r="G332" s="562"/>
      <c r="H332" s="562"/>
      <c r="I332" s="562"/>
      <c r="J332" s="562"/>
      <c r="K332" s="562"/>
    </row>
    <row r="333" spans="1:11" x14ac:dyDescent="0.25">
      <c r="A333" s="562"/>
      <c r="B333" s="562"/>
      <c r="C333" s="562"/>
      <c r="D333" s="562"/>
      <c r="E333" s="562"/>
      <c r="F333" s="562"/>
      <c r="G333" s="562"/>
      <c r="H333" s="562"/>
      <c r="I333" s="562"/>
      <c r="J333" s="562"/>
      <c r="K333" s="562"/>
    </row>
    <row r="334" spans="1:11" x14ac:dyDescent="0.25">
      <c r="A334" s="562"/>
      <c r="B334" s="562"/>
      <c r="C334" s="562"/>
      <c r="D334" s="562"/>
      <c r="E334" s="562"/>
      <c r="F334" s="562"/>
      <c r="G334" s="562"/>
      <c r="H334" s="562"/>
      <c r="I334" s="562"/>
      <c r="J334" s="562"/>
      <c r="K334" s="562"/>
    </row>
    <row r="335" spans="1:11" x14ac:dyDescent="0.25">
      <c r="A335" s="562"/>
      <c r="B335" s="562"/>
      <c r="C335" s="562"/>
      <c r="D335" s="562"/>
      <c r="E335" s="562"/>
      <c r="F335" s="562"/>
      <c r="G335" s="562"/>
      <c r="H335" s="562"/>
      <c r="I335" s="562"/>
      <c r="J335" s="562"/>
      <c r="K335" s="562"/>
    </row>
    <row r="336" spans="1:11" x14ac:dyDescent="0.25">
      <c r="A336" s="562"/>
      <c r="B336" s="562"/>
      <c r="C336" s="562"/>
      <c r="D336" s="562"/>
      <c r="E336" s="562"/>
      <c r="F336" s="562"/>
      <c r="G336" s="562"/>
      <c r="H336" s="562"/>
      <c r="I336" s="562"/>
      <c r="J336" s="562"/>
      <c r="K336" s="562"/>
    </row>
    <row r="337" spans="1:11" x14ac:dyDescent="0.25">
      <c r="A337" s="562"/>
      <c r="B337" s="562"/>
      <c r="C337" s="562"/>
      <c r="D337" s="562"/>
      <c r="E337" s="562"/>
      <c r="F337" s="562"/>
      <c r="G337" s="562"/>
      <c r="H337" s="562"/>
      <c r="I337" s="562"/>
      <c r="J337" s="562"/>
      <c r="K337" s="562"/>
    </row>
    <row r="338" spans="1:11" x14ac:dyDescent="0.25">
      <c r="A338" s="562"/>
      <c r="B338" s="562"/>
      <c r="C338" s="562"/>
      <c r="D338" s="562"/>
      <c r="E338" s="562"/>
      <c r="F338" s="562"/>
      <c r="G338" s="562"/>
      <c r="H338" s="562"/>
      <c r="I338" s="562"/>
      <c r="J338" s="562"/>
      <c r="K338" s="562"/>
    </row>
  </sheetData>
  <sheetProtection algorithmName="SHA-512" hashValue="87vsSsF6kZQ0skDA/K8CZ3uXTrsDLNu+nYVknc+oc8NK+nZtfg23Gxm9knTykw4yPapsFOHQGQhbkaJy3Xzu0Q==" saltValue="feOIg57jV6tnUbiwrFTpHQ==" spinCount="100000" sheet="1" objects="1" scenarios="1"/>
  <dataConsolidate function="max">
    <dataRefs count="1">
      <dataRef name="15" r:id="rId1"/>
    </dataRefs>
  </dataConsolidate>
  <mergeCells count="263">
    <mergeCell ref="A133:D133"/>
    <mergeCell ref="A134:D134"/>
    <mergeCell ref="A135:D135"/>
    <mergeCell ref="A136:D136"/>
    <mergeCell ref="E128:E129"/>
    <mergeCell ref="H128:I128"/>
    <mergeCell ref="A155:A156"/>
    <mergeCell ref="A306:K306"/>
    <mergeCell ref="A307:K307"/>
    <mergeCell ref="A294:K294"/>
    <mergeCell ref="A295:K295"/>
    <mergeCell ref="A296:K296"/>
    <mergeCell ref="A285:K285"/>
    <mergeCell ref="A286:K286"/>
    <mergeCell ref="A287:K287"/>
    <mergeCell ref="A288:K288"/>
    <mergeCell ref="A289:K289"/>
    <mergeCell ref="A290:K290"/>
    <mergeCell ref="A291:K291"/>
    <mergeCell ref="A292:K292"/>
    <mergeCell ref="A293:K293"/>
    <mergeCell ref="A279:K279"/>
    <mergeCell ref="A280:K280"/>
    <mergeCell ref="A281:K281"/>
    <mergeCell ref="A308:K308"/>
    <mergeCell ref="A297:K297"/>
    <mergeCell ref="A298:K298"/>
    <mergeCell ref="A299:K299"/>
    <mergeCell ref="A300:K300"/>
    <mergeCell ref="A301:K301"/>
    <mergeCell ref="A302:K302"/>
    <mergeCell ref="A303:K303"/>
    <mergeCell ref="A304:K304"/>
    <mergeCell ref="A305:K305"/>
    <mergeCell ref="A316:K316"/>
    <mergeCell ref="A317:K317"/>
    <mergeCell ref="A318:K318"/>
    <mergeCell ref="A319:K319"/>
    <mergeCell ref="A320:K320"/>
    <mergeCell ref="A309:K309"/>
    <mergeCell ref="A310:K310"/>
    <mergeCell ref="A311:K311"/>
    <mergeCell ref="A312:K312"/>
    <mergeCell ref="A313:K313"/>
    <mergeCell ref="A314:K314"/>
    <mergeCell ref="A315:K315"/>
    <mergeCell ref="A337:K337"/>
    <mergeCell ref="A338:K338"/>
    <mergeCell ref="A327:K327"/>
    <mergeCell ref="A328:K328"/>
    <mergeCell ref="A329:K329"/>
    <mergeCell ref="A330:K330"/>
    <mergeCell ref="A331:K331"/>
    <mergeCell ref="A332:K332"/>
    <mergeCell ref="A321:K321"/>
    <mergeCell ref="A322:K322"/>
    <mergeCell ref="A323:K323"/>
    <mergeCell ref="A324:K324"/>
    <mergeCell ref="A325:K325"/>
    <mergeCell ref="A326:K326"/>
    <mergeCell ref="A333:K333"/>
    <mergeCell ref="A334:K334"/>
    <mergeCell ref="A335:K335"/>
    <mergeCell ref="A336:K336"/>
    <mergeCell ref="A282:K282"/>
    <mergeCell ref="A283:K283"/>
    <mergeCell ref="A284:K284"/>
    <mergeCell ref="A273:K273"/>
    <mergeCell ref="A274:K274"/>
    <mergeCell ref="A275:K275"/>
    <mergeCell ref="A276:K276"/>
    <mergeCell ref="A277:K277"/>
    <mergeCell ref="A278:K278"/>
    <mergeCell ref="A267:K267"/>
    <mergeCell ref="A268:K268"/>
    <mergeCell ref="A269:K269"/>
    <mergeCell ref="A270:K270"/>
    <mergeCell ref="A271:K271"/>
    <mergeCell ref="A272:K272"/>
    <mergeCell ref="A261:K261"/>
    <mergeCell ref="A262:K262"/>
    <mergeCell ref="A263:K263"/>
    <mergeCell ref="A264:K264"/>
    <mergeCell ref="A265:K265"/>
    <mergeCell ref="A266:K266"/>
    <mergeCell ref="A255:K255"/>
    <mergeCell ref="A256:K256"/>
    <mergeCell ref="A257:K257"/>
    <mergeCell ref="A258:K258"/>
    <mergeCell ref="A259:K259"/>
    <mergeCell ref="A260:K260"/>
    <mergeCell ref="A249:K249"/>
    <mergeCell ref="A250:K250"/>
    <mergeCell ref="A251:K251"/>
    <mergeCell ref="A252:K252"/>
    <mergeCell ref="A253:K253"/>
    <mergeCell ref="A254:K254"/>
    <mergeCell ref="A243:K243"/>
    <mergeCell ref="A244:K244"/>
    <mergeCell ref="A245:K245"/>
    <mergeCell ref="A246:K246"/>
    <mergeCell ref="A247:K247"/>
    <mergeCell ref="A248:K248"/>
    <mergeCell ref="A237:K237"/>
    <mergeCell ref="A238:K238"/>
    <mergeCell ref="A239:K239"/>
    <mergeCell ref="A240:K240"/>
    <mergeCell ref="A241:K241"/>
    <mergeCell ref="A242:K242"/>
    <mergeCell ref="A231:K231"/>
    <mergeCell ref="A232:K232"/>
    <mergeCell ref="A233:K233"/>
    <mergeCell ref="A234:K234"/>
    <mergeCell ref="A235:K235"/>
    <mergeCell ref="A236:K236"/>
    <mergeCell ref="A225:K225"/>
    <mergeCell ref="A226:K226"/>
    <mergeCell ref="A227:K227"/>
    <mergeCell ref="A228:K228"/>
    <mergeCell ref="A229:K229"/>
    <mergeCell ref="A230:K230"/>
    <mergeCell ref="A219:K219"/>
    <mergeCell ref="A220:K220"/>
    <mergeCell ref="A221:K221"/>
    <mergeCell ref="A222:K222"/>
    <mergeCell ref="A223:K223"/>
    <mergeCell ref="A224:K224"/>
    <mergeCell ref="A213:K213"/>
    <mergeCell ref="A215:K215"/>
    <mergeCell ref="A216:K216"/>
    <mergeCell ref="A217:K217"/>
    <mergeCell ref="A218:K218"/>
    <mergeCell ref="A211:K211"/>
    <mergeCell ref="A212:K212"/>
    <mergeCell ref="A208:K208"/>
    <mergeCell ref="A207:K207"/>
    <mergeCell ref="A36:K36"/>
    <mergeCell ref="A39:K39"/>
    <mergeCell ref="B81:J81"/>
    <mergeCell ref="A37:K37"/>
    <mergeCell ref="A38:K38"/>
    <mergeCell ref="A40:K40"/>
    <mergeCell ref="A41:K41"/>
    <mergeCell ref="A42:K42"/>
    <mergeCell ref="A43:K43"/>
    <mergeCell ref="A44:K44"/>
    <mergeCell ref="A45:K45"/>
    <mergeCell ref="A46:K46"/>
    <mergeCell ref="A47:K47"/>
    <mergeCell ref="A164:B164"/>
    <mergeCell ref="A147:A148"/>
    <mergeCell ref="A151:A152"/>
    <mergeCell ref="A157:A158"/>
    <mergeCell ref="A153:A154"/>
    <mergeCell ref="C59:K59"/>
    <mergeCell ref="C61:K61"/>
    <mergeCell ref="H89:J89"/>
    <mergeCell ref="E89:G89"/>
    <mergeCell ref="A99:B99"/>
    <mergeCell ref="C99:J99"/>
    <mergeCell ref="A95:B95"/>
    <mergeCell ref="C95:J95"/>
    <mergeCell ref="J131:K131"/>
    <mergeCell ref="A209:K209"/>
    <mergeCell ref="A210:K210"/>
    <mergeCell ref="A149:A150"/>
    <mergeCell ref="C168:C170"/>
    <mergeCell ref="A167:B167"/>
    <mergeCell ref="A168:B170"/>
    <mergeCell ref="A171:B173"/>
    <mergeCell ref="C171:C173"/>
    <mergeCell ref="J128:K129"/>
    <mergeCell ref="J137:K137"/>
    <mergeCell ref="A128:D129"/>
    <mergeCell ref="A130:D130"/>
    <mergeCell ref="A139:D139"/>
    <mergeCell ref="A138:D138"/>
    <mergeCell ref="A137:D137"/>
    <mergeCell ref="A131:D131"/>
    <mergeCell ref="A132:D132"/>
    <mergeCell ref="I178:J179"/>
    <mergeCell ref="I180:J180"/>
    <mergeCell ref="I181:J181"/>
    <mergeCell ref="I182:J182"/>
    <mergeCell ref="A144:K144"/>
    <mergeCell ref="J138:K138"/>
    <mergeCell ref="J139:K139"/>
    <mergeCell ref="E66:J66"/>
    <mergeCell ref="A93:B93"/>
    <mergeCell ref="C93:J93"/>
    <mergeCell ref="A94:B94"/>
    <mergeCell ref="C94:J94"/>
    <mergeCell ref="B87:J87"/>
    <mergeCell ref="B88:J88"/>
    <mergeCell ref="J132:K132"/>
    <mergeCell ref="J133:K133"/>
    <mergeCell ref="B89:D89"/>
    <mergeCell ref="B82:J82"/>
    <mergeCell ref="B83:J83"/>
    <mergeCell ref="B84:J84"/>
    <mergeCell ref="B85:J85"/>
    <mergeCell ref="B86:J86"/>
    <mergeCell ref="A101:B101"/>
    <mergeCell ref="C101:J101"/>
    <mergeCell ref="J134:K134"/>
    <mergeCell ref="J135:K135"/>
    <mergeCell ref="J136:K136"/>
    <mergeCell ref="I183:J183"/>
    <mergeCell ref="I184:J184"/>
    <mergeCell ref="E169:I169"/>
    <mergeCell ref="E170:I170"/>
    <mergeCell ref="E173:I173"/>
    <mergeCell ref="E171:I171"/>
    <mergeCell ref="E172:I172"/>
    <mergeCell ref="A177:J177"/>
    <mergeCell ref="A160:B160"/>
    <mergeCell ref="A161:B161"/>
    <mergeCell ref="A162:B162"/>
    <mergeCell ref="A163:B163"/>
    <mergeCell ref="A178:A179"/>
    <mergeCell ref="F178:F179"/>
    <mergeCell ref="G178:G179"/>
    <mergeCell ref="H178:H179"/>
    <mergeCell ref="E174:G174"/>
    <mergeCell ref="E167:I167"/>
    <mergeCell ref="E168:I168"/>
    <mergeCell ref="D181:E181"/>
    <mergeCell ref="D182:E182"/>
    <mergeCell ref="M114:M115"/>
    <mergeCell ref="A118:K118"/>
    <mergeCell ref="A119:K120"/>
    <mergeCell ref="A122:K122"/>
    <mergeCell ref="A108:B108"/>
    <mergeCell ref="C108:J108"/>
    <mergeCell ref="A109:B109"/>
    <mergeCell ref="C109:J109"/>
    <mergeCell ref="A110:B110"/>
    <mergeCell ref="C110:J110"/>
    <mergeCell ref="A114:K116"/>
    <mergeCell ref="A197:H197"/>
    <mergeCell ref="A103:J103"/>
    <mergeCell ref="A104:B104"/>
    <mergeCell ref="C104:J104"/>
    <mergeCell ref="A105:B105"/>
    <mergeCell ref="C105:J105"/>
    <mergeCell ref="A107:J107"/>
    <mergeCell ref="A98:J98"/>
    <mergeCell ref="A100:B100"/>
    <mergeCell ref="C100:J100"/>
    <mergeCell ref="A113:K113"/>
    <mergeCell ref="J130:K130"/>
    <mergeCell ref="A123:K124"/>
    <mergeCell ref="F128:G128"/>
    <mergeCell ref="B178:E178"/>
    <mergeCell ref="D179:E179"/>
    <mergeCell ref="D180:E180"/>
    <mergeCell ref="D183:E183"/>
    <mergeCell ref="D184:E184"/>
    <mergeCell ref="D185:E185"/>
    <mergeCell ref="I185:J185"/>
    <mergeCell ref="D186:E186"/>
    <mergeCell ref="I186:J186"/>
    <mergeCell ref="A159:B159"/>
  </mergeCells>
  <conditionalFormatting sqref="A130:D139">
    <cfRule type="containsText" dxfId="43" priority="14" operator="containsText" text="izberi iz seznama">
      <formula>NOT(ISERROR(SEARCH("izberi iz seznama",A130)))</formula>
    </cfRule>
    <cfRule type="cellIs" dxfId="42" priority="15" operator="equal">
      <formula>"izberi iz seznama"</formula>
    </cfRule>
  </conditionalFormatting>
  <conditionalFormatting sqref="A114:K116 A119:K120 A123:K124">
    <cfRule type="containsBlanks" dxfId="41" priority="4">
      <formula>LEN(TRIM(A114))=0</formula>
    </cfRule>
  </conditionalFormatting>
  <conditionalFormatting sqref="B166">
    <cfRule type="containsText" dxfId="40" priority="45" operator="containsText" text="DA">
      <formula>NOT(ISERROR(SEARCH("DA",B166)))</formula>
    </cfRule>
  </conditionalFormatting>
  <conditionalFormatting sqref="B81:J88 B89:D89 H89:J89">
    <cfRule type="containsBlanks" dxfId="39" priority="5">
      <formula>LEN(TRIM(B81))=0</formula>
    </cfRule>
  </conditionalFormatting>
  <conditionalFormatting sqref="C59">
    <cfRule type="containsBlanks" dxfId="38" priority="42">
      <formula>LEN(TRIM(C59))=0</formula>
    </cfRule>
  </conditionalFormatting>
  <conditionalFormatting sqref="C61">
    <cfRule type="containsBlanks" dxfId="37" priority="41">
      <formula>LEN(TRIM(C61))=0</formula>
    </cfRule>
  </conditionalFormatting>
  <conditionalFormatting sqref="C168">
    <cfRule type="cellIs" dxfId="36" priority="33" operator="equal">
      <formula>"DA"</formula>
    </cfRule>
    <cfRule type="cellIs" dxfId="35" priority="34" operator="equal">
      <formula>"NE"</formula>
    </cfRule>
  </conditionalFormatting>
  <conditionalFormatting sqref="C171">
    <cfRule type="cellIs" dxfId="34" priority="31" operator="equal">
      <formula>"DA"</formula>
    </cfRule>
    <cfRule type="cellIs" dxfId="33" priority="32" operator="equal">
      <formula>"NE"</formula>
    </cfRule>
  </conditionalFormatting>
  <conditionalFormatting sqref="C93:J93">
    <cfRule type="containsBlanks" dxfId="32" priority="8">
      <formula>LEN(TRIM(C93))=0</formula>
    </cfRule>
  </conditionalFormatting>
  <conditionalFormatting sqref="C94:J94">
    <cfRule type="containsText" dxfId="31" priority="6" operator="containsText" text="izberi iz seznama">
      <formula>NOT(ISERROR(SEARCH("izberi iz seznama",C94)))</formula>
    </cfRule>
  </conditionalFormatting>
  <conditionalFormatting sqref="C95:J95">
    <cfRule type="containsBlanks" dxfId="30" priority="7">
      <formula>LEN(TRIM(C95))=0</formula>
    </cfRule>
  </conditionalFormatting>
  <conditionalFormatting sqref="C99:J99">
    <cfRule type="containsText" dxfId="29" priority="9" operator="containsText" text="izberi iz seznama">
      <formula>NOT(ISERROR(SEARCH("izberi iz seznama",C99)))</formula>
    </cfRule>
  </conditionalFormatting>
  <conditionalFormatting sqref="C100:J101">
    <cfRule type="containsBlanks" dxfId="28" priority="10">
      <formula>LEN(TRIM(C100))=0</formula>
    </cfRule>
  </conditionalFormatting>
  <conditionalFormatting sqref="C104:J105">
    <cfRule type="containsBlanks" dxfId="27" priority="11">
      <formula>LEN(TRIM(C104))=0</formula>
    </cfRule>
  </conditionalFormatting>
  <conditionalFormatting sqref="C108:J108">
    <cfRule type="containsText" dxfId="26" priority="12" operator="containsText" text="izberi iz seznama">
      <formula>NOT(ISERROR(SEARCH("izberi iz seznama",C108)))</formula>
    </cfRule>
  </conditionalFormatting>
  <conditionalFormatting sqref="C109:J110">
    <cfRule type="containsBlanks" dxfId="25" priority="13">
      <formula>LEN(TRIM(C109))=0</formula>
    </cfRule>
  </conditionalFormatting>
  <conditionalFormatting sqref="D147:J161">
    <cfRule type="containsBlanks" dxfId="24" priority="1">
      <formula>LEN(TRIM(D147))=0</formula>
    </cfRule>
  </conditionalFormatting>
  <conditionalFormatting sqref="E66">
    <cfRule type="containsBlanks" dxfId="23" priority="43">
      <formula>LEN(TRIM(E66))=0</formula>
    </cfRule>
  </conditionalFormatting>
  <conditionalFormatting sqref="H130:I139">
    <cfRule type="containsBlanks" dxfId="22" priority="18">
      <formula>LEN(TRIM(H130))=0</formula>
    </cfRule>
  </conditionalFormatting>
  <conditionalFormatting sqref="K180">
    <cfRule type="cellIs" dxfId="21" priority="49" operator="greaterThan">
      <formula>#REF!</formula>
    </cfRule>
  </conditionalFormatting>
  <conditionalFormatting sqref="K185">
    <cfRule type="cellIs" dxfId="20" priority="48" operator="greaterThan">
      <formula>#REF!-#REF!</formula>
    </cfRule>
  </conditionalFormatting>
  <pageMargins left="0.23622047244094491" right="0.23622047244094491" top="0.74803149606299213" bottom="0.74803149606299213" header="0.31496062992125984" footer="0.31496062992125984"/>
  <pageSetup paperSize="9" scale="50" fitToHeight="0" orientation="portrait" r:id="rId2"/>
  <headerFooter differentFirst="1">
    <oddFooter>&amp;C&amp;P</oddFooter>
  </headerFooter>
  <rowBreaks count="4" manualBreakCount="4">
    <brk id="76" max="10" man="1"/>
    <brk id="120" max="16383" man="1"/>
    <brk id="139" max="10" man="1"/>
    <brk id="174" max="10" man="1"/>
  </row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podatki!$F$7:$F$10</xm:f>
          </x14:formula1>
          <xm:sqref>C108:J108</xm:sqref>
        </x14:dataValidation>
        <x14:dataValidation type="list" allowBlank="1" showInputMessage="1" showErrorMessage="1" xr:uid="{00000000-0002-0000-0000-000002000000}">
          <x14:formula1>
            <xm:f>podatki!$H$7:$H$10</xm:f>
          </x14:formula1>
          <xm:sqref>C99:J99</xm:sqref>
        </x14:dataValidation>
        <x14:dataValidation type="list" allowBlank="1" showInputMessage="1" showErrorMessage="1" xr:uid="{00000000-0002-0000-0000-000003000000}">
          <x14:formula1>
            <xm:f>podatki!$J$7:$J$9</xm:f>
          </x14:formula1>
          <xm:sqref>C94:J94</xm:sqref>
        </x14:dataValidation>
        <x14:dataValidation type="list" allowBlank="1" showInputMessage="1" showErrorMessage="1" xr:uid="{A24B453C-5FBB-4CF0-9007-F195BD55D5CB}">
          <x14:formula1>
            <xm:f>podatki!$B$4:$B$32</xm:f>
          </x14:formula1>
          <xm:sqref>A130:D139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H54"/>
  <sheetViews>
    <sheetView view="pageBreakPreview" zoomScaleNormal="90" zoomScaleSheetLayoutView="100" workbookViewId="0">
      <selection activeCell="C58" sqref="C58"/>
    </sheetView>
  </sheetViews>
  <sheetFormatPr defaultRowHeight="15.95" customHeight="1" x14ac:dyDescent="0.25"/>
  <cols>
    <col min="4" max="4" width="11.5703125" customWidth="1"/>
    <col min="5" max="5" width="20.42578125" style="11" customWidth="1"/>
    <col min="6" max="6" width="16.7109375" style="11" customWidth="1"/>
    <col min="7" max="7" width="12" style="11" customWidth="1"/>
    <col min="8" max="8" width="10.28515625" style="11" customWidth="1"/>
  </cols>
  <sheetData>
    <row r="1" spans="1:8" ht="15.95" customHeight="1" x14ac:dyDescent="0.25">
      <c r="A1" s="134"/>
      <c r="B1" s="134"/>
      <c r="C1" s="134"/>
      <c r="D1" s="134"/>
      <c r="E1" s="135"/>
      <c r="F1" s="135"/>
      <c r="G1" s="135"/>
      <c r="H1" s="135"/>
    </row>
    <row r="2" spans="1:8" s="95" customFormat="1" ht="15.95" customHeight="1" x14ac:dyDescent="0.35">
      <c r="A2" s="131" t="s">
        <v>277</v>
      </c>
      <c r="B2" s="132"/>
      <c r="C2" s="132"/>
      <c r="D2" s="132"/>
      <c r="E2" s="133"/>
      <c r="F2" s="133"/>
      <c r="G2" s="133"/>
      <c r="H2" s="133"/>
    </row>
    <row r="3" spans="1:8" s="95" customFormat="1" ht="15.95" customHeight="1" x14ac:dyDescent="0.35">
      <c r="A3" s="103"/>
      <c r="B3" s="109"/>
      <c r="C3" s="109"/>
      <c r="D3" s="109"/>
      <c r="E3" s="94"/>
      <c r="F3" s="94"/>
      <c r="G3" s="94"/>
      <c r="H3" s="94"/>
    </row>
    <row r="4" spans="1:8" s="95" customFormat="1" ht="15.95" customHeight="1" x14ac:dyDescent="0.25">
      <c r="A4" s="565" t="s">
        <v>263</v>
      </c>
      <c r="B4" s="565"/>
      <c r="C4" s="565"/>
      <c r="D4" s="565"/>
      <c r="E4" s="565"/>
      <c r="F4" s="565"/>
      <c r="G4" s="565"/>
      <c r="H4" s="565"/>
    </row>
    <row r="5" spans="1:8" s="95" customFormat="1" ht="15.95" customHeight="1" x14ac:dyDescent="0.25">
      <c r="A5" s="96"/>
      <c r="B5" s="96"/>
      <c r="C5" s="96"/>
      <c r="D5" s="96"/>
      <c r="E5" s="97"/>
      <c r="F5" s="97"/>
      <c r="G5" s="97"/>
      <c r="H5" s="97"/>
    </row>
    <row r="6" spans="1:8" s="95" customFormat="1" ht="15.95" customHeight="1" x14ac:dyDescent="0.25">
      <c r="A6" s="563" t="s">
        <v>264</v>
      </c>
      <c r="B6" s="563"/>
      <c r="C6" s="563"/>
      <c r="D6" s="563"/>
      <c r="E6" s="564"/>
      <c r="F6" s="564"/>
      <c r="G6" s="564"/>
      <c r="H6" s="564"/>
    </row>
    <row r="7" spans="1:8" s="95" customFormat="1" ht="15.95" customHeight="1" x14ac:dyDescent="0.25">
      <c r="A7" s="563" t="s">
        <v>391</v>
      </c>
      <c r="B7" s="563"/>
      <c r="C7" s="563"/>
      <c r="D7" s="563"/>
      <c r="E7" s="564"/>
      <c r="F7" s="564"/>
      <c r="G7" s="564"/>
      <c r="H7" s="564"/>
    </row>
    <row r="8" spans="1:8" s="95" customFormat="1" ht="15.95" customHeight="1" x14ac:dyDescent="0.25">
      <c r="A8" s="563" t="s">
        <v>390</v>
      </c>
      <c r="B8" s="563"/>
      <c r="C8" s="563"/>
      <c r="D8" s="563"/>
      <c r="E8" s="564"/>
      <c r="F8" s="564"/>
      <c r="G8" s="564"/>
      <c r="H8" s="564"/>
    </row>
    <row r="9" spans="1:8" s="95" customFormat="1" ht="15.95" customHeight="1" x14ac:dyDescent="0.25">
      <c r="A9" s="563" t="s">
        <v>265</v>
      </c>
      <c r="B9" s="563"/>
      <c r="C9" s="563"/>
      <c r="D9" s="563"/>
      <c r="E9" s="564"/>
      <c r="F9" s="564"/>
      <c r="G9" s="564"/>
      <c r="H9" s="564"/>
    </row>
    <row r="10" spans="1:8" s="95" customFormat="1" ht="26.1" customHeight="1" x14ac:dyDescent="0.25">
      <c r="A10" s="566" t="s">
        <v>389</v>
      </c>
      <c r="B10" s="566"/>
      <c r="C10" s="566"/>
      <c r="D10" s="566"/>
      <c r="E10" s="564"/>
      <c r="F10" s="564"/>
      <c r="G10" s="564"/>
      <c r="H10" s="564"/>
    </row>
    <row r="11" spans="1:8" s="95" customFormat="1" ht="29.1" customHeight="1" x14ac:dyDescent="0.25">
      <c r="A11" s="566" t="s">
        <v>266</v>
      </c>
      <c r="B11" s="566"/>
      <c r="C11" s="566"/>
      <c r="D11" s="566"/>
      <c r="E11" s="564"/>
      <c r="F11" s="564"/>
      <c r="G11" s="564"/>
      <c r="H11" s="564"/>
    </row>
    <row r="12" spans="1:8" s="95" customFormat="1" ht="15.95" customHeight="1" x14ac:dyDescent="0.25">
      <c r="A12" s="563" t="s">
        <v>267</v>
      </c>
      <c r="B12" s="563"/>
      <c r="C12" s="563"/>
      <c r="D12" s="563"/>
      <c r="E12" s="564"/>
      <c r="F12" s="564"/>
      <c r="G12" s="564"/>
      <c r="H12" s="564"/>
    </row>
    <row r="13" spans="1:8" s="95" customFormat="1" ht="15.95" customHeight="1" x14ac:dyDescent="0.25">
      <c r="A13" s="563" t="s">
        <v>268</v>
      </c>
      <c r="B13" s="563"/>
      <c r="C13" s="563"/>
      <c r="D13" s="563"/>
      <c r="E13" s="564"/>
      <c r="F13" s="564"/>
      <c r="G13" s="564"/>
      <c r="H13" s="564"/>
    </row>
    <row r="14" spans="1:8" s="95" customFormat="1" ht="15.95" customHeight="1" x14ac:dyDescent="0.25">
      <c r="A14" s="563" t="s">
        <v>272</v>
      </c>
      <c r="B14" s="563"/>
      <c r="C14" s="563"/>
      <c r="D14" s="563"/>
      <c r="E14" s="563"/>
      <c r="F14" s="563"/>
      <c r="G14" s="567"/>
      <c r="H14" s="567"/>
    </row>
    <row r="15" spans="1:8" s="95" customFormat="1" ht="30.6" customHeight="1" x14ac:dyDescent="0.25">
      <c r="A15" s="563" t="s">
        <v>276</v>
      </c>
      <c r="B15" s="563"/>
      <c r="C15" s="563"/>
      <c r="D15" s="563"/>
      <c r="E15" s="564"/>
      <c r="F15" s="564"/>
      <c r="G15" s="564"/>
      <c r="H15" s="564"/>
    </row>
    <row r="16" spans="1:8" s="95" customFormat="1" ht="15.95" customHeight="1" x14ac:dyDescent="0.25">
      <c r="A16" s="98"/>
      <c r="B16" s="98"/>
      <c r="C16" s="98"/>
      <c r="D16" s="98"/>
      <c r="E16" s="99"/>
      <c r="F16" s="99"/>
      <c r="G16" s="99"/>
      <c r="H16" s="100"/>
    </row>
    <row r="17" spans="1:8" s="95" customFormat="1" ht="15.95" customHeight="1" x14ac:dyDescent="0.25">
      <c r="A17" s="565" t="s">
        <v>269</v>
      </c>
      <c r="B17" s="565"/>
      <c r="C17" s="565"/>
      <c r="D17" s="565"/>
      <c r="E17" s="565"/>
      <c r="F17" s="565"/>
      <c r="G17" s="565"/>
      <c r="H17" s="565"/>
    </row>
    <row r="18" spans="1:8" s="95" customFormat="1" ht="15.95" customHeight="1" x14ac:dyDescent="0.25">
      <c r="A18" s="96"/>
      <c r="B18" s="96"/>
      <c r="C18" s="96"/>
      <c r="D18" s="96"/>
      <c r="E18" s="97"/>
      <c r="F18" s="97"/>
      <c r="G18" s="97"/>
      <c r="H18" s="97"/>
    </row>
    <row r="19" spans="1:8" s="95" customFormat="1" ht="15.95" customHeight="1" x14ac:dyDescent="0.25">
      <c r="A19" s="563" t="s">
        <v>264</v>
      </c>
      <c r="B19" s="563"/>
      <c r="C19" s="563"/>
      <c r="D19" s="563"/>
      <c r="E19" s="564"/>
      <c r="F19" s="564"/>
      <c r="G19" s="564"/>
      <c r="H19" s="564"/>
    </row>
    <row r="20" spans="1:8" s="95" customFormat="1" ht="15.95" customHeight="1" x14ac:dyDescent="0.25">
      <c r="A20" s="563" t="s">
        <v>391</v>
      </c>
      <c r="B20" s="563"/>
      <c r="C20" s="563"/>
      <c r="D20" s="563"/>
      <c r="E20" s="564"/>
      <c r="F20" s="564"/>
      <c r="G20" s="564"/>
      <c r="H20" s="564"/>
    </row>
    <row r="21" spans="1:8" s="95" customFormat="1" ht="15.95" customHeight="1" x14ac:dyDescent="0.25">
      <c r="A21" s="563" t="s">
        <v>390</v>
      </c>
      <c r="B21" s="563"/>
      <c r="C21" s="563"/>
      <c r="D21" s="563"/>
      <c r="E21" s="564"/>
      <c r="F21" s="564"/>
      <c r="G21" s="564"/>
      <c r="H21" s="564"/>
    </row>
    <row r="22" spans="1:8" s="95" customFormat="1" ht="15.95" customHeight="1" x14ac:dyDescent="0.25">
      <c r="A22" s="563" t="s">
        <v>265</v>
      </c>
      <c r="B22" s="563"/>
      <c r="C22" s="563"/>
      <c r="D22" s="563"/>
      <c r="E22" s="564"/>
      <c r="F22" s="564"/>
      <c r="G22" s="564"/>
      <c r="H22" s="564"/>
    </row>
    <row r="23" spans="1:8" s="95" customFormat="1" ht="26.1" customHeight="1" x14ac:dyDescent="0.25">
      <c r="A23" s="566" t="s">
        <v>389</v>
      </c>
      <c r="B23" s="566"/>
      <c r="C23" s="566"/>
      <c r="D23" s="566"/>
      <c r="E23" s="564"/>
      <c r="F23" s="564"/>
      <c r="G23" s="564"/>
      <c r="H23" s="564"/>
    </row>
    <row r="24" spans="1:8" s="95" customFormat="1" ht="29.1" customHeight="1" x14ac:dyDescent="0.25">
      <c r="A24" s="566" t="s">
        <v>266</v>
      </c>
      <c r="B24" s="566"/>
      <c r="C24" s="566"/>
      <c r="D24" s="566"/>
      <c r="E24" s="564"/>
      <c r="F24" s="564"/>
      <c r="G24" s="564"/>
      <c r="H24" s="564"/>
    </row>
    <row r="25" spans="1:8" s="95" customFormat="1" ht="15.95" customHeight="1" x14ac:dyDescent="0.25">
      <c r="A25" s="563" t="s">
        <v>267</v>
      </c>
      <c r="B25" s="563"/>
      <c r="C25" s="563"/>
      <c r="D25" s="563"/>
      <c r="E25" s="564"/>
      <c r="F25" s="564"/>
      <c r="G25" s="564"/>
      <c r="H25" s="564"/>
    </row>
    <row r="26" spans="1:8" s="95" customFormat="1" ht="15.95" customHeight="1" x14ac:dyDescent="0.25">
      <c r="A26" s="563" t="s">
        <v>268</v>
      </c>
      <c r="B26" s="563"/>
      <c r="C26" s="563"/>
      <c r="D26" s="563"/>
      <c r="E26" s="564"/>
      <c r="F26" s="564"/>
      <c r="G26" s="564"/>
      <c r="H26" s="564"/>
    </row>
    <row r="27" spans="1:8" s="95" customFormat="1" ht="15.95" customHeight="1" x14ac:dyDescent="0.25">
      <c r="A27" s="563" t="s">
        <v>272</v>
      </c>
      <c r="B27" s="563"/>
      <c r="C27" s="563"/>
      <c r="D27" s="563"/>
      <c r="E27" s="563"/>
      <c r="F27" s="563"/>
      <c r="G27" s="567"/>
      <c r="H27" s="567"/>
    </row>
    <row r="28" spans="1:8" s="95" customFormat="1" ht="30.6" customHeight="1" x14ac:dyDescent="0.25">
      <c r="A28" s="563" t="s">
        <v>276</v>
      </c>
      <c r="B28" s="563"/>
      <c r="C28" s="563"/>
      <c r="D28" s="563"/>
      <c r="E28" s="564"/>
      <c r="F28" s="564"/>
      <c r="G28" s="564"/>
      <c r="H28" s="564"/>
    </row>
    <row r="29" spans="1:8" s="95" customFormat="1" ht="15.95" customHeight="1" x14ac:dyDescent="0.25">
      <c r="A29" s="98"/>
      <c r="B29" s="98"/>
      <c r="C29" s="98"/>
      <c r="D29" s="98"/>
      <c r="E29" s="99"/>
      <c r="F29" s="99"/>
      <c r="G29" s="99"/>
      <c r="H29" s="100"/>
    </row>
    <row r="30" spans="1:8" s="95" customFormat="1" ht="15.95" customHeight="1" x14ac:dyDescent="0.25">
      <c r="A30" s="565" t="s">
        <v>270</v>
      </c>
      <c r="B30" s="565"/>
      <c r="C30" s="565"/>
      <c r="D30" s="565"/>
      <c r="E30" s="565"/>
      <c r="F30" s="565"/>
      <c r="G30" s="565"/>
      <c r="H30" s="565"/>
    </row>
    <row r="31" spans="1:8" s="95" customFormat="1" ht="15.95" customHeight="1" x14ac:dyDescent="0.25">
      <c r="A31" s="96"/>
      <c r="B31" s="96"/>
      <c r="C31" s="96"/>
      <c r="D31" s="96"/>
      <c r="E31" s="97"/>
      <c r="F31" s="97"/>
      <c r="G31" s="97"/>
      <c r="H31" s="97"/>
    </row>
    <row r="32" spans="1:8" s="95" customFormat="1" ht="15.95" customHeight="1" x14ac:dyDescent="0.25">
      <c r="A32" s="563" t="s">
        <v>264</v>
      </c>
      <c r="B32" s="563"/>
      <c r="C32" s="563"/>
      <c r="D32" s="563"/>
      <c r="E32" s="564"/>
      <c r="F32" s="564"/>
      <c r="G32" s="564"/>
      <c r="H32" s="564"/>
    </row>
    <row r="33" spans="1:8" s="95" customFormat="1" ht="15.95" customHeight="1" x14ac:dyDescent="0.25">
      <c r="A33" s="563" t="s">
        <v>391</v>
      </c>
      <c r="B33" s="563"/>
      <c r="C33" s="563"/>
      <c r="D33" s="563"/>
      <c r="E33" s="564"/>
      <c r="F33" s="564"/>
      <c r="G33" s="564"/>
      <c r="H33" s="564"/>
    </row>
    <row r="34" spans="1:8" s="95" customFormat="1" ht="15.95" customHeight="1" x14ac:dyDescent="0.25">
      <c r="A34" s="563" t="s">
        <v>390</v>
      </c>
      <c r="B34" s="563"/>
      <c r="C34" s="563"/>
      <c r="D34" s="563"/>
      <c r="E34" s="564"/>
      <c r="F34" s="564"/>
      <c r="G34" s="564"/>
      <c r="H34" s="564"/>
    </row>
    <row r="35" spans="1:8" s="95" customFormat="1" ht="15.95" customHeight="1" x14ac:dyDescent="0.25">
      <c r="A35" s="563" t="s">
        <v>265</v>
      </c>
      <c r="B35" s="563"/>
      <c r="C35" s="563"/>
      <c r="D35" s="563"/>
      <c r="E35" s="564"/>
      <c r="F35" s="564"/>
      <c r="G35" s="564"/>
      <c r="H35" s="564"/>
    </row>
    <row r="36" spans="1:8" s="95" customFormat="1" ht="26.1" customHeight="1" x14ac:dyDescent="0.25">
      <c r="A36" s="566" t="s">
        <v>389</v>
      </c>
      <c r="B36" s="566"/>
      <c r="C36" s="566"/>
      <c r="D36" s="566"/>
      <c r="E36" s="564"/>
      <c r="F36" s="564"/>
      <c r="G36" s="564"/>
      <c r="H36" s="564"/>
    </row>
    <row r="37" spans="1:8" s="95" customFormat="1" ht="29.1" customHeight="1" x14ac:dyDescent="0.25">
      <c r="A37" s="566" t="s">
        <v>266</v>
      </c>
      <c r="B37" s="566"/>
      <c r="C37" s="566"/>
      <c r="D37" s="566"/>
      <c r="E37" s="564"/>
      <c r="F37" s="564"/>
      <c r="G37" s="564"/>
      <c r="H37" s="564"/>
    </row>
    <row r="38" spans="1:8" s="95" customFormat="1" ht="15.95" customHeight="1" x14ac:dyDescent="0.25">
      <c r="A38" s="563" t="s">
        <v>267</v>
      </c>
      <c r="B38" s="563"/>
      <c r="C38" s="563"/>
      <c r="D38" s="563"/>
      <c r="E38" s="564"/>
      <c r="F38" s="564"/>
      <c r="G38" s="564"/>
      <c r="H38" s="564"/>
    </row>
    <row r="39" spans="1:8" s="95" customFormat="1" ht="15.95" customHeight="1" x14ac:dyDescent="0.25">
      <c r="A39" s="563" t="s">
        <v>268</v>
      </c>
      <c r="B39" s="563"/>
      <c r="C39" s="563"/>
      <c r="D39" s="563"/>
      <c r="E39" s="564"/>
      <c r="F39" s="564"/>
      <c r="G39" s="564"/>
      <c r="H39" s="564"/>
    </row>
    <row r="40" spans="1:8" s="95" customFormat="1" ht="15.95" customHeight="1" x14ac:dyDescent="0.25">
      <c r="A40" s="563" t="s">
        <v>272</v>
      </c>
      <c r="B40" s="563"/>
      <c r="C40" s="563"/>
      <c r="D40" s="563"/>
      <c r="E40" s="563"/>
      <c r="F40" s="563"/>
      <c r="G40" s="567"/>
      <c r="H40" s="567"/>
    </row>
    <row r="41" spans="1:8" s="95" customFormat="1" ht="30.6" customHeight="1" x14ac:dyDescent="0.25">
      <c r="A41" s="563" t="s">
        <v>276</v>
      </c>
      <c r="B41" s="563"/>
      <c r="C41" s="563"/>
      <c r="D41" s="563"/>
      <c r="E41" s="564"/>
      <c r="F41" s="564"/>
      <c r="G41" s="564"/>
      <c r="H41" s="564"/>
    </row>
    <row r="42" spans="1:8" s="95" customFormat="1" ht="15.95" customHeight="1" x14ac:dyDescent="0.25">
      <c r="A42" s="98"/>
      <c r="B42" s="98"/>
      <c r="C42" s="98"/>
      <c r="D42" s="98"/>
      <c r="E42" s="99"/>
      <c r="F42" s="99"/>
      <c r="G42" s="99"/>
      <c r="H42" s="100"/>
    </row>
    <row r="43" spans="1:8" s="95" customFormat="1" ht="15.95" customHeight="1" x14ac:dyDescent="0.25">
      <c r="A43" s="565" t="s">
        <v>271</v>
      </c>
      <c r="B43" s="565"/>
      <c r="C43" s="565"/>
      <c r="D43" s="565"/>
      <c r="E43" s="565"/>
      <c r="F43" s="565"/>
      <c r="G43" s="565"/>
      <c r="H43" s="565"/>
    </row>
    <row r="44" spans="1:8" s="95" customFormat="1" ht="15.95" customHeight="1" x14ac:dyDescent="0.25">
      <c r="A44" s="96"/>
      <c r="B44" s="96"/>
      <c r="C44" s="96"/>
      <c r="D44" s="96"/>
      <c r="E44" s="97"/>
      <c r="F44" s="97"/>
      <c r="G44" s="97"/>
      <c r="H44" s="97"/>
    </row>
    <row r="45" spans="1:8" s="95" customFormat="1" ht="15.95" customHeight="1" x14ac:dyDescent="0.25">
      <c r="A45" s="563" t="s">
        <v>264</v>
      </c>
      <c r="B45" s="563"/>
      <c r="C45" s="563"/>
      <c r="D45" s="563"/>
      <c r="E45" s="564"/>
      <c r="F45" s="564"/>
      <c r="G45" s="564"/>
      <c r="H45" s="564"/>
    </row>
    <row r="46" spans="1:8" s="95" customFormat="1" ht="15.95" customHeight="1" x14ac:dyDescent="0.25">
      <c r="A46" s="563" t="s">
        <v>391</v>
      </c>
      <c r="B46" s="563"/>
      <c r="C46" s="563"/>
      <c r="D46" s="563"/>
      <c r="E46" s="564"/>
      <c r="F46" s="564"/>
      <c r="G46" s="564"/>
      <c r="H46" s="564"/>
    </row>
    <row r="47" spans="1:8" s="95" customFormat="1" ht="15.95" customHeight="1" x14ac:dyDescent="0.25">
      <c r="A47" s="563" t="s">
        <v>390</v>
      </c>
      <c r="B47" s="563"/>
      <c r="C47" s="563"/>
      <c r="D47" s="563"/>
      <c r="E47" s="564"/>
      <c r="F47" s="564"/>
      <c r="G47" s="564"/>
      <c r="H47" s="564"/>
    </row>
    <row r="48" spans="1:8" s="95" customFormat="1" ht="15.95" customHeight="1" x14ac:dyDescent="0.25">
      <c r="A48" s="563" t="s">
        <v>265</v>
      </c>
      <c r="B48" s="563"/>
      <c r="C48" s="563"/>
      <c r="D48" s="563"/>
      <c r="E48" s="564"/>
      <c r="F48" s="564"/>
      <c r="G48" s="564"/>
      <c r="H48" s="564"/>
    </row>
    <row r="49" spans="1:8" s="95" customFormat="1" ht="26.1" customHeight="1" x14ac:dyDescent="0.25">
      <c r="A49" s="566" t="s">
        <v>389</v>
      </c>
      <c r="B49" s="566"/>
      <c r="C49" s="566"/>
      <c r="D49" s="566"/>
      <c r="E49" s="564"/>
      <c r="F49" s="564"/>
      <c r="G49" s="564"/>
      <c r="H49" s="564"/>
    </row>
    <row r="50" spans="1:8" s="95" customFormat="1" ht="29.1" customHeight="1" x14ac:dyDescent="0.25">
      <c r="A50" s="566" t="s">
        <v>266</v>
      </c>
      <c r="B50" s="566"/>
      <c r="C50" s="566"/>
      <c r="D50" s="566"/>
      <c r="E50" s="564"/>
      <c r="F50" s="564"/>
      <c r="G50" s="564"/>
      <c r="H50" s="564"/>
    </row>
    <row r="51" spans="1:8" s="95" customFormat="1" ht="15.95" customHeight="1" x14ac:dyDescent="0.25">
      <c r="A51" s="563" t="s">
        <v>267</v>
      </c>
      <c r="B51" s="563"/>
      <c r="C51" s="563"/>
      <c r="D51" s="563"/>
      <c r="E51" s="564"/>
      <c r="F51" s="564"/>
      <c r="G51" s="564"/>
      <c r="H51" s="564"/>
    </row>
    <row r="52" spans="1:8" s="95" customFormat="1" ht="15.95" customHeight="1" x14ac:dyDescent="0.25">
      <c r="A52" s="563" t="s">
        <v>268</v>
      </c>
      <c r="B52" s="563"/>
      <c r="C52" s="563"/>
      <c r="D52" s="563"/>
      <c r="E52" s="564"/>
      <c r="F52" s="564"/>
      <c r="G52" s="564"/>
      <c r="H52" s="564"/>
    </row>
    <row r="53" spans="1:8" s="95" customFormat="1" ht="15.95" customHeight="1" x14ac:dyDescent="0.25">
      <c r="A53" s="563" t="s">
        <v>272</v>
      </c>
      <c r="B53" s="563"/>
      <c r="C53" s="563"/>
      <c r="D53" s="563"/>
      <c r="E53" s="563"/>
      <c r="F53" s="563"/>
      <c r="G53" s="567"/>
      <c r="H53" s="567"/>
    </row>
    <row r="54" spans="1:8" s="95" customFormat="1" ht="30.6" customHeight="1" x14ac:dyDescent="0.25">
      <c r="A54" s="563" t="s">
        <v>276</v>
      </c>
      <c r="B54" s="563"/>
      <c r="C54" s="563"/>
      <c r="D54" s="563"/>
      <c r="E54" s="564"/>
      <c r="F54" s="564"/>
      <c r="G54" s="564"/>
      <c r="H54" s="564"/>
    </row>
  </sheetData>
  <sheetProtection algorithmName="SHA-512" hashValue="z7b29Ukluhw7I132O+6GdtrQaN33eSku5XxZpoo99pi403A99oxfJ42ygdaaNFq91zbQD2FPAe+BFypLe1ozQQ==" saltValue="up455mFbgPmoS3wcJwBG8Q==" spinCount="100000" sheet="1" objects="1" scenarios="1"/>
  <mergeCells count="84">
    <mergeCell ref="E54:H54"/>
    <mergeCell ref="A15:D15"/>
    <mergeCell ref="E15:H15"/>
    <mergeCell ref="A28:D28"/>
    <mergeCell ref="E28:H28"/>
    <mergeCell ref="A41:D41"/>
    <mergeCell ref="E41:H41"/>
    <mergeCell ref="A54:D54"/>
    <mergeCell ref="A51:D51"/>
    <mergeCell ref="E51:H51"/>
    <mergeCell ref="A52:D52"/>
    <mergeCell ref="E52:H52"/>
    <mergeCell ref="A53:F53"/>
    <mergeCell ref="G53:H53"/>
    <mergeCell ref="A48:D48"/>
    <mergeCell ref="E48:H48"/>
    <mergeCell ref="A49:D49"/>
    <mergeCell ref="E49:H49"/>
    <mergeCell ref="A50:D50"/>
    <mergeCell ref="E50:H50"/>
    <mergeCell ref="A43:H43"/>
    <mergeCell ref="A45:D45"/>
    <mergeCell ref="E45:H45"/>
    <mergeCell ref="A46:D46"/>
    <mergeCell ref="E46:H46"/>
    <mergeCell ref="A47:D47"/>
    <mergeCell ref="E47:H47"/>
    <mergeCell ref="A39:D39"/>
    <mergeCell ref="E39:H39"/>
    <mergeCell ref="A40:F40"/>
    <mergeCell ref="G40:H40"/>
    <mergeCell ref="A36:D36"/>
    <mergeCell ref="E36:H36"/>
    <mergeCell ref="A37:D37"/>
    <mergeCell ref="E37:H37"/>
    <mergeCell ref="A38:D38"/>
    <mergeCell ref="E38:H38"/>
    <mergeCell ref="A33:D33"/>
    <mergeCell ref="E33:H33"/>
    <mergeCell ref="A34:D34"/>
    <mergeCell ref="E34:H34"/>
    <mergeCell ref="A35:D35"/>
    <mergeCell ref="E35:H35"/>
    <mergeCell ref="A27:F27"/>
    <mergeCell ref="G27:H27"/>
    <mergeCell ref="A30:H30"/>
    <mergeCell ref="A32:D32"/>
    <mergeCell ref="E32:H32"/>
    <mergeCell ref="A24:D24"/>
    <mergeCell ref="E24:H24"/>
    <mergeCell ref="A25:D25"/>
    <mergeCell ref="E25:H25"/>
    <mergeCell ref="A26:D26"/>
    <mergeCell ref="E26:H26"/>
    <mergeCell ref="A21:D21"/>
    <mergeCell ref="E21:H21"/>
    <mergeCell ref="A22:D22"/>
    <mergeCell ref="E22:H22"/>
    <mergeCell ref="A23:D23"/>
    <mergeCell ref="E23:H23"/>
    <mergeCell ref="A17:H17"/>
    <mergeCell ref="A19:D19"/>
    <mergeCell ref="E19:H19"/>
    <mergeCell ref="A20:D20"/>
    <mergeCell ref="E20:H20"/>
    <mergeCell ref="A12:D12"/>
    <mergeCell ref="E12:H12"/>
    <mergeCell ref="A13:D13"/>
    <mergeCell ref="E13:H13"/>
    <mergeCell ref="A14:F14"/>
    <mergeCell ref="G14:H14"/>
    <mergeCell ref="A9:D9"/>
    <mergeCell ref="E9:H9"/>
    <mergeCell ref="A10:D10"/>
    <mergeCell ref="E10:H10"/>
    <mergeCell ref="A11:D11"/>
    <mergeCell ref="E11:H11"/>
    <mergeCell ref="A8:D8"/>
    <mergeCell ref="E8:H8"/>
    <mergeCell ref="A4:H4"/>
    <mergeCell ref="A6:D6"/>
    <mergeCell ref="E6:H6"/>
    <mergeCell ref="A7:D7"/>
    <mergeCell ref="E7:H7"/>
  </mergeCells>
  <conditionalFormatting sqref="E6:E13">
    <cfRule type="containsBlanks" dxfId="19" priority="33">
      <formula>LEN(TRIM(E6))=0</formula>
    </cfRule>
  </conditionalFormatting>
  <conditionalFormatting sqref="E15">
    <cfRule type="containsBlanks" dxfId="18" priority="35">
      <formula>LEN(TRIM(E15))=0</formula>
    </cfRule>
  </conditionalFormatting>
  <conditionalFormatting sqref="E19:E26">
    <cfRule type="containsBlanks" dxfId="17" priority="34">
      <formula>LEN(TRIM(E19))=0</formula>
    </cfRule>
  </conditionalFormatting>
  <conditionalFormatting sqref="E28 E32:E39 E41 E45:E52 G53 E54">
    <cfRule type="containsBlanks" dxfId="16" priority="36">
      <formula>LEN(TRIM(E28))=0</formula>
    </cfRule>
  </conditionalFormatting>
  <conditionalFormatting sqref="G14">
    <cfRule type="containsBlanks" dxfId="15" priority="1">
      <formula>LEN(TRIM(G14))=0</formula>
    </cfRule>
  </conditionalFormatting>
  <conditionalFormatting sqref="G27">
    <cfRule type="containsBlanks" dxfId="14" priority="2">
      <formula>LEN(TRIM(G27))=0</formula>
    </cfRule>
  </conditionalFormatting>
  <conditionalFormatting sqref="G40">
    <cfRule type="containsBlanks" dxfId="13" priority="3">
      <formula>LEN(TRIM(G40))=0</formula>
    </cfRule>
  </conditionalFormatting>
  <pageMargins left="0.23622047244094491" right="0.23622047244094491" top="0.74803149606299213" bottom="0.74803149606299213" header="0.31496062992125984" footer="0.31496062992125984"/>
  <pageSetup paperSize="9" scale="85" orientation="portrait" r:id="rId1"/>
  <headerFooter>
    <oddFooter>&amp;C&amp;P</oddFooter>
  </headerFooter>
  <rowBreaks count="1" manualBreakCount="1">
    <brk id="2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R173"/>
  <sheetViews>
    <sheetView view="pageBreakPreview" topLeftCell="C104" zoomScaleNormal="70" zoomScaleSheetLayoutView="100" zoomScalePageLayoutView="70" workbookViewId="0">
      <selection activeCell="U154" sqref="U154"/>
    </sheetView>
  </sheetViews>
  <sheetFormatPr defaultColWidth="9.140625" defaultRowHeight="15" x14ac:dyDescent="0.25"/>
  <cols>
    <col min="1" max="1" width="9.140625" style="72" hidden="1" customWidth="1"/>
    <col min="2" max="2" width="9.42578125" style="72" hidden="1" customWidth="1"/>
    <col min="3" max="3" width="58.85546875" style="72" customWidth="1"/>
    <col min="4" max="4" width="18.7109375" style="72" bestFit="1" customWidth="1"/>
    <col min="5" max="5" width="19" style="72" customWidth="1"/>
    <col min="6" max="6" width="33.42578125" style="72" customWidth="1"/>
    <col min="7" max="7" width="3.7109375" style="72" customWidth="1"/>
    <col min="8" max="8" width="20.7109375" style="72" customWidth="1"/>
    <col min="9" max="9" width="16" style="74" customWidth="1"/>
    <col min="10" max="10" width="9.140625" style="75" customWidth="1"/>
    <col min="11" max="11" width="11" style="75" customWidth="1"/>
    <col min="12" max="14" width="9.140625" style="72" customWidth="1"/>
    <col min="15" max="16384" width="9.140625" style="72"/>
  </cols>
  <sheetData>
    <row r="1" spans="1:18" ht="21" x14ac:dyDescent="0.35">
      <c r="B1" s="76"/>
      <c r="C1" s="103" t="s">
        <v>388</v>
      </c>
      <c r="D1"/>
      <c r="E1"/>
      <c r="F1" s="1"/>
      <c r="G1" s="77"/>
      <c r="H1" s="1"/>
      <c r="I1"/>
    </row>
    <row r="2" spans="1:18" ht="21" x14ac:dyDescent="0.35">
      <c r="A2" s="72" t="s">
        <v>244</v>
      </c>
      <c r="C2" s="121"/>
      <c r="D2" s="73"/>
      <c r="K2" s="72"/>
    </row>
    <row r="3" spans="1:18" ht="19.5" customHeight="1" thickBot="1" x14ac:dyDescent="0.4">
      <c r="A3" s="72" t="s">
        <v>245</v>
      </c>
      <c r="C3" s="121" t="s">
        <v>278</v>
      </c>
      <c r="D3" s="568"/>
      <c r="E3" s="568"/>
      <c r="F3" s="568"/>
      <c r="G3" s="568"/>
      <c r="H3" s="568"/>
      <c r="K3" s="72"/>
    </row>
    <row r="4" spans="1:18" ht="20.100000000000001" customHeight="1" thickBot="1" x14ac:dyDescent="0.3">
      <c r="A4" s="72" t="s">
        <v>246</v>
      </c>
      <c r="C4" s="123" t="s">
        <v>247</v>
      </c>
      <c r="D4" s="575"/>
      <c r="E4" s="576"/>
      <c r="F4" s="576"/>
      <c r="G4" s="576"/>
      <c r="H4" s="576"/>
      <c r="I4" s="577"/>
      <c r="K4" s="72"/>
    </row>
    <row r="5" spans="1:18" ht="15.75" thickBot="1" x14ac:dyDescent="0.3">
      <c r="C5" s="122"/>
      <c r="D5" s="129"/>
      <c r="E5" s="129"/>
      <c r="F5" s="129"/>
      <c r="G5" s="129"/>
      <c r="H5" s="129"/>
      <c r="K5" s="72"/>
    </row>
    <row r="6" spans="1:18" x14ac:dyDescent="0.25">
      <c r="C6" s="572" t="s">
        <v>283</v>
      </c>
      <c r="D6" s="573"/>
      <c r="E6" s="573"/>
      <c r="F6" s="573"/>
      <c r="G6" s="573"/>
      <c r="H6" s="573"/>
      <c r="I6" s="574"/>
      <c r="K6" s="72"/>
    </row>
    <row r="7" spans="1:18" ht="284.25" customHeight="1" thickBot="1" x14ac:dyDescent="0.3">
      <c r="C7" s="581"/>
      <c r="D7" s="582"/>
      <c r="E7" s="582"/>
      <c r="F7" s="582"/>
      <c r="G7" s="582"/>
      <c r="H7" s="582"/>
      <c r="I7" s="583"/>
      <c r="K7" s="72"/>
      <c r="R7" s="126"/>
    </row>
    <row r="8" spans="1:18" ht="16.5" customHeight="1" thickBot="1" x14ac:dyDescent="0.3">
      <c r="C8" s="140"/>
      <c r="D8" s="141"/>
      <c r="E8" s="141"/>
      <c r="F8" s="141"/>
      <c r="G8" s="141"/>
      <c r="H8" s="141"/>
      <c r="I8" s="141"/>
      <c r="J8" s="136"/>
      <c r="K8" s="137"/>
      <c r="L8" s="137"/>
      <c r="M8" s="137"/>
    </row>
    <row r="9" spans="1:18" ht="15.75" x14ac:dyDescent="0.25">
      <c r="C9" s="142" t="s">
        <v>371</v>
      </c>
      <c r="D9" s="569" t="s">
        <v>370</v>
      </c>
      <c r="E9" s="570"/>
      <c r="F9" s="570"/>
      <c r="G9" s="570"/>
      <c r="H9" s="570"/>
      <c r="I9" s="571"/>
      <c r="J9" s="138"/>
      <c r="K9" s="138"/>
      <c r="L9" s="138"/>
      <c r="M9" s="138"/>
    </row>
    <row r="10" spans="1:18" ht="50.25" customHeight="1" x14ac:dyDescent="0.25">
      <c r="C10" s="143" t="s">
        <v>284</v>
      </c>
      <c r="D10" s="584"/>
      <c r="E10" s="585"/>
      <c r="F10" s="585"/>
      <c r="G10" s="585"/>
      <c r="H10" s="585"/>
      <c r="I10" s="586"/>
      <c r="J10" s="139"/>
      <c r="K10" s="139"/>
      <c r="L10" s="139"/>
      <c r="M10" s="139"/>
      <c r="R10" s="127"/>
    </row>
    <row r="11" spans="1:18" ht="49.5" customHeight="1" x14ac:dyDescent="0.25">
      <c r="C11" s="143" t="s">
        <v>285</v>
      </c>
      <c r="D11" s="584"/>
      <c r="E11" s="585"/>
      <c r="F11" s="585"/>
      <c r="G11" s="585"/>
      <c r="H11" s="585"/>
      <c r="I11" s="586"/>
      <c r="J11" s="139"/>
      <c r="K11" s="139"/>
      <c r="L11" s="139"/>
      <c r="M11" s="139"/>
    </row>
    <row r="12" spans="1:18" ht="49.5" customHeight="1" x14ac:dyDescent="0.25">
      <c r="C12" s="143" t="s">
        <v>252</v>
      </c>
      <c r="D12" s="584"/>
      <c r="E12" s="585"/>
      <c r="F12" s="585"/>
      <c r="G12" s="585"/>
      <c r="H12" s="585"/>
      <c r="I12" s="586"/>
      <c r="J12" s="139"/>
      <c r="K12" s="139"/>
      <c r="L12" s="139"/>
      <c r="M12" s="139"/>
    </row>
    <row r="13" spans="1:18" ht="48.75" customHeight="1" x14ac:dyDescent="0.25">
      <c r="C13" s="143" t="s">
        <v>286</v>
      </c>
      <c r="D13" s="584"/>
      <c r="E13" s="585"/>
      <c r="F13" s="585"/>
      <c r="G13" s="585"/>
      <c r="H13" s="585"/>
      <c r="I13" s="586"/>
      <c r="J13" s="139"/>
      <c r="K13" s="139"/>
      <c r="L13" s="139"/>
      <c r="M13" s="139"/>
    </row>
    <row r="14" spans="1:18" ht="48" customHeight="1" x14ac:dyDescent="0.25">
      <c r="C14" s="143" t="s">
        <v>287</v>
      </c>
      <c r="D14" s="584"/>
      <c r="E14" s="585"/>
      <c r="F14" s="585"/>
      <c r="G14" s="585"/>
      <c r="H14" s="585"/>
      <c r="I14" s="586"/>
      <c r="J14" s="139"/>
      <c r="K14" s="139"/>
      <c r="L14" s="139"/>
      <c r="M14" s="139"/>
    </row>
    <row r="15" spans="1:18" ht="48" customHeight="1" thickBot="1" x14ac:dyDescent="0.3">
      <c r="C15" s="144" t="s">
        <v>288</v>
      </c>
      <c r="D15" s="587"/>
      <c r="E15" s="588"/>
      <c r="F15" s="588"/>
      <c r="G15" s="588"/>
      <c r="H15" s="588"/>
      <c r="I15" s="589"/>
      <c r="J15" s="139"/>
      <c r="K15" s="139"/>
      <c r="L15" s="139"/>
      <c r="M15" s="139"/>
    </row>
    <row r="16" spans="1:18" ht="15" customHeight="1" thickBot="1" x14ac:dyDescent="0.3">
      <c r="C16" s="158"/>
      <c r="D16" s="159"/>
      <c r="E16" s="159"/>
      <c r="F16" s="159"/>
      <c r="G16" s="159"/>
      <c r="H16" s="159"/>
      <c r="I16" s="159"/>
      <c r="J16" s="139"/>
      <c r="K16" s="139"/>
      <c r="L16" s="139"/>
      <c r="M16" s="139"/>
    </row>
    <row r="17" spans="2:13" ht="48" customHeight="1" x14ac:dyDescent="0.25">
      <c r="C17" s="142" t="s">
        <v>372</v>
      </c>
      <c r="D17" s="569" t="s">
        <v>370</v>
      </c>
      <c r="E17" s="570"/>
      <c r="F17" s="570"/>
      <c r="G17" s="570"/>
      <c r="H17" s="570"/>
      <c r="I17" s="571"/>
      <c r="J17" s="139"/>
      <c r="K17" s="139"/>
      <c r="L17" s="139"/>
      <c r="M17" s="139"/>
    </row>
    <row r="18" spans="2:13" ht="48" customHeight="1" x14ac:dyDescent="0.25">
      <c r="C18" s="143" t="s">
        <v>387</v>
      </c>
      <c r="D18" s="584"/>
      <c r="E18" s="585"/>
      <c r="F18" s="585"/>
      <c r="G18" s="585"/>
      <c r="H18" s="585"/>
      <c r="I18" s="586"/>
      <c r="J18" s="139"/>
      <c r="K18" s="139"/>
      <c r="L18" s="139"/>
      <c r="M18" s="139"/>
    </row>
    <row r="19" spans="2:13" ht="48" customHeight="1" x14ac:dyDescent="0.25">
      <c r="C19" s="143" t="s">
        <v>289</v>
      </c>
      <c r="D19" s="584"/>
      <c r="E19" s="585"/>
      <c r="F19" s="585"/>
      <c r="G19" s="585"/>
      <c r="H19" s="585"/>
      <c r="I19" s="586"/>
      <c r="J19" s="139"/>
      <c r="K19" s="139"/>
      <c r="L19" s="139"/>
      <c r="M19" s="139"/>
    </row>
    <row r="20" spans="2:13" ht="48" customHeight="1" x14ac:dyDescent="0.25">
      <c r="C20" s="143" t="s">
        <v>290</v>
      </c>
      <c r="D20" s="584"/>
      <c r="E20" s="585"/>
      <c r="F20" s="585"/>
      <c r="G20" s="585"/>
      <c r="H20" s="585"/>
      <c r="I20" s="586"/>
      <c r="J20" s="139"/>
      <c r="K20" s="139"/>
      <c r="L20" s="139"/>
      <c r="M20" s="139"/>
    </row>
    <row r="21" spans="2:13" ht="48" customHeight="1" thickBot="1" x14ac:dyDescent="0.3">
      <c r="C21" s="144" t="s">
        <v>291</v>
      </c>
      <c r="D21" s="587"/>
      <c r="E21" s="588"/>
      <c r="F21" s="588"/>
      <c r="G21" s="588"/>
      <c r="H21" s="588"/>
      <c r="I21" s="589"/>
      <c r="J21" s="139"/>
      <c r="K21" s="139"/>
      <c r="L21" s="139"/>
      <c r="M21" s="139"/>
    </row>
    <row r="22" spans="2:13" ht="17.25" customHeight="1" thickBot="1" x14ac:dyDescent="0.3">
      <c r="C22" s="158"/>
      <c r="D22" s="159"/>
      <c r="E22" s="159"/>
      <c r="F22" s="159"/>
      <c r="G22" s="159"/>
      <c r="H22" s="159"/>
      <c r="I22" s="159"/>
      <c r="J22" s="139"/>
      <c r="K22" s="139"/>
      <c r="L22" s="139"/>
      <c r="M22" s="139"/>
    </row>
    <row r="23" spans="2:13" ht="48" customHeight="1" x14ac:dyDescent="0.25">
      <c r="C23" s="142" t="s">
        <v>373</v>
      </c>
      <c r="D23" s="569" t="s">
        <v>370</v>
      </c>
      <c r="E23" s="570"/>
      <c r="F23" s="570"/>
      <c r="G23" s="570"/>
      <c r="H23" s="570"/>
      <c r="I23" s="571"/>
      <c r="J23" s="139"/>
      <c r="K23" s="139"/>
      <c r="L23" s="139"/>
      <c r="M23" s="139"/>
    </row>
    <row r="24" spans="2:13" ht="48" customHeight="1" x14ac:dyDescent="0.25">
      <c r="C24" s="143" t="s">
        <v>286</v>
      </c>
      <c r="D24" s="584"/>
      <c r="E24" s="585"/>
      <c r="F24" s="585"/>
      <c r="G24" s="585"/>
      <c r="H24" s="585"/>
      <c r="I24" s="586"/>
      <c r="J24" s="139"/>
      <c r="K24" s="139"/>
      <c r="L24" s="139"/>
      <c r="M24" s="139"/>
    </row>
    <row r="25" spans="2:13" ht="48" customHeight="1" x14ac:dyDescent="0.25">
      <c r="C25" s="143" t="s">
        <v>292</v>
      </c>
      <c r="D25" s="584"/>
      <c r="E25" s="585"/>
      <c r="F25" s="585"/>
      <c r="G25" s="585"/>
      <c r="H25" s="585"/>
      <c r="I25" s="586"/>
      <c r="J25" s="139"/>
      <c r="K25" s="139"/>
      <c r="L25" s="139"/>
      <c r="M25" s="139"/>
    </row>
    <row r="26" spans="2:13" ht="48" customHeight="1" x14ac:dyDescent="0.25">
      <c r="C26" s="143" t="s">
        <v>293</v>
      </c>
      <c r="D26" s="584"/>
      <c r="E26" s="585"/>
      <c r="F26" s="585"/>
      <c r="G26" s="585"/>
      <c r="H26" s="585"/>
      <c r="I26" s="586"/>
      <c r="J26" s="139"/>
      <c r="K26" s="139"/>
      <c r="L26" s="139"/>
      <c r="M26" s="139"/>
    </row>
    <row r="27" spans="2:13" ht="48" customHeight="1" thickBot="1" x14ac:dyDescent="0.3">
      <c r="C27" s="144" t="s">
        <v>288</v>
      </c>
      <c r="D27" s="587"/>
      <c r="E27" s="588"/>
      <c r="F27" s="588"/>
      <c r="G27" s="588"/>
      <c r="H27" s="588"/>
      <c r="I27" s="589"/>
      <c r="J27" s="139"/>
      <c r="K27" s="139"/>
      <c r="L27" s="139"/>
      <c r="M27" s="139"/>
    </row>
    <row r="28" spans="2:13" ht="15.75" thickBot="1" x14ac:dyDescent="0.3">
      <c r="C28" s="145"/>
      <c r="D28" s="145"/>
      <c r="E28" s="145"/>
      <c r="F28" s="145"/>
      <c r="G28" s="145"/>
      <c r="H28" s="145"/>
      <c r="I28" s="145"/>
      <c r="K28" s="72"/>
    </row>
    <row r="29" spans="2:13" ht="30" x14ac:dyDescent="0.25">
      <c r="B29" s="76"/>
      <c r="C29" s="146" t="s">
        <v>253</v>
      </c>
      <c r="D29" s="147" t="s">
        <v>279</v>
      </c>
      <c r="E29" s="148" t="s">
        <v>280</v>
      </c>
      <c r="F29" s="149" t="s">
        <v>20</v>
      </c>
      <c r="G29" s="150"/>
      <c r="H29" s="150"/>
      <c r="I29" s="150"/>
    </row>
    <row r="30" spans="2:13" ht="15.75" x14ac:dyDescent="0.25">
      <c r="B30" s="76"/>
      <c r="C30" s="151" t="s">
        <v>46</v>
      </c>
      <c r="D30" s="229"/>
      <c r="E30" s="230"/>
      <c r="F30" s="225">
        <f>D30+E30</f>
        <v>0</v>
      </c>
      <c r="G30" s="152"/>
      <c r="H30" s="124"/>
      <c r="I30" s="152"/>
    </row>
    <row r="31" spans="2:13" ht="15.75" x14ac:dyDescent="0.25">
      <c r="B31" s="76"/>
      <c r="C31" s="153" t="s">
        <v>281</v>
      </c>
      <c r="D31" s="230"/>
      <c r="E31" s="231"/>
      <c r="F31" s="225">
        <f t="shared" ref="F31:F32" si="0">D31+E31</f>
        <v>0</v>
      </c>
      <c r="G31" s="152"/>
      <c r="H31" s="124"/>
      <c r="I31" s="152"/>
    </row>
    <row r="32" spans="2:13" ht="16.5" thickBot="1" x14ac:dyDescent="0.3">
      <c r="B32" s="76"/>
      <c r="C32" s="154" t="s">
        <v>106</v>
      </c>
      <c r="D32" s="232"/>
      <c r="E32" s="233"/>
      <c r="F32" s="225">
        <f t="shared" si="0"/>
        <v>0</v>
      </c>
      <c r="G32" s="152"/>
      <c r="H32" s="124"/>
      <c r="I32" s="152"/>
    </row>
    <row r="33" spans="2:15" ht="15.75" customHeight="1" x14ac:dyDescent="0.25">
      <c r="B33" s="76"/>
      <c r="C33" s="578" t="s">
        <v>282</v>
      </c>
      <c r="D33" s="579"/>
      <c r="E33" s="580"/>
      <c r="F33" s="226">
        <f>F30+F31+F32</f>
        <v>0</v>
      </c>
      <c r="G33" s="155"/>
      <c r="H33" s="155"/>
      <c r="I33" s="152"/>
    </row>
    <row r="34" spans="2:15" ht="16.5" thickBot="1" x14ac:dyDescent="0.3">
      <c r="B34" s="76"/>
      <c r="C34" s="595" t="s">
        <v>359</v>
      </c>
      <c r="D34" s="596"/>
      <c r="E34" s="597"/>
      <c r="F34" s="125">
        <f>D30+D31+D32</f>
        <v>0</v>
      </c>
      <c r="G34" s="152"/>
      <c r="H34" s="152"/>
      <c r="I34" s="152"/>
    </row>
    <row r="35" spans="2:15" x14ac:dyDescent="0.25">
      <c r="C35" s="151" t="s">
        <v>360</v>
      </c>
      <c r="D35" s="229"/>
      <c r="E35" s="230"/>
      <c r="F35" s="225">
        <f>D35+E35</f>
        <v>0</v>
      </c>
      <c r="G35" s="73"/>
    </row>
    <row r="36" spans="2:15" ht="15.75" thickBot="1" x14ac:dyDescent="0.3">
      <c r="C36" s="151" t="s">
        <v>361</v>
      </c>
      <c r="D36" s="230"/>
      <c r="E36" s="231"/>
      <c r="F36" s="225">
        <f t="shared" ref="F36" si="1">D36+E36</f>
        <v>0</v>
      </c>
      <c r="G36" s="1"/>
      <c r="H36" s="1"/>
      <c r="I36"/>
    </row>
    <row r="37" spans="2:15" ht="15.75" thickBot="1" x14ac:dyDescent="0.3">
      <c r="C37" s="592" t="s">
        <v>369</v>
      </c>
      <c r="D37" s="593"/>
      <c r="E37" s="594"/>
      <c r="F37" s="227" t="e">
        <f>D36/(D35+D31+D32)</f>
        <v>#DIV/0!</v>
      </c>
      <c r="G37" s="1"/>
      <c r="H37" s="1"/>
      <c r="I37"/>
    </row>
    <row r="38" spans="2:15" ht="15.75" thickBot="1" x14ac:dyDescent="0.3">
      <c r="C38" s="592" t="s">
        <v>363</v>
      </c>
      <c r="D38" s="593"/>
      <c r="E38" s="594"/>
      <c r="F38" s="228" t="e">
        <f>IF(F37&gt;50%,"NE","DA")</f>
        <v>#DIV/0!</v>
      </c>
      <c r="G38" s="1"/>
      <c r="H38" s="1"/>
      <c r="I38"/>
    </row>
    <row r="39" spans="2:15" x14ac:dyDescent="0.25">
      <c r="C39" s="20"/>
      <c r="D39"/>
      <c r="E39"/>
      <c r="F39"/>
      <c r="G39"/>
      <c r="H39" s="1"/>
      <c r="I39"/>
    </row>
    <row r="40" spans="2:15" x14ac:dyDescent="0.25">
      <c r="C40" s="20"/>
      <c r="D40"/>
      <c r="E40"/>
      <c r="F40" s="128"/>
      <c r="G40" s="129"/>
      <c r="H40" s="129"/>
      <c r="I40" s="129"/>
      <c r="J40" s="72"/>
      <c r="K40" s="72"/>
    </row>
    <row r="41" spans="2:15" x14ac:dyDescent="0.25">
      <c r="C41" s="20"/>
      <c r="D41"/>
      <c r="E41"/>
      <c r="F41"/>
      <c r="G41"/>
      <c r="H41"/>
      <c r="I41" s="130"/>
    </row>
    <row r="43" spans="2:15" ht="21.75" thickBot="1" x14ac:dyDescent="0.4">
      <c r="C43" s="590" t="s">
        <v>294</v>
      </c>
      <c r="D43" s="591"/>
      <c r="E43" s="591"/>
      <c r="F43" s="591"/>
      <c r="G43" s="591"/>
      <c r="H43" s="591"/>
      <c r="I43" s="591"/>
      <c r="K43" s="72"/>
    </row>
    <row r="44" spans="2:15" ht="20.100000000000001" customHeight="1" thickBot="1" x14ac:dyDescent="0.3">
      <c r="B44" s="81"/>
      <c r="C44" s="123" t="s">
        <v>247</v>
      </c>
      <c r="D44" s="575"/>
      <c r="E44" s="576"/>
      <c r="F44" s="576"/>
      <c r="G44" s="576"/>
      <c r="H44" s="576"/>
      <c r="I44" s="577"/>
      <c r="K44" s="72"/>
    </row>
    <row r="45" spans="2:15" ht="15" customHeight="1" thickBot="1" x14ac:dyDescent="0.3">
      <c r="B45" s="81">
        <v>1</v>
      </c>
      <c r="C45" s="122"/>
      <c r="D45" s="129"/>
      <c r="E45" s="129"/>
      <c r="F45" s="129"/>
      <c r="G45" s="129"/>
      <c r="H45" s="129"/>
      <c r="K45" s="72"/>
    </row>
    <row r="46" spans="2:15" ht="15" customHeight="1" x14ac:dyDescent="0.25">
      <c r="B46" s="81">
        <v>2</v>
      </c>
      <c r="C46" s="572" t="s">
        <v>283</v>
      </c>
      <c r="D46" s="573"/>
      <c r="E46" s="573"/>
      <c r="F46" s="573"/>
      <c r="G46" s="573"/>
      <c r="H46" s="573"/>
      <c r="I46" s="574"/>
      <c r="J46" s="136"/>
      <c r="K46" s="137"/>
      <c r="L46" s="137"/>
      <c r="M46" s="137"/>
      <c r="N46" s="137"/>
      <c r="O46" s="137"/>
    </row>
    <row r="47" spans="2:15" ht="284.25" customHeight="1" thickBot="1" x14ac:dyDescent="0.3">
      <c r="B47" s="81">
        <v>3</v>
      </c>
      <c r="C47" s="581"/>
      <c r="D47" s="582"/>
      <c r="E47" s="582"/>
      <c r="F47" s="582"/>
      <c r="G47" s="582"/>
      <c r="H47" s="582"/>
      <c r="I47" s="583"/>
      <c r="J47" s="136"/>
      <c r="K47" s="137"/>
      <c r="L47" s="137"/>
      <c r="M47" s="137"/>
      <c r="N47" s="137"/>
      <c r="O47" s="137"/>
    </row>
    <row r="48" spans="2:15" ht="15" customHeight="1" thickBot="1" x14ac:dyDescent="0.3">
      <c r="B48" s="81">
        <v>4</v>
      </c>
      <c r="C48" s="140"/>
      <c r="D48" s="141"/>
      <c r="E48" s="141"/>
      <c r="F48" s="141"/>
      <c r="G48" s="141"/>
      <c r="H48" s="141"/>
      <c r="I48" s="141"/>
      <c r="J48" s="136"/>
      <c r="K48" s="137"/>
      <c r="L48" s="137"/>
      <c r="M48" s="137"/>
      <c r="N48" s="137"/>
      <c r="O48" s="137"/>
    </row>
    <row r="49" spans="2:15" ht="30" x14ac:dyDescent="0.25">
      <c r="B49" s="81">
        <v>5</v>
      </c>
      <c r="C49" s="142" t="s">
        <v>374</v>
      </c>
      <c r="D49" s="569" t="s">
        <v>370</v>
      </c>
      <c r="E49" s="570"/>
      <c r="F49" s="570"/>
      <c r="G49" s="570"/>
      <c r="H49" s="570"/>
      <c r="I49" s="571"/>
      <c r="J49" s="138"/>
      <c r="K49" s="138"/>
      <c r="L49" s="138"/>
      <c r="M49" s="138"/>
      <c r="N49" s="137"/>
      <c r="O49" s="137"/>
    </row>
    <row r="50" spans="2:15" ht="50.25" customHeight="1" x14ac:dyDescent="0.25">
      <c r="B50" s="81"/>
      <c r="C50" s="156" t="s">
        <v>383</v>
      </c>
      <c r="D50" s="584"/>
      <c r="E50" s="585"/>
      <c r="F50" s="585"/>
      <c r="G50" s="585"/>
      <c r="H50" s="585"/>
      <c r="I50" s="586"/>
      <c r="J50" s="139"/>
      <c r="K50" s="139"/>
      <c r="L50" s="139"/>
      <c r="M50" s="139"/>
      <c r="N50" s="137"/>
      <c r="O50" s="137"/>
    </row>
    <row r="51" spans="2:15" ht="50.25" customHeight="1" x14ac:dyDescent="0.25">
      <c r="B51" s="81"/>
      <c r="C51" s="156" t="s">
        <v>384</v>
      </c>
      <c r="D51" s="584"/>
      <c r="E51" s="585"/>
      <c r="F51" s="585"/>
      <c r="G51" s="585"/>
      <c r="H51" s="585"/>
      <c r="I51" s="586"/>
      <c r="J51" s="139"/>
      <c r="K51" s="139"/>
      <c r="L51" s="139"/>
      <c r="M51" s="139"/>
      <c r="N51" s="137"/>
      <c r="O51" s="137"/>
    </row>
    <row r="52" spans="2:15" ht="50.25" customHeight="1" x14ac:dyDescent="0.25">
      <c r="B52" s="81">
        <v>1</v>
      </c>
      <c r="C52" s="156" t="s">
        <v>295</v>
      </c>
      <c r="D52" s="584"/>
      <c r="E52" s="585"/>
      <c r="F52" s="585"/>
      <c r="G52" s="585"/>
      <c r="H52" s="585"/>
      <c r="I52" s="586"/>
      <c r="J52" s="139"/>
      <c r="K52" s="139"/>
      <c r="L52" s="139"/>
      <c r="M52" s="139"/>
      <c r="N52" s="137"/>
      <c r="O52" s="137"/>
    </row>
    <row r="53" spans="2:15" ht="50.25" customHeight="1" x14ac:dyDescent="0.25">
      <c r="B53" s="81"/>
      <c r="C53" s="187" t="s">
        <v>385</v>
      </c>
      <c r="D53" s="584"/>
      <c r="E53" s="585"/>
      <c r="F53" s="585"/>
      <c r="G53" s="585"/>
      <c r="H53" s="585"/>
      <c r="I53" s="586"/>
      <c r="J53" s="139"/>
      <c r="K53" s="139"/>
      <c r="L53" s="139"/>
      <c r="M53" s="139"/>
      <c r="N53" s="137"/>
      <c r="O53" s="137"/>
    </row>
    <row r="54" spans="2:15" ht="50.25" customHeight="1" thickBot="1" x14ac:dyDescent="0.3">
      <c r="B54" s="81">
        <v>2</v>
      </c>
      <c r="C54" s="157" t="s">
        <v>386</v>
      </c>
      <c r="D54" s="587"/>
      <c r="E54" s="588"/>
      <c r="F54" s="588"/>
      <c r="G54" s="588"/>
      <c r="H54" s="588"/>
      <c r="I54" s="589"/>
      <c r="J54" s="139"/>
      <c r="K54" s="139"/>
      <c r="L54" s="139"/>
      <c r="M54" s="139"/>
      <c r="N54" s="137"/>
      <c r="O54" s="137"/>
    </row>
    <row r="55" spans="2:15" ht="15" customHeight="1" thickBot="1" x14ac:dyDescent="0.3">
      <c r="B55" s="81">
        <v>4</v>
      </c>
      <c r="C55" s="145"/>
      <c r="D55" s="145"/>
      <c r="E55" s="145"/>
      <c r="F55" s="145"/>
      <c r="G55" s="145"/>
      <c r="H55" s="145"/>
      <c r="I55" s="145"/>
      <c r="J55" s="136"/>
      <c r="K55" s="137"/>
      <c r="L55" s="137"/>
      <c r="M55" s="137"/>
      <c r="N55" s="137"/>
      <c r="O55" s="137"/>
    </row>
    <row r="56" spans="2:15" ht="15" customHeight="1" x14ac:dyDescent="0.25">
      <c r="B56" s="81">
        <v>5</v>
      </c>
      <c r="C56" s="146" t="s">
        <v>253</v>
      </c>
      <c r="D56" s="147" t="s">
        <v>279</v>
      </c>
      <c r="E56" s="148" t="s">
        <v>280</v>
      </c>
      <c r="F56" s="149" t="s">
        <v>20</v>
      </c>
      <c r="G56" s="150"/>
      <c r="H56" s="150"/>
      <c r="I56" s="150"/>
      <c r="J56" s="136"/>
      <c r="K56" s="136"/>
      <c r="L56" s="137"/>
      <c r="M56" s="137"/>
      <c r="N56" s="137"/>
      <c r="O56" s="137"/>
    </row>
    <row r="57" spans="2:15" ht="15" customHeight="1" x14ac:dyDescent="0.25">
      <c r="C57" s="151" t="s">
        <v>46</v>
      </c>
      <c r="D57" s="229"/>
      <c r="E57" s="230"/>
      <c r="F57" s="225">
        <f>D57+E57</f>
        <v>0</v>
      </c>
      <c r="G57" s="152"/>
      <c r="H57" s="124"/>
      <c r="I57" s="152"/>
      <c r="J57" s="136"/>
      <c r="K57" s="136"/>
      <c r="L57" s="137"/>
      <c r="M57" s="137"/>
      <c r="N57" s="137"/>
      <c r="O57" s="137"/>
    </row>
    <row r="58" spans="2:15" ht="15" customHeight="1" x14ac:dyDescent="0.25">
      <c r="C58" s="153" t="s">
        <v>281</v>
      </c>
      <c r="D58" s="230"/>
      <c r="E58" s="231"/>
      <c r="F58" s="225">
        <f t="shared" ref="F58:F59" si="2">D58+E58</f>
        <v>0</v>
      </c>
      <c r="G58" s="152"/>
      <c r="H58" s="124"/>
      <c r="I58" s="152"/>
      <c r="J58" s="136"/>
      <c r="K58" s="136"/>
      <c r="L58" s="137"/>
      <c r="M58" s="137"/>
      <c r="N58" s="137"/>
      <c r="O58" s="137"/>
    </row>
    <row r="59" spans="2:15" ht="15" customHeight="1" thickBot="1" x14ac:dyDescent="0.3">
      <c r="C59" s="154" t="s">
        <v>106</v>
      </c>
      <c r="D59" s="232"/>
      <c r="E59" s="233"/>
      <c r="F59" s="225">
        <f t="shared" si="2"/>
        <v>0</v>
      </c>
      <c r="G59" s="152"/>
      <c r="H59" s="124"/>
      <c r="I59" s="152"/>
      <c r="J59" s="136"/>
      <c r="K59" s="136"/>
      <c r="L59" s="137"/>
      <c r="M59" s="137"/>
      <c r="N59" s="137"/>
      <c r="O59" s="137"/>
    </row>
    <row r="60" spans="2:15" ht="15" customHeight="1" x14ac:dyDescent="0.25">
      <c r="C60" s="578" t="s">
        <v>282</v>
      </c>
      <c r="D60" s="579"/>
      <c r="E60" s="580"/>
      <c r="F60" s="226">
        <f>F57+F58+F59</f>
        <v>0</v>
      </c>
      <c r="G60" s="155"/>
      <c r="H60" s="155"/>
      <c r="I60" s="152"/>
    </row>
    <row r="61" spans="2:15" ht="15" customHeight="1" thickBot="1" x14ac:dyDescent="0.3">
      <c r="C61" s="595" t="s">
        <v>359</v>
      </c>
      <c r="D61" s="596"/>
      <c r="E61" s="597"/>
      <c r="F61" s="125">
        <f>D57+D58+D59</f>
        <v>0</v>
      </c>
      <c r="G61" s="152"/>
      <c r="H61" s="152"/>
      <c r="I61" s="152"/>
    </row>
    <row r="62" spans="2:15" x14ac:dyDescent="0.25">
      <c r="C62" s="151" t="s">
        <v>360</v>
      </c>
      <c r="D62" s="229"/>
      <c r="E62" s="230"/>
      <c r="F62" s="225">
        <f>D62+E62</f>
        <v>0</v>
      </c>
      <c r="G62" s="73"/>
    </row>
    <row r="63" spans="2:15" ht="15.75" thickBot="1" x14ac:dyDescent="0.3">
      <c r="C63" s="151" t="s">
        <v>361</v>
      </c>
      <c r="D63" s="230"/>
      <c r="E63" s="231"/>
      <c r="F63" s="225">
        <f t="shared" ref="F63" si="3">D63+E63</f>
        <v>0</v>
      </c>
      <c r="G63" s="1"/>
      <c r="H63" s="1"/>
      <c r="I63"/>
    </row>
    <row r="64" spans="2:15" ht="15.75" thickBot="1" x14ac:dyDescent="0.3">
      <c r="C64" s="592" t="s">
        <v>362</v>
      </c>
      <c r="D64" s="593"/>
      <c r="E64" s="594"/>
      <c r="F64" s="227" t="e">
        <f>D63/(D62+D58+D59)</f>
        <v>#DIV/0!</v>
      </c>
      <c r="G64" s="1"/>
      <c r="H64" s="1"/>
      <c r="I64"/>
    </row>
    <row r="65" spans="3:11" ht="15.75" thickBot="1" x14ac:dyDescent="0.3">
      <c r="C65" s="592" t="s">
        <v>363</v>
      </c>
      <c r="D65" s="593"/>
      <c r="E65" s="594"/>
      <c r="F65" s="228" t="e">
        <f>IF(F64&gt;50%,"NE","DA")</f>
        <v>#DIV/0!</v>
      </c>
      <c r="G65" s="1"/>
      <c r="H65" s="1"/>
      <c r="I65"/>
    </row>
    <row r="66" spans="3:11" ht="30" customHeight="1" x14ac:dyDescent="0.25">
      <c r="E66" s="73"/>
      <c r="F66" s="78"/>
      <c r="G66" s="73"/>
    </row>
    <row r="67" spans="3:11" ht="15" customHeight="1" x14ac:dyDescent="0.25">
      <c r="C67" s="79"/>
      <c r="D67"/>
      <c r="E67" s="80"/>
      <c r="F67" s="1"/>
      <c r="G67" s="1"/>
      <c r="H67" s="1"/>
      <c r="I67"/>
    </row>
    <row r="68" spans="3:11" ht="21.75" thickBot="1" x14ac:dyDescent="0.4">
      <c r="C68" s="590" t="s">
        <v>296</v>
      </c>
      <c r="D68" s="591"/>
      <c r="E68" s="591"/>
      <c r="F68" s="591"/>
      <c r="G68" s="591"/>
      <c r="H68" s="591"/>
      <c r="I68" s="591"/>
    </row>
    <row r="69" spans="3:11" ht="20.100000000000001" customHeight="1" thickBot="1" x14ac:dyDescent="0.3">
      <c r="C69" s="123" t="s">
        <v>247</v>
      </c>
      <c r="D69" s="575"/>
      <c r="E69" s="576"/>
      <c r="F69" s="576"/>
      <c r="G69" s="576"/>
      <c r="H69" s="576"/>
      <c r="I69" s="577"/>
      <c r="K69" s="72"/>
    </row>
    <row r="70" spans="3:11" ht="15.75" thickBot="1" x14ac:dyDescent="0.3">
      <c r="C70" s="122"/>
      <c r="D70" s="129"/>
      <c r="E70" s="129"/>
      <c r="F70" s="129"/>
      <c r="G70" s="129"/>
      <c r="H70" s="129"/>
    </row>
    <row r="71" spans="3:11" x14ac:dyDescent="0.25">
      <c r="C71" s="572" t="s">
        <v>283</v>
      </c>
      <c r="D71" s="573"/>
      <c r="E71" s="573"/>
      <c r="F71" s="573"/>
      <c r="G71" s="573"/>
      <c r="H71" s="573"/>
      <c r="I71" s="574"/>
      <c r="J71" s="72"/>
      <c r="K71" s="72"/>
    </row>
    <row r="72" spans="3:11" ht="284.25" customHeight="1" thickBot="1" x14ac:dyDescent="0.3">
      <c r="C72" s="581"/>
      <c r="D72" s="582"/>
      <c r="E72" s="582"/>
      <c r="F72" s="582"/>
      <c r="G72" s="582"/>
      <c r="H72" s="582"/>
      <c r="I72" s="583"/>
    </row>
    <row r="73" spans="3:11" ht="15.75" thickBot="1" x14ac:dyDescent="0.3">
      <c r="C73" s="140"/>
      <c r="D73" s="141"/>
      <c r="E73" s="141"/>
      <c r="F73" s="141"/>
      <c r="G73" s="141"/>
      <c r="H73" s="141"/>
      <c r="I73" s="141"/>
    </row>
    <row r="74" spans="3:11" x14ac:dyDescent="0.25">
      <c r="C74" s="160" t="s">
        <v>375</v>
      </c>
      <c r="D74" s="569" t="s">
        <v>370</v>
      </c>
      <c r="E74" s="570"/>
      <c r="F74" s="570"/>
      <c r="G74" s="570"/>
      <c r="H74" s="570"/>
      <c r="I74" s="571"/>
    </row>
    <row r="75" spans="3:11" ht="50.25" customHeight="1" x14ac:dyDescent="0.25">
      <c r="C75" s="156" t="s">
        <v>248</v>
      </c>
      <c r="D75" s="584"/>
      <c r="E75" s="585"/>
      <c r="F75" s="585"/>
      <c r="G75" s="585"/>
      <c r="H75" s="585"/>
      <c r="I75" s="586"/>
    </row>
    <row r="76" spans="3:11" ht="50.25" customHeight="1" x14ac:dyDescent="0.25">
      <c r="C76" s="156" t="s">
        <v>249</v>
      </c>
      <c r="D76" s="584"/>
      <c r="E76" s="585"/>
      <c r="F76" s="585"/>
      <c r="G76" s="585"/>
      <c r="H76" s="585"/>
      <c r="I76" s="586"/>
    </row>
    <row r="77" spans="3:11" ht="50.25" customHeight="1" x14ac:dyDescent="0.25">
      <c r="C77" s="156" t="s">
        <v>250</v>
      </c>
      <c r="D77" s="584"/>
      <c r="E77" s="585"/>
      <c r="F77" s="585"/>
      <c r="G77" s="585"/>
      <c r="H77" s="585"/>
      <c r="I77" s="586"/>
    </row>
    <row r="78" spans="3:11" ht="50.25" customHeight="1" x14ac:dyDescent="0.25">
      <c r="C78" s="143" t="s">
        <v>251</v>
      </c>
      <c r="D78" s="585"/>
      <c r="E78" s="585"/>
      <c r="F78" s="585"/>
      <c r="G78" s="585"/>
      <c r="H78" s="585"/>
      <c r="I78" s="586"/>
    </row>
    <row r="79" spans="3:11" ht="50.25" customHeight="1" x14ac:dyDescent="0.25">
      <c r="C79" s="143" t="s">
        <v>252</v>
      </c>
      <c r="D79" s="585"/>
      <c r="E79" s="585"/>
      <c r="F79" s="585"/>
      <c r="G79" s="585"/>
      <c r="H79" s="585"/>
      <c r="I79" s="586"/>
    </row>
    <row r="80" spans="3:11" ht="50.25" customHeight="1" thickBot="1" x14ac:dyDescent="0.3">
      <c r="C80" s="144" t="s">
        <v>297</v>
      </c>
      <c r="D80" s="588"/>
      <c r="E80" s="588"/>
      <c r="F80" s="588"/>
      <c r="G80" s="588"/>
      <c r="H80" s="588"/>
      <c r="I80" s="589"/>
    </row>
    <row r="81" spans="3:11" ht="15.75" thickBot="1" x14ac:dyDescent="0.3">
      <c r="C81" s="145"/>
      <c r="D81" s="145"/>
      <c r="E81" s="145"/>
      <c r="F81" s="145"/>
      <c r="G81" s="145"/>
      <c r="H81" s="145"/>
      <c r="I81" s="145"/>
    </row>
    <row r="82" spans="3:11" ht="30" x14ac:dyDescent="0.25">
      <c r="C82" s="146" t="s">
        <v>253</v>
      </c>
      <c r="D82" s="147" t="s">
        <v>279</v>
      </c>
      <c r="E82" s="148" t="s">
        <v>280</v>
      </c>
      <c r="F82" s="149" t="s">
        <v>20</v>
      </c>
      <c r="G82" s="150"/>
      <c r="H82" s="150"/>
      <c r="I82" s="150"/>
    </row>
    <row r="83" spans="3:11" x14ac:dyDescent="0.25">
      <c r="C83" s="151" t="s">
        <v>46</v>
      </c>
      <c r="D83" s="229"/>
      <c r="E83" s="230"/>
      <c r="F83" s="225">
        <f>D83+E83</f>
        <v>0</v>
      </c>
      <c r="G83" s="152"/>
      <c r="H83" s="124"/>
      <c r="I83" s="152"/>
    </row>
    <row r="84" spans="3:11" x14ac:dyDescent="0.25">
      <c r="C84" s="153" t="s">
        <v>281</v>
      </c>
      <c r="D84" s="230"/>
      <c r="E84" s="231"/>
      <c r="F84" s="225">
        <f t="shared" ref="F84:F85" si="4">D84+E84</f>
        <v>0</v>
      </c>
      <c r="G84" s="152"/>
      <c r="H84" s="124"/>
      <c r="I84" s="152"/>
    </row>
    <row r="85" spans="3:11" ht="15.75" thickBot="1" x14ac:dyDescent="0.3">
      <c r="C85" s="154" t="s">
        <v>106</v>
      </c>
      <c r="D85" s="232"/>
      <c r="E85" s="233"/>
      <c r="F85" s="225">
        <f t="shared" si="4"/>
        <v>0</v>
      </c>
      <c r="G85" s="152"/>
      <c r="H85" s="124"/>
      <c r="I85" s="152"/>
    </row>
    <row r="86" spans="3:11" x14ac:dyDescent="0.25">
      <c r="C86" s="578" t="s">
        <v>282</v>
      </c>
      <c r="D86" s="579"/>
      <c r="E86" s="580"/>
      <c r="F86" s="226">
        <f>F83+F84+F85</f>
        <v>0</v>
      </c>
      <c r="G86" s="155"/>
      <c r="H86" s="155"/>
      <c r="I86" s="152"/>
    </row>
    <row r="87" spans="3:11" ht="15.75" thickBot="1" x14ac:dyDescent="0.3">
      <c r="C87" s="595" t="s">
        <v>359</v>
      </c>
      <c r="D87" s="596"/>
      <c r="E87" s="597"/>
      <c r="F87" s="125">
        <f>D83+D84+D85</f>
        <v>0</v>
      </c>
      <c r="G87" s="152"/>
      <c r="H87" s="152"/>
      <c r="I87" s="152"/>
    </row>
    <row r="88" spans="3:11" x14ac:dyDescent="0.25">
      <c r="C88" s="151" t="s">
        <v>360</v>
      </c>
      <c r="D88" s="229"/>
      <c r="E88" s="230"/>
      <c r="F88" s="225">
        <f>D88+E88</f>
        <v>0</v>
      </c>
      <c r="G88" s="73"/>
    </row>
    <row r="89" spans="3:11" ht="15.75" thickBot="1" x14ac:dyDescent="0.3">
      <c r="C89" s="151" t="s">
        <v>361</v>
      </c>
      <c r="D89" s="230"/>
      <c r="E89" s="231"/>
      <c r="F89" s="225">
        <f t="shared" ref="F89" si="5">D89+E89</f>
        <v>0</v>
      </c>
      <c r="G89" s="1"/>
      <c r="H89" s="1"/>
      <c r="I89"/>
    </row>
    <row r="90" spans="3:11" ht="15.75" thickBot="1" x14ac:dyDescent="0.3">
      <c r="C90" s="592" t="s">
        <v>362</v>
      </c>
      <c r="D90" s="593"/>
      <c r="E90" s="594"/>
      <c r="F90" s="227" t="e">
        <f>D89/(D88+D84+D85)</f>
        <v>#DIV/0!</v>
      </c>
      <c r="G90" s="1"/>
      <c r="H90" s="1"/>
      <c r="I90"/>
    </row>
    <row r="91" spans="3:11" ht="15.75" thickBot="1" x14ac:dyDescent="0.3">
      <c r="C91" s="592" t="s">
        <v>363</v>
      </c>
      <c r="D91" s="593"/>
      <c r="E91" s="594"/>
      <c r="F91" s="228" t="e">
        <f>IF(F90&gt;50%,"NE","DA")</f>
        <v>#DIV/0!</v>
      </c>
      <c r="G91" s="1"/>
      <c r="H91" s="1"/>
      <c r="I91"/>
    </row>
    <row r="92" spans="3:11" x14ac:dyDescent="0.25">
      <c r="E92" s="73"/>
      <c r="F92" s="78"/>
      <c r="G92" s="73"/>
    </row>
    <row r="95" spans="3:11" ht="21.75" thickBot="1" x14ac:dyDescent="0.4">
      <c r="C95" s="590" t="s">
        <v>298</v>
      </c>
      <c r="D95" s="591"/>
      <c r="E95" s="591"/>
      <c r="F95" s="591"/>
      <c r="G95" s="591"/>
      <c r="H95" s="591"/>
      <c r="I95" s="591"/>
    </row>
    <row r="96" spans="3:11" ht="20.100000000000001" customHeight="1" thickBot="1" x14ac:dyDescent="0.3">
      <c r="C96" s="123" t="s">
        <v>247</v>
      </c>
      <c r="D96" s="575"/>
      <c r="E96" s="576"/>
      <c r="F96" s="576"/>
      <c r="G96" s="576"/>
      <c r="H96" s="576"/>
      <c r="I96" s="577"/>
      <c r="K96" s="72"/>
    </row>
    <row r="97" spans="3:9" ht="15.75" thickBot="1" x14ac:dyDescent="0.3">
      <c r="C97" s="122"/>
      <c r="D97" s="129"/>
      <c r="E97" s="129"/>
      <c r="F97" s="129"/>
      <c r="G97" s="129"/>
      <c r="H97" s="129"/>
    </row>
    <row r="98" spans="3:9" x14ac:dyDescent="0.25">
      <c r="C98" s="572" t="s">
        <v>283</v>
      </c>
      <c r="D98" s="573"/>
      <c r="E98" s="573"/>
      <c r="F98" s="573"/>
      <c r="G98" s="573"/>
      <c r="H98" s="573"/>
      <c r="I98" s="574"/>
    </row>
    <row r="99" spans="3:9" ht="284.25" customHeight="1" thickBot="1" x14ac:dyDescent="0.3">
      <c r="C99" s="581"/>
      <c r="D99" s="582"/>
      <c r="E99" s="582"/>
      <c r="F99" s="582"/>
      <c r="G99" s="582"/>
      <c r="H99" s="582"/>
      <c r="I99" s="583"/>
    </row>
    <row r="100" spans="3:9" ht="15.75" thickBot="1" x14ac:dyDescent="0.3">
      <c r="C100" s="140"/>
      <c r="D100" s="141"/>
      <c r="E100" s="141"/>
      <c r="F100" s="141"/>
      <c r="G100" s="141"/>
      <c r="H100" s="141"/>
      <c r="I100" s="141"/>
    </row>
    <row r="101" spans="3:9" ht="30" x14ac:dyDescent="0.25">
      <c r="C101" s="142" t="s">
        <v>376</v>
      </c>
      <c r="D101" s="569" t="s">
        <v>370</v>
      </c>
      <c r="E101" s="570"/>
      <c r="F101" s="570"/>
      <c r="G101" s="570"/>
      <c r="H101" s="570"/>
      <c r="I101" s="571"/>
    </row>
    <row r="102" spans="3:9" ht="50.25" customHeight="1" x14ac:dyDescent="0.25">
      <c r="C102" s="143" t="s">
        <v>299</v>
      </c>
      <c r="D102" s="584"/>
      <c r="E102" s="585"/>
      <c r="F102" s="585"/>
      <c r="G102" s="585"/>
      <c r="H102" s="585"/>
      <c r="I102" s="586"/>
    </row>
    <row r="103" spans="3:9" ht="50.25" customHeight="1" x14ac:dyDescent="0.25">
      <c r="C103" s="143" t="s">
        <v>300</v>
      </c>
      <c r="D103" s="584"/>
      <c r="E103" s="585"/>
      <c r="F103" s="585"/>
      <c r="G103" s="585"/>
      <c r="H103" s="585"/>
      <c r="I103" s="586"/>
    </row>
    <row r="104" spans="3:9" ht="50.25" customHeight="1" x14ac:dyDescent="0.25">
      <c r="C104" s="143" t="s">
        <v>301</v>
      </c>
      <c r="D104" s="584"/>
      <c r="E104" s="585"/>
      <c r="F104" s="585"/>
      <c r="G104" s="585"/>
      <c r="H104" s="585"/>
      <c r="I104" s="586"/>
    </row>
    <row r="105" spans="3:9" ht="50.25" customHeight="1" x14ac:dyDescent="0.25">
      <c r="C105" s="143" t="s">
        <v>302</v>
      </c>
      <c r="D105" s="584"/>
      <c r="E105" s="585"/>
      <c r="F105" s="585"/>
      <c r="G105" s="585"/>
      <c r="H105" s="585"/>
      <c r="I105" s="586"/>
    </row>
    <row r="106" spans="3:9" ht="50.25" customHeight="1" x14ac:dyDescent="0.25">
      <c r="C106" s="143" t="s">
        <v>303</v>
      </c>
      <c r="D106" s="584"/>
      <c r="E106" s="585"/>
      <c r="F106" s="585"/>
      <c r="G106" s="585"/>
      <c r="H106" s="585"/>
      <c r="I106" s="586"/>
    </row>
    <row r="107" spans="3:9" ht="50.25" customHeight="1" x14ac:dyDescent="0.25">
      <c r="C107" s="143" t="s">
        <v>304</v>
      </c>
      <c r="D107" s="584"/>
      <c r="E107" s="585"/>
      <c r="F107" s="585"/>
      <c r="G107" s="585"/>
      <c r="H107" s="585"/>
      <c r="I107" s="586"/>
    </row>
    <row r="108" spans="3:9" ht="50.25" customHeight="1" x14ac:dyDescent="0.25">
      <c r="C108" s="143" t="s">
        <v>382</v>
      </c>
      <c r="D108" s="584"/>
      <c r="E108" s="585"/>
      <c r="F108" s="585"/>
      <c r="G108" s="585"/>
      <c r="H108" s="585"/>
      <c r="I108" s="586"/>
    </row>
    <row r="109" spans="3:9" ht="50.25" customHeight="1" thickBot="1" x14ac:dyDescent="0.3">
      <c r="C109" s="144" t="s">
        <v>305</v>
      </c>
      <c r="D109" s="587"/>
      <c r="E109" s="588"/>
      <c r="F109" s="588"/>
      <c r="G109" s="588"/>
      <c r="H109" s="588"/>
      <c r="I109" s="589"/>
    </row>
    <row r="110" spans="3:9" x14ac:dyDescent="0.25">
      <c r="C110" s="158"/>
      <c r="D110" s="159"/>
      <c r="E110" s="159"/>
      <c r="F110" s="159"/>
      <c r="G110" s="159"/>
      <c r="H110" s="159"/>
      <c r="I110" s="159"/>
    </row>
    <row r="111" spans="3:9" ht="15.75" thickBot="1" x14ac:dyDescent="0.3">
      <c r="C111" s="145"/>
      <c r="D111" s="145"/>
      <c r="E111" s="145"/>
      <c r="F111" s="145"/>
      <c r="G111" s="145"/>
      <c r="H111" s="145"/>
      <c r="I111" s="145"/>
    </row>
    <row r="112" spans="3:9" ht="30" x14ac:dyDescent="0.25">
      <c r="C112" s="146" t="s">
        <v>253</v>
      </c>
      <c r="D112" s="147" t="s">
        <v>279</v>
      </c>
      <c r="E112" s="148" t="s">
        <v>280</v>
      </c>
      <c r="F112" s="149" t="s">
        <v>20</v>
      </c>
      <c r="G112" s="150"/>
      <c r="H112" s="150"/>
      <c r="I112" s="150"/>
    </row>
    <row r="113" spans="3:11" x14ac:dyDescent="0.25">
      <c r="C113" s="151" t="s">
        <v>46</v>
      </c>
      <c r="D113" s="229"/>
      <c r="E113" s="230"/>
      <c r="F113" s="225">
        <f>D113+E113</f>
        <v>0</v>
      </c>
      <c r="G113" s="152"/>
      <c r="H113" s="124"/>
      <c r="I113" s="152"/>
    </row>
    <row r="114" spans="3:11" x14ac:dyDescent="0.25">
      <c r="C114" s="153" t="s">
        <v>281</v>
      </c>
      <c r="D114" s="230"/>
      <c r="E114" s="231"/>
      <c r="F114" s="225">
        <f t="shared" ref="F114:F115" si="6">D114+E114</f>
        <v>0</v>
      </c>
      <c r="G114" s="152"/>
      <c r="H114" s="124"/>
      <c r="I114" s="152"/>
    </row>
    <row r="115" spans="3:11" ht="15.75" thickBot="1" x14ac:dyDescent="0.3">
      <c r="C115" s="154" t="s">
        <v>106</v>
      </c>
      <c r="D115" s="232"/>
      <c r="E115" s="233"/>
      <c r="F115" s="225">
        <f t="shared" si="6"/>
        <v>0</v>
      </c>
      <c r="G115" s="152"/>
      <c r="H115" s="124"/>
      <c r="I115" s="152"/>
    </row>
    <row r="116" spans="3:11" x14ac:dyDescent="0.25">
      <c r="C116" s="578" t="s">
        <v>282</v>
      </c>
      <c r="D116" s="579"/>
      <c r="E116" s="580"/>
      <c r="F116" s="226">
        <f>F113+F114+F115</f>
        <v>0</v>
      </c>
      <c r="G116" s="155"/>
      <c r="H116" s="155"/>
      <c r="I116" s="152"/>
    </row>
    <row r="117" spans="3:11" ht="15.75" thickBot="1" x14ac:dyDescent="0.3">
      <c r="C117" s="595" t="s">
        <v>359</v>
      </c>
      <c r="D117" s="596"/>
      <c r="E117" s="597"/>
      <c r="F117" s="125">
        <f>D113+D114+D115</f>
        <v>0</v>
      </c>
      <c r="G117" s="152"/>
      <c r="H117" s="152"/>
      <c r="I117" s="152"/>
    </row>
    <row r="118" spans="3:11" x14ac:dyDescent="0.25">
      <c r="C118" s="151" t="s">
        <v>360</v>
      </c>
      <c r="D118" s="229"/>
      <c r="E118" s="230"/>
      <c r="F118" s="225">
        <f>D118+E118</f>
        <v>0</v>
      </c>
      <c r="G118" s="73"/>
    </row>
    <row r="119" spans="3:11" ht="15.75" thickBot="1" x14ac:dyDescent="0.3">
      <c r="C119" s="151" t="s">
        <v>361</v>
      </c>
      <c r="D119" s="230"/>
      <c r="E119" s="231"/>
      <c r="F119" s="225">
        <f t="shared" ref="F119" si="7">D119+E119</f>
        <v>0</v>
      </c>
      <c r="G119" s="1"/>
      <c r="H119" s="1"/>
      <c r="I119"/>
    </row>
    <row r="120" spans="3:11" ht="15.75" thickBot="1" x14ac:dyDescent="0.3">
      <c r="C120" s="592" t="s">
        <v>362</v>
      </c>
      <c r="D120" s="593"/>
      <c r="E120" s="594"/>
      <c r="F120" s="227" t="e">
        <f>D119/(D118+D114+D115)</f>
        <v>#DIV/0!</v>
      </c>
      <c r="G120" s="1"/>
      <c r="H120" s="1"/>
      <c r="I120"/>
    </row>
    <row r="121" spans="3:11" ht="15.75" thickBot="1" x14ac:dyDescent="0.3">
      <c r="C121" s="592" t="s">
        <v>363</v>
      </c>
      <c r="D121" s="593"/>
      <c r="E121" s="594"/>
      <c r="F121" s="228" t="e">
        <f>IF(F120&gt;50%,"NE","DA")</f>
        <v>#DIV/0!</v>
      </c>
      <c r="G121" s="1"/>
      <c r="H121" s="1"/>
      <c r="I121"/>
    </row>
    <row r="122" spans="3:11" x14ac:dyDescent="0.25">
      <c r="E122" s="73"/>
      <c r="F122" s="78"/>
      <c r="G122" s="73"/>
    </row>
    <row r="124" spans="3:11" ht="21.75" thickBot="1" x14ac:dyDescent="0.4">
      <c r="C124" s="590" t="s">
        <v>306</v>
      </c>
      <c r="D124" s="591"/>
      <c r="E124" s="591"/>
      <c r="F124" s="591"/>
      <c r="G124" s="591"/>
      <c r="H124" s="591"/>
      <c r="I124" s="591"/>
    </row>
    <row r="125" spans="3:11" ht="20.100000000000001" customHeight="1" thickBot="1" x14ac:dyDescent="0.3">
      <c r="C125" s="123" t="s">
        <v>247</v>
      </c>
      <c r="D125" s="575"/>
      <c r="E125" s="576"/>
      <c r="F125" s="576"/>
      <c r="G125" s="576"/>
      <c r="H125" s="576"/>
      <c r="I125" s="577"/>
      <c r="K125" s="72"/>
    </row>
    <row r="126" spans="3:11" ht="15.75" thickBot="1" x14ac:dyDescent="0.3">
      <c r="C126" s="122"/>
      <c r="D126" s="129"/>
      <c r="E126" s="129"/>
      <c r="F126" s="129"/>
      <c r="G126" s="129"/>
      <c r="H126" s="129"/>
    </row>
    <row r="127" spans="3:11" x14ac:dyDescent="0.25">
      <c r="C127" s="572" t="s">
        <v>283</v>
      </c>
      <c r="D127" s="573"/>
      <c r="E127" s="573"/>
      <c r="F127" s="573"/>
      <c r="G127" s="573"/>
      <c r="H127" s="573"/>
      <c r="I127" s="574"/>
    </row>
    <row r="128" spans="3:11" ht="284.25" customHeight="1" thickBot="1" x14ac:dyDescent="0.3">
      <c r="C128" s="581"/>
      <c r="D128" s="582"/>
      <c r="E128" s="582"/>
      <c r="F128" s="582"/>
      <c r="G128" s="582"/>
      <c r="H128" s="582"/>
      <c r="I128" s="583"/>
    </row>
    <row r="129" spans="3:9" ht="15.75" thickBot="1" x14ac:dyDescent="0.3">
      <c r="C129" s="140"/>
      <c r="D129" s="141"/>
      <c r="E129" s="141"/>
      <c r="F129" s="141"/>
      <c r="G129" s="141"/>
      <c r="H129" s="141"/>
      <c r="I129" s="141"/>
    </row>
    <row r="130" spans="3:9" ht="30" x14ac:dyDescent="0.25">
      <c r="C130" s="142" t="s">
        <v>377</v>
      </c>
      <c r="D130" s="569" t="s">
        <v>370</v>
      </c>
      <c r="E130" s="570"/>
      <c r="F130" s="570"/>
      <c r="G130" s="570"/>
      <c r="H130" s="570"/>
      <c r="I130" s="571"/>
    </row>
    <row r="131" spans="3:9" ht="50.25" customHeight="1" x14ac:dyDescent="0.25">
      <c r="C131" s="143" t="s">
        <v>381</v>
      </c>
      <c r="D131" s="584"/>
      <c r="E131" s="585"/>
      <c r="F131" s="585"/>
      <c r="G131" s="585"/>
      <c r="H131" s="585"/>
      <c r="I131" s="586"/>
    </row>
    <row r="132" spans="3:9" ht="50.25" customHeight="1" x14ac:dyDescent="0.25">
      <c r="C132" s="143" t="s">
        <v>307</v>
      </c>
      <c r="D132" s="584"/>
      <c r="E132" s="585"/>
      <c r="F132" s="585"/>
      <c r="G132" s="585"/>
      <c r="H132" s="585"/>
      <c r="I132" s="586"/>
    </row>
    <row r="133" spans="3:9" ht="50.25" customHeight="1" x14ac:dyDescent="0.25">
      <c r="C133" s="143" t="s">
        <v>308</v>
      </c>
      <c r="D133" s="584"/>
      <c r="E133" s="585"/>
      <c r="F133" s="585"/>
      <c r="G133" s="585"/>
      <c r="H133" s="585"/>
      <c r="I133" s="586"/>
    </row>
    <row r="134" spans="3:9" ht="50.25" customHeight="1" x14ac:dyDescent="0.25">
      <c r="C134" s="143" t="s">
        <v>380</v>
      </c>
      <c r="D134" s="584"/>
      <c r="E134" s="585"/>
      <c r="F134" s="585"/>
      <c r="G134" s="585"/>
      <c r="H134" s="585"/>
      <c r="I134" s="586"/>
    </row>
    <row r="135" spans="3:9" ht="50.25" customHeight="1" thickBot="1" x14ac:dyDescent="0.3">
      <c r="C135" s="144" t="s">
        <v>309</v>
      </c>
      <c r="D135" s="587"/>
      <c r="E135" s="588"/>
      <c r="F135" s="588"/>
      <c r="G135" s="588"/>
      <c r="H135" s="588"/>
      <c r="I135" s="589"/>
    </row>
    <row r="136" spans="3:9" x14ac:dyDescent="0.25">
      <c r="C136" s="158"/>
      <c r="D136" s="159"/>
      <c r="E136" s="159"/>
      <c r="F136" s="159"/>
      <c r="G136" s="159"/>
      <c r="H136" s="159"/>
      <c r="I136" s="159"/>
    </row>
    <row r="137" spans="3:9" ht="15.75" thickBot="1" x14ac:dyDescent="0.3">
      <c r="C137" s="145"/>
      <c r="D137" s="145"/>
      <c r="E137" s="145"/>
      <c r="F137" s="145"/>
      <c r="G137" s="145"/>
      <c r="H137" s="145"/>
      <c r="I137" s="145"/>
    </row>
    <row r="138" spans="3:9" ht="30" x14ac:dyDescent="0.25">
      <c r="C138" s="146" t="s">
        <v>253</v>
      </c>
      <c r="D138" s="147" t="s">
        <v>279</v>
      </c>
      <c r="E138" s="148" t="s">
        <v>280</v>
      </c>
      <c r="F138" s="149" t="s">
        <v>20</v>
      </c>
      <c r="G138" s="150"/>
      <c r="H138" s="150"/>
      <c r="I138" s="150"/>
    </row>
    <row r="139" spans="3:9" x14ac:dyDescent="0.25">
      <c r="C139" s="151" t="s">
        <v>46</v>
      </c>
      <c r="D139" s="229"/>
      <c r="E139" s="230"/>
      <c r="F139" s="225">
        <f>D139+E139</f>
        <v>0</v>
      </c>
      <c r="G139" s="152"/>
      <c r="H139" s="124"/>
      <c r="I139" s="152"/>
    </row>
    <row r="140" spans="3:9" x14ac:dyDescent="0.25">
      <c r="C140" s="153" t="s">
        <v>281</v>
      </c>
      <c r="D140" s="230"/>
      <c r="E140" s="231"/>
      <c r="F140" s="225">
        <f t="shared" ref="F140:F141" si="8">D140+E140</f>
        <v>0</v>
      </c>
      <c r="G140" s="152"/>
      <c r="H140" s="124"/>
      <c r="I140" s="152"/>
    </row>
    <row r="141" spans="3:9" ht="15.75" thickBot="1" x14ac:dyDescent="0.3">
      <c r="C141" s="154" t="s">
        <v>106</v>
      </c>
      <c r="D141" s="232"/>
      <c r="E141" s="233"/>
      <c r="F141" s="225">
        <f t="shared" si="8"/>
        <v>0</v>
      </c>
      <c r="G141" s="152"/>
      <c r="H141" s="124"/>
      <c r="I141" s="152"/>
    </row>
    <row r="142" spans="3:9" x14ac:dyDescent="0.25">
      <c r="C142" s="578" t="s">
        <v>282</v>
      </c>
      <c r="D142" s="579"/>
      <c r="E142" s="580"/>
      <c r="F142" s="226">
        <f>F139+F140+F141</f>
        <v>0</v>
      </c>
      <c r="G142" s="155"/>
      <c r="H142" s="155"/>
      <c r="I142" s="152"/>
    </row>
    <row r="143" spans="3:9" ht="15.75" thickBot="1" x14ac:dyDescent="0.3">
      <c r="C143" s="595" t="s">
        <v>359</v>
      </c>
      <c r="D143" s="596"/>
      <c r="E143" s="597"/>
      <c r="F143" s="125">
        <f>D139+D140+D141</f>
        <v>0</v>
      </c>
      <c r="G143" s="152"/>
      <c r="H143" s="152"/>
      <c r="I143" s="152"/>
    </row>
    <row r="144" spans="3:9" x14ac:dyDescent="0.25">
      <c r="C144" s="151" t="s">
        <v>360</v>
      </c>
      <c r="D144" s="229"/>
      <c r="E144" s="230"/>
      <c r="F144" s="225">
        <f>D144+E144</f>
        <v>0</v>
      </c>
      <c r="G144" s="73"/>
    </row>
    <row r="145" spans="3:11" ht="15.75" thickBot="1" x14ac:dyDescent="0.3">
      <c r="C145" s="151" t="s">
        <v>361</v>
      </c>
      <c r="D145" s="230"/>
      <c r="E145" s="231"/>
      <c r="F145" s="225">
        <f t="shared" ref="F145" si="9">D145+E145</f>
        <v>0</v>
      </c>
      <c r="G145" s="1"/>
      <c r="H145" s="1"/>
      <c r="I145"/>
    </row>
    <row r="146" spans="3:11" ht="15.75" thickBot="1" x14ac:dyDescent="0.3">
      <c r="C146" s="592" t="s">
        <v>362</v>
      </c>
      <c r="D146" s="593"/>
      <c r="E146" s="594"/>
      <c r="F146" s="227" t="e">
        <f>D145/(D144+D140+D141)</f>
        <v>#DIV/0!</v>
      </c>
      <c r="G146" s="1"/>
      <c r="H146" s="1"/>
      <c r="I146"/>
    </row>
    <row r="147" spans="3:11" ht="15.75" thickBot="1" x14ac:dyDescent="0.3">
      <c r="C147" s="592" t="s">
        <v>363</v>
      </c>
      <c r="D147" s="593"/>
      <c r="E147" s="594"/>
      <c r="F147" s="228" t="e">
        <f>IF(F146&gt;50%,"NE","DA")</f>
        <v>#DIV/0!</v>
      </c>
      <c r="G147" s="1"/>
      <c r="H147" s="1"/>
      <c r="I147"/>
    </row>
    <row r="151" spans="3:11" ht="21.75" thickBot="1" x14ac:dyDescent="0.4">
      <c r="C151" s="590" t="s">
        <v>310</v>
      </c>
      <c r="D151" s="591"/>
      <c r="E151" s="591"/>
      <c r="F151" s="591"/>
      <c r="G151" s="591"/>
      <c r="H151" s="591"/>
      <c r="I151" s="591"/>
    </row>
    <row r="152" spans="3:11" ht="20.100000000000001" customHeight="1" thickBot="1" x14ac:dyDescent="0.3">
      <c r="C152" s="123" t="s">
        <v>247</v>
      </c>
      <c r="D152" s="575"/>
      <c r="E152" s="576"/>
      <c r="F152" s="576"/>
      <c r="G152" s="576"/>
      <c r="H152" s="576"/>
      <c r="I152" s="577"/>
      <c r="K152" s="72"/>
    </row>
    <row r="153" spans="3:11" ht="15.75" thickBot="1" x14ac:dyDescent="0.3">
      <c r="C153" s="122"/>
      <c r="D153" s="129"/>
      <c r="E153" s="129"/>
      <c r="F153" s="129"/>
      <c r="G153" s="129"/>
      <c r="H153" s="129"/>
    </row>
    <row r="154" spans="3:11" x14ac:dyDescent="0.25">
      <c r="C154" s="572" t="s">
        <v>283</v>
      </c>
      <c r="D154" s="573"/>
      <c r="E154" s="573"/>
      <c r="F154" s="573"/>
      <c r="G154" s="573"/>
      <c r="H154" s="573"/>
      <c r="I154" s="574"/>
    </row>
    <row r="155" spans="3:11" ht="284.25" customHeight="1" thickBot="1" x14ac:dyDescent="0.3">
      <c r="C155" s="581"/>
      <c r="D155" s="582"/>
      <c r="E155" s="582"/>
      <c r="F155" s="582"/>
      <c r="G155" s="582"/>
      <c r="H155" s="582"/>
      <c r="I155" s="583"/>
    </row>
    <row r="156" spans="3:11" ht="15.75" thickBot="1" x14ac:dyDescent="0.3">
      <c r="C156" s="140"/>
      <c r="D156" s="141"/>
      <c r="E156" s="141"/>
      <c r="F156" s="141"/>
      <c r="G156" s="141"/>
      <c r="H156" s="141"/>
      <c r="I156" s="141"/>
    </row>
    <row r="157" spans="3:11" ht="30" x14ac:dyDescent="0.25">
      <c r="C157" s="142" t="s">
        <v>378</v>
      </c>
      <c r="D157" s="569" t="s">
        <v>370</v>
      </c>
      <c r="E157" s="570"/>
      <c r="F157" s="570"/>
      <c r="G157" s="570"/>
      <c r="H157" s="570"/>
      <c r="I157" s="571"/>
    </row>
    <row r="158" spans="3:11" ht="50.25" customHeight="1" x14ac:dyDescent="0.25">
      <c r="C158" s="143" t="s">
        <v>293</v>
      </c>
      <c r="D158" s="584"/>
      <c r="E158" s="585"/>
      <c r="F158" s="585"/>
      <c r="G158" s="585"/>
      <c r="H158" s="585"/>
      <c r="I158" s="586"/>
    </row>
    <row r="159" spans="3:11" ht="50.25" customHeight="1" x14ac:dyDescent="0.25">
      <c r="C159" s="143" t="s">
        <v>311</v>
      </c>
      <c r="D159" s="584"/>
      <c r="E159" s="585"/>
      <c r="F159" s="585"/>
      <c r="G159" s="585"/>
      <c r="H159" s="585"/>
      <c r="I159" s="586"/>
    </row>
    <row r="160" spans="3:11" ht="50.25" customHeight="1" x14ac:dyDescent="0.25">
      <c r="C160" s="186" t="s">
        <v>379</v>
      </c>
      <c r="D160" s="584"/>
      <c r="E160" s="585"/>
      <c r="F160" s="585"/>
      <c r="G160" s="585"/>
      <c r="H160" s="585"/>
      <c r="I160" s="586"/>
    </row>
    <row r="161" spans="3:9" ht="50.25" customHeight="1" thickBot="1" x14ac:dyDescent="0.3">
      <c r="C161" s="144" t="s">
        <v>312</v>
      </c>
      <c r="D161" s="587"/>
      <c r="E161" s="588"/>
      <c r="F161" s="588"/>
      <c r="G161" s="588"/>
      <c r="H161" s="588"/>
      <c r="I161" s="589"/>
    </row>
    <row r="162" spans="3:9" x14ac:dyDescent="0.25">
      <c r="C162" s="158"/>
      <c r="D162" s="159"/>
      <c r="E162" s="159"/>
      <c r="F162" s="159"/>
      <c r="G162" s="159"/>
      <c r="H162" s="159"/>
      <c r="I162" s="159"/>
    </row>
    <row r="163" spans="3:9" ht="15.75" thickBot="1" x14ac:dyDescent="0.3">
      <c r="C163" s="145"/>
      <c r="D163" s="145"/>
      <c r="E163" s="145"/>
      <c r="F163" s="145"/>
      <c r="G163" s="145"/>
      <c r="H163" s="145"/>
      <c r="I163" s="145"/>
    </row>
    <row r="164" spans="3:9" ht="30" x14ac:dyDescent="0.25">
      <c r="C164" s="146" t="s">
        <v>253</v>
      </c>
      <c r="D164" s="147" t="s">
        <v>279</v>
      </c>
      <c r="E164" s="161" t="s">
        <v>280</v>
      </c>
      <c r="F164" s="149" t="s">
        <v>20</v>
      </c>
      <c r="G164" s="150"/>
      <c r="H164" s="150"/>
      <c r="I164" s="150"/>
    </row>
    <row r="165" spans="3:9" x14ac:dyDescent="0.25">
      <c r="C165" s="151" t="s">
        <v>46</v>
      </c>
      <c r="D165" s="229"/>
      <c r="E165" s="231"/>
      <c r="F165" s="225">
        <f>D165+E165</f>
        <v>0</v>
      </c>
      <c r="G165" s="152"/>
      <c r="H165" s="124"/>
      <c r="I165" s="152"/>
    </row>
    <row r="166" spans="3:9" x14ac:dyDescent="0.25">
      <c r="C166" s="153" t="s">
        <v>281</v>
      </c>
      <c r="D166" s="230"/>
      <c r="E166" s="231"/>
      <c r="F166" s="225">
        <f t="shared" ref="F166:F167" si="10">D166+E166</f>
        <v>0</v>
      </c>
      <c r="G166" s="152"/>
      <c r="H166" s="124"/>
      <c r="I166" s="152"/>
    </row>
    <row r="167" spans="3:9" ht="15.75" thickBot="1" x14ac:dyDescent="0.3">
      <c r="C167" s="162" t="s">
        <v>106</v>
      </c>
      <c r="D167" s="234"/>
      <c r="E167" s="233"/>
      <c r="F167" s="225">
        <f t="shared" si="10"/>
        <v>0</v>
      </c>
      <c r="G167" s="152"/>
      <c r="H167" s="124"/>
      <c r="I167" s="152"/>
    </row>
    <row r="168" spans="3:9" x14ac:dyDescent="0.25">
      <c r="C168" s="598" t="s">
        <v>282</v>
      </c>
      <c r="D168" s="599"/>
      <c r="E168" s="600"/>
      <c r="F168" s="226">
        <f>F165+F166+F167</f>
        <v>0</v>
      </c>
      <c r="G168" s="155"/>
      <c r="H168" s="155"/>
      <c r="I168" s="152"/>
    </row>
    <row r="169" spans="3:9" ht="15.75" thickBot="1" x14ac:dyDescent="0.3">
      <c r="C169" s="595" t="s">
        <v>359</v>
      </c>
      <c r="D169" s="596"/>
      <c r="E169" s="597"/>
      <c r="F169" s="125">
        <f>D165+D166+D167</f>
        <v>0</v>
      </c>
      <c r="G169" s="152"/>
      <c r="H169" s="152"/>
      <c r="I169" s="152"/>
    </row>
    <row r="170" spans="3:9" x14ac:dyDescent="0.25">
      <c r="C170" s="151" t="s">
        <v>360</v>
      </c>
      <c r="D170" s="229"/>
      <c r="E170" s="230"/>
      <c r="F170" s="225">
        <f>D170+E170</f>
        <v>0</v>
      </c>
      <c r="G170" s="73"/>
    </row>
    <row r="171" spans="3:9" ht="15.75" thickBot="1" x14ac:dyDescent="0.3">
      <c r="C171" s="151" t="s">
        <v>361</v>
      </c>
      <c r="D171" s="230"/>
      <c r="E171" s="231"/>
      <c r="F171" s="225">
        <f t="shared" ref="F171" si="11">D171+E171</f>
        <v>0</v>
      </c>
      <c r="G171" s="1"/>
      <c r="H171" s="1"/>
      <c r="I171"/>
    </row>
    <row r="172" spans="3:9" ht="15.75" thickBot="1" x14ac:dyDescent="0.3">
      <c r="C172" s="592" t="s">
        <v>362</v>
      </c>
      <c r="D172" s="593"/>
      <c r="E172" s="594"/>
      <c r="F172" s="227" t="e">
        <f>D171/(D170+D166+D167)</f>
        <v>#DIV/0!</v>
      </c>
      <c r="G172" s="1"/>
      <c r="H172" s="1"/>
      <c r="I172"/>
    </row>
    <row r="173" spans="3:9" ht="15.75" thickBot="1" x14ac:dyDescent="0.3">
      <c r="C173" s="592" t="s">
        <v>363</v>
      </c>
      <c r="D173" s="593"/>
      <c r="E173" s="594"/>
      <c r="F173" s="228" t="e">
        <f>IF(F172&gt;50%,"NE","DA")</f>
        <v>#DIV/0!</v>
      </c>
      <c r="G173" s="1"/>
      <c r="H173" s="1"/>
      <c r="I173"/>
    </row>
  </sheetData>
  <sheetProtection algorithmName="SHA-512" hashValue="0g9QhC7y9WSNk6ZCu1Zsg9F06RwreeRlCpQhtkJbXQY0O27Kc2MEygBQ8+ylbVq2nZVtxARGHmTfTZX/oyDFTA==" saltValue="s5k53UDTpAZhGhWSoJ3d+w==" spinCount="100000" sheet="1" objects="1" scenarios="1"/>
  <mergeCells count="98">
    <mergeCell ref="D53:I53"/>
    <mergeCell ref="D105:I105"/>
    <mergeCell ref="D104:I104"/>
    <mergeCell ref="D103:I103"/>
    <mergeCell ref="D132:I132"/>
    <mergeCell ref="C121:E121"/>
    <mergeCell ref="C64:E64"/>
    <mergeCell ref="C65:E65"/>
    <mergeCell ref="C90:E90"/>
    <mergeCell ref="C91:E91"/>
    <mergeCell ref="C116:E116"/>
    <mergeCell ref="C117:E117"/>
    <mergeCell ref="C95:I95"/>
    <mergeCell ref="C124:I124"/>
    <mergeCell ref="C127:I127"/>
    <mergeCell ref="D125:I125"/>
    <mergeCell ref="C172:E172"/>
    <mergeCell ref="C173:E173"/>
    <mergeCell ref="D133:I133"/>
    <mergeCell ref="D134:I134"/>
    <mergeCell ref="D159:I159"/>
    <mergeCell ref="D160:I160"/>
    <mergeCell ref="D161:I161"/>
    <mergeCell ref="C168:E168"/>
    <mergeCell ref="C169:E169"/>
    <mergeCell ref="D152:I152"/>
    <mergeCell ref="C154:I154"/>
    <mergeCell ref="C155:I155"/>
    <mergeCell ref="D157:I157"/>
    <mergeCell ref="D158:I158"/>
    <mergeCell ref="D135:I135"/>
    <mergeCell ref="C142:E142"/>
    <mergeCell ref="C143:E143"/>
    <mergeCell ref="C151:I151"/>
    <mergeCell ref="C128:I128"/>
    <mergeCell ref="D130:I130"/>
    <mergeCell ref="D131:I131"/>
    <mergeCell ref="C146:E146"/>
    <mergeCell ref="C147:E147"/>
    <mergeCell ref="D96:I96"/>
    <mergeCell ref="C98:I98"/>
    <mergeCell ref="C99:I99"/>
    <mergeCell ref="D101:I101"/>
    <mergeCell ref="C120:E120"/>
    <mergeCell ref="D102:I102"/>
    <mergeCell ref="D106:I106"/>
    <mergeCell ref="D107:I107"/>
    <mergeCell ref="D108:I108"/>
    <mergeCell ref="D109:I109"/>
    <mergeCell ref="C86:E86"/>
    <mergeCell ref="C87:E87"/>
    <mergeCell ref="D77:I77"/>
    <mergeCell ref="D78:I78"/>
    <mergeCell ref="D79:I79"/>
    <mergeCell ref="D74:I74"/>
    <mergeCell ref="D75:I75"/>
    <mergeCell ref="D76:I76"/>
    <mergeCell ref="D80:I80"/>
    <mergeCell ref="C68:I68"/>
    <mergeCell ref="D69:I69"/>
    <mergeCell ref="C71:I71"/>
    <mergeCell ref="C72:I72"/>
    <mergeCell ref="C61:E61"/>
    <mergeCell ref="D10:I10"/>
    <mergeCell ref="D11:I11"/>
    <mergeCell ref="D13:I13"/>
    <mergeCell ref="D14:I14"/>
    <mergeCell ref="D15:I15"/>
    <mergeCell ref="D50:I50"/>
    <mergeCell ref="D51:I51"/>
    <mergeCell ref="D52:I52"/>
    <mergeCell ref="D54:I54"/>
    <mergeCell ref="D17:I17"/>
    <mergeCell ref="D18:I18"/>
    <mergeCell ref="D19:I19"/>
    <mergeCell ref="C60:E60"/>
    <mergeCell ref="C47:I47"/>
    <mergeCell ref="D49:I49"/>
    <mergeCell ref="D44:I44"/>
    <mergeCell ref="C46:I46"/>
    <mergeCell ref="D20:I20"/>
    <mergeCell ref="D21:I21"/>
    <mergeCell ref="D23:I23"/>
    <mergeCell ref="D24:I24"/>
    <mergeCell ref="D25:I25"/>
    <mergeCell ref="D26:I26"/>
    <mergeCell ref="D27:I27"/>
    <mergeCell ref="C43:I43"/>
    <mergeCell ref="C37:E37"/>
    <mergeCell ref="C38:E38"/>
    <mergeCell ref="C34:E34"/>
    <mergeCell ref="D3:H3"/>
    <mergeCell ref="D9:I9"/>
    <mergeCell ref="C6:I6"/>
    <mergeCell ref="D4:I4"/>
    <mergeCell ref="C33:E33"/>
    <mergeCell ref="C7:I7"/>
    <mergeCell ref="D12:I12"/>
  </mergeCells>
  <conditionalFormatting sqref="D4:I4 C7:I7 D10:I15 D18:I21 D24:I27 D30:E32 D35:E36 D44:I44 C47:I47 D50:I54 D57:E59 D62:E63 D69:I69 C72:I72 D75:I80 D83:E85 D88:E89 D96:I96 C99:I99 D102:I109 D113:E115 D118:E119 D125:I125 C128:I128 D131:I135 D139:E141 D144:E145 D152:I152 C155:I155 D158:I161 D165:E167 D170:E171">
    <cfRule type="containsBlanks" dxfId="12" priority="1">
      <formula>LEN(TRIM(C4))=0</formula>
    </cfRule>
  </conditionalFormatting>
  <conditionalFormatting sqref="F38">
    <cfRule type="cellIs" dxfId="11" priority="12" operator="equal">
      <formula>"DA"</formula>
    </cfRule>
    <cfRule type="cellIs" dxfId="10" priority="13" operator="equal">
      <formula>"NE"</formula>
    </cfRule>
  </conditionalFormatting>
  <conditionalFormatting sqref="F65">
    <cfRule type="cellIs" dxfId="9" priority="10" operator="equal">
      <formula>"DA"</formula>
    </cfRule>
    <cfRule type="cellIs" dxfId="8" priority="11" operator="equal">
      <formula>"NE"</formula>
    </cfRule>
  </conditionalFormatting>
  <conditionalFormatting sqref="F91">
    <cfRule type="cellIs" dxfId="7" priority="8" operator="equal">
      <formula>"DA"</formula>
    </cfRule>
    <cfRule type="cellIs" dxfId="6" priority="9" operator="equal">
      <formula>"NE"</formula>
    </cfRule>
  </conditionalFormatting>
  <conditionalFormatting sqref="F121">
    <cfRule type="cellIs" dxfId="5" priority="6" operator="equal">
      <formula>"DA"</formula>
    </cfRule>
    <cfRule type="cellIs" dxfId="4" priority="7" operator="equal">
      <formula>"NE"</formula>
    </cfRule>
  </conditionalFormatting>
  <conditionalFormatting sqref="F147">
    <cfRule type="cellIs" dxfId="3" priority="4" operator="equal">
      <formula>"DA"</formula>
    </cfRule>
    <cfRule type="cellIs" dxfId="2" priority="5" operator="equal">
      <formula>"NE"</formula>
    </cfRule>
  </conditionalFormatting>
  <conditionalFormatting sqref="F173">
    <cfRule type="cellIs" dxfId="1" priority="2" operator="equal">
      <formula>"DA"</formula>
    </cfRule>
    <cfRule type="cellIs" dxfId="0" priority="3" operator="equal">
      <formula>"NE"</formula>
    </cfRule>
  </conditionalFormatting>
  <pageMargins left="0.23622047244094491" right="0.23622047244094491" top="0.74803149606299213" bottom="0.74803149606299213" header="0.31496062992125984" footer="0.31496062992125984"/>
  <pageSetup paperSize="9" scale="58" fitToHeight="0" orientation="portrait" r:id="rId1"/>
  <headerFooter differentFirst="1">
    <oddFooter>&amp;C&amp;P</oddFooter>
  </headerFooter>
  <rowBreaks count="6" manualBreakCount="6">
    <brk id="22" min="2" max="8" man="1"/>
    <brk id="41" min="2" max="8" man="1"/>
    <brk id="66" min="2" max="8" man="1"/>
    <brk id="93" min="2" max="8" man="1"/>
    <brk id="122" min="2" max="8" man="1"/>
    <brk id="149" min="2"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7B31C-BB57-4A9F-9AE5-38860B899143}">
  <sheetPr>
    <tabColor rgb="FFFFFF99"/>
    <pageSetUpPr fitToPage="1"/>
  </sheetPr>
  <dimension ref="A1:R52"/>
  <sheetViews>
    <sheetView tabSelected="1" view="pageBreakPreview" zoomScaleSheetLayoutView="100" workbookViewId="0">
      <selection activeCell="F13" sqref="F13"/>
    </sheetView>
  </sheetViews>
  <sheetFormatPr defaultColWidth="8.85546875" defaultRowHeight="12.75" x14ac:dyDescent="0.2"/>
  <cols>
    <col min="1" max="1" width="6.85546875" style="268" customWidth="1"/>
    <col min="2" max="2" width="12.42578125" style="268" customWidth="1"/>
    <col min="3" max="6" width="14.7109375" style="333" customWidth="1"/>
    <col min="7" max="7" width="14.140625" style="333" customWidth="1"/>
    <col min="8" max="8" width="7.140625" style="334" customWidth="1"/>
    <col min="9" max="9" width="11.42578125" style="269" customWidth="1"/>
    <col min="10" max="10" width="13.85546875" style="337" customWidth="1"/>
    <col min="11" max="11" width="12.42578125" style="337" customWidth="1"/>
    <col min="12" max="12" width="12.5703125" style="337" customWidth="1"/>
    <col min="13" max="13" width="11.42578125" style="337" customWidth="1"/>
    <col min="14" max="14" width="13.42578125" style="337" customWidth="1"/>
    <col min="15" max="15" width="2.5703125" style="268" bestFit="1" customWidth="1"/>
    <col min="16" max="16" width="7.42578125" style="268" bestFit="1" customWidth="1"/>
    <col min="17" max="17" width="5.140625" style="269" customWidth="1"/>
    <col min="18" max="19" width="5.140625" style="268" customWidth="1"/>
    <col min="20" max="255" width="8.85546875" style="268"/>
    <col min="256" max="256" width="6.85546875" style="268" customWidth="1"/>
    <col min="257" max="257" width="7.42578125" style="268" customWidth="1"/>
    <col min="258" max="258" width="10.5703125" style="268" customWidth="1"/>
    <col min="259" max="259" width="11.5703125" style="268" customWidth="1"/>
    <col min="260" max="260" width="13.42578125" style="268" customWidth="1"/>
    <col min="261" max="261" width="11.5703125" style="268" customWidth="1"/>
    <col min="262" max="262" width="13.140625" style="268" customWidth="1"/>
    <col min="263" max="263" width="2.5703125" style="268" bestFit="1" customWidth="1"/>
    <col min="264" max="264" width="7" style="268" bestFit="1" customWidth="1"/>
    <col min="265" max="265" width="7" style="268" customWidth="1"/>
    <col min="266" max="266" width="12.5703125" style="268" customWidth="1"/>
    <col min="267" max="267" width="12.42578125" style="268" customWidth="1"/>
    <col min="268" max="268" width="12.5703125" style="268" customWidth="1"/>
    <col min="269" max="269" width="11.42578125" style="268" customWidth="1"/>
    <col min="270" max="270" width="13.42578125" style="268" customWidth="1"/>
    <col min="271" max="271" width="2.5703125" style="268" bestFit="1" customWidth="1"/>
    <col min="272" max="272" width="7.42578125" style="268" bestFit="1" customWidth="1"/>
    <col min="273" max="275" width="5.140625" style="268" customWidth="1"/>
    <col min="276" max="511" width="8.85546875" style="268"/>
    <col min="512" max="512" width="6.85546875" style="268" customWidth="1"/>
    <col min="513" max="513" width="7.42578125" style="268" customWidth="1"/>
    <col min="514" max="514" width="10.5703125" style="268" customWidth="1"/>
    <col min="515" max="515" width="11.5703125" style="268" customWidth="1"/>
    <col min="516" max="516" width="13.42578125" style="268" customWidth="1"/>
    <col min="517" max="517" width="11.5703125" style="268" customWidth="1"/>
    <col min="518" max="518" width="13.140625" style="268" customWidth="1"/>
    <col min="519" max="519" width="2.5703125" style="268" bestFit="1" customWidth="1"/>
    <col min="520" max="520" width="7" style="268" bestFit="1" customWidth="1"/>
    <col min="521" max="521" width="7" style="268" customWidth="1"/>
    <col min="522" max="522" width="12.5703125" style="268" customWidth="1"/>
    <col min="523" max="523" width="12.42578125" style="268" customWidth="1"/>
    <col min="524" max="524" width="12.5703125" style="268" customWidth="1"/>
    <col min="525" max="525" width="11.42578125" style="268" customWidth="1"/>
    <col min="526" max="526" width="13.42578125" style="268" customWidth="1"/>
    <col min="527" max="527" width="2.5703125" style="268" bestFit="1" customWidth="1"/>
    <col min="528" max="528" width="7.42578125" style="268" bestFit="1" customWidth="1"/>
    <col min="529" max="531" width="5.140625" style="268" customWidth="1"/>
    <col min="532" max="767" width="8.85546875" style="268"/>
    <col min="768" max="768" width="6.85546875" style="268" customWidth="1"/>
    <col min="769" max="769" width="7.42578125" style="268" customWidth="1"/>
    <col min="770" max="770" width="10.5703125" style="268" customWidth="1"/>
    <col min="771" max="771" width="11.5703125" style="268" customWidth="1"/>
    <col min="772" max="772" width="13.42578125" style="268" customWidth="1"/>
    <col min="773" max="773" width="11.5703125" style="268" customWidth="1"/>
    <col min="774" max="774" width="13.140625" style="268" customWidth="1"/>
    <col min="775" max="775" width="2.5703125" style="268" bestFit="1" customWidth="1"/>
    <col min="776" max="776" width="7" style="268" bestFit="1" customWidth="1"/>
    <col min="777" max="777" width="7" style="268" customWidth="1"/>
    <col min="778" max="778" width="12.5703125" style="268" customWidth="1"/>
    <col min="779" max="779" width="12.42578125" style="268" customWidth="1"/>
    <col min="780" max="780" width="12.5703125" style="268" customWidth="1"/>
    <col min="781" max="781" width="11.42578125" style="268" customWidth="1"/>
    <col min="782" max="782" width="13.42578125" style="268" customWidth="1"/>
    <col min="783" max="783" width="2.5703125" style="268" bestFit="1" customWidth="1"/>
    <col min="784" max="784" width="7.42578125" style="268" bestFit="1" customWidth="1"/>
    <col min="785" max="787" width="5.140625" style="268" customWidth="1"/>
    <col min="788" max="1023" width="8.85546875" style="268"/>
    <col min="1024" max="1024" width="6.85546875" style="268" customWidth="1"/>
    <col min="1025" max="1025" width="7.42578125" style="268" customWidth="1"/>
    <col min="1026" max="1026" width="10.5703125" style="268" customWidth="1"/>
    <col min="1027" max="1027" width="11.5703125" style="268" customWidth="1"/>
    <col min="1028" max="1028" width="13.42578125" style="268" customWidth="1"/>
    <col min="1029" max="1029" width="11.5703125" style="268" customWidth="1"/>
    <col min="1030" max="1030" width="13.140625" style="268" customWidth="1"/>
    <col min="1031" max="1031" width="2.5703125" style="268" bestFit="1" customWidth="1"/>
    <col min="1032" max="1032" width="7" style="268" bestFit="1" customWidth="1"/>
    <col min="1033" max="1033" width="7" style="268" customWidth="1"/>
    <col min="1034" max="1034" width="12.5703125" style="268" customWidth="1"/>
    <col min="1035" max="1035" width="12.42578125" style="268" customWidth="1"/>
    <col min="1036" max="1036" width="12.5703125" style="268" customWidth="1"/>
    <col min="1037" max="1037" width="11.42578125" style="268" customWidth="1"/>
    <col min="1038" max="1038" width="13.42578125" style="268" customWidth="1"/>
    <col min="1039" max="1039" width="2.5703125" style="268" bestFit="1" customWidth="1"/>
    <col min="1040" max="1040" width="7.42578125" style="268" bestFit="1" customWidth="1"/>
    <col min="1041" max="1043" width="5.140625" style="268" customWidth="1"/>
    <col min="1044" max="1279" width="8.85546875" style="268"/>
    <col min="1280" max="1280" width="6.85546875" style="268" customWidth="1"/>
    <col min="1281" max="1281" width="7.42578125" style="268" customWidth="1"/>
    <col min="1282" max="1282" width="10.5703125" style="268" customWidth="1"/>
    <col min="1283" max="1283" width="11.5703125" style="268" customWidth="1"/>
    <col min="1284" max="1284" width="13.42578125" style="268" customWidth="1"/>
    <col min="1285" max="1285" width="11.5703125" style="268" customWidth="1"/>
    <col min="1286" max="1286" width="13.140625" style="268" customWidth="1"/>
    <col min="1287" max="1287" width="2.5703125" style="268" bestFit="1" customWidth="1"/>
    <col min="1288" max="1288" width="7" style="268" bestFit="1" customWidth="1"/>
    <col min="1289" max="1289" width="7" style="268" customWidth="1"/>
    <col min="1290" max="1290" width="12.5703125" style="268" customWidth="1"/>
    <col min="1291" max="1291" width="12.42578125" style="268" customWidth="1"/>
    <col min="1292" max="1292" width="12.5703125" style="268" customWidth="1"/>
    <col min="1293" max="1293" width="11.42578125" style="268" customWidth="1"/>
    <col min="1294" max="1294" width="13.42578125" style="268" customWidth="1"/>
    <col min="1295" max="1295" width="2.5703125" style="268" bestFit="1" customWidth="1"/>
    <col min="1296" max="1296" width="7.42578125" style="268" bestFit="1" customWidth="1"/>
    <col min="1297" max="1299" width="5.140625" style="268" customWidth="1"/>
    <col min="1300" max="1535" width="8.85546875" style="268"/>
    <col min="1536" max="1536" width="6.85546875" style="268" customWidth="1"/>
    <col min="1537" max="1537" width="7.42578125" style="268" customWidth="1"/>
    <col min="1538" max="1538" width="10.5703125" style="268" customWidth="1"/>
    <col min="1539" max="1539" width="11.5703125" style="268" customWidth="1"/>
    <col min="1540" max="1540" width="13.42578125" style="268" customWidth="1"/>
    <col min="1541" max="1541" width="11.5703125" style="268" customWidth="1"/>
    <col min="1542" max="1542" width="13.140625" style="268" customWidth="1"/>
    <col min="1543" max="1543" width="2.5703125" style="268" bestFit="1" customWidth="1"/>
    <col min="1544" max="1544" width="7" style="268" bestFit="1" customWidth="1"/>
    <col min="1545" max="1545" width="7" style="268" customWidth="1"/>
    <col min="1546" max="1546" width="12.5703125" style="268" customWidth="1"/>
    <col min="1547" max="1547" width="12.42578125" style="268" customWidth="1"/>
    <col min="1548" max="1548" width="12.5703125" style="268" customWidth="1"/>
    <col min="1549" max="1549" width="11.42578125" style="268" customWidth="1"/>
    <col min="1550" max="1550" width="13.42578125" style="268" customWidth="1"/>
    <col min="1551" max="1551" width="2.5703125" style="268" bestFit="1" customWidth="1"/>
    <col min="1552" max="1552" width="7.42578125" style="268" bestFit="1" customWidth="1"/>
    <col min="1553" max="1555" width="5.140625" style="268" customWidth="1"/>
    <col min="1556" max="1791" width="8.85546875" style="268"/>
    <col min="1792" max="1792" width="6.85546875" style="268" customWidth="1"/>
    <col min="1793" max="1793" width="7.42578125" style="268" customWidth="1"/>
    <col min="1794" max="1794" width="10.5703125" style="268" customWidth="1"/>
    <col min="1795" max="1795" width="11.5703125" style="268" customWidth="1"/>
    <col min="1796" max="1796" width="13.42578125" style="268" customWidth="1"/>
    <col min="1797" max="1797" width="11.5703125" style="268" customWidth="1"/>
    <col min="1798" max="1798" width="13.140625" style="268" customWidth="1"/>
    <col min="1799" max="1799" width="2.5703125" style="268" bestFit="1" customWidth="1"/>
    <col min="1800" max="1800" width="7" style="268" bestFit="1" customWidth="1"/>
    <col min="1801" max="1801" width="7" style="268" customWidth="1"/>
    <col min="1802" max="1802" width="12.5703125" style="268" customWidth="1"/>
    <col min="1803" max="1803" width="12.42578125" style="268" customWidth="1"/>
    <col min="1804" max="1804" width="12.5703125" style="268" customWidth="1"/>
    <col min="1805" max="1805" width="11.42578125" style="268" customWidth="1"/>
    <col min="1806" max="1806" width="13.42578125" style="268" customWidth="1"/>
    <col min="1807" max="1807" width="2.5703125" style="268" bestFit="1" customWidth="1"/>
    <col min="1808" max="1808" width="7.42578125" style="268" bestFit="1" customWidth="1"/>
    <col min="1809" max="1811" width="5.140625" style="268" customWidth="1"/>
    <col min="1812" max="2047" width="8.85546875" style="268"/>
    <col min="2048" max="2048" width="6.85546875" style="268" customWidth="1"/>
    <col min="2049" max="2049" width="7.42578125" style="268" customWidth="1"/>
    <col min="2050" max="2050" width="10.5703125" style="268" customWidth="1"/>
    <col min="2051" max="2051" width="11.5703125" style="268" customWidth="1"/>
    <col min="2052" max="2052" width="13.42578125" style="268" customWidth="1"/>
    <col min="2053" max="2053" width="11.5703125" style="268" customWidth="1"/>
    <col min="2054" max="2054" width="13.140625" style="268" customWidth="1"/>
    <col min="2055" max="2055" width="2.5703125" style="268" bestFit="1" customWidth="1"/>
    <col min="2056" max="2056" width="7" style="268" bestFit="1" customWidth="1"/>
    <col min="2057" max="2057" width="7" style="268" customWidth="1"/>
    <col min="2058" max="2058" width="12.5703125" style="268" customWidth="1"/>
    <col min="2059" max="2059" width="12.42578125" style="268" customWidth="1"/>
    <col min="2060" max="2060" width="12.5703125" style="268" customWidth="1"/>
    <col min="2061" max="2061" width="11.42578125" style="268" customWidth="1"/>
    <col min="2062" max="2062" width="13.42578125" style="268" customWidth="1"/>
    <col min="2063" max="2063" width="2.5703125" style="268" bestFit="1" customWidth="1"/>
    <col min="2064" max="2064" width="7.42578125" style="268" bestFit="1" customWidth="1"/>
    <col min="2065" max="2067" width="5.140625" style="268" customWidth="1"/>
    <col min="2068" max="2303" width="8.85546875" style="268"/>
    <col min="2304" max="2304" width="6.85546875" style="268" customWidth="1"/>
    <col min="2305" max="2305" width="7.42578125" style="268" customWidth="1"/>
    <col min="2306" max="2306" width="10.5703125" style="268" customWidth="1"/>
    <col min="2307" max="2307" width="11.5703125" style="268" customWidth="1"/>
    <col min="2308" max="2308" width="13.42578125" style="268" customWidth="1"/>
    <col min="2309" max="2309" width="11.5703125" style="268" customWidth="1"/>
    <col min="2310" max="2310" width="13.140625" style="268" customWidth="1"/>
    <col min="2311" max="2311" width="2.5703125" style="268" bestFit="1" customWidth="1"/>
    <col min="2312" max="2312" width="7" style="268" bestFit="1" customWidth="1"/>
    <col min="2313" max="2313" width="7" style="268" customWidth="1"/>
    <col min="2314" max="2314" width="12.5703125" style="268" customWidth="1"/>
    <col min="2315" max="2315" width="12.42578125" style="268" customWidth="1"/>
    <col min="2316" max="2316" width="12.5703125" style="268" customWidth="1"/>
    <col min="2317" max="2317" width="11.42578125" style="268" customWidth="1"/>
    <col min="2318" max="2318" width="13.42578125" style="268" customWidth="1"/>
    <col min="2319" max="2319" width="2.5703125" style="268" bestFit="1" customWidth="1"/>
    <col min="2320" max="2320" width="7.42578125" style="268" bestFit="1" customWidth="1"/>
    <col min="2321" max="2323" width="5.140625" style="268" customWidth="1"/>
    <col min="2324" max="2559" width="8.85546875" style="268"/>
    <col min="2560" max="2560" width="6.85546875" style="268" customWidth="1"/>
    <col min="2561" max="2561" width="7.42578125" style="268" customWidth="1"/>
    <col min="2562" max="2562" width="10.5703125" style="268" customWidth="1"/>
    <col min="2563" max="2563" width="11.5703125" style="268" customWidth="1"/>
    <col min="2564" max="2564" width="13.42578125" style="268" customWidth="1"/>
    <col min="2565" max="2565" width="11.5703125" style="268" customWidth="1"/>
    <col min="2566" max="2566" width="13.140625" style="268" customWidth="1"/>
    <col min="2567" max="2567" width="2.5703125" style="268" bestFit="1" customWidth="1"/>
    <col min="2568" max="2568" width="7" style="268" bestFit="1" customWidth="1"/>
    <col min="2569" max="2569" width="7" style="268" customWidth="1"/>
    <col min="2570" max="2570" width="12.5703125" style="268" customWidth="1"/>
    <col min="2571" max="2571" width="12.42578125" style="268" customWidth="1"/>
    <col min="2572" max="2572" width="12.5703125" style="268" customWidth="1"/>
    <col min="2573" max="2573" width="11.42578125" style="268" customWidth="1"/>
    <col min="2574" max="2574" width="13.42578125" style="268" customWidth="1"/>
    <col min="2575" max="2575" width="2.5703125" style="268" bestFit="1" customWidth="1"/>
    <col min="2576" max="2576" width="7.42578125" style="268" bestFit="1" customWidth="1"/>
    <col min="2577" max="2579" width="5.140625" style="268" customWidth="1"/>
    <col min="2580" max="2815" width="8.85546875" style="268"/>
    <col min="2816" max="2816" width="6.85546875" style="268" customWidth="1"/>
    <col min="2817" max="2817" width="7.42578125" style="268" customWidth="1"/>
    <col min="2818" max="2818" width="10.5703125" style="268" customWidth="1"/>
    <col min="2819" max="2819" width="11.5703125" style="268" customWidth="1"/>
    <col min="2820" max="2820" width="13.42578125" style="268" customWidth="1"/>
    <col min="2821" max="2821" width="11.5703125" style="268" customWidth="1"/>
    <col min="2822" max="2822" width="13.140625" style="268" customWidth="1"/>
    <col min="2823" max="2823" width="2.5703125" style="268" bestFit="1" customWidth="1"/>
    <col min="2824" max="2824" width="7" style="268" bestFit="1" customWidth="1"/>
    <col min="2825" max="2825" width="7" style="268" customWidth="1"/>
    <col min="2826" max="2826" width="12.5703125" style="268" customWidth="1"/>
    <col min="2827" max="2827" width="12.42578125" style="268" customWidth="1"/>
    <col min="2828" max="2828" width="12.5703125" style="268" customWidth="1"/>
    <col min="2829" max="2829" width="11.42578125" style="268" customWidth="1"/>
    <col min="2830" max="2830" width="13.42578125" style="268" customWidth="1"/>
    <col min="2831" max="2831" width="2.5703125" style="268" bestFit="1" customWidth="1"/>
    <col min="2832" max="2832" width="7.42578125" style="268" bestFit="1" customWidth="1"/>
    <col min="2833" max="2835" width="5.140625" style="268" customWidth="1"/>
    <col min="2836" max="3071" width="8.85546875" style="268"/>
    <col min="3072" max="3072" width="6.85546875" style="268" customWidth="1"/>
    <col min="3073" max="3073" width="7.42578125" style="268" customWidth="1"/>
    <col min="3074" max="3074" width="10.5703125" style="268" customWidth="1"/>
    <col min="3075" max="3075" width="11.5703125" style="268" customWidth="1"/>
    <col min="3076" max="3076" width="13.42578125" style="268" customWidth="1"/>
    <col min="3077" max="3077" width="11.5703125" style="268" customWidth="1"/>
    <col min="3078" max="3078" width="13.140625" style="268" customWidth="1"/>
    <col min="3079" max="3079" width="2.5703125" style="268" bestFit="1" customWidth="1"/>
    <col min="3080" max="3080" width="7" style="268" bestFit="1" customWidth="1"/>
    <col min="3081" max="3081" width="7" style="268" customWidth="1"/>
    <col min="3082" max="3082" width="12.5703125" style="268" customWidth="1"/>
    <col min="3083" max="3083" width="12.42578125" style="268" customWidth="1"/>
    <col min="3084" max="3084" width="12.5703125" style="268" customWidth="1"/>
    <col min="3085" max="3085" width="11.42578125" style="268" customWidth="1"/>
    <col min="3086" max="3086" width="13.42578125" style="268" customWidth="1"/>
    <col min="3087" max="3087" width="2.5703125" style="268" bestFit="1" customWidth="1"/>
    <col min="3088" max="3088" width="7.42578125" style="268" bestFit="1" customWidth="1"/>
    <col min="3089" max="3091" width="5.140625" style="268" customWidth="1"/>
    <col min="3092" max="3327" width="8.85546875" style="268"/>
    <col min="3328" max="3328" width="6.85546875" style="268" customWidth="1"/>
    <col min="3329" max="3329" width="7.42578125" style="268" customWidth="1"/>
    <col min="3330" max="3330" width="10.5703125" style="268" customWidth="1"/>
    <col min="3331" max="3331" width="11.5703125" style="268" customWidth="1"/>
    <col min="3332" max="3332" width="13.42578125" style="268" customWidth="1"/>
    <col min="3333" max="3333" width="11.5703125" style="268" customWidth="1"/>
    <col min="3334" max="3334" width="13.140625" style="268" customWidth="1"/>
    <col min="3335" max="3335" width="2.5703125" style="268" bestFit="1" customWidth="1"/>
    <col min="3336" max="3336" width="7" style="268" bestFit="1" customWidth="1"/>
    <col min="3337" max="3337" width="7" style="268" customWidth="1"/>
    <col min="3338" max="3338" width="12.5703125" style="268" customWidth="1"/>
    <col min="3339" max="3339" width="12.42578125" style="268" customWidth="1"/>
    <col min="3340" max="3340" width="12.5703125" style="268" customWidth="1"/>
    <col min="3341" max="3341" width="11.42578125" style="268" customWidth="1"/>
    <col min="3342" max="3342" width="13.42578125" style="268" customWidth="1"/>
    <col min="3343" max="3343" width="2.5703125" style="268" bestFit="1" customWidth="1"/>
    <col min="3344" max="3344" width="7.42578125" style="268" bestFit="1" customWidth="1"/>
    <col min="3345" max="3347" width="5.140625" style="268" customWidth="1"/>
    <col min="3348" max="3583" width="8.85546875" style="268"/>
    <col min="3584" max="3584" width="6.85546875" style="268" customWidth="1"/>
    <col min="3585" max="3585" width="7.42578125" style="268" customWidth="1"/>
    <col min="3586" max="3586" width="10.5703125" style="268" customWidth="1"/>
    <col min="3587" max="3587" width="11.5703125" style="268" customWidth="1"/>
    <col min="3588" max="3588" width="13.42578125" style="268" customWidth="1"/>
    <col min="3589" max="3589" width="11.5703125" style="268" customWidth="1"/>
    <col min="3590" max="3590" width="13.140625" style="268" customWidth="1"/>
    <col min="3591" max="3591" width="2.5703125" style="268" bestFit="1" customWidth="1"/>
    <col min="3592" max="3592" width="7" style="268" bestFit="1" customWidth="1"/>
    <col min="3593" max="3593" width="7" style="268" customWidth="1"/>
    <col min="3594" max="3594" width="12.5703125" style="268" customWidth="1"/>
    <col min="3595" max="3595" width="12.42578125" style="268" customWidth="1"/>
    <col min="3596" max="3596" width="12.5703125" style="268" customWidth="1"/>
    <col min="3597" max="3597" width="11.42578125" style="268" customWidth="1"/>
    <col min="3598" max="3598" width="13.42578125" style="268" customWidth="1"/>
    <col min="3599" max="3599" width="2.5703125" style="268" bestFit="1" customWidth="1"/>
    <col min="3600" max="3600" width="7.42578125" style="268" bestFit="1" customWidth="1"/>
    <col min="3601" max="3603" width="5.140625" style="268" customWidth="1"/>
    <col min="3604" max="3839" width="8.85546875" style="268"/>
    <col min="3840" max="3840" width="6.85546875" style="268" customWidth="1"/>
    <col min="3841" max="3841" width="7.42578125" style="268" customWidth="1"/>
    <col min="3842" max="3842" width="10.5703125" style="268" customWidth="1"/>
    <col min="3843" max="3843" width="11.5703125" style="268" customWidth="1"/>
    <col min="3844" max="3844" width="13.42578125" style="268" customWidth="1"/>
    <col min="3845" max="3845" width="11.5703125" style="268" customWidth="1"/>
    <col min="3846" max="3846" width="13.140625" style="268" customWidth="1"/>
    <col min="3847" max="3847" width="2.5703125" style="268" bestFit="1" customWidth="1"/>
    <col min="3848" max="3848" width="7" style="268" bestFit="1" customWidth="1"/>
    <col min="3849" max="3849" width="7" style="268" customWidth="1"/>
    <col min="3850" max="3850" width="12.5703125" style="268" customWidth="1"/>
    <col min="3851" max="3851" width="12.42578125" style="268" customWidth="1"/>
    <col min="3852" max="3852" width="12.5703125" style="268" customWidth="1"/>
    <col min="3853" max="3853" width="11.42578125" style="268" customWidth="1"/>
    <col min="3854" max="3854" width="13.42578125" style="268" customWidth="1"/>
    <col min="3855" max="3855" width="2.5703125" style="268" bestFit="1" customWidth="1"/>
    <col min="3856" max="3856" width="7.42578125" style="268" bestFit="1" customWidth="1"/>
    <col min="3857" max="3859" width="5.140625" style="268" customWidth="1"/>
    <col min="3860" max="4095" width="8.85546875" style="268"/>
    <col min="4096" max="4096" width="6.85546875" style="268" customWidth="1"/>
    <col min="4097" max="4097" width="7.42578125" style="268" customWidth="1"/>
    <col min="4098" max="4098" width="10.5703125" style="268" customWidth="1"/>
    <col min="4099" max="4099" width="11.5703125" style="268" customWidth="1"/>
    <col min="4100" max="4100" width="13.42578125" style="268" customWidth="1"/>
    <col min="4101" max="4101" width="11.5703125" style="268" customWidth="1"/>
    <col min="4102" max="4102" width="13.140625" style="268" customWidth="1"/>
    <col min="4103" max="4103" width="2.5703125" style="268" bestFit="1" customWidth="1"/>
    <col min="4104" max="4104" width="7" style="268" bestFit="1" customWidth="1"/>
    <col min="4105" max="4105" width="7" style="268" customWidth="1"/>
    <col min="4106" max="4106" width="12.5703125" style="268" customWidth="1"/>
    <col min="4107" max="4107" width="12.42578125" style="268" customWidth="1"/>
    <col min="4108" max="4108" width="12.5703125" style="268" customWidth="1"/>
    <col min="4109" max="4109" width="11.42578125" style="268" customWidth="1"/>
    <col min="4110" max="4110" width="13.42578125" style="268" customWidth="1"/>
    <col min="4111" max="4111" width="2.5703125" style="268" bestFit="1" customWidth="1"/>
    <col min="4112" max="4112" width="7.42578125" style="268" bestFit="1" customWidth="1"/>
    <col min="4113" max="4115" width="5.140625" style="268" customWidth="1"/>
    <col min="4116" max="4351" width="8.85546875" style="268"/>
    <col min="4352" max="4352" width="6.85546875" style="268" customWidth="1"/>
    <col min="4353" max="4353" width="7.42578125" style="268" customWidth="1"/>
    <col min="4354" max="4354" width="10.5703125" style="268" customWidth="1"/>
    <col min="4355" max="4355" width="11.5703125" style="268" customWidth="1"/>
    <col min="4356" max="4356" width="13.42578125" style="268" customWidth="1"/>
    <col min="4357" max="4357" width="11.5703125" style="268" customWidth="1"/>
    <col min="4358" max="4358" width="13.140625" style="268" customWidth="1"/>
    <col min="4359" max="4359" width="2.5703125" style="268" bestFit="1" customWidth="1"/>
    <col min="4360" max="4360" width="7" style="268" bestFit="1" customWidth="1"/>
    <col min="4361" max="4361" width="7" style="268" customWidth="1"/>
    <col min="4362" max="4362" width="12.5703125" style="268" customWidth="1"/>
    <col min="4363" max="4363" width="12.42578125" style="268" customWidth="1"/>
    <col min="4364" max="4364" width="12.5703125" style="268" customWidth="1"/>
    <col min="4365" max="4365" width="11.42578125" style="268" customWidth="1"/>
    <col min="4366" max="4366" width="13.42578125" style="268" customWidth="1"/>
    <col min="4367" max="4367" width="2.5703125" style="268" bestFit="1" customWidth="1"/>
    <col min="4368" max="4368" width="7.42578125" style="268" bestFit="1" customWidth="1"/>
    <col min="4369" max="4371" width="5.140625" style="268" customWidth="1"/>
    <col min="4372" max="4607" width="8.85546875" style="268"/>
    <col min="4608" max="4608" width="6.85546875" style="268" customWidth="1"/>
    <col min="4609" max="4609" width="7.42578125" style="268" customWidth="1"/>
    <col min="4610" max="4610" width="10.5703125" style="268" customWidth="1"/>
    <col min="4611" max="4611" width="11.5703125" style="268" customWidth="1"/>
    <col min="4612" max="4612" width="13.42578125" style="268" customWidth="1"/>
    <col min="4613" max="4613" width="11.5703125" style="268" customWidth="1"/>
    <col min="4614" max="4614" width="13.140625" style="268" customWidth="1"/>
    <col min="4615" max="4615" width="2.5703125" style="268" bestFit="1" customWidth="1"/>
    <col min="4616" max="4616" width="7" style="268" bestFit="1" customWidth="1"/>
    <col min="4617" max="4617" width="7" style="268" customWidth="1"/>
    <col min="4618" max="4618" width="12.5703125" style="268" customWidth="1"/>
    <col min="4619" max="4619" width="12.42578125" style="268" customWidth="1"/>
    <col min="4620" max="4620" width="12.5703125" style="268" customWidth="1"/>
    <col min="4621" max="4621" width="11.42578125" style="268" customWidth="1"/>
    <col min="4622" max="4622" width="13.42578125" style="268" customWidth="1"/>
    <col min="4623" max="4623" width="2.5703125" style="268" bestFit="1" customWidth="1"/>
    <col min="4624" max="4624" width="7.42578125" style="268" bestFit="1" customWidth="1"/>
    <col min="4625" max="4627" width="5.140625" style="268" customWidth="1"/>
    <col min="4628" max="4863" width="8.85546875" style="268"/>
    <col min="4864" max="4864" width="6.85546875" style="268" customWidth="1"/>
    <col min="4865" max="4865" width="7.42578125" style="268" customWidth="1"/>
    <col min="4866" max="4866" width="10.5703125" style="268" customWidth="1"/>
    <col min="4867" max="4867" width="11.5703125" style="268" customWidth="1"/>
    <col min="4868" max="4868" width="13.42578125" style="268" customWidth="1"/>
    <col min="4869" max="4869" width="11.5703125" style="268" customWidth="1"/>
    <col min="4870" max="4870" width="13.140625" style="268" customWidth="1"/>
    <col min="4871" max="4871" width="2.5703125" style="268" bestFit="1" customWidth="1"/>
    <col min="4872" max="4872" width="7" style="268" bestFit="1" customWidth="1"/>
    <col min="4873" max="4873" width="7" style="268" customWidth="1"/>
    <col min="4874" max="4874" width="12.5703125" style="268" customWidth="1"/>
    <col min="4875" max="4875" width="12.42578125" style="268" customWidth="1"/>
    <col min="4876" max="4876" width="12.5703125" style="268" customWidth="1"/>
    <col min="4877" max="4877" width="11.42578125" style="268" customWidth="1"/>
    <col min="4878" max="4878" width="13.42578125" style="268" customWidth="1"/>
    <col min="4879" max="4879" width="2.5703125" style="268" bestFit="1" customWidth="1"/>
    <col min="4880" max="4880" width="7.42578125" style="268" bestFit="1" customWidth="1"/>
    <col min="4881" max="4883" width="5.140625" style="268" customWidth="1"/>
    <col min="4884" max="5119" width="8.85546875" style="268"/>
    <col min="5120" max="5120" width="6.85546875" style="268" customWidth="1"/>
    <col min="5121" max="5121" width="7.42578125" style="268" customWidth="1"/>
    <col min="5122" max="5122" width="10.5703125" style="268" customWidth="1"/>
    <col min="5123" max="5123" width="11.5703125" style="268" customWidth="1"/>
    <col min="5124" max="5124" width="13.42578125" style="268" customWidth="1"/>
    <col min="5125" max="5125" width="11.5703125" style="268" customWidth="1"/>
    <col min="5126" max="5126" width="13.140625" style="268" customWidth="1"/>
    <col min="5127" max="5127" width="2.5703125" style="268" bestFit="1" customWidth="1"/>
    <col min="5128" max="5128" width="7" style="268" bestFit="1" customWidth="1"/>
    <col min="5129" max="5129" width="7" style="268" customWidth="1"/>
    <col min="5130" max="5130" width="12.5703125" style="268" customWidth="1"/>
    <col min="5131" max="5131" width="12.42578125" style="268" customWidth="1"/>
    <col min="5132" max="5132" width="12.5703125" style="268" customWidth="1"/>
    <col min="5133" max="5133" width="11.42578125" style="268" customWidth="1"/>
    <col min="5134" max="5134" width="13.42578125" style="268" customWidth="1"/>
    <col min="5135" max="5135" width="2.5703125" style="268" bestFit="1" customWidth="1"/>
    <col min="5136" max="5136" width="7.42578125" style="268" bestFit="1" customWidth="1"/>
    <col min="5137" max="5139" width="5.140625" style="268" customWidth="1"/>
    <col min="5140" max="5375" width="8.85546875" style="268"/>
    <col min="5376" max="5376" width="6.85546875" style="268" customWidth="1"/>
    <col min="5377" max="5377" width="7.42578125" style="268" customWidth="1"/>
    <col min="5378" max="5378" width="10.5703125" style="268" customWidth="1"/>
    <col min="5379" max="5379" width="11.5703125" style="268" customWidth="1"/>
    <col min="5380" max="5380" width="13.42578125" style="268" customWidth="1"/>
    <col min="5381" max="5381" width="11.5703125" style="268" customWidth="1"/>
    <col min="5382" max="5382" width="13.140625" style="268" customWidth="1"/>
    <col min="5383" max="5383" width="2.5703125" style="268" bestFit="1" customWidth="1"/>
    <col min="5384" max="5384" width="7" style="268" bestFit="1" customWidth="1"/>
    <col min="5385" max="5385" width="7" style="268" customWidth="1"/>
    <col min="5386" max="5386" width="12.5703125" style="268" customWidth="1"/>
    <col min="5387" max="5387" width="12.42578125" style="268" customWidth="1"/>
    <col min="5388" max="5388" width="12.5703125" style="268" customWidth="1"/>
    <col min="5389" max="5389" width="11.42578125" style="268" customWidth="1"/>
    <col min="5390" max="5390" width="13.42578125" style="268" customWidth="1"/>
    <col min="5391" max="5391" width="2.5703125" style="268" bestFit="1" customWidth="1"/>
    <col min="5392" max="5392" width="7.42578125" style="268" bestFit="1" customWidth="1"/>
    <col min="5393" max="5395" width="5.140625" style="268" customWidth="1"/>
    <col min="5396" max="5631" width="8.85546875" style="268"/>
    <col min="5632" max="5632" width="6.85546875" style="268" customWidth="1"/>
    <col min="5633" max="5633" width="7.42578125" style="268" customWidth="1"/>
    <col min="5634" max="5634" width="10.5703125" style="268" customWidth="1"/>
    <col min="5635" max="5635" width="11.5703125" style="268" customWidth="1"/>
    <col min="5636" max="5636" width="13.42578125" style="268" customWidth="1"/>
    <col min="5637" max="5637" width="11.5703125" style="268" customWidth="1"/>
    <col min="5638" max="5638" width="13.140625" style="268" customWidth="1"/>
    <col min="5639" max="5639" width="2.5703125" style="268" bestFit="1" customWidth="1"/>
    <col min="5640" max="5640" width="7" style="268" bestFit="1" customWidth="1"/>
    <col min="5641" max="5641" width="7" style="268" customWidth="1"/>
    <col min="5642" max="5642" width="12.5703125" style="268" customWidth="1"/>
    <col min="5643" max="5643" width="12.42578125" style="268" customWidth="1"/>
    <col min="5644" max="5644" width="12.5703125" style="268" customWidth="1"/>
    <col min="5645" max="5645" width="11.42578125" style="268" customWidth="1"/>
    <col min="5646" max="5646" width="13.42578125" style="268" customWidth="1"/>
    <col min="5647" max="5647" width="2.5703125" style="268" bestFit="1" customWidth="1"/>
    <col min="5648" max="5648" width="7.42578125" style="268" bestFit="1" customWidth="1"/>
    <col min="5649" max="5651" width="5.140625" style="268" customWidth="1"/>
    <col min="5652" max="5887" width="8.85546875" style="268"/>
    <col min="5888" max="5888" width="6.85546875" style="268" customWidth="1"/>
    <col min="5889" max="5889" width="7.42578125" style="268" customWidth="1"/>
    <col min="5890" max="5890" width="10.5703125" style="268" customWidth="1"/>
    <col min="5891" max="5891" width="11.5703125" style="268" customWidth="1"/>
    <col min="5892" max="5892" width="13.42578125" style="268" customWidth="1"/>
    <col min="5893" max="5893" width="11.5703125" style="268" customWidth="1"/>
    <col min="5894" max="5894" width="13.140625" style="268" customWidth="1"/>
    <col min="5895" max="5895" width="2.5703125" style="268" bestFit="1" customWidth="1"/>
    <col min="5896" max="5896" width="7" style="268" bestFit="1" customWidth="1"/>
    <col min="5897" max="5897" width="7" style="268" customWidth="1"/>
    <col min="5898" max="5898" width="12.5703125" style="268" customWidth="1"/>
    <col min="5899" max="5899" width="12.42578125" style="268" customWidth="1"/>
    <col min="5900" max="5900" width="12.5703125" style="268" customWidth="1"/>
    <col min="5901" max="5901" width="11.42578125" style="268" customWidth="1"/>
    <col min="5902" max="5902" width="13.42578125" style="268" customWidth="1"/>
    <col min="5903" max="5903" width="2.5703125" style="268" bestFit="1" customWidth="1"/>
    <col min="5904" max="5904" width="7.42578125" style="268" bestFit="1" customWidth="1"/>
    <col min="5905" max="5907" width="5.140625" style="268" customWidth="1"/>
    <col min="5908" max="6143" width="8.85546875" style="268"/>
    <col min="6144" max="6144" width="6.85546875" style="268" customWidth="1"/>
    <col min="6145" max="6145" width="7.42578125" style="268" customWidth="1"/>
    <col min="6146" max="6146" width="10.5703125" style="268" customWidth="1"/>
    <col min="6147" max="6147" width="11.5703125" style="268" customWidth="1"/>
    <col min="6148" max="6148" width="13.42578125" style="268" customWidth="1"/>
    <col min="6149" max="6149" width="11.5703125" style="268" customWidth="1"/>
    <col min="6150" max="6150" width="13.140625" style="268" customWidth="1"/>
    <col min="6151" max="6151" width="2.5703125" style="268" bestFit="1" customWidth="1"/>
    <col min="6152" max="6152" width="7" style="268" bestFit="1" customWidth="1"/>
    <col min="6153" max="6153" width="7" style="268" customWidth="1"/>
    <col min="6154" max="6154" width="12.5703125" style="268" customWidth="1"/>
    <col min="6155" max="6155" width="12.42578125" style="268" customWidth="1"/>
    <col min="6156" max="6156" width="12.5703125" style="268" customWidth="1"/>
    <col min="6157" max="6157" width="11.42578125" style="268" customWidth="1"/>
    <col min="6158" max="6158" width="13.42578125" style="268" customWidth="1"/>
    <col min="6159" max="6159" width="2.5703125" style="268" bestFit="1" customWidth="1"/>
    <col min="6160" max="6160" width="7.42578125" style="268" bestFit="1" customWidth="1"/>
    <col min="6161" max="6163" width="5.140625" style="268" customWidth="1"/>
    <col min="6164" max="6399" width="8.85546875" style="268"/>
    <col min="6400" max="6400" width="6.85546875" style="268" customWidth="1"/>
    <col min="6401" max="6401" width="7.42578125" style="268" customWidth="1"/>
    <col min="6402" max="6402" width="10.5703125" style="268" customWidth="1"/>
    <col min="6403" max="6403" width="11.5703125" style="268" customWidth="1"/>
    <col min="6404" max="6404" width="13.42578125" style="268" customWidth="1"/>
    <col min="6405" max="6405" width="11.5703125" style="268" customWidth="1"/>
    <col min="6406" max="6406" width="13.140625" style="268" customWidth="1"/>
    <col min="6407" max="6407" width="2.5703125" style="268" bestFit="1" customWidth="1"/>
    <col min="6408" max="6408" width="7" style="268" bestFit="1" customWidth="1"/>
    <col min="6409" max="6409" width="7" style="268" customWidth="1"/>
    <col min="6410" max="6410" width="12.5703125" style="268" customWidth="1"/>
    <col min="6411" max="6411" width="12.42578125" style="268" customWidth="1"/>
    <col min="6412" max="6412" width="12.5703125" style="268" customWidth="1"/>
    <col min="6413" max="6413" width="11.42578125" style="268" customWidth="1"/>
    <col min="6414" max="6414" width="13.42578125" style="268" customWidth="1"/>
    <col min="6415" max="6415" width="2.5703125" style="268" bestFit="1" customWidth="1"/>
    <col min="6416" max="6416" width="7.42578125" style="268" bestFit="1" customWidth="1"/>
    <col min="6417" max="6419" width="5.140625" style="268" customWidth="1"/>
    <col min="6420" max="6655" width="8.85546875" style="268"/>
    <col min="6656" max="6656" width="6.85546875" style="268" customWidth="1"/>
    <col min="6657" max="6657" width="7.42578125" style="268" customWidth="1"/>
    <col min="6658" max="6658" width="10.5703125" style="268" customWidth="1"/>
    <col min="6659" max="6659" width="11.5703125" style="268" customWidth="1"/>
    <col min="6660" max="6660" width="13.42578125" style="268" customWidth="1"/>
    <col min="6661" max="6661" width="11.5703125" style="268" customWidth="1"/>
    <col min="6662" max="6662" width="13.140625" style="268" customWidth="1"/>
    <col min="6663" max="6663" width="2.5703125" style="268" bestFit="1" customWidth="1"/>
    <col min="6664" max="6664" width="7" style="268" bestFit="1" customWidth="1"/>
    <col min="6665" max="6665" width="7" style="268" customWidth="1"/>
    <col min="6666" max="6666" width="12.5703125" style="268" customWidth="1"/>
    <col min="6667" max="6667" width="12.42578125" style="268" customWidth="1"/>
    <col min="6668" max="6668" width="12.5703125" style="268" customWidth="1"/>
    <col min="6669" max="6669" width="11.42578125" style="268" customWidth="1"/>
    <col min="6670" max="6670" width="13.42578125" style="268" customWidth="1"/>
    <col min="6671" max="6671" width="2.5703125" style="268" bestFit="1" customWidth="1"/>
    <col min="6672" max="6672" width="7.42578125" style="268" bestFit="1" customWidth="1"/>
    <col min="6673" max="6675" width="5.140625" style="268" customWidth="1"/>
    <col min="6676" max="6911" width="8.85546875" style="268"/>
    <col min="6912" max="6912" width="6.85546875" style="268" customWidth="1"/>
    <col min="6913" max="6913" width="7.42578125" style="268" customWidth="1"/>
    <col min="6914" max="6914" width="10.5703125" style="268" customWidth="1"/>
    <col min="6915" max="6915" width="11.5703125" style="268" customWidth="1"/>
    <col min="6916" max="6916" width="13.42578125" style="268" customWidth="1"/>
    <col min="6917" max="6917" width="11.5703125" style="268" customWidth="1"/>
    <col min="6918" max="6918" width="13.140625" style="268" customWidth="1"/>
    <col min="6919" max="6919" width="2.5703125" style="268" bestFit="1" customWidth="1"/>
    <col min="6920" max="6920" width="7" style="268" bestFit="1" customWidth="1"/>
    <col min="6921" max="6921" width="7" style="268" customWidth="1"/>
    <col min="6922" max="6922" width="12.5703125" style="268" customWidth="1"/>
    <col min="6923" max="6923" width="12.42578125" style="268" customWidth="1"/>
    <col min="6924" max="6924" width="12.5703125" style="268" customWidth="1"/>
    <col min="6925" max="6925" width="11.42578125" style="268" customWidth="1"/>
    <col min="6926" max="6926" width="13.42578125" style="268" customWidth="1"/>
    <col min="6927" max="6927" width="2.5703125" style="268" bestFit="1" customWidth="1"/>
    <col min="6928" max="6928" width="7.42578125" style="268" bestFit="1" customWidth="1"/>
    <col min="6929" max="6931" width="5.140625" style="268" customWidth="1"/>
    <col min="6932" max="7167" width="8.85546875" style="268"/>
    <col min="7168" max="7168" width="6.85546875" style="268" customWidth="1"/>
    <col min="7169" max="7169" width="7.42578125" style="268" customWidth="1"/>
    <col min="7170" max="7170" width="10.5703125" style="268" customWidth="1"/>
    <col min="7171" max="7171" width="11.5703125" style="268" customWidth="1"/>
    <col min="7172" max="7172" width="13.42578125" style="268" customWidth="1"/>
    <col min="7173" max="7173" width="11.5703125" style="268" customWidth="1"/>
    <col min="7174" max="7174" width="13.140625" style="268" customWidth="1"/>
    <col min="7175" max="7175" width="2.5703125" style="268" bestFit="1" customWidth="1"/>
    <col min="7176" max="7176" width="7" style="268" bestFit="1" customWidth="1"/>
    <col min="7177" max="7177" width="7" style="268" customWidth="1"/>
    <col min="7178" max="7178" width="12.5703125" style="268" customWidth="1"/>
    <col min="7179" max="7179" width="12.42578125" style="268" customWidth="1"/>
    <col min="7180" max="7180" width="12.5703125" style="268" customWidth="1"/>
    <col min="7181" max="7181" width="11.42578125" style="268" customWidth="1"/>
    <col min="7182" max="7182" width="13.42578125" style="268" customWidth="1"/>
    <col min="7183" max="7183" width="2.5703125" style="268" bestFit="1" customWidth="1"/>
    <col min="7184" max="7184" width="7.42578125" style="268" bestFit="1" customWidth="1"/>
    <col min="7185" max="7187" width="5.140625" style="268" customWidth="1"/>
    <col min="7188" max="7423" width="8.85546875" style="268"/>
    <col min="7424" max="7424" width="6.85546875" style="268" customWidth="1"/>
    <col min="7425" max="7425" width="7.42578125" style="268" customWidth="1"/>
    <col min="7426" max="7426" width="10.5703125" style="268" customWidth="1"/>
    <col min="7427" max="7427" width="11.5703125" style="268" customWidth="1"/>
    <col min="7428" max="7428" width="13.42578125" style="268" customWidth="1"/>
    <col min="7429" max="7429" width="11.5703125" style="268" customWidth="1"/>
    <col min="7430" max="7430" width="13.140625" style="268" customWidth="1"/>
    <col min="7431" max="7431" width="2.5703125" style="268" bestFit="1" customWidth="1"/>
    <col min="7432" max="7432" width="7" style="268" bestFit="1" customWidth="1"/>
    <col min="7433" max="7433" width="7" style="268" customWidth="1"/>
    <col min="7434" max="7434" width="12.5703125" style="268" customWidth="1"/>
    <col min="7435" max="7435" width="12.42578125" style="268" customWidth="1"/>
    <col min="7436" max="7436" width="12.5703125" style="268" customWidth="1"/>
    <col min="7437" max="7437" width="11.42578125" style="268" customWidth="1"/>
    <col min="7438" max="7438" width="13.42578125" style="268" customWidth="1"/>
    <col min="7439" max="7439" width="2.5703125" style="268" bestFit="1" customWidth="1"/>
    <col min="7440" max="7440" width="7.42578125" style="268" bestFit="1" customWidth="1"/>
    <col min="7441" max="7443" width="5.140625" style="268" customWidth="1"/>
    <col min="7444" max="7679" width="8.85546875" style="268"/>
    <col min="7680" max="7680" width="6.85546875" style="268" customWidth="1"/>
    <col min="7681" max="7681" width="7.42578125" style="268" customWidth="1"/>
    <col min="7682" max="7682" width="10.5703125" style="268" customWidth="1"/>
    <col min="7683" max="7683" width="11.5703125" style="268" customWidth="1"/>
    <col min="7684" max="7684" width="13.42578125" style="268" customWidth="1"/>
    <col min="7685" max="7685" width="11.5703125" style="268" customWidth="1"/>
    <col min="7686" max="7686" width="13.140625" style="268" customWidth="1"/>
    <col min="7687" max="7687" width="2.5703125" style="268" bestFit="1" customWidth="1"/>
    <col min="7688" max="7688" width="7" style="268" bestFit="1" customWidth="1"/>
    <col min="7689" max="7689" width="7" style="268" customWidth="1"/>
    <col min="7690" max="7690" width="12.5703125" style="268" customWidth="1"/>
    <col min="7691" max="7691" width="12.42578125" style="268" customWidth="1"/>
    <col min="7692" max="7692" width="12.5703125" style="268" customWidth="1"/>
    <col min="7693" max="7693" width="11.42578125" style="268" customWidth="1"/>
    <col min="7694" max="7694" width="13.42578125" style="268" customWidth="1"/>
    <col min="7695" max="7695" width="2.5703125" style="268" bestFit="1" customWidth="1"/>
    <col min="7696" max="7696" width="7.42578125" style="268" bestFit="1" customWidth="1"/>
    <col min="7697" max="7699" width="5.140625" style="268" customWidth="1"/>
    <col min="7700" max="7935" width="8.85546875" style="268"/>
    <col min="7936" max="7936" width="6.85546875" style="268" customWidth="1"/>
    <col min="7937" max="7937" width="7.42578125" style="268" customWidth="1"/>
    <col min="7938" max="7938" width="10.5703125" style="268" customWidth="1"/>
    <col min="7939" max="7939" width="11.5703125" style="268" customWidth="1"/>
    <col min="7940" max="7940" width="13.42578125" style="268" customWidth="1"/>
    <col min="7941" max="7941" width="11.5703125" style="268" customWidth="1"/>
    <col min="7942" max="7942" width="13.140625" style="268" customWidth="1"/>
    <col min="7943" max="7943" width="2.5703125" style="268" bestFit="1" customWidth="1"/>
    <col min="7944" max="7944" width="7" style="268" bestFit="1" customWidth="1"/>
    <col min="7945" max="7945" width="7" style="268" customWidth="1"/>
    <col min="7946" max="7946" width="12.5703125" style="268" customWidth="1"/>
    <col min="7947" max="7947" width="12.42578125" style="268" customWidth="1"/>
    <col min="7948" max="7948" width="12.5703125" style="268" customWidth="1"/>
    <col min="7949" max="7949" width="11.42578125" style="268" customWidth="1"/>
    <col min="7950" max="7950" width="13.42578125" style="268" customWidth="1"/>
    <col min="7951" max="7951" width="2.5703125" style="268" bestFit="1" customWidth="1"/>
    <col min="7952" max="7952" width="7.42578125" style="268" bestFit="1" customWidth="1"/>
    <col min="7953" max="7955" width="5.140625" style="268" customWidth="1"/>
    <col min="7956" max="8191" width="8.85546875" style="268"/>
    <col min="8192" max="8192" width="6.85546875" style="268" customWidth="1"/>
    <col min="8193" max="8193" width="7.42578125" style="268" customWidth="1"/>
    <col min="8194" max="8194" width="10.5703125" style="268" customWidth="1"/>
    <col min="8195" max="8195" width="11.5703125" style="268" customWidth="1"/>
    <col min="8196" max="8196" width="13.42578125" style="268" customWidth="1"/>
    <col min="8197" max="8197" width="11.5703125" style="268" customWidth="1"/>
    <col min="8198" max="8198" width="13.140625" style="268" customWidth="1"/>
    <col min="8199" max="8199" width="2.5703125" style="268" bestFit="1" customWidth="1"/>
    <col min="8200" max="8200" width="7" style="268" bestFit="1" customWidth="1"/>
    <col min="8201" max="8201" width="7" style="268" customWidth="1"/>
    <col min="8202" max="8202" width="12.5703125" style="268" customWidth="1"/>
    <col min="8203" max="8203" width="12.42578125" style="268" customWidth="1"/>
    <col min="8204" max="8204" width="12.5703125" style="268" customWidth="1"/>
    <col min="8205" max="8205" width="11.42578125" style="268" customWidth="1"/>
    <col min="8206" max="8206" width="13.42578125" style="268" customWidth="1"/>
    <col min="8207" max="8207" width="2.5703125" style="268" bestFit="1" customWidth="1"/>
    <col min="8208" max="8208" width="7.42578125" style="268" bestFit="1" customWidth="1"/>
    <col min="8209" max="8211" width="5.140625" style="268" customWidth="1"/>
    <col min="8212" max="8447" width="8.85546875" style="268"/>
    <col min="8448" max="8448" width="6.85546875" style="268" customWidth="1"/>
    <col min="8449" max="8449" width="7.42578125" style="268" customWidth="1"/>
    <col min="8450" max="8450" width="10.5703125" style="268" customWidth="1"/>
    <col min="8451" max="8451" width="11.5703125" style="268" customWidth="1"/>
    <col min="8452" max="8452" width="13.42578125" style="268" customWidth="1"/>
    <col min="8453" max="8453" width="11.5703125" style="268" customWidth="1"/>
    <col min="8454" max="8454" width="13.140625" style="268" customWidth="1"/>
    <col min="8455" max="8455" width="2.5703125" style="268" bestFit="1" customWidth="1"/>
    <col min="8456" max="8456" width="7" style="268" bestFit="1" customWidth="1"/>
    <col min="8457" max="8457" width="7" style="268" customWidth="1"/>
    <col min="8458" max="8458" width="12.5703125" style="268" customWidth="1"/>
    <col min="8459" max="8459" width="12.42578125" style="268" customWidth="1"/>
    <col min="8460" max="8460" width="12.5703125" style="268" customWidth="1"/>
    <col min="8461" max="8461" width="11.42578125" style="268" customWidth="1"/>
    <col min="8462" max="8462" width="13.42578125" style="268" customWidth="1"/>
    <col min="8463" max="8463" width="2.5703125" style="268" bestFit="1" customWidth="1"/>
    <col min="8464" max="8464" width="7.42578125" style="268" bestFit="1" customWidth="1"/>
    <col min="8465" max="8467" width="5.140625" style="268" customWidth="1"/>
    <col min="8468" max="8703" width="8.85546875" style="268"/>
    <col min="8704" max="8704" width="6.85546875" style="268" customWidth="1"/>
    <col min="8705" max="8705" width="7.42578125" style="268" customWidth="1"/>
    <col min="8706" max="8706" width="10.5703125" style="268" customWidth="1"/>
    <col min="8707" max="8707" width="11.5703125" style="268" customWidth="1"/>
    <col min="8708" max="8708" width="13.42578125" style="268" customWidth="1"/>
    <col min="8709" max="8709" width="11.5703125" style="268" customWidth="1"/>
    <col min="8710" max="8710" width="13.140625" style="268" customWidth="1"/>
    <col min="8711" max="8711" width="2.5703125" style="268" bestFit="1" customWidth="1"/>
    <col min="8712" max="8712" width="7" style="268" bestFit="1" customWidth="1"/>
    <col min="8713" max="8713" width="7" style="268" customWidth="1"/>
    <col min="8714" max="8714" width="12.5703125" style="268" customWidth="1"/>
    <col min="8715" max="8715" width="12.42578125" style="268" customWidth="1"/>
    <col min="8716" max="8716" width="12.5703125" style="268" customWidth="1"/>
    <col min="8717" max="8717" width="11.42578125" style="268" customWidth="1"/>
    <col min="8718" max="8718" width="13.42578125" style="268" customWidth="1"/>
    <col min="8719" max="8719" width="2.5703125" style="268" bestFit="1" customWidth="1"/>
    <col min="8720" max="8720" width="7.42578125" style="268" bestFit="1" customWidth="1"/>
    <col min="8721" max="8723" width="5.140625" style="268" customWidth="1"/>
    <col min="8724" max="8959" width="8.85546875" style="268"/>
    <col min="8960" max="8960" width="6.85546875" style="268" customWidth="1"/>
    <col min="8961" max="8961" width="7.42578125" style="268" customWidth="1"/>
    <col min="8962" max="8962" width="10.5703125" style="268" customWidth="1"/>
    <col min="8963" max="8963" width="11.5703125" style="268" customWidth="1"/>
    <col min="8964" max="8964" width="13.42578125" style="268" customWidth="1"/>
    <col min="8965" max="8965" width="11.5703125" style="268" customWidth="1"/>
    <col min="8966" max="8966" width="13.140625" style="268" customWidth="1"/>
    <col min="8967" max="8967" width="2.5703125" style="268" bestFit="1" customWidth="1"/>
    <col min="8968" max="8968" width="7" style="268" bestFit="1" customWidth="1"/>
    <col min="8969" max="8969" width="7" style="268" customWidth="1"/>
    <col min="8970" max="8970" width="12.5703125" style="268" customWidth="1"/>
    <col min="8971" max="8971" width="12.42578125" style="268" customWidth="1"/>
    <col min="8972" max="8972" width="12.5703125" style="268" customWidth="1"/>
    <col min="8973" max="8973" width="11.42578125" style="268" customWidth="1"/>
    <col min="8974" max="8974" width="13.42578125" style="268" customWidth="1"/>
    <col min="8975" max="8975" width="2.5703125" style="268" bestFit="1" customWidth="1"/>
    <col min="8976" max="8976" width="7.42578125" style="268" bestFit="1" customWidth="1"/>
    <col min="8977" max="8979" width="5.140625" style="268" customWidth="1"/>
    <col min="8980" max="9215" width="8.85546875" style="268"/>
    <col min="9216" max="9216" width="6.85546875" style="268" customWidth="1"/>
    <col min="9217" max="9217" width="7.42578125" style="268" customWidth="1"/>
    <col min="9218" max="9218" width="10.5703125" style="268" customWidth="1"/>
    <col min="9219" max="9219" width="11.5703125" style="268" customWidth="1"/>
    <col min="9220" max="9220" width="13.42578125" style="268" customWidth="1"/>
    <col min="9221" max="9221" width="11.5703125" style="268" customWidth="1"/>
    <col min="9222" max="9222" width="13.140625" style="268" customWidth="1"/>
    <col min="9223" max="9223" width="2.5703125" style="268" bestFit="1" customWidth="1"/>
    <col min="9224" max="9224" width="7" style="268" bestFit="1" customWidth="1"/>
    <col min="9225" max="9225" width="7" style="268" customWidth="1"/>
    <col min="9226" max="9226" width="12.5703125" style="268" customWidth="1"/>
    <col min="9227" max="9227" width="12.42578125" style="268" customWidth="1"/>
    <col min="9228" max="9228" width="12.5703125" style="268" customWidth="1"/>
    <col min="9229" max="9229" width="11.42578125" style="268" customWidth="1"/>
    <col min="9230" max="9230" width="13.42578125" style="268" customWidth="1"/>
    <col min="9231" max="9231" width="2.5703125" style="268" bestFit="1" customWidth="1"/>
    <col min="9232" max="9232" width="7.42578125" style="268" bestFit="1" customWidth="1"/>
    <col min="9233" max="9235" width="5.140625" style="268" customWidth="1"/>
    <col min="9236" max="9471" width="8.85546875" style="268"/>
    <col min="9472" max="9472" width="6.85546875" style="268" customWidth="1"/>
    <col min="9473" max="9473" width="7.42578125" style="268" customWidth="1"/>
    <col min="9474" max="9474" width="10.5703125" style="268" customWidth="1"/>
    <col min="9475" max="9475" width="11.5703125" style="268" customWidth="1"/>
    <col min="9476" max="9476" width="13.42578125" style="268" customWidth="1"/>
    <col min="9477" max="9477" width="11.5703125" style="268" customWidth="1"/>
    <col min="9478" max="9478" width="13.140625" style="268" customWidth="1"/>
    <col min="9479" max="9479" width="2.5703125" style="268" bestFit="1" customWidth="1"/>
    <col min="9480" max="9480" width="7" style="268" bestFit="1" customWidth="1"/>
    <col min="9481" max="9481" width="7" style="268" customWidth="1"/>
    <col min="9482" max="9482" width="12.5703125" style="268" customWidth="1"/>
    <col min="9483" max="9483" width="12.42578125" style="268" customWidth="1"/>
    <col min="9484" max="9484" width="12.5703125" style="268" customWidth="1"/>
    <col min="9485" max="9485" width="11.42578125" style="268" customWidth="1"/>
    <col min="9486" max="9486" width="13.42578125" style="268" customWidth="1"/>
    <col min="9487" max="9487" width="2.5703125" style="268" bestFit="1" customWidth="1"/>
    <col min="9488" max="9488" width="7.42578125" style="268" bestFit="1" customWidth="1"/>
    <col min="9489" max="9491" width="5.140625" style="268" customWidth="1"/>
    <col min="9492" max="9727" width="8.85546875" style="268"/>
    <col min="9728" max="9728" width="6.85546875" style="268" customWidth="1"/>
    <col min="9729" max="9729" width="7.42578125" style="268" customWidth="1"/>
    <col min="9730" max="9730" width="10.5703125" style="268" customWidth="1"/>
    <col min="9731" max="9731" width="11.5703125" style="268" customWidth="1"/>
    <col min="9732" max="9732" width="13.42578125" style="268" customWidth="1"/>
    <col min="9733" max="9733" width="11.5703125" style="268" customWidth="1"/>
    <col min="9734" max="9734" width="13.140625" style="268" customWidth="1"/>
    <col min="9735" max="9735" width="2.5703125" style="268" bestFit="1" customWidth="1"/>
    <col min="9736" max="9736" width="7" style="268" bestFit="1" customWidth="1"/>
    <col min="9737" max="9737" width="7" style="268" customWidth="1"/>
    <col min="9738" max="9738" width="12.5703125" style="268" customWidth="1"/>
    <col min="9739" max="9739" width="12.42578125" style="268" customWidth="1"/>
    <col min="9740" max="9740" width="12.5703125" style="268" customWidth="1"/>
    <col min="9741" max="9741" width="11.42578125" style="268" customWidth="1"/>
    <col min="9742" max="9742" width="13.42578125" style="268" customWidth="1"/>
    <col min="9743" max="9743" width="2.5703125" style="268" bestFit="1" customWidth="1"/>
    <col min="9744" max="9744" width="7.42578125" style="268" bestFit="1" customWidth="1"/>
    <col min="9745" max="9747" width="5.140625" style="268" customWidth="1"/>
    <col min="9748" max="9983" width="8.85546875" style="268"/>
    <col min="9984" max="9984" width="6.85546875" style="268" customWidth="1"/>
    <col min="9985" max="9985" width="7.42578125" style="268" customWidth="1"/>
    <col min="9986" max="9986" width="10.5703125" style="268" customWidth="1"/>
    <col min="9987" max="9987" width="11.5703125" style="268" customWidth="1"/>
    <col min="9988" max="9988" width="13.42578125" style="268" customWidth="1"/>
    <col min="9989" max="9989" width="11.5703125" style="268" customWidth="1"/>
    <col min="9990" max="9990" width="13.140625" style="268" customWidth="1"/>
    <col min="9991" max="9991" width="2.5703125" style="268" bestFit="1" customWidth="1"/>
    <col min="9992" max="9992" width="7" style="268" bestFit="1" customWidth="1"/>
    <col min="9993" max="9993" width="7" style="268" customWidth="1"/>
    <col min="9994" max="9994" width="12.5703125" style="268" customWidth="1"/>
    <col min="9995" max="9995" width="12.42578125" style="268" customWidth="1"/>
    <col min="9996" max="9996" width="12.5703125" style="268" customWidth="1"/>
    <col min="9997" max="9997" width="11.42578125" style="268" customWidth="1"/>
    <col min="9998" max="9998" width="13.42578125" style="268" customWidth="1"/>
    <col min="9999" max="9999" width="2.5703125" style="268" bestFit="1" customWidth="1"/>
    <col min="10000" max="10000" width="7.42578125" style="268" bestFit="1" customWidth="1"/>
    <col min="10001" max="10003" width="5.140625" style="268" customWidth="1"/>
    <col min="10004" max="10239" width="8.85546875" style="268"/>
    <col min="10240" max="10240" width="6.85546875" style="268" customWidth="1"/>
    <col min="10241" max="10241" width="7.42578125" style="268" customWidth="1"/>
    <col min="10242" max="10242" width="10.5703125" style="268" customWidth="1"/>
    <col min="10243" max="10243" width="11.5703125" style="268" customWidth="1"/>
    <col min="10244" max="10244" width="13.42578125" style="268" customWidth="1"/>
    <col min="10245" max="10245" width="11.5703125" style="268" customWidth="1"/>
    <col min="10246" max="10246" width="13.140625" style="268" customWidth="1"/>
    <col min="10247" max="10247" width="2.5703125" style="268" bestFit="1" customWidth="1"/>
    <col min="10248" max="10248" width="7" style="268" bestFit="1" customWidth="1"/>
    <col min="10249" max="10249" width="7" style="268" customWidth="1"/>
    <col min="10250" max="10250" width="12.5703125" style="268" customWidth="1"/>
    <col min="10251" max="10251" width="12.42578125" style="268" customWidth="1"/>
    <col min="10252" max="10252" width="12.5703125" style="268" customWidth="1"/>
    <col min="10253" max="10253" width="11.42578125" style="268" customWidth="1"/>
    <col min="10254" max="10254" width="13.42578125" style="268" customWidth="1"/>
    <col min="10255" max="10255" width="2.5703125" style="268" bestFit="1" customWidth="1"/>
    <col min="10256" max="10256" width="7.42578125" style="268" bestFit="1" customWidth="1"/>
    <col min="10257" max="10259" width="5.140625" style="268" customWidth="1"/>
    <col min="10260" max="10495" width="8.85546875" style="268"/>
    <col min="10496" max="10496" width="6.85546875" style="268" customWidth="1"/>
    <col min="10497" max="10497" width="7.42578125" style="268" customWidth="1"/>
    <col min="10498" max="10498" width="10.5703125" style="268" customWidth="1"/>
    <col min="10499" max="10499" width="11.5703125" style="268" customWidth="1"/>
    <col min="10500" max="10500" width="13.42578125" style="268" customWidth="1"/>
    <col min="10501" max="10501" width="11.5703125" style="268" customWidth="1"/>
    <col min="10502" max="10502" width="13.140625" style="268" customWidth="1"/>
    <col min="10503" max="10503" width="2.5703125" style="268" bestFit="1" customWidth="1"/>
    <col min="10504" max="10504" width="7" style="268" bestFit="1" customWidth="1"/>
    <col min="10505" max="10505" width="7" style="268" customWidth="1"/>
    <col min="10506" max="10506" width="12.5703125" style="268" customWidth="1"/>
    <col min="10507" max="10507" width="12.42578125" style="268" customWidth="1"/>
    <col min="10508" max="10508" width="12.5703125" style="268" customWidth="1"/>
    <col min="10509" max="10509" width="11.42578125" style="268" customWidth="1"/>
    <col min="10510" max="10510" width="13.42578125" style="268" customWidth="1"/>
    <col min="10511" max="10511" width="2.5703125" style="268" bestFit="1" customWidth="1"/>
    <col min="10512" max="10512" width="7.42578125" style="268" bestFit="1" customWidth="1"/>
    <col min="10513" max="10515" width="5.140625" style="268" customWidth="1"/>
    <col min="10516" max="10751" width="8.85546875" style="268"/>
    <col min="10752" max="10752" width="6.85546875" style="268" customWidth="1"/>
    <col min="10753" max="10753" width="7.42578125" style="268" customWidth="1"/>
    <col min="10754" max="10754" width="10.5703125" style="268" customWidth="1"/>
    <col min="10755" max="10755" width="11.5703125" style="268" customWidth="1"/>
    <col min="10756" max="10756" width="13.42578125" style="268" customWidth="1"/>
    <col min="10757" max="10757" width="11.5703125" style="268" customWidth="1"/>
    <col min="10758" max="10758" width="13.140625" style="268" customWidth="1"/>
    <col min="10759" max="10759" width="2.5703125" style="268" bestFit="1" customWidth="1"/>
    <col min="10760" max="10760" width="7" style="268" bestFit="1" customWidth="1"/>
    <col min="10761" max="10761" width="7" style="268" customWidth="1"/>
    <col min="10762" max="10762" width="12.5703125" style="268" customWidth="1"/>
    <col min="10763" max="10763" width="12.42578125" style="268" customWidth="1"/>
    <col min="10764" max="10764" width="12.5703125" style="268" customWidth="1"/>
    <col min="10765" max="10765" width="11.42578125" style="268" customWidth="1"/>
    <col min="10766" max="10766" width="13.42578125" style="268" customWidth="1"/>
    <col min="10767" max="10767" width="2.5703125" style="268" bestFit="1" customWidth="1"/>
    <col min="10768" max="10768" width="7.42578125" style="268" bestFit="1" customWidth="1"/>
    <col min="10769" max="10771" width="5.140625" style="268" customWidth="1"/>
    <col min="10772" max="11007" width="8.85546875" style="268"/>
    <col min="11008" max="11008" width="6.85546875" style="268" customWidth="1"/>
    <col min="11009" max="11009" width="7.42578125" style="268" customWidth="1"/>
    <col min="11010" max="11010" width="10.5703125" style="268" customWidth="1"/>
    <col min="11011" max="11011" width="11.5703125" style="268" customWidth="1"/>
    <col min="11012" max="11012" width="13.42578125" style="268" customWidth="1"/>
    <col min="11013" max="11013" width="11.5703125" style="268" customWidth="1"/>
    <col min="11014" max="11014" width="13.140625" style="268" customWidth="1"/>
    <col min="11015" max="11015" width="2.5703125" style="268" bestFit="1" customWidth="1"/>
    <col min="11016" max="11016" width="7" style="268" bestFit="1" customWidth="1"/>
    <col min="11017" max="11017" width="7" style="268" customWidth="1"/>
    <col min="11018" max="11018" width="12.5703125" style="268" customWidth="1"/>
    <col min="11019" max="11019" width="12.42578125" style="268" customWidth="1"/>
    <col min="11020" max="11020" width="12.5703125" style="268" customWidth="1"/>
    <col min="11021" max="11021" width="11.42578125" style="268" customWidth="1"/>
    <col min="11022" max="11022" width="13.42578125" style="268" customWidth="1"/>
    <col min="11023" max="11023" width="2.5703125" style="268" bestFit="1" customWidth="1"/>
    <col min="11024" max="11024" width="7.42578125" style="268" bestFit="1" customWidth="1"/>
    <col min="11025" max="11027" width="5.140625" style="268" customWidth="1"/>
    <col min="11028" max="11263" width="8.85546875" style="268"/>
    <col min="11264" max="11264" width="6.85546875" style="268" customWidth="1"/>
    <col min="11265" max="11265" width="7.42578125" style="268" customWidth="1"/>
    <col min="11266" max="11266" width="10.5703125" style="268" customWidth="1"/>
    <col min="11267" max="11267" width="11.5703125" style="268" customWidth="1"/>
    <col min="11268" max="11268" width="13.42578125" style="268" customWidth="1"/>
    <col min="11269" max="11269" width="11.5703125" style="268" customWidth="1"/>
    <col min="11270" max="11270" width="13.140625" style="268" customWidth="1"/>
    <col min="11271" max="11271" width="2.5703125" style="268" bestFit="1" customWidth="1"/>
    <col min="11272" max="11272" width="7" style="268" bestFit="1" customWidth="1"/>
    <col min="11273" max="11273" width="7" style="268" customWidth="1"/>
    <col min="11274" max="11274" width="12.5703125" style="268" customWidth="1"/>
    <col min="11275" max="11275" width="12.42578125" style="268" customWidth="1"/>
    <col min="11276" max="11276" width="12.5703125" style="268" customWidth="1"/>
    <col min="11277" max="11277" width="11.42578125" style="268" customWidth="1"/>
    <col min="11278" max="11278" width="13.42578125" style="268" customWidth="1"/>
    <col min="11279" max="11279" width="2.5703125" style="268" bestFit="1" customWidth="1"/>
    <col min="11280" max="11280" width="7.42578125" style="268" bestFit="1" customWidth="1"/>
    <col min="11281" max="11283" width="5.140625" style="268" customWidth="1"/>
    <col min="11284" max="11519" width="8.85546875" style="268"/>
    <col min="11520" max="11520" width="6.85546875" style="268" customWidth="1"/>
    <col min="11521" max="11521" width="7.42578125" style="268" customWidth="1"/>
    <col min="11522" max="11522" width="10.5703125" style="268" customWidth="1"/>
    <col min="11523" max="11523" width="11.5703125" style="268" customWidth="1"/>
    <col min="11524" max="11524" width="13.42578125" style="268" customWidth="1"/>
    <col min="11525" max="11525" width="11.5703125" style="268" customWidth="1"/>
    <col min="11526" max="11526" width="13.140625" style="268" customWidth="1"/>
    <col min="11527" max="11527" width="2.5703125" style="268" bestFit="1" customWidth="1"/>
    <col min="11528" max="11528" width="7" style="268" bestFit="1" customWidth="1"/>
    <col min="11529" max="11529" width="7" style="268" customWidth="1"/>
    <col min="11530" max="11530" width="12.5703125" style="268" customWidth="1"/>
    <col min="11531" max="11531" width="12.42578125" style="268" customWidth="1"/>
    <col min="11532" max="11532" width="12.5703125" style="268" customWidth="1"/>
    <col min="11533" max="11533" width="11.42578125" style="268" customWidth="1"/>
    <col min="11534" max="11534" width="13.42578125" style="268" customWidth="1"/>
    <col min="11535" max="11535" width="2.5703125" style="268" bestFit="1" customWidth="1"/>
    <col min="11536" max="11536" width="7.42578125" style="268" bestFit="1" customWidth="1"/>
    <col min="11537" max="11539" width="5.140625" style="268" customWidth="1"/>
    <col min="11540" max="11775" width="8.85546875" style="268"/>
    <col min="11776" max="11776" width="6.85546875" style="268" customWidth="1"/>
    <col min="11777" max="11777" width="7.42578125" style="268" customWidth="1"/>
    <col min="11778" max="11778" width="10.5703125" style="268" customWidth="1"/>
    <col min="11779" max="11779" width="11.5703125" style="268" customWidth="1"/>
    <col min="11780" max="11780" width="13.42578125" style="268" customWidth="1"/>
    <col min="11781" max="11781" width="11.5703125" style="268" customWidth="1"/>
    <col min="11782" max="11782" width="13.140625" style="268" customWidth="1"/>
    <col min="11783" max="11783" width="2.5703125" style="268" bestFit="1" customWidth="1"/>
    <col min="11784" max="11784" width="7" style="268" bestFit="1" customWidth="1"/>
    <col min="11785" max="11785" width="7" style="268" customWidth="1"/>
    <col min="11786" max="11786" width="12.5703125" style="268" customWidth="1"/>
    <col min="11787" max="11787" width="12.42578125" style="268" customWidth="1"/>
    <col min="11788" max="11788" width="12.5703125" style="268" customWidth="1"/>
    <col min="11789" max="11789" width="11.42578125" style="268" customWidth="1"/>
    <col min="11790" max="11790" width="13.42578125" style="268" customWidth="1"/>
    <col min="11791" max="11791" width="2.5703125" style="268" bestFit="1" customWidth="1"/>
    <col min="11792" max="11792" width="7.42578125" style="268" bestFit="1" customWidth="1"/>
    <col min="11793" max="11795" width="5.140625" style="268" customWidth="1"/>
    <col min="11796" max="12031" width="8.85546875" style="268"/>
    <col min="12032" max="12032" width="6.85546875" style="268" customWidth="1"/>
    <col min="12033" max="12033" width="7.42578125" style="268" customWidth="1"/>
    <col min="12034" max="12034" width="10.5703125" style="268" customWidth="1"/>
    <col min="12035" max="12035" width="11.5703125" style="268" customWidth="1"/>
    <col min="12036" max="12036" width="13.42578125" style="268" customWidth="1"/>
    <col min="12037" max="12037" width="11.5703125" style="268" customWidth="1"/>
    <col min="12038" max="12038" width="13.140625" style="268" customWidth="1"/>
    <col min="12039" max="12039" width="2.5703125" style="268" bestFit="1" customWidth="1"/>
    <col min="12040" max="12040" width="7" style="268" bestFit="1" customWidth="1"/>
    <col min="12041" max="12041" width="7" style="268" customWidth="1"/>
    <col min="12042" max="12042" width="12.5703125" style="268" customWidth="1"/>
    <col min="12043" max="12043" width="12.42578125" style="268" customWidth="1"/>
    <col min="12044" max="12044" width="12.5703125" style="268" customWidth="1"/>
    <col min="12045" max="12045" width="11.42578125" style="268" customWidth="1"/>
    <col min="12046" max="12046" width="13.42578125" style="268" customWidth="1"/>
    <col min="12047" max="12047" width="2.5703125" style="268" bestFit="1" customWidth="1"/>
    <col min="12048" max="12048" width="7.42578125" style="268" bestFit="1" customWidth="1"/>
    <col min="12049" max="12051" width="5.140625" style="268" customWidth="1"/>
    <col min="12052" max="12287" width="8.85546875" style="268"/>
    <col min="12288" max="12288" width="6.85546875" style="268" customWidth="1"/>
    <col min="12289" max="12289" width="7.42578125" style="268" customWidth="1"/>
    <col min="12290" max="12290" width="10.5703125" style="268" customWidth="1"/>
    <col min="12291" max="12291" width="11.5703125" style="268" customWidth="1"/>
    <col min="12292" max="12292" width="13.42578125" style="268" customWidth="1"/>
    <col min="12293" max="12293" width="11.5703125" style="268" customWidth="1"/>
    <col min="12294" max="12294" width="13.140625" style="268" customWidth="1"/>
    <col min="12295" max="12295" width="2.5703125" style="268" bestFit="1" customWidth="1"/>
    <col min="12296" max="12296" width="7" style="268" bestFit="1" customWidth="1"/>
    <col min="12297" max="12297" width="7" style="268" customWidth="1"/>
    <col min="12298" max="12298" width="12.5703125" style="268" customWidth="1"/>
    <col min="12299" max="12299" width="12.42578125" style="268" customWidth="1"/>
    <col min="12300" max="12300" width="12.5703125" style="268" customWidth="1"/>
    <col min="12301" max="12301" width="11.42578125" style="268" customWidth="1"/>
    <col min="12302" max="12302" width="13.42578125" style="268" customWidth="1"/>
    <col min="12303" max="12303" width="2.5703125" style="268" bestFit="1" customWidth="1"/>
    <col min="12304" max="12304" width="7.42578125" style="268" bestFit="1" customWidth="1"/>
    <col min="12305" max="12307" width="5.140625" style="268" customWidth="1"/>
    <col min="12308" max="12543" width="8.85546875" style="268"/>
    <col min="12544" max="12544" width="6.85546875" style="268" customWidth="1"/>
    <col min="12545" max="12545" width="7.42578125" style="268" customWidth="1"/>
    <col min="12546" max="12546" width="10.5703125" style="268" customWidth="1"/>
    <col min="12547" max="12547" width="11.5703125" style="268" customWidth="1"/>
    <col min="12548" max="12548" width="13.42578125" style="268" customWidth="1"/>
    <col min="12549" max="12549" width="11.5703125" style="268" customWidth="1"/>
    <col min="12550" max="12550" width="13.140625" style="268" customWidth="1"/>
    <col min="12551" max="12551" width="2.5703125" style="268" bestFit="1" customWidth="1"/>
    <col min="12552" max="12552" width="7" style="268" bestFit="1" customWidth="1"/>
    <col min="12553" max="12553" width="7" style="268" customWidth="1"/>
    <col min="12554" max="12554" width="12.5703125" style="268" customWidth="1"/>
    <col min="12555" max="12555" width="12.42578125" style="268" customWidth="1"/>
    <col min="12556" max="12556" width="12.5703125" style="268" customWidth="1"/>
    <col min="12557" max="12557" width="11.42578125" style="268" customWidth="1"/>
    <col min="12558" max="12558" width="13.42578125" style="268" customWidth="1"/>
    <col min="12559" max="12559" width="2.5703125" style="268" bestFit="1" customWidth="1"/>
    <col min="12560" max="12560" width="7.42578125" style="268" bestFit="1" customWidth="1"/>
    <col min="12561" max="12563" width="5.140625" style="268" customWidth="1"/>
    <col min="12564" max="12799" width="8.85546875" style="268"/>
    <col min="12800" max="12800" width="6.85546875" style="268" customWidth="1"/>
    <col min="12801" max="12801" width="7.42578125" style="268" customWidth="1"/>
    <col min="12802" max="12802" width="10.5703125" style="268" customWidth="1"/>
    <col min="12803" max="12803" width="11.5703125" style="268" customWidth="1"/>
    <col min="12804" max="12804" width="13.42578125" style="268" customWidth="1"/>
    <col min="12805" max="12805" width="11.5703125" style="268" customWidth="1"/>
    <col min="12806" max="12806" width="13.140625" style="268" customWidth="1"/>
    <col min="12807" max="12807" width="2.5703125" style="268" bestFit="1" customWidth="1"/>
    <col min="12808" max="12808" width="7" style="268" bestFit="1" customWidth="1"/>
    <col min="12809" max="12809" width="7" style="268" customWidth="1"/>
    <col min="12810" max="12810" width="12.5703125" style="268" customWidth="1"/>
    <col min="12811" max="12811" width="12.42578125" style="268" customWidth="1"/>
    <col min="12812" max="12812" width="12.5703125" style="268" customWidth="1"/>
    <col min="12813" max="12813" width="11.42578125" style="268" customWidth="1"/>
    <col min="12814" max="12814" width="13.42578125" style="268" customWidth="1"/>
    <col min="12815" max="12815" width="2.5703125" style="268" bestFit="1" customWidth="1"/>
    <col min="12816" max="12816" width="7.42578125" style="268" bestFit="1" customWidth="1"/>
    <col min="12817" max="12819" width="5.140625" style="268" customWidth="1"/>
    <col min="12820" max="13055" width="8.85546875" style="268"/>
    <col min="13056" max="13056" width="6.85546875" style="268" customWidth="1"/>
    <col min="13057" max="13057" width="7.42578125" style="268" customWidth="1"/>
    <col min="13058" max="13058" width="10.5703125" style="268" customWidth="1"/>
    <col min="13059" max="13059" width="11.5703125" style="268" customWidth="1"/>
    <col min="13060" max="13060" width="13.42578125" style="268" customWidth="1"/>
    <col min="13061" max="13061" width="11.5703125" style="268" customWidth="1"/>
    <col min="13062" max="13062" width="13.140625" style="268" customWidth="1"/>
    <col min="13063" max="13063" width="2.5703125" style="268" bestFit="1" customWidth="1"/>
    <col min="13064" max="13064" width="7" style="268" bestFit="1" customWidth="1"/>
    <col min="13065" max="13065" width="7" style="268" customWidth="1"/>
    <col min="13066" max="13066" width="12.5703125" style="268" customWidth="1"/>
    <col min="13067" max="13067" width="12.42578125" style="268" customWidth="1"/>
    <col min="13068" max="13068" width="12.5703125" style="268" customWidth="1"/>
    <col min="13069" max="13069" width="11.42578125" style="268" customWidth="1"/>
    <col min="13070" max="13070" width="13.42578125" style="268" customWidth="1"/>
    <col min="13071" max="13071" width="2.5703125" style="268" bestFit="1" customWidth="1"/>
    <col min="13072" max="13072" width="7.42578125" style="268" bestFit="1" customWidth="1"/>
    <col min="13073" max="13075" width="5.140625" style="268" customWidth="1"/>
    <col min="13076" max="13311" width="8.85546875" style="268"/>
    <col min="13312" max="13312" width="6.85546875" style="268" customWidth="1"/>
    <col min="13313" max="13313" width="7.42578125" style="268" customWidth="1"/>
    <col min="13314" max="13314" width="10.5703125" style="268" customWidth="1"/>
    <col min="13315" max="13315" width="11.5703125" style="268" customWidth="1"/>
    <col min="13316" max="13316" width="13.42578125" style="268" customWidth="1"/>
    <col min="13317" max="13317" width="11.5703125" style="268" customWidth="1"/>
    <col min="13318" max="13318" width="13.140625" style="268" customWidth="1"/>
    <col min="13319" max="13319" width="2.5703125" style="268" bestFit="1" customWidth="1"/>
    <col min="13320" max="13320" width="7" style="268" bestFit="1" customWidth="1"/>
    <col min="13321" max="13321" width="7" style="268" customWidth="1"/>
    <col min="13322" max="13322" width="12.5703125" style="268" customWidth="1"/>
    <col min="13323" max="13323" width="12.42578125" style="268" customWidth="1"/>
    <col min="13324" max="13324" width="12.5703125" style="268" customWidth="1"/>
    <col min="13325" max="13325" width="11.42578125" style="268" customWidth="1"/>
    <col min="13326" max="13326" width="13.42578125" style="268" customWidth="1"/>
    <col min="13327" max="13327" width="2.5703125" style="268" bestFit="1" customWidth="1"/>
    <col min="13328" max="13328" width="7.42578125" style="268" bestFit="1" customWidth="1"/>
    <col min="13329" max="13331" width="5.140625" style="268" customWidth="1"/>
    <col min="13332" max="13567" width="8.85546875" style="268"/>
    <col min="13568" max="13568" width="6.85546875" style="268" customWidth="1"/>
    <col min="13569" max="13569" width="7.42578125" style="268" customWidth="1"/>
    <col min="13570" max="13570" width="10.5703125" style="268" customWidth="1"/>
    <col min="13571" max="13571" width="11.5703125" style="268" customWidth="1"/>
    <col min="13572" max="13572" width="13.42578125" style="268" customWidth="1"/>
    <col min="13573" max="13573" width="11.5703125" style="268" customWidth="1"/>
    <col min="13574" max="13574" width="13.140625" style="268" customWidth="1"/>
    <col min="13575" max="13575" width="2.5703125" style="268" bestFit="1" customWidth="1"/>
    <col min="13576" max="13576" width="7" style="268" bestFit="1" customWidth="1"/>
    <col min="13577" max="13577" width="7" style="268" customWidth="1"/>
    <col min="13578" max="13578" width="12.5703125" style="268" customWidth="1"/>
    <col min="13579" max="13579" width="12.42578125" style="268" customWidth="1"/>
    <col min="13580" max="13580" width="12.5703125" style="268" customWidth="1"/>
    <col min="13581" max="13581" width="11.42578125" style="268" customWidth="1"/>
    <col min="13582" max="13582" width="13.42578125" style="268" customWidth="1"/>
    <col min="13583" max="13583" width="2.5703125" style="268" bestFit="1" customWidth="1"/>
    <col min="13584" max="13584" width="7.42578125" style="268" bestFit="1" customWidth="1"/>
    <col min="13585" max="13587" width="5.140625" style="268" customWidth="1"/>
    <col min="13588" max="13823" width="8.85546875" style="268"/>
    <col min="13824" max="13824" width="6.85546875" style="268" customWidth="1"/>
    <col min="13825" max="13825" width="7.42578125" style="268" customWidth="1"/>
    <col min="13826" max="13826" width="10.5703125" style="268" customWidth="1"/>
    <col min="13827" max="13827" width="11.5703125" style="268" customWidth="1"/>
    <col min="13828" max="13828" width="13.42578125" style="268" customWidth="1"/>
    <col min="13829" max="13829" width="11.5703125" style="268" customWidth="1"/>
    <col min="13830" max="13830" width="13.140625" style="268" customWidth="1"/>
    <col min="13831" max="13831" width="2.5703125" style="268" bestFit="1" customWidth="1"/>
    <col min="13832" max="13832" width="7" style="268" bestFit="1" customWidth="1"/>
    <col min="13833" max="13833" width="7" style="268" customWidth="1"/>
    <col min="13834" max="13834" width="12.5703125" style="268" customWidth="1"/>
    <col min="13835" max="13835" width="12.42578125" style="268" customWidth="1"/>
    <col min="13836" max="13836" width="12.5703125" style="268" customWidth="1"/>
    <col min="13837" max="13837" width="11.42578125" style="268" customWidth="1"/>
    <col min="13838" max="13838" width="13.42578125" style="268" customWidth="1"/>
    <col min="13839" max="13839" width="2.5703125" style="268" bestFit="1" customWidth="1"/>
    <col min="13840" max="13840" width="7.42578125" style="268" bestFit="1" customWidth="1"/>
    <col min="13841" max="13843" width="5.140625" style="268" customWidth="1"/>
    <col min="13844" max="14079" width="8.85546875" style="268"/>
    <col min="14080" max="14080" width="6.85546875" style="268" customWidth="1"/>
    <col min="14081" max="14081" width="7.42578125" style="268" customWidth="1"/>
    <col min="14082" max="14082" width="10.5703125" style="268" customWidth="1"/>
    <col min="14083" max="14083" width="11.5703125" style="268" customWidth="1"/>
    <col min="14084" max="14084" width="13.42578125" style="268" customWidth="1"/>
    <col min="14085" max="14085" width="11.5703125" style="268" customWidth="1"/>
    <col min="14086" max="14086" width="13.140625" style="268" customWidth="1"/>
    <col min="14087" max="14087" width="2.5703125" style="268" bestFit="1" customWidth="1"/>
    <col min="14088" max="14088" width="7" style="268" bestFit="1" customWidth="1"/>
    <col min="14089" max="14089" width="7" style="268" customWidth="1"/>
    <col min="14090" max="14090" width="12.5703125" style="268" customWidth="1"/>
    <col min="14091" max="14091" width="12.42578125" style="268" customWidth="1"/>
    <col min="14092" max="14092" width="12.5703125" style="268" customWidth="1"/>
    <col min="14093" max="14093" width="11.42578125" style="268" customWidth="1"/>
    <col min="14094" max="14094" width="13.42578125" style="268" customWidth="1"/>
    <col min="14095" max="14095" width="2.5703125" style="268" bestFit="1" customWidth="1"/>
    <col min="14096" max="14096" width="7.42578125" style="268" bestFit="1" customWidth="1"/>
    <col min="14097" max="14099" width="5.140625" style="268" customWidth="1"/>
    <col min="14100" max="14335" width="8.85546875" style="268"/>
    <col min="14336" max="14336" width="6.85546875" style="268" customWidth="1"/>
    <col min="14337" max="14337" width="7.42578125" style="268" customWidth="1"/>
    <col min="14338" max="14338" width="10.5703125" style="268" customWidth="1"/>
    <col min="14339" max="14339" width="11.5703125" style="268" customWidth="1"/>
    <col min="14340" max="14340" width="13.42578125" style="268" customWidth="1"/>
    <col min="14341" max="14341" width="11.5703125" style="268" customWidth="1"/>
    <col min="14342" max="14342" width="13.140625" style="268" customWidth="1"/>
    <col min="14343" max="14343" width="2.5703125" style="268" bestFit="1" customWidth="1"/>
    <col min="14344" max="14344" width="7" style="268" bestFit="1" customWidth="1"/>
    <col min="14345" max="14345" width="7" style="268" customWidth="1"/>
    <col min="14346" max="14346" width="12.5703125" style="268" customWidth="1"/>
    <col min="14347" max="14347" width="12.42578125" style="268" customWidth="1"/>
    <col min="14348" max="14348" width="12.5703125" style="268" customWidth="1"/>
    <col min="14349" max="14349" width="11.42578125" style="268" customWidth="1"/>
    <col min="14350" max="14350" width="13.42578125" style="268" customWidth="1"/>
    <col min="14351" max="14351" width="2.5703125" style="268" bestFit="1" customWidth="1"/>
    <col min="14352" max="14352" width="7.42578125" style="268" bestFit="1" customWidth="1"/>
    <col min="14353" max="14355" width="5.140625" style="268" customWidth="1"/>
    <col min="14356" max="14591" width="8.85546875" style="268"/>
    <col min="14592" max="14592" width="6.85546875" style="268" customWidth="1"/>
    <col min="14593" max="14593" width="7.42578125" style="268" customWidth="1"/>
    <col min="14594" max="14594" width="10.5703125" style="268" customWidth="1"/>
    <col min="14595" max="14595" width="11.5703125" style="268" customWidth="1"/>
    <col min="14596" max="14596" width="13.42578125" style="268" customWidth="1"/>
    <col min="14597" max="14597" width="11.5703125" style="268" customWidth="1"/>
    <col min="14598" max="14598" width="13.140625" style="268" customWidth="1"/>
    <col min="14599" max="14599" width="2.5703125" style="268" bestFit="1" customWidth="1"/>
    <col min="14600" max="14600" width="7" style="268" bestFit="1" customWidth="1"/>
    <col min="14601" max="14601" width="7" style="268" customWidth="1"/>
    <col min="14602" max="14602" width="12.5703125" style="268" customWidth="1"/>
    <col min="14603" max="14603" width="12.42578125" style="268" customWidth="1"/>
    <col min="14604" max="14604" width="12.5703125" style="268" customWidth="1"/>
    <col min="14605" max="14605" width="11.42578125" style="268" customWidth="1"/>
    <col min="14606" max="14606" width="13.42578125" style="268" customWidth="1"/>
    <col min="14607" max="14607" width="2.5703125" style="268" bestFit="1" customWidth="1"/>
    <col min="14608" max="14608" width="7.42578125" style="268" bestFit="1" customWidth="1"/>
    <col min="14609" max="14611" width="5.140625" style="268" customWidth="1"/>
    <col min="14612" max="14847" width="8.85546875" style="268"/>
    <col min="14848" max="14848" width="6.85546875" style="268" customWidth="1"/>
    <col min="14849" max="14849" width="7.42578125" style="268" customWidth="1"/>
    <col min="14850" max="14850" width="10.5703125" style="268" customWidth="1"/>
    <col min="14851" max="14851" width="11.5703125" style="268" customWidth="1"/>
    <col min="14852" max="14852" width="13.42578125" style="268" customWidth="1"/>
    <col min="14853" max="14853" width="11.5703125" style="268" customWidth="1"/>
    <col min="14854" max="14854" width="13.140625" style="268" customWidth="1"/>
    <col min="14855" max="14855" width="2.5703125" style="268" bestFit="1" customWidth="1"/>
    <col min="14856" max="14856" width="7" style="268" bestFit="1" customWidth="1"/>
    <col min="14857" max="14857" width="7" style="268" customWidth="1"/>
    <col min="14858" max="14858" width="12.5703125" style="268" customWidth="1"/>
    <col min="14859" max="14859" width="12.42578125" style="268" customWidth="1"/>
    <col min="14860" max="14860" width="12.5703125" style="268" customWidth="1"/>
    <col min="14861" max="14861" width="11.42578125" style="268" customWidth="1"/>
    <col min="14862" max="14862" width="13.42578125" style="268" customWidth="1"/>
    <col min="14863" max="14863" width="2.5703125" style="268" bestFit="1" customWidth="1"/>
    <col min="14864" max="14864" width="7.42578125" style="268" bestFit="1" customWidth="1"/>
    <col min="14865" max="14867" width="5.140625" style="268" customWidth="1"/>
    <col min="14868" max="15103" width="8.85546875" style="268"/>
    <col min="15104" max="15104" width="6.85546875" style="268" customWidth="1"/>
    <col min="15105" max="15105" width="7.42578125" style="268" customWidth="1"/>
    <col min="15106" max="15106" width="10.5703125" style="268" customWidth="1"/>
    <col min="15107" max="15107" width="11.5703125" style="268" customWidth="1"/>
    <col min="15108" max="15108" width="13.42578125" style="268" customWidth="1"/>
    <col min="15109" max="15109" width="11.5703125" style="268" customWidth="1"/>
    <col min="15110" max="15110" width="13.140625" style="268" customWidth="1"/>
    <col min="15111" max="15111" width="2.5703125" style="268" bestFit="1" customWidth="1"/>
    <col min="15112" max="15112" width="7" style="268" bestFit="1" customWidth="1"/>
    <col min="15113" max="15113" width="7" style="268" customWidth="1"/>
    <col min="15114" max="15114" width="12.5703125" style="268" customWidth="1"/>
    <col min="15115" max="15115" width="12.42578125" style="268" customWidth="1"/>
    <col min="15116" max="15116" width="12.5703125" style="268" customWidth="1"/>
    <col min="15117" max="15117" width="11.42578125" style="268" customWidth="1"/>
    <col min="15118" max="15118" width="13.42578125" style="268" customWidth="1"/>
    <col min="15119" max="15119" width="2.5703125" style="268" bestFit="1" customWidth="1"/>
    <col min="15120" max="15120" width="7.42578125" style="268" bestFit="1" customWidth="1"/>
    <col min="15121" max="15123" width="5.140625" style="268" customWidth="1"/>
    <col min="15124" max="15359" width="8.85546875" style="268"/>
    <col min="15360" max="15360" width="6.85546875" style="268" customWidth="1"/>
    <col min="15361" max="15361" width="7.42578125" style="268" customWidth="1"/>
    <col min="15362" max="15362" width="10.5703125" style="268" customWidth="1"/>
    <col min="15363" max="15363" width="11.5703125" style="268" customWidth="1"/>
    <col min="15364" max="15364" width="13.42578125" style="268" customWidth="1"/>
    <col min="15365" max="15365" width="11.5703125" style="268" customWidth="1"/>
    <col min="15366" max="15366" width="13.140625" style="268" customWidth="1"/>
    <col min="15367" max="15367" width="2.5703125" style="268" bestFit="1" customWidth="1"/>
    <col min="15368" max="15368" width="7" style="268" bestFit="1" customWidth="1"/>
    <col min="15369" max="15369" width="7" style="268" customWidth="1"/>
    <col min="15370" max="15370" width="12.5703125" style="268" customWidth="1"/>
    <col min="15371" max="15371" width="12.42578125" style="268" customWidth="1"/>
    <col min="15372" max="15372" width="12.5703125" style="268" customWidth="1"/>
    <col min="15373" max="15373" width="11.42578125" style="268" customWidth="1"/>
    <col min="15374" max="15374" width="13.42578125" style="268" customWidth="1"/>
    <col min="15375" max="15375" width="2.5703125" style="268" bestFit="1" customWidth="1"/>
    <col min="15376" max="15376" width="7.42578125" style="268" bestFit="1" customWidth="1"/>
    <col min="15377" max="15379" width="5.140625" style="268" customWidth="1"/>
    <col min="15380" max="15615" width="8.85546875" style="268"/>
    <col min="15616" max="15616" width="6.85546875" style="268" customWidth="1"/>
    <col min="15617" max="15617" width="7.42578125" style="268" customWidth="1"/>
    <col min="15618" max="15618" width="10.5703125" style="268" customWidth="1"/>
    <col min="15619" max="15619" width="11.5703125" style="268" customWidth="1"/>
    <col min="15620" max="15620" width="13.42578125" style="268" customWidth="1"/>
    <col min="15621" max="15621" width="11.5703125" style="268" customWidth="1"/>
    <col min="15622" max="15622" width="13.140625" style="268" customWidth="1"/>
    <col min="15623" max="15623" width="2.5703125" style="268" bestFit="1" customWidth="1"/>
    <col min="15624" max="15624" width="7" style="268" bestFit="1" customWidth="1"/>
    <col min="15625" max="15625" width="7" style="268" customWidth="1"/>
    <col min="15626" max="15626" width="12.5703125" style="268" customWidth="1"/>
    <col min="15627" max="15627" width="12.42578125" style="268" customWidth="1"/>
    <col min="15628" max="15628" width="12.5703125" style="268" customWidth="1"/>
    <col min="15629" max="15629" width="11.42578125" style="268" customWidth="1"/>
    <col min="15630" max="15630" width="13.42578125" style="268" customWidth="1"/>
    <col min="15631" max="15631" width="2.5703125" style="268" bestFit="1" customWidth="1"/>
    <col min="15632" max="15632" width="7.42578125" style="268" bestFit="1" customWidth="1"/>
    <col min="15633" max="15635" width="5.140625" style="268" customWidth="1"/>
    <col min="15636" max="15871" width="8.85546875" style="268"/>
    <col min="15872" max="15872" width="6.85546875" style="268" customWidth="1"/>
    <col min="15873" max="15873" width="7.42578125" style="268" customWidth="1"/>
    <col min="15874" max="15874" width="10.5703125" style="268" customWidth="1"/>
    <col min="15875" max="15875" width="11.5703125" style="268" customWidth="1"/>
    <col min="15876" max="15876" width="13.42578125" style="268" customWidth="1"/>
    <col min="15877" max="15877" width="11.5703125" style="268" customWidth="1"/>
    <col min="15878" max="15878" width="13.140625" style="268" customWidth="1"/>
    <col min="15879" max="15879" width="2.5703125" style="268" bestFit="1" customWidth="1"/>
    <col min="15880" max="15880" width="7" style="268" bestFit="1" customWidth="1"/>
    <col min="15881" max="15881" width="7" style="268" customWidth="1"/>
    <col min="15882" max="15882" width="12.5703125" style="268" customWidth="1"/>
    <col min="15883" max="15883" width="12.42578125" style="268" customWidth="1"/>
    <col min="15884" max="15884" width="12.5703125" style="268" customWidth="1"/>
    <col min="15885" max="15885" width="11.42578125" style="268" customWidth="1"/>
    <col min="15886" max="15886" width="13.42578125" style="268" customWidth="1"/>
    <col min="15887" max="15887" width="2.5703125" style="268" bestFit="1" customWidth="1"/>
    <col min="15888" max="15888" width="7.42578125" style="268" bestFit="1" customWidth="1"/>
    <col min="15889" max="15891" width="5.140625" style="268" customWidth="1"/>
    <col min="15892" max="16127" width="8.85546875" style="268"/>
    <col min="16128" max="16128" width="6.85546875" style="268" customWidth="1"/>
    <col min="16129" max="16129" width="7.42578125" style="268" customWidth="1"/>
    <col min="16130" max="16130" width="10.5703125" style="268" customWidth="1"/>
    <col min="16131" max="16131" width="11.5703125" style="268" customWidth="1"/>
    <col min="16132" max="16132" width="13.42578125" style="268" customWidth="1"/>
    <col min="16133" max="16133" width="11.5703125" style="268" customWidth="1"/>
    <col min="16134" max="16134" width="13.140625" style="268" customWidth="1"/>
    <col min="16135" max="16135" width="2.5703125" style="268" bestFit="1" customWidth="1"/>
    <col min="16136" max="16136" width="7" style="268" bestFit="1" customWidth="1"/>
    <col min="16137" max="16137" width="7" style="268" customWidth="1"/>
    <col min="16138" max="16138" width="12.5703125" style="268" customWidth="1"/>
    <col min="16139" max="16139" width="12.42578125" style="268" customWidth="1"/>
    <col min="16140" max="16140" width="12.5703125" style="268" customWidth="1"/>
    <col min="16141" max="16141" width="11.42578125" style="268" customWidth="1"/>
    <col min="16142" max="16142" width="13.42578125" style="268" customWidth="1"/>
    <col min="16143" max="16143" width="2.5703125" style="268" bestFit="1" customWidth="1"/>
    <col min="16144" max="16144" width="7.42578125" style="268" bestFit="1" customWidth="1"/>
    <col min="16145" max="16147" width="5.140625" style="268" customWidth="1"/>
    <col min="16148" max="16383" width="8.85546875" style="268"/>
    <col min="16384" max="16384" width="9.140625" style="268" customWidth="1"/>
  </cols>
  <sheetData>
    <row r="1" spans="1:17" s="103" customFormat="1" ht="20.100000000000001" customHeight="1" x14ac:dyDescent="0.35">
      <c r="A1" s="103" t="s">
        <v>538</v>
      </c>
    </row>
    <row r="2" spans="1:17" ht="27" customHeight="1" x14ac:dyDescent="0.2">
      <c r="A2" s="601" t="s">
        <v>539</v>
      </c>
      <c r="B2" s="601"/>
      <c r="C2" s="601"/>
      <c r="D2" s="601"/>
      <c r="E2" s="601"/>
      <c r="F2" s="601"/>
      <c r="G2" s="601"/>
      <c r="H2" s="267"/>
      <c r="I2" s="267"/>
      <c r="J2" s="267"/>
      <c r="K2" s="267"/>
      <c r="L2" s="267"/>
      <c r="M2" s="267"/>
      <c r="N2" s="267"/>
    </row>
    <row r="3" spans="1:17" ht="26.1" customHeight="1" thickBot="1" x14ac:dyDescent="0.3">
      <c r="A3" s="602" t="s">
        <v>334</v>
      </c>
      <c r="B3" s="603"/>
      <c r="C3" s="604"/>
      <c r="D3" s="605"/>
      <c r="E3" s="605"/>
      <c r="F3" s="606"/>
      <c r="G3" s="267"/>
      <c r="H3" s="607"/>
      <c r="I3" s="608"/>
      <c r="J3" s="608"/>
      <c r="K3" s="608"/>
      <c r="L3" s="608"/>
      <c r="M3" s="608"/>
      <c r="N3" s="608"/>
      <c r="O3" s="608"/>
    </row>
    <row r="4" spans="1:17" x14ac:dyDescent="0.2">
      <c r="A4" s="609" t="s">
        <v>512</v>
      </c>
      <c r="B4" s="610"/>
      <c r="C4" s="611"/>
      <c r="D4" s="611"/>
      <c r="E4" s="611"/>
      <c r="F4" s="611"/>
      <c r="G4" s="612"/>
      <c r="H4" s="613" t="s">
        <v>513</v>
      </c>
      <c r="I4" s="614"/>
      <c r="J4" s="614"/>
      <c r="K4" s="614"/>
      <c r="L4" s="614"/>
      <c r="M4" s="614"/>
      <c r="N4" s="270">
        <v>0.04</v>
      </c>
    </row>
    <row r="5" spans="1:17" s="278" customFormat="1" ht="48" x14ac:dyDescent="0.25">
      <c r="A5" s="271" t="s">
        <v>514</v>
      </c>
      <c r="B5" s="272" t="s">
        <v>515</v>
      </c>
      <c r="C5" s="273" t="s">
        <v>516</v>
      </c>
      <c r="D5" s="273" t="s">
        <v>517</v>
      </c>
      <c r="E5" s="273" t="s">
        <v>518</v>
      </c>
      <c r="F5" s="273" t="s">
        <v>519</v>
      </c>
      <c r="G5" s="274" t="s">
        <v>520</v>
      </c>
      <c r="H5" s="271" t="s">
        <v>514</v>
      </c>
      <c r="I5" s="275" t="s">
        <v>515</v>
      </c>
      <c r="J5" s="276" t="s">
        <v>521</v>
      </c>
      <c r="K5" s="276" t="s">
        <v>517</v>
      </c>
      <c r="L5" s="276" t="s">
        <v>518</v>
      </c>
      <c r="M5" s="276" t="s">
        <v>519</v>
      </c>
      <c r="N5" s="277" t="s">
        <v>520</v>
      </c>
      <c r="Q5" s="279"/>
    </row>
    <row r="6" spans="1:17" x14ac:dyDescent="0.2">
      <c r="A6" s="280">
        <v>0</v>
      </c>
      <c r="B6" s="281">
        <v>2024</v>
      </c>
      <c r="C6" s="282"/>
      <c r="D6" s="282"/>
      <c r="E6" s="282"/>
      <c r="F6" s="282"/>
      <c r="G6" s="283">
        <f t="shared" ref="G6:G38" si="0">-C6-D6+E6+F6</f>
        <v>0</v>
      </c>
      <c r="H6" s="284">
        <f t="shared" ref="H6:I38" si="1">A6</f>
        <v>0</v>
      </c>
      <c r="I6" s="285">
        <f t="shared" si="1"/>
        <v>2024</v>
      </c>
      <c r="J6" s="286">
        <f t="shared" ref="J6:J38" si="2">C6/POWER(1+$N$4,A6)</f>
        <v>0</v>
      </c>
      <c r="K6" s="286">
        <f t="shared" ref="K6:K38" si="3">D6/POWER(1+$N$4,A6)</f>
        <v>0</v>
      </c>
      <c r="L6" s="286">
        <f t="shared" ref="L6:L38" si="4">E6/POWER(1+$N$4,A6)</f>
        <v>0</v>
      </c>
      <c r="M6" s="286">
        <f t="shared" ref="M6:M38" si="5">F6/POWER(1+$N$4,A6)</f>
        <v>0</v>
      </c>
      <c r="N6" s="283">
        <f t="shared" ref="N6:N38" si="6">-J6-K6+L6+M6</f>
        <v>0</v>
      </c>
    </row>
    <row r="7" spans="1:17" x14ac:dyDescent="0.2">
      <c r="A7" s="280">
        <v>1</v>
      </c>
      <c r="B7" s="281">
        <v>2025</v>
      </c>
      <c r="C7" s="282"/>
      <c r="D7" s="282"/>
      <c r="E7" s="282"/>
      <c r="F7" s="282"/>
      <c r="G7" s="283">
        <f t="shared" si="0"/>
        <v>0</v>
      </c>
      <c r="H7" s="284">
        <f t="shared" si="1"/>
        <v>1</v>
      </c>
      <c r="I7" s="285">
        <f t="shared" si="1"/>
        <v>2025</v>
      </c>
      <c r="J7" s="286">
        <f t="shared" si="2"/>
        <v>0</v>
      </c>
      <c r="K7" s="286">
        <f t="shared" si="3"/>
        <v>0</v>
      </c>
      <c r="L7" s="286">
        <f t="shared" si="4"/>
        <v>0</v>
      </c>
      <c r="M7" s="286">
        <f t="shared" si="5"/>
        <v>0</v>
      </c>
      <c r="N7" s="283">
        <f t="shared" si="6"/>
        <v>0</v>
      </c>
    </row>
    <row r="8" spans="1:17" x14ac:dyDescent="0.2">
      <c r="A8" s="280">
        <v>2</v>
      </c>
      <c r="B8" s="281">
        <v>2026</v>
      </c>
      <c r="C8" s="282"/>
      <c r="D8" s="282"/>
      <c r="E8" s="282"/>
      <c r="F8" s="282"/>
      <c r="G8" s="283">
        <f t="shared" si="0"/>
        <v>0</v>
      </c>
      <c r="H8" s="284">
        <f t="shared" si="1"/>
        <v>2</v>
      </c>
      <c r="I8" s="285">
        <f t="shared" si="1"/>
        <v>2026</v>
      </c>
      <c r="J8" s="286">
        <f t="shared" si="2"/>
        <v>0</v>
      </c>
      <c r="K8" s="286">
        <f t="shared" si="3"/>
        <v>0</v>
      </c>
      <c r="L8" s="286">
        <f t="shared" si="4"/>
        <v>0</v>
      </c>
      <c r="M8" s="286">
        <f t="shared" si="5"/>
        <v>0</v>
      </c>
      <c r="N8" s="283">
        <f t="shared" si="6"/>
        <v>0</v>
      </c>
    </row>
    <row r="9" spans="1:17" x14ac:dyDescent="0.2">
      <c r="A9" s="280">
        <v>3</v>
      </c>
      <c r="B9" s="281">
        <v>2027</v>
      </c>
      <c r="C9" s="282"/>
      <c r="D9" s="282"/>
      <c r="E9" s="282"/>
      <c r="F9" s="282"/>
      <c r="G9" s="283">
        <f t="shared" si="0"/>
        <v>0</v>
      </c>
      <c r="H9" s="284">
        <f t="shared" si="1"/>
        <v>3</v>
      </c>
      <c r="I9" s="285">
        <f t="shared" si="1"/>
        <v>2027</v>
      </c>
      <c r="J9" s="286">
        <f t="shared" si="2"/>
        <v>0</v>
      </c>
      <c r="K9" s="286">
        <f t="shared" si="3"/>
        <v>0</v>
      </c>
      <c r="L9" s="286">
        <f t="shared" si="4"/>
        <v>0</v>
      </c>
      <c r="M9" s="286">
        <f t="shared" si="5"/>
        <v>0</v>
      </c>
      <c r="N9" s="283">
        <f t="shared" si="6"/>
        <v>0</v>
      </c>
    </row>
    <row r="10" spans="1:17" x14ac:dyDescent="0.2">
      <c r="A10" s="280">
        <v>4</v>
      </c>
      <c r="B10" s="281">
        <v>2028</v>
      </c>
      <c r="C10" s="282"/>
      <c r="D10" s="282"/>
      <c r="E10" s="282"/>
      <c r="F10" s="282"/>
      <c r="G10" s="283">
        <f t="shared" si="0"/>
        <v>0</v>
      </c>
      <c r="H10" s="284">
        <f t="shared" si="1"/>
        <v>4</v>
      </c>
      <c r="I10" s="285">
        <f t="shared" si="1"/>
        <v>2028</v>
      </c>
      <c r="J10" s="286">
        <f t="shared" si="2"/>
        <v>0</v>
      </c>
      <c r="K10" s="286">
        <f t="shared" si="3"/>
        <v>0</v>
      </c>
      <c r="L10" s="286">
        <f t="shared" si="4"/>
        <v>0</v>
      </c>
      <c r="M10" s="286">
        <f t="shared" si="5"/>
        <v>0</v>
      </c>
      <c r="N10" s="283">
        <f t="shared" si="6"/>
        <v>0</v>
      </c>
    </row>
    <row r="11" spans="1:17" x14ac:dyDescent="0.2">
      <c r="A11" s="280">
        <v>5</v>
      </c>
      <c r="B11" s="281">
        <v>2029</v>
      </c>
      <c r="C11" s="282"/>
      <c r="D11" s="282"/>
      <c r="E11" s="282"/>
      <c r="F11" s="282"/>
      <c r="G11" s="283">
        <f t="shared" si="0"/>
        <v>0</v>
      </c>
      <c r="H11" s="284">
        <f t="shared" si="1"/>
        <v>5</v>
      </c>
      <c r="I11" s="285">
        <f t="shared" si="1"/>
        <v>2029</v>
      </c>
      <c r="J11" s="286">
        <f t="shared" si="2"/>
        <v>0</v>
      </c>
      <c r="K11" s="286">
        <f t="shared" si="3"/>
        <v>0</v>
      </c>
      <c r="L11" s="286">
        <f t="shared" si="4"/>
        <v>0</v>
      </c>
      <c r="M11" s="286">
        <f t="shared" si="5"/>
        <v>0</v>
      </c>
      <c r="N11" s="283">
        <f t="shared" si="6"/>
        <v>0</v>
      </c>
    </row>
    <row r="12" spans="1:17" x14ac:dyDescent="0.2">
      <c r="A12" s="280">
        <v>6</v>
      </c>
      <c r="B12" s="281">
        <v>2030</v>
      </c>
      <c r="C12" s="282"/>
      <c r="D12" s="282"/>
      <c r="E12" s="282"/>
      <c r="F12" s="282"/>
      <c r="G12" s="283">
        <f t="shared" si="0"/>
        <v>0</v>
      </c>
      <c r="H12" s="284">
        <f t="shared" si="1"/>
        <v>6</v>
      </c>
      <c r="I12" s="285">
        <f t="shared" si="1"/>
        <v>2030</v>
      </c>
      <c r="J12" s="286">
        <f t="shared" si="2"/>
        <v>0</v>
      </c>
      <c r="K12" s="286">
        <f t="shared" si="3"/>
        <v>0</v>
      </c>
      <c r="L12" s="286">
        <f t="shared" si="4"/>
        <v>0</v>
      </c>
      <c r="M12" s="286">
        <f t="shared" si="5"/>
        <v>0</v>
      </c>
      <c r="N12" s="283">
        <f t="shared" si="6"/>
        <v>0</v>
      </c>
    </row>
    <row r="13" spans="1:17" x14ac:dyDescent="0.2">
      <c r="A13" s="280">
        <v>7</v>
      </c>
      <c r="B13" s="281">
        <v>2031</v>
      </c>
      <c r="C13" s="282"/>
      <c r="D13" s="282"/>
      <c r="E13" s="282"/>
      <c r="F13" s="282"/>
      <c r="G13" s="283">
        <f t="shared" si="0"/>
        <v>0</v>
      </c>
      <c r="H13" s="284">
        <f t="shared" si="1"/>
        <v>7</v>
      </c>
      <c r="I13" s="285">
        <f t="shared" si="1"/>
        <v>2031</v>
      </c>
      <c r="J13" s="286">
        <f t="shared" si="2"/>
        <v>0</v>
      </c>
      <c r="K13" s="286">
        <f t="shared" si="3"/>
        <v>0</v>
      </c>
      <c r="L13" s="286">
        <f t="shared" si="4"/>
        <v>0</v>
      </c>
      <c r="M13" s="286">
        <f t="shared" si="5"/>
        <v>0</v>
      </c>
      <c r="N13" s="283">
        <f t="shared" si="6"/>
        <v>0</v>
      </c>
    </row>
    <row r="14" spans="1:17" x14ac:dyDescent="0.2">
      <c r="A14" s="280">
        <v>8</v>
      </c>
      <c r="B14" s="281">
        <v>2032</v>
      </c>
      <c r="C14" s="282"/>
      <c r="D14" s="282"/>
      <c r="E14" s="282"/>
      <c r="F14" s="282"/>
      <c r="G14" s="283">
        <f t="shared" si="0"/>
        <v>0</v>
      </c>
      <c r="H14" s="284">
        <f t="shared" si="1"/>
        <v>8</v>
      </c>
      <c r="I14" s="285">
        <f t="shared" si="1"/>
        <v>2032</v>
      </c>
      <c r="J14" s="286">
        <f t="shared" si="2"/>
        <v>0</v>
      </c>
      <c r="K14" s="286">
        <f t="shared" si="3"/>
        <v>0</v>
      </c>
      <c r="L14" s="286">
        <f t="shared" si="4"/>
        <v>0</v>
      </c>
      <c r="M14" s="286">
        <f t="shared" si="5"/>
        <v>0</v>
      </c>
      <c r="N14" s="283">
        <f t="shared" si="6"/>
        <v>0</v>
      </c>
    </row>
    <row r="15" spans="1:17" x14ac:dyDescent="0.2">
      <c r="A15" s="280">
        <v>9</v>
      </c>
      <c r="B15" s="281">
        <v>2033</v>
      </c>
      <c r="C15" s="282"/>
      <c r="D15" s="282"/>
      <c r="E15" s="282"/>
      <c r="F15" s="282"/>
      <c r="G15" s="283">
        <f t="shared" si="0"/>
        <v>0</v>
      </c>
      <c r="H15" s="284">
        <f t="shared" si="1"/>
        <v>9</v>
      </c>
      <c r="I15" s="285">
        <f t="shared" si="1"/>
        <v>2033</v>
      </c>
      <c r="J15" s="286">
        <f t="shared" si="2"/>
        <v>0</v>
      </c>
      <c r="K15" s="286">
        <f t="shared" si="3"/>
        <v>0</v>
      </c>
      <c r="L15" s="286">
        <f t="shared" si="4"/>
        <v>0</v>
      </c>
      <c r="M15" s="286">
        <f t="shared" si="5"/>
        <v>0</v>
      </c>
      <c r="N15" s="283">
        <f t="shared" si="6"/>
        <v>0</v>
      </c>
    </row>
    <row r="16" spans="1:17" x14ac:dyDescent="0.2">
      <c r="A16" s="280">
        <v>10</v>
      </c>
      <c r="B16" s="281">
        <v>2034</v>
      </c>
      <c r="C16" s="282"/>
      <c r="D16" s="282"/>
      <c r="E16" s="282"/>
      <c r="F16" s="282"/>
      <c r="G16" s="283">
        <f t="shared" si="0"/>
        <v>0</v>
      </c>
      <c r="H16" s="284">
        <f t="shared" si="1"/>
        <v>10</v>
      </c>
      <c r="I16" s="285">
        <f t="shared" si="1"/>
        <v>2034</v>
      </c>
      <c r="J16" s="286">
        <f t="shared" si="2"/>
        <v>0</v>
      </c>
      <c r="K16" s="286">
        <f t="shared" si="3"/>
        <v>0</v>
      </c>
      <c r="L16" s="286">
        <f t="shared" si="4"/>
        <v>0</v>
      </c>
      <c r="M16" s="286">
        <f t="shared" si="5"/>
        <v>0</v>
      </c>
      <c r="N16" s="283">
        <f t="shared" si="6"/>
        <v>0</v>
      </c>
    </row>
    <row r="17" spans="1:14" x14ac:dyDescent="0.2">
      <c r="A17" s="280">
        <v>11</v>
      </c>
      <c r="B17" s="281">
        <v>2035</v>
      </c>
      <c r="C17" s="282"/>
      <c r="D17" s="282"/>
      <c r="E17" s="282"/>
      <c r="F17" s="282"/>
      <c r="G17" s="283">
        <f t="shared" si="0"/>
        <v>0</v>
      </c>
      <c r="H17" s="284">
        <f t="shared" si="1"/>
        <v>11</v>
      </c>
      <c r="I17" s="285">
        <f t="shared" si="1"/>
        <v>2035</v>
      </c>
      <c r="J17" s="286">
        <f t="shared" si="2"/>
        <v>0</v>
      </c>
      <c r="K17" s="286">
        <f t="shared" si="3"/>
        <v>0</v>
      </c>
      <c r="L17" s="286">
        <f t="shared" si="4"/>
        <v>0</v>
      </c>
      <c r="M17" s="286">
        <f t="shared" si="5"/>
        <v>0</v>
      </c>
      <c r="N17" s="283">
        <f t="shared" si="6"/>
        <v>0</v>
      </c>
    </row>
    <row r="18" spans="1:14" x14ac:dyDescent="0.2">
      <c r="A18" s="280">
        <v>12</v>
      </c>
      <c r="B18" s="281">
        <v>2036</v>
      </c>
      <c r="C18" s="282"/>
      <c r="D18" s="282"/>
      <c r="E18" s="282"/>
      <c r="F18" s="282"/>
      <c r="G18" s="283">
        <f t="shared" si="0"/>
        <v>0</v>
      </c>
      <c r="H18" s="284">
        <f t="shared" si="1"/>
        <v>12</v>
      </c>
      <c r="I18" s="285">
        <f t="shared" si="1"/>
        <v>2036</v>
      </c>
      <c r="J18" s="286">
        <f t="shared" si="2"/>
        <v>0</v>
      </c>
      <c r="K18" s="286">
        <f t="shared" si="3"/>
        <v>0</v>
      </c>
      <c r="L18" s="286">
        <f t="shared" si="4"/>
        <v>0</v>
      </c>
      <c r="M18" s="286">
        <f t="shared" si="5"/>
        <v>0</v>
      </c>
      <c r="N18" s="283">
        <f t="shared" si="6"/>
        <v>0</v>
      </c>
    </row>
    <row r="19" spans="1:14" x14ac:dyDescent="0.2">
      <c r="A19" s="280">
        <v>13</v>
      </c>
      <c r="B19" s="281">
        <v>2037</v>
      </c>
      <c r="C19" s="282"/>
      <c r="D19" s="282"/>
      <c r="E19" s="282"/>
      <c r="F19" s="282"/>
      <c r="G19" s="283">
        <f t="shared" si="0"/>
        <v>0</v>
      </c>
      <c r="H19" s="284">
        <f t="shared" si="1"/>
        <v>13</v>
      </c>
      <c r="I19" s="285">
        <f t="shared" si="1"/>
        <v>2037</v>
      </c>
      <c r="J19" s="286">
        <f t="shared" si="2"/>
        <v>0</v>
      </c>
      <c r="K19" s="286">
        <f t="shared" si="3"/>
        <v>0</v>
      </c>
      <c r="L19" s="286">
        <f t="shared" si="4"/>
        <v>0</v>
      </c>
      <c r="M19" s="286">
        <f t="shared" si="5"/>
        <v>0</v>
      </c>
      <c r="N19" s="283">
        <f t="shared" si="6"/>
        <v>0</v>
      </c>
    </row>
    <row r="20" spans="1:14" x14ac:dyDescent="0.2">
      <c r="A20" s="280">
        <v>14</v>
      </c>
      <c r="B20" s="281">
        <v>2038</v>
      </c>
      <c r="C20" s="282"/>
      <c r="D20" s="282"/>
      <c r="E20" s="282"/>
      <c r="F20" s="282"/>
      <c r="G20" s="283">
        <f t="shared" si="0"/>
        <v>0</v>
      </c>
      <c r="H20" s="284">
        <f t="shared" si="1"/>
        <v>14</v>
      </c>
      <c r="I20" s="285">
        <f t="shared" si="1"/>
        <v>2038</v>
      </c>
      <c r="J20" s="286">
        <f t="shared" si="2"/>
        <v>0</v>
      </c>
      <c r="K20" s="286">
        <f t="shared" si="3"/>
        <v>0</v>
      </c>
      <c r="L20" s="286">
        <f t="shared" si="4"/>
        <v>0</v>
      </c>
      <c r="M20" s="286">
        <f t="shared" si="5"/>
        <v>0</v>
      </c>
      <c r="N20" s="283">
        <f t="shared" si="6"/>
        <v>0</v>
      </c>
    </row>
    <row r="21" spans="1:14" x14ac:dyDescent="0.2">
      <c r="A21" s="280">
        <v>15</v>
      </c>
      <c r="B21" s="281">
        <v>2039</v>
      </c>
      <c r="C21" s="282"/>
      <c r="D21" s="282"/>
      <c r="E21" s="282"/>
      <c r="F21" s="282"/>
      <c r="G21" s="283">
        <f t="shared" si="0"/>
        <v>0</v>
      </c>
      <c r="H21" s="284">
        <f t="shared" si="1"/>
        <v>15</v>
      </c>
      <c r="I21" s="285">
        <f t="shared" si="1"/>
        <v>2039</v>
      </c>
      <c r="J21" s="286">
        <f t="shared" si="2"/>
        <v>0</v>
      </c>
      <c r="K21" s="286">
        <f t="shared" si="3"/>
        <v>0</v>
      </c>
      <c r="L21" s="286">
        <f t="shared" si="4"/>
        <v>0</v>
      </c>
      <c r="M21" s="286">
        <f t="shared" si="5"/>
        <v>0</v>
      </c>
      <c r="N21" s="283">
        <f t="shared" si="6"/>
        <v>0</v>
      </c>
    </row>
    <row r="22" spans="1:14" x14ac:dyDescent="0.2">
      <c r="A22" s="280">
        <v>16</v>
      </c>
      <c r="B22" s="281">
        <v>2040</v>
      </c>
      <c r="C22" s="282"/>
      <c r="D22" s="282"/>
      <c r="E22" s="282"/>
      <c r="F22" s="282"/>
      <c r="G22" s="283">
        <f t="shared" si="0"/>
        <v>0</v>
      </c>
      <c r="H22" s="284">
        <f t="shared" si="1"/>
        <v>16</v>
      </c>
      <c r="I22" s="285">
        <f t="shared" si="1"/>
        <v>2040</v>
      </c>
      <c r="J22" s="286">
        <f t="shared" si="2"/>
        <v>0</v>
      </c>
      <c r="K22" s="286">
        <f t="shared" si="3"/>
        <v>0</v>
      </c>
      <c r="L22" s="286">
        <f t="shared" si="4"/>
        <v>0</v>
      </c>
      <c r="M22" s="286">
        <f t="shared" si="5"/>
        <v>0</v>
      </c>
      <c r="N22" s="283">
        <f t="shared" si="6"/>
        <v>0</v>
      </c>
    </row>
    <row r="23" spans="1:14" x14ac:dyDescent="0.2">
      <c r="A23" s="280">
        <v>17</v>
      </c>
      <c r="B23" s="281">
        <v>2041</v>
      </c>
      <c r="C23" s="282"/>
      <c r="D23" s="282"/>
      <c r="E23" s="282"/>
      <c r="F23" s="282"/>
      <c r="G23" s="283">
        <f t="shared" si="0"/>
        <v>0</v>
      </c>
      <c r="H23" s="284">
        <f t="shared" si="1"/>
        <v>17</v>
      </c>
      <c r="I23" s="285">
        <f t="shared" si="1"/>
        <v>2041</v>
      </c>
      <c r="J23" s="286">
        <f t="shared" si="2"/>
        <v>0</v>
      </c>
      <c r="K23" s="286">
        <f t="shared" si="3"/>
        <v>0</v>
      </c>
      <c r="L23" s="286">
        <f t="shared" si="4"/>
        <v>0</v>
      </c>
      <c r="M23" s="286">
        <f t="shared" si="5"/>
        <v>0</v>
      </c>
      <c r="N23" s="283">
        <f t="shared" si="6"/>
        <v>0</v>
      </c>
    </row>
    <row r="24" spans="1:14" x14ac:dyDescent="0.2">
      <c r="A24" s="280">
        <v>18</v>
      </c>
      <c r="B24" s="281">
        <v>2042</v>
      </c>
      <c r="C24" s="282"/>
      <c r="D24" s="282"/>
      <c r="E24" s="282"/>
      <c r="F24" s="282"/>
      <c r="G24" s="283">
        <f t="shared" si="0"/>
        <v>0</v>
      </c>
      <c r="H24" s="284">
        <f t="shared" si="1"/>
        <v>18</v>
      </c>
      <c r="I24" s="285">
        <f t="shared" si="1"/>
        <v>2042</v>
      </c>
      <c r="J24" s="286">
        <f t="shared" si="2"/>
        <v>0</v>
      </c>
      <c r="K24" s="286">
        <f t="shared" si="3"/>
        <v>0</v>
      </c>
      <c r="L24" s="286">
        <f t="shared" si="4"/>
        <v>0</v>
      </c>
      <c r="M24" s="286">
        <f t="shared" si="5"/>
        <v>0</v>
      </c>
      <c r="N24" s="283">
        <f t="shared" si="6"/>
        <v>0</v>
      </c>
    </row>
    <row r="25" spans="1:14" x14ac:dyDescent="0.2">
      <c r="A25" s="280">
        <v>19</v>
      </c>
      <c r="B25" s="281">
        <v>2043</v>
      </c>
      <c r="C25" s="282"/>
      <c r="D25" s="282"/>
      <c r="E25" s="282"/>
      <c r="F25" s="282"/>
      <c r="G25" s="283">
        <f t="shared" si="0"/>
        <v>0</v>
      </c>
      <c r="H25" s="284">
        <f t="shared" si="1"/>
        <v>19</v>
      </c>
      <c r="I25" s="285">
        <f t="shared" si="1"/>
        <v>2043</v>
      </c>
      <c r="J25" s="286">
        <f t="shared" si="2"/>
        <v>0</v>
      </c>
      <c r="K25" s="286">
        <f t="shared" si="3"/>
        <v>0</v>
      </c>
      <c r="L25" s="286">
        <f t="shared" si="4"/>
        <v>0</v>
      </c>
      <c r="M25" s="286">
        <f t="shared" si="5"/>
        <v>0</v>
      </c>
      <c r="N25" s="283">
        <f t="shared" si="6"/>
        <v>0</v>
      </c>
    </row>
    <row r="26" spans="1:14" x14ac:dyDescent="0.2">
      <c r="A26" s="280">
        <v>20</v>
      </c>
      <c r="B26" s="281">
        <v>2044</v>
      </c>
      <c r="C26" s="282"/>
      <c r="D26" s="282"/>
      <c r="E26" s="282"/>
      <c r="F26" s="282"/>
      <c r="G26" s="283">
        <f t="shared" si="0"/>
        <v>0</v>
      </c>
      <c r="H26" s="284">
        <f t="shared" si="1"/>
        <v>20</v>
      </c>
      <c r="I26" s="285">
        <f t="shared" si="1"/>
        <v>2044</v>
      </c>
      <c r="J26" s="286">
        <f t="shared" si="2"/>
        <v>0</v>
      </c>
      <c r="K26" s="286">
        <f t="shared" si="3"/>
        <v>0</v>
      </c>
      <c r="L26" s="286">
        <f t="shared" si="4"/>
        <v>0</v>
      </c>
      <c r="M26" s="286">
        <f t="shared" si="5"/>
        <v>0</v>
      </c>
      <c r="N26" s="283">
        <f t="shared" si="6"/>
        <v>0</v>
      </c>
    </row>
    <row r="27" spans="1:14" x14ac:dyDescent="0.2">
      <c r="A27" s="280">
        <v>21</v>
      </c>
      <c r="B27" s="281">
        <v>2045</v>
      </c>
      <c r="C27" s="282"/>
      <c r="D27" s="282"/>
      <c r="E27" s="282"/>
      <c r="F27" s="282"/>
      <c r="G27" s="283">
        <f t="shared" si="0"/>
        <v>0</v>
      </c>
      <c r="H27" s="284">
        <f t="shared" si="1"/>
        <v>21</v>
      </c>
      <c r="I27" s="285">
        <f t="shared" si="1"/>
        <v>2045</v>
      </c>
      <c r="J27" s="286">
        <f t="shared" si="2"/>
        <v>0</v>
      </c>
      <c r="K27" s="286">
        <f t="shared" si="3"/>
        <v>0</v>
      </c>
      <c r="L27" s="286">
        <f t="shared" si="4"/>
        <v>0</v>
      </c>
      <c r="M27" s="286">
        <f t="shared" si="5"/>
        <v>0</v>
      </c>
      <c r="N27" s="283">
        <f t="shared" si="6"/>
        <v>0</v>
      </c>
    </row>
    <row r="28" spans="1:14" x14ac:dyDescent="0.2">
      <c r="A28" s="280">
        <v>22</v>
      </c>
      <c r="B28" s="281">
        <v>2046</v>
      </c>
      <c r="C28" s="282"/>
      <c r="D28" s="282"/>
      <c r="E28" s="282"/>
      <c r="F28" s="282"/>
      <c r="G28" s="283">
        <f t="shared" si="0"/>
        <v>0</v>
      </c>
      <c r="H28" s="284">
        <f t="shared" si="1"/>
        <v>22</v>
      </c>
      <c r="I28" s="285">
        <f t="shared" si="1"/>
        <v>2046</v>
      </c>
      <c r="J28" s="286">
        <f t="shared" si="2"/>
        <v>0</v>
      </c>
      <c r="K28" s="286">
        <f t="shared" si="3"/>
        <v>0</v>
      </c>
      <c r="L28" s="286">
        <f t="shared" si="4"/>
        <v>0</v>
      </c>
      <c r="M28" s="286">
        <f t="shared" si="5"/>
        <v>0</v>
      </c>
      <c r="N28" s="283">
        <f t="shared" si="6"/>
        <v>0</v>
      </c>
    </row>
    <row r="29" spans="1:14" x14ac:dyDescent="0.2">
      <c r="A29" s="280">
        <v>23</v>
      </c>
      <c r="B29" s="281">
        <v>2047</v>
      </c>
      <c r="C29" s="282"/>
      <c r="D29" s="282"/>
      <c r="E29" s="282"/>
      <c r="F29" s="282"/>
      <c r="G29" s="283">
        <f t="shared" si="0"/>
        <v>0</v>
      </c>
      <c r="H29" s="284">
        <f t="shared" si="1"/>
        <v>23</v>
      </c>
      <c r="I29" s="285">
        <f t="shared" si="1"/>
        <v>2047</v>
      </c>
      <c r="J29" s="286">
        <f t="shared" si="2"/>
        <v>0</v>
      </c>
      <c r="K29" s="286">
        <f t="shared" si="3"/>
        <v>0</v>
      </c>
      <c r="L29" s="286">
        <f t="shared" si="4"/>
        <v>0</v>
      </c>
      <c r="M29" s="286">
        <f t="shared" si="5"/>
        <v>0</v>
      </c>
      <c r="N29" s="283">
        <f t="shared" si="6"/>
        <v>0</v>
      </c>
    </row>
    <row r="30" spans="1:14" x14ac:dyDescent="0.2">
      <c r="A30" s="280">
        <v>24</v>
      </c>
      <c r="B30" s="281">
        <v>2048</v>
      </c>
      <c r="C30" s="282"/>
      <c r="D30" s="282"/>
      <c r="E30" s="282"/>
      <c r="F30" s="282"/>
      <c r="G30" s="283">
        <f t="shared" si="0"/>
        <v>0</v>
      </c>
      <c r="H30" s="284">
        <f t="shared" si="1"/>
        <v>24</v>
      </c>
      <c r="I30" s="285">
        <f t="shared" si="1"/>
        <v>2048</v>
      </c>
      <c r="J30" s="286">
        <f t="shared" si="2"/>
        <v>0</v>
      </c>
      <c r="K30" s="286">
        <f t="shared" si="3"/>
        <v>0</v>
      </c>
      <c r="L30" s="286">
        <f t="shared" si="4"/>
        <v>0</v>
      </c>
      <c r="M30" s="286">
        <f t="shared" si="5"/>
        <v>0</v>
      </c>
      <c r="N30" s="283">
        <f t="shared" si="6"/>
        <v>0</v>
      </c>
    </row>
    <row r="31" spans="1:14" x14ac:dyDescent="0.2">
      <c r="A31" s="280">
        <v>25</v>
      </c>
      <c r="B31" s="281">
        <v>2049</v>
      </c>
      <c r="C31" s="282"/>
      <c r="D31" s="282"/>
      <c r="E31" s="282"/>
      <c r="F31" s="282"/>
      <c r="G31" s="283">
        <f t="shared" si="0"/>
        <v>0</v>
      </c>
      <c r="H31" s="284">
        <f t="shared" si="1"/>
        <v>25</v>
      </c>
      <c r="I31" s="285">
        <f t="shared" si="1"/>
        <v>2049</v>
      </c>
      <c r="J31" s="286">
        <f t="shared" si="2"/>
        <v>0</v>
      </c>
      <c r="K31" s="286">
        <f t="shared" si="3"/>
        <v>0</v>
      </c>
      <c r="L31" s="286">
        <f t="shared" si="4"/>
        <v>0</v>
      </c>
      <c r="M31" s="286">
        <f t="shared" si="5"/>
        <v>0</v>
      </c>
      <c r="N31" s="283">
        <f t="shared" si="6"/>
        <v>0</v>
      </c>
    </row>
    <row r="32" spans="1:14" x14ac:dyDescent="0.2">
      <c r="A32" s="280">
        <v>26</v>
      </c>
      <c r="B32" s="281">
        <v>2050</v>
      </c>
      <c r="C32" s="282"/>
      <c r="D32" s="282"/>
      <c r="E32" s="282"/>
      <c r="F32" s="282"/>
      <c r="G32" s="283">
        <f t="shared" si="0"/>
        <v>0</v>
      </c>
      <c r="H32" s="284">
        <f t="shared" si="1"/>
        <v>26</v>
      </c>
      <c r="I32" s="285">
        <f t="shared" si="1"/>
        <v>2050</v>
      </c>
      <c r="J32" s="286">
        <f t="shared" si="2"/>
        <v>0</v>
      </c>
      <c r="K32" s="286">
        <f t="shared" si="3"/>
        <v>0</v>
      </c>
      <c r="L32" s="286">
        <f t="shared" si="4"/>
        <v>0</v>
      </c>
      <c r="M32" s="286">
        <f t="shared" si="5"/>
        <v>0</v>
      </c>
      <c r="N32" s="283">
        <f t="shared" si="6"/>
        <v>0</v>
      </c>
    </row>
    <row r="33" spans="1:18" x14ac:dyDescent="0.2">
      <c r="A33" s="280">
        <v>27</v>
      </c>
      <c r="B33" s="281">
        <v>2051</v>
      </c>
      <c r="C33" s="282"/>
      <c r="D33" s="282"/>
      <c r="E33" s="282"/>
      <c r="F33" s="282"/>
      <c r="G33" s="283">
        <f t="shared" si="0"/>
        <v>0</v>
      </c>
      <c r="H33" s="284">
        <f t="shared" si="1"/>
        <v>27</v>
      </c>
      <c r="I33" s="285">
        <f t="shared" si="1"/>
        <v>2051</v>
      </c>
      <c r="J33" s="286">
        <f t="shared" si="2"/>
        <v>0</v>
      </c>
      <c r="K33" s="286">
        <f t="shared" si="3"/>
        <v>0</v>
      </c>
      <c r="L33" s="286">
        <f t="shared" si="4"/>
        <v>0</v>
      </c>
      <c r="M33" s="286">
        <f t="shared" si="5"/>
        <v>0</v>
      </c>
      <c r="N33" s="283">
        <f t="shared" si="6"/>
        <v>0</v>
      </c>
    </row>
    <row r="34" spans="1:18" x14ac:dyDescent="0.2">
      <c r="A34" s="280">
        <v>28</v>
      </c>
      <c r="B34" s="281">
        <v>2052</v>
      </c>
      <c r="C34" s="282"/>
      <c r="D34" s="282"/>
      <c r="E34" s="282"/>
      <c r="F34" s="282"/>
      <c r="G34" s="283">
        <f t="shared" si="0"/>
        <v>0</v>
      </c>
      <c r="H34" s="284">
        <f t="shared" si="1"/>
        <v>28</v>
      </c>
      <c r="I34" s="285">
        <f t="shared" si="1"/>
        <v>2052</v>
      </c>
      <c r="J34" s="286">
        <f t="shared" si="2"/>
        <v>0</v>
      </c>
      <c r="K34" s="286">
        <f t="shared" si="3"/>
        <v>0</v>
      </c>
      <c r="L34" s="286">
        <f t="shared" si="4"/>
        <v>0</v>
      </c>
      <c r="M34" s="286">
        <f t="shared" si="5"/>
        <v>0</v>
      </c>
      <c r="N34" s="283">
        <f t="shared" si="6"/>
        <v>0</v>
      </c>
    </row>
    <row r="35" spans="1:18" x14ac:dyDescent="0.2">
      <c r="A35" s="280">
        <v>29</v>
      </c>
      <c r="B35" s="281">
        <v>2053</v>
      </c>
      <c r="C35" s="282"/>
      <c r="D35" s="282"/>
      <c r="E35" s="282"/>
      <c r="F35" s="282"/>
      <c r="G35" s="283">
        <f t="shared" si="0"/>
        <v>0</v>
      </c>
      <c r="H35" s="284">
        <f t="shared" si="1"/>
        <v>29</v>
      </c>
      <c r="I35" s="285">
        <f t="shared" si="1"/>
        <v>2053</v>
      </c>
      <c r="J35" s="286">
        <f t="shared" si="2"/>
        <v>0</v>
      </c>
      <c r="K35" s="286">
        <f t="shared" si="3"/>
        <v>0</v>
      </c>
      <c r="L35" s="286">
        <f t="shared" si="4"/>
        <v>0</v>
      </c>
      <c r="M35" s="286">
        <f t="shared" si="5"/>
        <v>0</v>
      </c>
      <c r="N35" s="283">
        <f t="shared" si="6"/>
        <v>0</v>
      </c>
    </row>
    <row r="36" spans="1:18" x14ac:dyDescent="0.2">
      <c r="A36" s="280">
        <v>30</v>
      </c>
      <c r="B36" s="281">
        <v>2054</v>
      </c>
      <c r="C36" s="282"/>
      <c r="D36" s="282"/>
      <c r="E36" s="282"/>
      <c r="F36" s="282"/>
      <c r="G36" s="283">
        <f t="shared" si="0"/>
        <v>0</v>
      </c>
      <c r="H36" s="284">
        <f t="shared" si="1"/>
        <v>30</v>
      </c>
      <c r="I36" s="285">
        <f t="shared" si="1"/>
        <v>2054</v>
      </c>
      <c r="J36" s="286">
        <f t="shared" si="2"/>
        <v>0</v>
      </c>
      <c r="K36" s="286">
        <f t="shared" si="3"/>
        <v>0</v>
      </c>
      <c r="L36" s="286">
        <f t="shared" si="4"/>
        <v>0</v>
      </c>
      <c r="M36" s="286">
        <f t="shared" si="5"/>
        <v>0</v>
      </c>
      <c r="N36" s="283">
        <f t="shared" si="6"/>
        <v>0</v>
      </c>
    </row>
    <row r="37" spans="1:18" x14ac:dyDescent="0.2">
      <c r="A37" s="280">
        <v>31</v>
      </c>
      <c r="B37" s="281">
        <v>2055</v>
      </c>
      <c r="C37" s="282"/>
      <c r="D37" s="282"/>
      <c r="E37" s="282"/>
      <c r="F37" s="282"/>
      <c r="G37" s="283">
        <f t="shared" si="0"/>
        <v>0</v>
      </c>
      <c r="H37" s="284">
        <f t="shared" si="1"/>
        <v>31</v>
      </c>
      <c r="I37" s="285">
        <f t="shared" si="1"/>
        <v>2055</v>
      </c>
      <c r="J37" s="286">
        <f t="shared" si="2"/>
        <v>0</v>
      </c>
      <c r="K37" s="286">
        <f t="shared" si="3"/>
        <v>0</v>
      </c>
      <c r="L37" s="286">
        <f t="shared" si="4"/>
        <v>0</v>
      </c>
      <c r="M37" s="286">
        <f t="shared" si="5"/>
        <v>0</v>
      </c>
      <c r="N37" s="283">
        <f t="shared" si="6"/>
        <v>0</v>
      </c>
    </row>
    <row r="38" spans="1:18" ht="13.5" thickBot="1" x14ac:dyDescent="0.25">
      <c r="A38" s="280">
        <v>32</v>
      </c>
      <c r="B38" s="281">
        <v>2056</v>
      </c>
      <c r="C38" s="282"/>
      <c r="D38" s="282"/>
      <c r="E38" s="282"/>
      <c r="F38" s="282"/>
      <c r="G38" s="283">
        <f t="shared" si="0"/>
        <v>0</v>
      </c>
      <c r="H38" s="287">
        <f t="shared" si="1"/>
        <v>32</v>
      </c>
      <c r="I38" s="288">
        <f t="shared" si="1"/>
        <v>2056</v>
      </c>
      <c r="J38" s="289">
        <f t="shared" si="2"/>
        <v>0</v>
      </c>
      <c r="K38" s="289">
        <f t="shared" si="3"/>
        <v>0</v>
      </c>
      <c r="L38" s="289">
        <f t="shared" si="4"/>
        <v>0</v>
      </c>
      <c r="M38" s="289">
        <f t="shared" si="5"/>
        <v>0</v>
      </c>
      <c r="N38" s="290">
        <f t="shared" si="6"/>
        <v>0</v>
      </c>
    </row>
    <row r="39" spans="1:18" ht="13.5" thickBot="1" x14ac:dyDescent="0.25">
      <c r="A39" s="291"/>
      <c r="B39" s="292" t="s">
        <v>20</v>
      </c>
      <c r="C39" s="289">
        <f>SUM(C6:C38)</f>
        <v>0</v>
      </c>
      <c r="D39" s="289">
        <f>SUM(D6:D38)</f>
        <v>0</v>
      </c>
      <c r="E39" s="289">
        <f>SUM(E6:E38)</f>
        <v>0</v>
      </c>
      <c r="F39" s="289">
        <f>SUM(F6:F38)</f>
        <v>0</v>
      </c>
      <c r="G39" s="290">
        <f>SUM(G6:G38)</f>
        <v>0</v>
      </c>
      <c r="H39" s="293"/>
      <c r="I39" s="294" t="s">
        <v>20</v>
      </c>
      <c r="J39" s="295">
        <f>SUM(J6:J38)</f>
        <v>0</v>
      </c>
      <c r="K39" s="295">
        <f>SUM(K6:K38)</f>
        <v>0</v>
      </c>
      <c r="L39" s="295">
        <f>SUM(L6:L38)</f>
        <v>0</v>
      </c>
      <c r="M39" s="295">
        <f>SUM(M6:M38)</f>
        <v>0</v>
      </c>
      <c r="N39" s="296">
        <f>SUM(N6:N38)</f>
        <v>0</v>
      </c>
    </row>
    <row r="40" spans="1:18" ht="9" customHeight="1" thickBot="1" x14ac:dyDescent="0.25">
      <c r="A40" s="297"/>
      <c r="B40" s="297"/>
      <c r="C40" s="298"/>
      <c r="D40" s="298"/>
      <c r="E40" s="298"/>
      <c r="F40" s="298"/>
      <c r="G40" s="298"/>
      <c r="H40" s="299"/>
      <c r="I40" s="300"/>
      <c r="J40" s="301"/>
      <c r="K40" s="301"/>
      <c r="L40" s="301"/>
      <c r="M40" s="301"/>
      <c r="N40" s="301"/>
    </row>
    <row r="41" spans="1:18" ht="13.5" thickBot="1" x14ac:dyDescent="0.25">
      <c r="A41" s="297"/>
      <c r="B41" s="297"/>
      <c r="C41" s="298"/>
      <c r="D41" s="298"/>
      <c r="E41" s="298"/>
      <c r="F41" s="298"/>
      <c r="G41" s="617"/>
      <c r="H41" s="617"/>
      <c r="I41" s="617"/>
      <c r="J41" s="618"/>
      <c r="K41" s="302" t="s">
        <v>522</v>
      </c>
      <c r="L41" s="303" t="s">
        <v>523</v>
      </c>
      <c r="M41" s="297"/>
      <c r="N41" s="301"/>
    </row>
    <row r="42" spans="1:18" ht="23.45" customHeight="1" thickBot="1" x14ac:dyDescent="0.25">
      <c r="A42" s="619"/>
      <c r="B42" s="620"/>
      <c r="C42" s="620"/>
      <c r="D42" s="620"/>
      <c r="E42" s="304" t="s">
        <v>524</v>
      </c>
      <c r="F42" s="305"/>
      <c r="G42" s="306"/>
      <c r="H42" s="306"/>
      <c r="I42" s="621" t="s">
        <v>525</v>
      </c>
      <c r="J42" s="621"/>
      <c r="K42" s="307">
        <f>ROUND(E45-E46,2)</f>
        <v>0</v>
      </c>
      <c r="L42" s="308">
        <f>E45-E46</f>
        <v>0</v>
      </c>
      <c r="M42" s="301"/>
      <c r="N42" s="301"/>
      <c r="Q42" s="268"/>
      <c r="R42" s="269"/>
    </row>
    <row r="43" spans="1:18" ht="27.75" customHeight="1" thickBot="1" x14ac:dyDescent="0.25">
      <c r="A43" s="622" t="s">
        <v>526</v>
      </c>
      <c r="B43" s="623"/>
      <c r="C43" s="623"/>
      <c r="D43" s="623"/>
      <c r="E43" s="309">
        <f>C39</f>
        <v>0</v>
      </c>
      <c r="F43" s="298"/>
      <c r="G43" s="306"/>
      <c r="H43" s="306"/>
      <c r="I43" s="621" t="s">
        <v>527</v>
      </c>
      <c r="J43" s="624"/>
      <c r="K43" s="310" t="e">
        <f>ROUND(K42/E45,4)</f>
        <v>#DIV/0!</v>
      </c>
      <c r="L43" s="310">
        <v>1</v>
      </c>
      <c r="M43" s="301"/>
      <c r="N43" s="301"/>
      <c r="Q43" s="268"/>
      <c r="R43" s="269"/>
    </row>
    <row r="44" spans="1:18" ht="23.45" customHeight="1" thickBot="1" x14ac:dyDescent="0.25">
      <c r="A44" s="625" t="s">
        <v>536</v>
      </c>
      <c r="B44" s="626"/>
      <c r="C44" s="626"/>
      <c r="D44" s="626"/>
      <c r="E44" s="311"/>
      <c r="F44" s="298"/>
      <c r="G44" s="306"/>
      <c r="H44" s="306"/>
      <c r="I44" s="621" t="s">
        <v>528</v>
      </c>
      <c r="J44" s="621"/>
      <c r="K44" s="312" t="e">
        <f>ROUND(E44*K43*0.8,2)</f>
        <v>#DIV/0!</v>
      </c>
      <c r="L44" s="313">
        <f>ROUND(L43*E44*0.8,2)</f>
        <v>0</v>
      </c>
      <c r="M44" s="301"/>
      <c r="N44" s="314"/>
      <c r="Q44" s="268"/>
      <c r="R44" s="269"/>
    </row>
    <row r="45" spans="1:18" ht="25.5" customHeight="1" x14ac:dyDescent="0.2">
      <c r="A45" s="622" t="s">
        <v>529</v>
      </c>
      <c r="B45" s="623"/>
      <c r="C45" s="623"/>
      <c r="D45" s="623"/>
      <c r="E45" s="315">
        <f>J39</f>
        <v>0</v>
      </c>
      <c r="F45" s="297"/>
      <c r="G45" s="306"/>
      <c r="H45" s="306"/>
      <c r="I45" s="621" t="s">
        <v>530</v>
      </c>
      <c r="J45" s="621"/>
      <c r="K45" s="316">
        <v>1</v>
      </c>
      <c r="L45" s="317">
        <v>1</v>
      </c>
      <c r="M45" s="301"/>
      <c r="N45" s="301"/>
      <c r="Q45" s="268"/>
      <c r="R45" s="269"/>
    </row>
    <row r="46" spans="1:18" ht="23.45" customHeight="1" thickBot="1" x14ac:dyDescent="0.25">
      <c r="A46" s="627" t="s">
        <v>531</v>
      </c>
      <c r="B46" s="628"/>
      <c r="C46" s="628"/>
      <c r="D46" s="628"/>
      <c r="E46" s="318">
        <f>L39+M39-K39</f>
        <v>0</v>
      </c>
      <c r="F46" s="297"/>
      <c r="G46" s="319"/>
      <c r="H46" s="319"/>
      <c r="I46" s="629" t="s">
        <v>532</v>
      </c>
      <c r="J46" s="629"/>
      <c r="K46" s="320" t="e">
        <f>ROUNDDOWN(K44*K45,2)</f>
        <v>#DIV/0!</v>
      </c>
      <c r="L46" s="321">
        <f>L44*L45</f>
        <v>0</v>
      </c>
      <c r="M46" s="301"/>
      <c r="N46" s="301"/>
      <c r="Q46" s="268"/>
      <c r="R46" s="269"/>
    </row>
    <row r="47" spans="1:18" x14ac:dyDescent="0.2">
      <c r="A47" s="322"/>
      <c r="B47" s="322"/>
      <c r="C47" s="322"/>
      <c r="D47" s="322"/>
      <c r="E47" s="323"/>
      <c r="F47" s="324"/>
      <c r="G47" s="325"/>
      <c r="H47" s="319"/>
      <c r="I47" s="319"/>
      <c r="J47" s="319"/>
      <c r="K47" s="326"/>
      <c r="L47" s="326"/>
      <c r="M47" s="301"/>
      <c r="N47" s="301"/>
      <c r="Q47" s="268"/>
      <c r="R47" s="269"/>
    </row>
    <row r="48" spans="1:18" x14ac:dyDescent="0.2">
      <c r="A48" s="343" t="s">
        <v>537</v>
      </c>
      <c r="B48" s="342"/>
      <c r="C48" s="327"/>
      <c r="D48" s="327"/>
      <c r="E48" s="327"/>
      <c r="F48" s="327"/>
      <c r="G48" s="327"/>
      <c r="H48" s="328"/>
      <c r="I48" s="329"/>
      <c r="J48" s="630"/>
      <c r="K48" s="630"/>
      <c r="L48" s="630"/>
      <c r="M48" s="630"/>
      <c r="N48" s="630"/>
      <c r="O48" s="630"/>
    </row>
    <row r="49" spans="1:17" ht="13.35" customHeight="1" x14ac:dyDescent="0.25">
      <c r="A49" s="615"/>
      <c r="B49" s="616"/>
      <c r="C49" s="327"/>
      <c r="D49" s="327"/>
      <c r="E49" s="327"/>
      <c r="F49" s="327"/>
      <c r="G49" s="327"/>
      <c r="H49" s="330"/>
      <c r="I49" s="327"/>
      <c r="J49" s="327"/>
      <c r="K49" s="327"/>
      <c r="L49" s="327"/>
      <c r="M49" s="327"/>
      <c r="N49" s="327"/>
      <c r="O49" s="327"/>
    </row>
    <row r="50" spans="1:17" x14ac:dyDescent="0.2">
      <c r="A50" s="331"/>
      <c r="B50" s="331"/>
      <c r="C50" s="332"/>
      <c r="D50" s="332"/>
      <c r="E50" s="332"/>
      <c r="F50" s="327"/>
      <c r="G50" s="332"/>
      <c r="H50" s="328"/>
      <c r="I50" s="331"/>
      <c r="J50" s="331"/>
      <c r="K50" s="332"/>
      <c r="L50" s="332"/>
      <c r="M50" s="332"/>
      <c r="N50" s="332"/>
      <c r="O50" s="332"/>
    </row>
    <row r="51" spans="1:17" x14ac:dyDescent="0.2">
      <c r="I51" s="268"/>
      <c r="J51" s="268"/>
      <c r="K51" s="333"/>
      <c r="L51" s="333"/>
      <c r="M51" s="333"/>
      <c r="N51" s="335"/>
      <c r="O51" s="333"/>
    </row>
    <row r="52" spans="1:17" x14ac:dyDescent="0.2">
      <c r="E52" s="336"/>
      <c r="F52" s="269"/>
      <c r="G52" s="334"/>
      <c r="H52" s="337"/>
      <c r="I52" s="268"/>
      <c r="J52" s="268"/>
      <c r="K52" s="268"/>
      <c r="L52" s="268"/>
      <c r="M52" s="268"/>
      <c r="N52" s="268"/>
      <c r="Q52" s="268"/>
    </row>
  </sheetData>
  <sheetProtection algorithmName="SHA-512" hashValue="3w+B40hf3wMZdpBBSn4DkLFVN92yi/t03G65uugKQWVzxxu/J4qw8QSZr+LncN9ksJRnSlhIaWeefIN9n/sC8g==" saltValue="HsDSB3mWeG34i2U42IK65Q==" spinCount="100000" sheet="1" objects="1" scenarios="1"/>
  <mergeCells count="19">
    <mergeCell ref="A49:B49"/>
    <mergeCell ref="G41:J41"/>
    <mergeCell ref="A42:D42"/>
    <mergeCell ref="I42:J42"/>
    <mergeCell ref="A43:D43"/>
    <mergeCell ref="I43:J43"/>
    <mergeCell ref="A44:D44"/>
    <mergeCell ref="I44:J44"/>
    <mergeCell ref="A45:D45"/>
    <mergeCell ref="I45:J45"/>
    <mergeCell ref="A46:D46"/>
    <mergeCell ref="I46:J46"/>
    <mergeCell ref="J48:O48"/>
    <mergeCell ref="A2:G2"/>
    <mergeCell ref="A3:B3"/>
    <mergeCell ref="C3:F3"/>
    <mergeCell ref="H3:O3"/>
    <mergeCell ref="A4:G4"/>
    <mergeCell ref="H4:M4"/>
  </mergeCells>
  <pageMargins left="0.70866141732283472" right="0.70866141732283472" top="0.74803149606299213" bottom="0.74803149606299213" header="0.31496062992125984" footer="0.31496062992125984"/>
  <pageSetup paperSize="9" scale="67" fitToWidth="0" orientation="landscape" horizontalDpi="4294967293" r:id="rId1"/>
  <headerFooter>
    <oddHeader xml:space="preserve">&amp;L&amp;G&amp;C                                                &amp;G&amp;R&amp;G
</oddHeader>
    <oddFooter>&amp;C&amp;P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pageSetUpPr fitToPage="1"/>
  </sheetPr>
  <dimension ref="A1:H96"/>
  <sheetViews>
    <sheetView view="pageBreakPreview" topLeftCell="A9" zoomScaleNormal="100" zoomScaleSheetLayoutView="100" workbookViewId="0">
      <selection activeCell="K15" sqref="K15"/>
    </sheetView>
  </sheetViews>
  <sheetFormatPr defaultColWidth="9.140625" defaultRowHeight="15" x14ac:dyDescent="0.25"/>
  <cols>
    <col min="1" max="1" width="27.42578125" style="62" customWidth="1"/>
    <col min="2" max="2" width="24.42578125" style="62" customWidth="1"/>
    <col min="3" max="4" width="9.140625" style="62"/>
    <col min="5" max="5" width="13.140625" style="62" customWidth="1"/>
    <col min="6" max="6" width="21.28515625" style="62" customWidth="1"/>
    <col min="7" max="16384" width="9.140625" style="62"/>
  </cols>
  <sheetData>
    <row r="1" spans="1:8" x14ac:dyDescent="0.25">
      <c r="A1" s="636"/>
      <c r="B1" s="637"/>
      <c r="C1" s="637"/>
      <c r="D1" s="637"/>
      <c r="E1" s="637"/>
      <c r="F1" s="637"/>
      <c r="G1" s="637"/>
      <c r="H1" s="637"/>
    </row>
    <row r="2" spans="1:8" x14ac:dyDescent="0.25">
      <c r="A2" s="638"/>
      <c r="B2" s="639"/>
      <c r="C2" s="639"/>
      <c r="D2" s="639"/>
      <c r="E2" s="639"/>
      <c r="F2" s="639"/>
      <c r="G2" s="639"/>
      <c r="H2" s="639"/>
    </row>
    <row r="3" spans="1:8" s="63" customFormat="1" ht="21" x14ac:dyDescent="0.35">
      <c r="A3" s="103" t="s">
        <v>509</v>
      </c>
      <c r="B3" s="103"/>
      <c r="C3" s="103"/>
      <c r="D3" s="103"/>
      <c r="E3" s="103"/>
      <c r="F3" s="103"/>
      <c r="G3" s="103"/>
      <c r="H3" s="103"/>
    </row>
    <row r="4" spans="1:8" x14ac:dyDescent="0.25">
      <c r="A4" s="64"/>
      <c r="B4" s="65"/>
      <c r="C4" s="61"/>
      <c r="D4" s="61"/>
      <c r="E4" s="61"/>
      <c r="F4" s="61"/>
    </row>
    <row r="5" spans="1:8" x14ac:dyDescent="0.25">
      <c r="A5" s="163" t="s">
        <v>313</v>
      </c>
      <c r="B5" s="65"/>
      <c r="C5" s="61"/>
      <c r="D5" s="61"/>
      <c r="E5" s="61"/>
      <c r="F5" s="61"/>
    </row>
    <row r="6" spans="1:8" ht="63.6" customHeight="1" x14ac:dyDescent="0.25">
      <c r="A6" s="631" t="s">
        <v>395</v>
      </c>
      <c r="B6" s="632"/>
      <c r="C6" s="632"/>
      <c r="D6" s="632"/>
      <c r="E6" s="632"/>
      <c r="F6" s="633"/>
    </row>
    <row r="7" spans="1:8" x14ac:dyDescent="0.25">
      <c r="A7" s="642"/>
      <c r="B7" s="642"/>
      <c r="C7" s="642"/>
      <c r="D7" s="642"/>
      <c r="E7" s="642"/>
      <c r="F7" s="164"/>
      <c r="G7" s="66"/>
    </row>
    <row r="8" spans="1:8" x14ac:dyDescent="0.25">
      <c r="A8" s="163" t="s">
        <v>314</v>
      </c>
      <c r="B8" s="65"/>
      <c r="C8" s="61"/>
      <c r="D8" s="64"/>
      <c r="E8" s="64"/>
      <c r="F8" s="64"/>
    </row>
    <row r="9" spans="1:8" ht="47.45" customHeight="1" x14ac:dyDescent="0.25">
      <c r="A9" s="634" t="s">
        <v>392</v>
      </c>
      <c r="B9" s="634"/>
      <c r="C9" s="634"/>
      <c r="D9" s="634"/>
      <c r="E9" s="634"/>
      <c r="F9" s="635"/>
    </row>
    <row r="10" spans="1:8" x14ac:dyDescent="0.25">
      <c r="A10" s="643"/>
      <c r="B10" s="643"/>
      <c r="C10" s="643"/>
      <c r="D10" s="643"/>
      <c r="E10" s="643"/>
      <c r="F10" s="643"/>
    </row>
    <row r="11" spans="1:8" x14ac:dyDescent="0.25">
      <c r="A11" s="163" t="s">
        <v>315</v>
      </c>
      <c r="B11" s="65"/>
      <c r="C11" s="61"/>
      <c r="D11" s="61"/>
      <c r="E11" s="61"/>
      <c r="F11" s="61"/>
    </row>
    <row r="12" spans="1:8" ht="36" customHeight="1" x14ac:dyDescent="0.25">
      <c r="A12" s="641" t="s">
        <v>393</v>
      </c>
      <c r="B12" s="641"/>
      <c r="C12" s="641"/>
      <c r="D12" s="641"/>
      <c r="E12" s="641"/>
      <c r="F12" s="641"/>
    </row>
    <row r="13" spans="1:8" x14ac:dyDescent="0.25">
      <c r="A13" s="643"/>
      <c r="B13" s="643"/>
      <c r="C13" s="643"/>
      <c r="D13" s="643"/>
      <c r="E13" s="643"/>
      <c r="F13" s="643"/>
    </row>
    <row r="14" spans="1:8" x14ac:dyDescent="0.25">
      <c r="A14" s="163" t="s">
        <v>533</v>
      </c>
      <c r="B14" s="65"/>
      <c r="C14" s="61"/>
      <c r="D14" s="61"/>
      <c r="E14" s="61"/>
      <c r="F14" s="61"/>
    </row>
    <row r="15" spans="1:8" ht="158.1" customHeight="1" x14ac:dyDescent="0.25">
      <c r="A15" s="644" t="s">
        <v>534</v>
      </c>
      <c r="B15" s="644"/>
      <c r="C15" s="644"/>
      <c r="D15" s="644"/>
      <c r="E15" s="644"/>
      <c r="F15" s="644"/>
    </row>
    <row r="16" spans="1:8" s="341" customFormat="1" x14ac:dyDescent="0.25">
      <c r="A16" s="338" t="s">
        <v>535</v>
      </c>
      <c r="B16" s="339"/>
      <c r="C16" s="340"/>
      <c r="D16" s="340"/>
      <c r="E16" s="340"/>
      <c r="F16" s="340"/>
    </row>
    <row r="17" spans="1:7" ht="31.5" customHeight="1" x14ac:dyDescent="0.25">
      <c r="A17" s="640"/>
      <c r="B17" s="640"/>
      <c r="C17" s="640"/>
      <c r="D17" s="640"/>
      <c r="E17" s="640"/>
      <c r="F17" s="640"/>
    </row>
    <row r="18" spans="1:7" ht="41.1" customHeight="1" x14ac:dyDescent="0.25">
      <c r="A18" s="641" t="s">
        <v>394</v>
      </c>
      <c r="B18" s="641"/>
      <c r="C18" s="641"/>
      <c r="D18" s="641"/>
      <c r="E18" s="641"/>
      <c r="F18" s="641"/>
    </row>
    <row r="19" spans="1:7" ht="47.25" customHeight="1" x14ac:dyDescent="0.25">
      <c r="A19" s="640"/>
      <c r="B19" s="640"/>
      <c r="C19" s="640"/>
      <c r="D19" s="640"/>
      <c r="E19" s="640"/>
      <c r="F19" s="640"/>
    </row>
    <row r="20" spans="1:7" ht="95.25" customHeight="1" x14ac:dyDescent="0.25">
      <c r="A20" s="640"/>
      <c r="B20" s="640"/>
      <c r="C20" s="640"/>
      <c r="D20" s="640"/>
      <c r="E20" s="640"/>
      <c r="F20" s="640"/>
    </row>
    <row r="21" spans="1:7" x14ac:dyDescent="0.25">
      <c r="A21" s="64"/>
      <c r="B21" s="65"/>
      <c r="C21" s="61"/>
      <c r="D21" s="61"/>
      <c r="E21" s="61"/>
      <c r="F21" s="61"/>
    </row>
    <row r="22" spans="1:7" x14ac:dyDescent="0.25">
      <c r="A22" s="64"/>
      <c r="B22" s="65"/>
      <c r="C22" s="61"/>
      <c r="D22" s="61"/>
      <c r="E22" s="61"/>
      <c r="F22" s="61"/>
    </row>
    <row r="23" spans="1:7" x14ac:dyDescent="0.25">
      <c r="A23" s="64"/>
      <c r="B23" s="65"/>
      <c r="C23" s="61"/>
      <c r="D23" s="61"/>
      <c r="E23" s="61"/>
      <c r="F23" s="61"/>
    </row>
    <row r="24" spans="1:7" x14ac:dyDescent="0.25">
      <c r="A24" s="64"/>
      <c r="B24" s="65"/>
      <c r="C24" s="61"/>
      <c r="D24" s="61"/>
      <c r="E24" s="61"/>
      <c r="F24" s="61"/>
    </row>
    <row r="25" spans="1:7" x14ac:dyDescent="0.25">
      <c r="A25" s="64"/>
      <c r="B25" s="65"/>
      <c r="C25" s="61"/>
      <c r="D25" s="61"/>
      <c r="E25" s="61"/>
      <c r="F25" s="61"/>
    </row>
    <row r="26" spans="1:7" x14ac:dyDescent="0.25">
      <c r="A26" s="66"/>
      <c r="B26" s="67"/>
    </row>
    <row r="27" spans="1:7" x14ac:dyDescent="0.25">
      <c r="A27" s="66"/>
      <c r="B27" s="67"/>
    </row>
    <row r="28" spans="1:7" x14ac:dyDescent="0.25">
      <c r="A28" s="66"/>
      <c r="B28" s="67"/>
    </row>
    <row r="29" spans="1:7" x14ac:dyDescent="0.25">
      <c r="A29" s="66"/>
      <c r="B29" s="67"/>
      <c r="G29" s="66"/>
    </row>
    <row r="30" spans="1:7" x14ac:dyDescent="0.25">
      <c r="A30" s="66"/>
      <c r="B30" s="67"/>
    </row>
    <row r="31" spans="1:7" x14ac:dyDescent="0.25">
      <c r="A31" s="66"/>
      <c r="B31" s="67"/>
    </row>
    <row r="32" spans="1:7" x14ac:dyDescent="0.25">
      <c r="A32" s="66"/>
      <c r="B32" s="67"/>
    </row>
    <row r="33" spans="1:2" x14ac:dyDescent="0.25">
      <c r="A33" s="66"/>
      <c r="B33" s="67"/>
    </row>
    <row r="34" spans="1:2" x14ac:dyDescent="0.25">
      <c r="A34" s="66"/>
      <c r="B34" s="67"/>
    </row>
    <row r="35" spans="1:2" x14ac:dyDescent="0.25">
      <c r="A35" s="66"/>
      <c r="B35" s="67"/>
    </row>
    <row r="36" spans="1:2" s="63" customFormat="1" ht="18.75" x14ac:dyDescent="0.3">
      <c r="A36" s="68"/>
      <c r="B36" s="69"/>
    </row>
    <row r="37" spans="1:2" x14ac:dyDescent="0.25">
      <c r="A37" s="66"/>
      <c r="B37" s="67"/>
    </row>
    <row r="38" spans="1:2" s="63" customFormat="1" ht="18.75" x14ac:dyDescent="0.3">
      <c r="A38" s="68"/>
      <c r="B38" s="69"/>
    </row>
    <row r="39" spans="1:2" x14ac:dyDescent="0.25">
      <c r="A39" s="66"/>
      <c r="B39" s="67"/>
    </row>
    <row r="40" spans="1:2" x14ac:dyDescent="0.25">
      <c r="A40" s="66"/>
      <c r="B40" s="67"/>
    </row>
    <row r="41" spans="1:2" x14ac:dyDescent="0.25">
      <c r="A41" s="66"/>
      <c r="B41" s="67"/>
    </row>
    <row r="42" spans="1:2" x14ac:dyDescent="0.25">
      <c r="A42" s="66"/>
      <c r="B42" s="67"/>
    </row>
    <row r="43" spans="1:2" x14ac:dyDescent="0.25">
      <c r="A43" s="66"/>
      <c r="B43" s="67"/>
    </row>
    <row r="44" spans="1:2" x14ac:dyDescent="0.25">
      <c r="A44" s="66"/>
      <c r="B44" s="67"/>
    </row>
    <row r="45" spans="1:2" x14ac:dyDescent="0.25">
      <c r="A45" s="66"/>
      <c r="B45" s="67"/>
    </row>
    <row r="46" spans="1:2" x14ac:dyDescent="0.25">
      <c r="A46" s="66"/>
      <c r="B46" s="67"/>
    </row>
    <row r="47" spans="1:2" x14ac:dyDescent="0.25">
      <c r="A47" s="66"/>
      <c r="B47" s="67"/>
    </row>
    <row r="48" spans="1:2" s="63" customFormat="1" ht="18.75" x14ac:dyDescent="0.3">
      <c r="A48" s="68"/>
      <c r="B48" s="69"/>
    </row>
    <row r="49" spans="1:2" x14ac:dyDescent="0.25">
      <c r="A49" s="66"/>
      <c r="B49" s="67"/>
    </row>
    <row r="50" spans="1:2" x14ac:dyDescent="0.25">
      <c r="A50" s="66"/>
      <c r="B50" s="67"/>
    </row>
    <row r="51" spans="1:2" x14ac:dyDescent="0.25">
      <c r="A51" s="66"/>
      <c r="B51" s="67"/>
    </row>
    <row r="52" spans="1:2" x14ac:dyDescent="0.25">
      <c r="A52" s="66"/>
      <c r="B52" s="67"/>
    </row>
    <row r="53" spans="1:2" x14ac:dyDescent="0.25">
      <c r="A53" s="66"/>
      <c r="B53" s="67"/>
    </row>
    <row r="54" spans="1:2" x14ac:dyDescent="0.25">
      <c r="A54" s="66"/>
      <c r="B54" s="67"/>
    </row>
    <row r="55" spans="1:2" x14ac:dyDescent="0.25">
      <c r="A55" s="66"/>
      <c r="B55" s="67"/>
    </row>
    <row r="56" spans="1:2" x14ac:dyDescent="0.25">
      <c r="A56" s="66"/>
      <c r="B56" s="67"/>
    </row>
    <row r="57" spans="1:2" x14ac:dyDescent="0.25">
      <c r="A57" s="66"/>
      <c r="B57" s="67"/>
    </row>
    <row r="58" spans="1:2" x14ac:dyDescent="0.25">
      <c r="A58" s="66"/>
      <c r="B58" s="67"/>
    </row>
    <row r="59" spans="1:2" x14ac:dyDescent="0.25">
      <c r="A59" s="66"/>
      <c r="B59" s="67"/>
    </row>
    <row r="60" spans="1:2" x14ac:dyDescent="0.25">
      <c r="A60" s="66"/>
      <c r="B60" s="67"/>
    </row>
    <row r="61" spans="1:2" s="63" customFormat="1" ht="18.75" x14ac:dyDescent="0.3">
      <c r="A61" s="68"/>
      <c r="B61" s="69"/>
    </row>
    <row r="62" spans="1:2" x14ac:dyDescent="0.25">
      <c r="A62" s="66"/>
      <c r="B62" s="67"/>
    </row>
    <row r="63" spans="1:2" x14ac:dyDescent="0.25">
      <c r="A63" s="66"/>
      <c r="B63" s="67"/>
    </row>
    <row r="64" spans="1:2" x14ac:dyDescent="0.25">
      <c r="A64" s="66"/>
      <c r="B64" s="67"/>
    </row>
    <row r="65" spans="1:2" x14ac:dyDescent="0.25">
      <c r="A65" s="66"/>
      <c r="B65" s="67"/>
    </row>
    <row r="66" spans="1:2" x14ac:dyDescent="0.25">
      <c r="A66" s="66"/>
      <c r="B66" s="67"/>
    </row>
    <row r="67" spans="1:2" x14ac:dyDescent="0.25">
      <c r="A67" s="66"/>
      <c r="B67" s="67"/>
    </row>
    <row r="68" spans="1:2" x14ac:dyDescent="0.25">
      <c r="A68" s="66"/>
      <c r="B68" s="67"/>
    </row>
    <row r="69" spans="1:2" x14ac:dyDescent="0.25">
      <c r="A69" s="66"/>
      <c r="B69" s="67"/>
    </row>
    <row r="70" spans="1:2" x14ac:dyDescent="0.25">
      <c r="A70" s="66"/>
      <c r="B70" s="67"/>
    </row>
    <row r="71" spans="1:2" s="63" customFormat="1" ht="18.75" x14ac:dyDescent="0.3">
      <c r="A71" s="68"/>
      <c r="B71" s="69"/>
    </row>
    <row r="72" spans="1:2" x14ac:dyDescent="0.25">
      <c r="A72" s="66"/>
      <c r="B72" s="67"/>
    </row>
    <row r="73" spans="1:2" s="63" customFormat="1" ht="18.75" x14ac:dyDescent="0.3">
      <c r="A73" s="68"/>
      <c r="B73" s="69"/>
    </row>
    <row r="74" spans="1:2" x14ac:dyDescent="0.25">
      <c r="A74" s="66"/>
      <c r="B74" s="67"/>
    </row>
    <row r="75" spans="1:2" x14ac:dyDescent="0.25">
      <c r="A75" s="66"/>
      <c r="B75" s="67"/>
    </row>
    <row r="76" spans="1:2" x14ac:dyDescent="0.25">
      <c r="A76" s="66"/>
      <c r="B76" s="67"/>
    </row>
    <row r="77" spans="1:2" x14ac:dyDescent="0.25">
      <c r="A77" s="66"/>
      <c r="B77" s="67"/>
    </row>
    <row r="78" spans="1:2" x14ac:dyDescent="0.25">
      <c r="A78" s="66"/>
      <c r="B78" s="67"/>
    </row>
    <row r="79" spans="1:2" s="63" customFormat="1" ht="18.75" x14ac:dyDescent="0.3">
      <c r="A79" s="68"/>
      <c r="B79" s="69"/>
    </row>
    <row r="80" spans="1:2" x14ac:dyDescent="0.25">
      <c r="A80" s="66"/>
      <c r="B80" s="67"/>
    </row>
    <row r="81" spans="1:2" x14ac:dyDescent="0.25">
      <c r="A81" s="66"/>
      <c r="B81" s="67"/>
    </row>
    <row r="82" spans="1:2" x14ac:dyDescent="0.25">
      <c r="A82" s="66"/>
      <c r="B82" s="67"/>
    </row>
    <row r="83" spans="1:2" x14ac:dyDescent="0.25">
      <c r="A83" s="66"/>
      <c r="B83" s="67"/>
    </row>
    <row r="84" spans="1:2" x14ac:dyDescent="0.25">
      <c r="A84" s="66"/>
      <c r="B84" s="67"/>
    </row>
    <row r="85" spans="1:2" x14ac:dyDescent="0.25">
      <c r="A85" s="66"/>
      <c r="B85" s="67"/>
    </row>
    <row r="86" spans="1:2" x14ac:dyDescent="0.25">
      <c r="A86" s="66"/>
      <c r="B86" s="67"/>
    </row>
    <row r="87" spans="1:2" x14ac:dyDescent="0.25">
      <c r="A87" s="66"/>
      <c r="B87" s="67"/>
    </row>
    <row r="88" spans="1:2" x14ac:dyDescent="0.25">
      <c r="A88" s="66"/>
      <c r="B88" s="67"/>
    </row>
    <row r="89" spans="1:2" x14ac:dyDescent="0.25">
      <c r="A89" s="66"/>
      <c r="B89" s="67"/>
    </row>
    <row r="90" spans="1:2" x14ac:dyDescent="0.25">
      <c r="A90" s="66"/>
      <c r="B90" s="67"/>
    </row>
    <row r="91" spans="1:2" s="63" customFormat="1" ht="18.75" x14ac:dyDescent="0.3">
      <c r="A91" s="68"/>
      <c r="B91" s="69"/>
    </row>
    <row r="92" spans="1:2" x14ac:dyDescent="0.25">
      <c r="A92" s="66"/>
      <c r="B92" s="67"/>
    </row>
    <row r="93" spans="1:2" x14ac:dyDescent="0.25">
      <c r="A93" s="66"/>
      <c r="B93" s="67"/>
    </row>
    <row r="94" spans="1:2" x14ac:dyDescent="0.25">
      <c r="A94" s="66"/>
      <c r="B94" s="67"/>
    </row>
    <row r="95" spans="1:2" x14ac:dyDescent="0.25">
      <c r="A95" s="66"/>
      <c r="B95" s="67"/>
    </row>
    <row r="96" spans="1:2" x14ac:dyDescent="0.25">
      <c r="A96" s="70"/>
      <c r="B96" s="71"/>
    </row>
  </sheetData>
  <sheetProtection algorithmName="SHA-512" hashValue="3Hpw9SgYupfRGTw7SPXUOrugStipkpPqU7vRCgabEi53HUBaRoBQXbg1iLM+MXHB5QD3qL7oHw0CZRB1HG1Okg==" saltValue="z8qRCAOHUeANvXkixF1vjw==" spinCount="100000" sheet="1" objects="1" scenarios="1"/>
  <mergeCells count="13">
    <mergeCell ref="A6:F6"/>
    <mergeCell ref="A9:F9"/>
    <mergeCell ref="A1:H1"/>
    <mergeCell ref="A2:H2"/>
    <mergeCell ref="A20:F20"/>
    <mergeCell ref="A18:F18"/>
    <mergeCell ref="A7:E7"/>
    <mergeCell ref="A10:F10"/>
    <mergeCell ref="A12:F12"/>
    <mergeCell ref="A17:F17"/>
    <mergeCell ref="A19:F19"/>
    <mergeCell ref="A15:F15"/>
    <mergeCell ref="A13:F13"/>
  </mergeCells>
  <hyperlinks>
    <hyperlink ref="A16" r:id="rId1" display="https://ec.europa.eu/regional_policy/sources/guides/vademecum_2127/vademecum_2127_en.pdf" xr:uid="{5E2789B4-EC79-460A-AEB5-1345F264A90E}"/>
  </hyperlinks>
  <pageMargins left="0.70866141732283472" right="0.70866141732283472" top="0.74803149606299213" bottom="0.74803149606299213" header="0.31496062992125984" footer="0.31496062992125984"/>
  <pageSetup paperSize="9" scale="83" fitToHeight="0" orientation="portrait" r:id="rId2"/>
  <headerFooter>
    <oddFooter>&amp;C&amp;P</oddFooter>
  </headerFooter>
  <rowBreaks count="1" manualBreakCount="1">
    <brk id="60" max="16383"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2:B123"/>
  <sheetViews>
    <sheetView view="pageBreakPreview" topLeftCell="A98" zoomScaleNormal="100" zoomScaleSheetLayoutView="100" workbookViewId="0">
      <selection activeCell="B134" sqref="B134"/>
    </sheetView>
  </sheetViews>
  <sheetFormatPr defaultColWidth="9.140625" defaultRowHeight="15" x14ac:dyDescent="0.25"/>
  <cols>
    <col min="1" max="1" width="12.140625" style="50" customWidth="1"/>
    <col min="2" max="2" width="104.42578125" style="50" customWidth="1"/>
    <col min="3" max="16384" width="9.140625" style="50"/>
  </cols>
  <sheetData>
    <row r="2" spans="1:2" s="63" customFormat="1" ht="21" x14ac:dyDescent="0.35">
      <c r="A2" s="645" t="s">
        <v>511</v>
      </c>
      <c r="B2" s="646"/>
    </row>
    <row r="4" spans="1:2" x14ac:dyDescent="0.25">
      <c r="A4" s="49" t="s">
        <v>36</v>
      </c>
      <c r="B4" s="49" t="s">
        <v>37</v>
      </c>
    </row>
    <row r="5" spans="1:2" ht="18.75" x14ac:dyDescent="0.3">
      <c r="A5" s="51">
        <v>1</v>
      </c>
      <c r="B5" s="52" t="s">
        <v>38</v>
      </c>
    </row>
    <row r="6" spans="1:2" s="54" customFormat="1" ht="18.75" x14ac:dyDescent="0.3">
      <c r="A6" s="53" t="s">
        <v>39</v>
      </c>
      <c r="B6" s="53" t="s">
        <v>40</v>
      </c>
    </row>
    <row r="7" spans="1:2" x14ac:dyDescent="0.25">
      <c r="A7" s="55" t="s">
        <v>41</v>
      </c>
      <c r="B7" s="55" t="s">
        <v>42</v>
      </c>
    </row>
    <row r="8" spans="1:2" x14ac:dyDescent="0.25">
      <c r="A8" s="55" t="s">
        <v>43</v>
      </c>
      <c r="B8" s="55" t="s">
        <v>44</v>
      </c>
    </row>
    <row r="9" spans="1:2" x14ac:dyDescent="0.25">
      <c r="A9" s="55" t="s">
        <v>45</v>
      </c>
      <c r="B9" s="55" t="s">
        <v>46</v>
      </c>
    </row>
    <row r="10" spans="1:2" x14ac:dyDescent="0.25">
      <c r="A10" s="55" t="s">
        <v>47</v>
      </c>
      <c r="B10" s="55" t="s">
        <v>48</v>
      </c>
    </row>
    <row r="11" spans="1:2" x14ac:dyDescent="0.25">
      <c r="A11" s="55" t="s">
        <v>49</v>
      </c>
      <c r="B11" s="55" t="s">
        <v>50</v>
      </c>
    </row>
    <row r="12" spans="1:2" x14ac:dyDescent="0.25">
      <c r="A12" s="55" t="s">
        <v>51</v>
      </c>
      <c r="B12" s="55" t="s">
        <v>52</v>
      </c>
    </row>
    <row r="13" spans="1:2" x14ac:dyDescent="0.25">
      <c r="A13" s="55" t="s">
        <v>53</v>
      </c>
      <c r="B13" s="55" t="s">
        <v>54</v>
      </c>
    </row>
    <row r="14" spans="1:2" x14ac:dyDescent="0.25">
      <c r="A14" s="55" t="s">
        <v>55</v>
      </c>
      <c r="B14" s="55" t="s">
        <v>56</v>
      </c>
    </row>
    <row r="15" spans="1:2" x14ac:dyDescent="0.25">
      <c r="A15" s="55" t="s">
        <v>57</v>
      </c>
      <c r="B15" s="55" t="s">
        <v>58</v>
      </c>
    </row>
    <row r="16" spans="1:2" x14ac:dyDescent="0.25">
      <c r="A16" s="55" t="s">
        <v>59</v>
      </c>
      <c r="B16" s="55" t="s">
        <v>60</v>
      </c>
    </row>
    <row r="17" spans="1:2" x14ac:dyDescent="0.25">
      <c r="A17" s="55" t="s">
        <v>61</v>
      </c>
      <c r="B17" s="55" t="s">
        <v>62</v>
      </c>
    </row>
    <row r="18" spans="1:2" x14ac:dyDescent="0.25">
      <c r="A18" s="55" t="s">
        <v>63</v>
      </c>
      <c r="B18" s="55" t="s">
        <v>64</v>
      </c>
    </row>
    <row r="19" spans="1:2" x14ac:dyDescent="0.25">
      <c r="A19" s="55" t="s">
        <v>65</v>
      </c>
      <c r="B19" s="55" t="s">
        <v>66</v>
      </c>
    </row>
    <row r="20" spans="1:2" x14ac:dyDescent="0.25">
      <c r="A20" s="55" t="s">
        <v>67</v>
      </c>
      <c r="B20" s="55" t="s">
        <v>68</v>
      </c>
    </row>
    <row r="21" spans="1:2" x14ac:dyDescent="0.25">
      <c r="A21" s="55" t="s">
        <v>69</v>
      </c>
      <c r="B21" s="55" t="s">
        <v>70</v>
      </c>
    </row>
    <row r="22" spans="1:2" x14ac:dyDescent="0.25">
      <c r="A22" s="53" t="s">
        <v>71</v>
      </c>
      <c r="B22" s="53" t="s">
        <v>72</v>
      </c>
    </row>
    <row r="23" spans="1:2" x14ac:dyDescent="0.25">
      <c r="A23" s="55" t="s">
        <v>73</v>
      </c>
      <c r="B23" s="55" t="s">
        <v>74</v>
      </c>
    </row>
    <row r="24" spans="1:2" x14ac:dyDescent="0.25">
      <c r="A24" s="53" t="s">
        <v>75</v>
      </c>
      <c r="B24" s="53" t="s">
        <v>76</v>
      </c>
    </row>
    <row r="25" spans="1:2" x14ac:dyDescent="0.25">
      <c r="A25" s="55" t="s">
        <v>77</v>
      </c>
      <c r="B25" s="55" t="s">
        <v>78</v>
      </c>
    </row>
    <row r="26" spans="1:2" x14ac:dyDescent="0.25">
      <c r="A26" s="55" t="s">
        <v>79</v>
      </c>
      <c r="B26" s="55" t="s">
        <v>80</v>
      </c>
    </row>
    <row r="27" spans="1:2" x14ac:dyDescent="0.25">
      <c r="A27" s="55" t="s">
        <v>81</v>
      </c>
      <c r="B27" s="55" t="s">
        <v>82</v>
      </c>
    </row>
    <row r="28" spans="1:2" x14ac:dyDescent="0.25">
      <c r="A28" s="55" t="s">
        <v>83</v>
      </c>
      <c r="B28" s="55" t="s">
        <v>84</v>
      </c>
    </row>
    <row r="29" spans="1:2" x14ac:dyDescent="0.25">
      <c r="A29" s="55" t="s">
        <v>85</v>
      </c>
      <c r="B29" s="55" t="s">
        <v>86</v>
      </c>
    </row>
    <row r="30" spans="1:2" x14ac:dyDescent="0.25">
      <c r="A30" s="55" t="s">
        <v>87</v>
      </c>
      <c r="B30" s="55" t="s">
        <v>88</v>
      </c>
    </row>
    <row r="31" spans="1:2" x14ac:dyDescent="0.25">
      <c r="A31" s="55" t="s">
        <v>89</v>
      </c>
      <c r="B31" s="55" t="s">
        <v>90</v>
      </c>
    </row>
    <row r="32" spans="1:2" x14ac:dyDescent="0.25">
      <c r="A32" s="55" t="s">
        <v>91</v>
      </c>
      <c r="B32" s="55" t="s">
        <v>92</v>
      </c>
    </row>
    <row r="33" spans="1:2" x14ac:dyDescent="0.25">
      <c r="A33" s="55" t="s">
        <v>93</v>
      </c>
      <c r="B33" s="55" t="s">
        <v>94</v>
      </c>
    </row>
    <row r="34" spans="1:2" x14ac:dyDescent="0.25">
      <c r="A34" s="55" t="s">
        <v>95</v>
      </c>
      <c r="B34" s="55" t="s">
        <v>96</v>
      </c>
    </row>
    <row r="35" spans="1:2" x14ac:dyDescent="0.25">
      <c r="A35" s="55" t="s">
        <v>97</v>
      </c>
      <c r="B35" s="55" t="s">
        <v>98</v>
      </c>
    </row>
    <row r="36" spans="1:2" x14ac:dyDescent="0.25">
      <c r="A36" s="55" t="s">
        <v>99</v>
      </c>
      <c r="B36" s="55" t="s">
        <v>100</v>
      </c>
    </row>
    <row r="37" spans="1:2" x14ac:dyDescent="0.25">
      <c r="A37" s="55" t="s">
        <v>101</v>
      </c>
      <c r="B37" s="55" t="s">
        <v>102</v>
      </c>
    </row>
    <row r="38" spans="1:2" x14ac:dyDescent="0.25">
      <c r="A38" s="55" t="s">
        <v>103</v>
      </c>
      <c r="B38" s="55" t="s">
        <v>104</v>
      </c>
    </row>
    <row r="39" spans="1:2" x14ac:dyDescent="0.25">
      <c r="A39" s="53" t="s">
        <v>105</v>
      </c>
      <c r="B39" s="53" t="s">
        <v>106</v>
      </c>
    </row>
    <row r="40" spans="1:2" s="54" customFormat="1" ht="18.75" x14ac:dyDescent="0.3">
      <c r="A40" s="55" t="s">
        <v>107</v>
      </c>
      <c r="B40" s="55" t="s">
        <v>108</v>
      </c>
    </row>
    <row r="41" spans="1:2" x14ac:dyDescent="0.25">
      <c r="A41" s="55" t="s">
        <v>109</v>
      </c>
      <c r="B41" s="55" t="s">
        <v>110</v>
      </c>
    </row>
    <row r="42" spans="1:2" s="54" customFormat="1" ht="18.75" x14ac:dyDescent="0.3">
      <c r="A42" s="55" t="s">
        <v>111</v>
      </c>
      <c r="B42" s="55" t="s">
        <v>112</v>
      </c>
    </row>
    <row r="43" spans="1:2" x14ac:dyDescent="0.25">
      <c r="A43" s="55" t="s">
        <v>113</v>
      </c>
      <c r="B43" s="55" t="s">
        <v>114</v>
      </c>
    </row>
    <row r="44" spans="1:2" x14ac:dyDescent="0.25">
      <c r="A44" s="55" t="s">
        <v>115</v>
      </c>
      <c r="B44" s="55" t="s">
        <v>116</v>
      </c>
    </row>
    <row r="45" spans="1:2" x14ac:dyDescent="0.25">
      <c r="A45" s="56" t="s">
        <v>117</v>
      </c>
      <c r="B45" s="56" t="s">
        <v>118</v>
      </c>
    </row>
    <row r="46" spans="1:2" x14ac:dyDescent="0.25">
      <c r="A46" s="56" t="s">
        <v>119</v>
      </c>
      <c r="B46" s="56" t="s">
        <v>120</v>
      </c>
    </row>
    <row r="47" spans="1:2" x14ac:dyDescent="0.25">
      <c r="A47" s="57"/>
      <c r="B47" s="57"/>
    </row>
    <row r="48" spans="1:2" ht="18.75" x14ac:dyDescent="0.3">
      <c r="A48" s="58">
        <v>2</v>
      </c>
      <c r="B48" s="58" t="s">
        <v>121</v>
      </c>
    </row>
    <row r="49" spans="1:2" x14ac:dyDescent="0.25">
      <c r="A49" s="56" t="s">
        <v>122</v>
      </c>
      <c r="B49" s="56" t="s">
        <v>123</v>
      </c>
    </row>
    <row r="50" spans="1:2" x14ac:dyDescent="0.25">
      <c r="A50" s="56" t="s">
        <v>124</v>
      </c>
      <c r="B50" s="56" t="s">
        <v>120</v>
      </c>
    </row>
    <row r="51" spans="1:2" x14ac:dyDescent="0.25">
      <c r="A51"/>
      <c r="B51"/>
    </row>
    <row r="52" spans="1:2" s="54" customFormat="1" ht="18.75" x14ac:dyDescent="0.3">
      <c r="A52" s="58">
        <v>3</v>
      </c>
      <c r="B52" s="59" t="s">
        <v>125</v>
      </c>
    </row>
    <row r="53" spans="1:2" x14ac:dyDescent="0.25">
      <c r="A53" s="56" t="s">
        <v>126</v>
      </c>
      <c r="B53" s="56" t="s">
        <v>127</v>
      </c>
    </row>
    <row r="54" spans="1:2" x14ac:dyDescent="0.25">
      <c r="A54" s="56" t="s">
        <v>128</v>
      </c>
      <c r="B54" s="56" t="s">
        <v>129</v>
      </c>
    </row>
    <row r="55" spans="1:2" x14ac:dyDescent="0.25">
      <c r="A55" s="56" t="s">
        <v>130</v>
      </c>
      <c r="B55" s="56" t="s">
        <v>131</v>
      </c>
    </row>
    <row r="56" spans="1:2" x14ac:dyDescent="0.25">
      <c r="A56" s="56" t="s">
        <v>132</v>
      </c>
      <c r="B56" s="56" t="s">
        <v>133</v>
      </c>
    </row>
    <row r="57" spans="1:2" x14ac:dyDescent="0.25">
      <c r="A57" s="56" t="s">
        <v>134</v>
      </c>
      <c r="B57" s="56" t="s">
        <v>135</v>
      </c>
    </row>
    <row r="58" spans="1:2" x14ac:dyDescent="0.25">
      <c r="A58" s="56" t="s">
        <v>136</v>
      </c>
      <c r="B58" s="56" t="s">
        <v>137</v>
      </c>
    </row>
    <row r="59" spans="1:2" x14ac:dyDescent="0.25">
      <c r="A59" s="56" t="s">
        <v>138</v>
      </c>
      <c r="B59" s="56" t="s">
        <v>139</v>
      </c>
    </row>
    <row r="60" spans="1:2" x14ac:dyDescent="0.25">
      <c r="A60" s="56" t="s">
        <v>140</v>
      </c>
      <c r="B60" s="56" t="s">
        <v>141</v>
      </c>
    </row>
    <row r="61" spans="1:2" x14ac:dyDescent="0.25">
      <c r="A61" s="56" t="s">
        <v>142</v>
      </c>
      <c r="B61" s="56" t="s">
        <v>143</v>
      </c>
    </row>
    <row r="62" spans="1:2" x14ac:dyDescent="0.25">
      <c r="A62" s="56" t="s">
        <v>144</v>
      </c>
      <c r="B62" s="56" t="s">
        <v>120</v>
      </c>
    </row>
    <row r="63" spans="1:2" x14ac:dyDescent="0.25">
      <c r="A63"/>
      <c r="B63"/>
    </row>
    <row r="64" spans="1:2" ht="18.75" x14ac:dyDescent="0.3">
      <c r="A64" s="58">
        <v>4</v>
      </c>
      <c r="B64" s="59" t="s">
        <v>145</v>
      </c>
    </row>
    <row r="65" spans="1:2" s="54" customFormat="1" ht="18.75" x14ac:dyDescent="0.3">
      <c r="A65" s="56" t="s">
        <v>146</v>
      </c>
      <c r="B65" s="56" t="s">
        <v>147</v>
      </c>
    </row>
    <row r="66" spans="1:2" x14ac:dyDescent="0.25">
      <c r="A66" s="56" t="s">
        <v>148</v>
      </c>
      <c r="B66" s="56" t="s">
        <v>149</v>
      </c>
    </row>
    <row r="67" spans="1:2" x14ac:dyDescent="0.25">
      <c r="A67" s="56" t="s">
        <v>150</v>
      </c>
      <c r="B67" s="56" t="s">
        <v>151</v>
      </c>
    </row>
    <row r="68" spans="1:2" x14ac:dyDescent="0.25">
      <c r="A68" s="56" t="s">
        <v>152</v>
      </c>
      <c r="B68" s="56" t="s">
        <v>153</v>
      </c>
    </row>
    <row r="69" spans="1:2" x14ac:dyDescent="0.25">
      <c r="A69" s="56" t="s">
        <v>154</v>
      </c>
      <c r="B69" s="56" t="s">
        <v>155</v>
      </c>
    </row>
    <row r="70" spans="1:2" x14ac:dyDescent="0.25">
      <c r="A70" s="56" t="s">
        <v>156</v>
      </c>
      <c r="B70" s="56" t="s">
        <v>157</v>
      </c>
    </row>
    <row r="71" spans="1:2" x14ac:dyDescent="0.25">
      <c r="A71" s="56" t="s">
        <v>158</v>
      </c>
      <c r="B71" s="56" t="s">
        <v>159</v>
      </c>
    </row>
    <row r="72" spans="1:2" x14ac:dyDescent="0.25">
      <c r="A72" s="56" t="s">
        <v>160</v>
      </c>
      <c r="B72" s="56" t="s">
        <v>161</v>
      </c>
    </row>
    <row r="73" spans="1:2" x14ac:dyDescent="0.25">
      <c r="A73" s="56" t="s">
        <v>162</v>
      </c>
      <c r="B73" s="56" t="s">
        <v>163</v>
      </c>
    </row>
    <row r="74" spans="1:2" x14ac:dyDescent="0.25">
      <c r="A74" s="56" t="s">
        <v>164</v>
      </c>
      <c r="B74" s="56" t="s">
        <v>165</v>
      </c>
    </row>
    <row r="75" spans="1:2" s="54" customFormat="1" ht="18.75" x14ac:dyDescent="0.3">
      <c r="A75" s="56" t="s">
        <v>166</v>
      </c>
      <c r="B75" s="56" t="s">
        <v>167</v>
      </c>
    </row>
    <row r="76" spans="1:2" x14ac:dyDescent="0.25">
      <c r="A76" s="56" t="s">
        <v>168</v>
      </c>
      <c r="B76" s="56" t="s">
        <v>169</v>
      </c>
    </row>
    <row r="77" spans="1:2" s="54" customFormat="1" ht="18.75" x14ac:dyDescent="0.3">
      <c r="A77" s="56" t="s">
        <v>170</v>
      </c>
      <c r="B77" s="56" t="s">
        <v>145</v>
      </c>
    </row>
    <row r="78" spans="1:2" x14ac:dyDescent="0.25">
      <c r="A78"/>
      <c r="B78"/>
    </row>
    <row r="79" spans="1:2" ht="18.75" x14ac:dyDescent="0.25">
      <c r="A79" s="60">
        <v>5</v>
      </c>
      <c r="B79" s="60" t="s">
        <v>171</v>
      </c>
    </row>
    <row r="80" spans="1:2" x14ac:dyDescent="0.25">
      <c r="A80" s="55" t="s">
        <v>172</v>
      </c>
      <c r="B80" s="55" t="s">
        <v>173</v>
      </c>
    </row>
    <row r="81" spans="1:2" x14ac:dyDescent="0.25">
      <c r="A81" s="55" t="s">
        <v>174</v>
      </c>
      <c r="B81" s="55" t="s">
        <v>175</v>
      </c>
    </row>
    <row r="82" spans="1:2" x14ac:dyDescent="0.25">
      <c r="A82" s="55" t="s">
        <v>176</v>
      </c>
      <c r="B82" s="55" t="s">
        <v>177</v>
      </c>
    </row>
    <row r="83" spans="1:2" s="54" customFormat="1" ht="18.75" x14ac:dyDescent="0.3">
      <c r="A83" s="55" t="s">
        <v>178</v>
      </c>
      <c r="B83" s="55" t="s">
        <v>179</v>
      </c>
    </row>
    <row r="84" spans="1:2" x14ac:dyDescent="0.25">
      <c r="A84" s="55" t="s">
        <v>180</v>
      </c>
      <c r="B84" s="55" t="s">
        <v>181</v>
      </c>
    </row>
    <row r="85" spans="1:2" x14ac:dyDescent="0.25">
      <c r="A85" s="55" t="s">
        <v>182</v>
      </c>
      <c r="B85" s="55" t="s">
        <v>183</v>
      </c>
    </row>
    <row r="86" spans="1:2" x14ac:dyDescent="0.25">
      <c r="A86" s="55" t="s">
        <v>184</v>
      </c>
      <c r="B86" s="55" t="s">
        <v>185</v>
      </c>
    </row>
    <row r="87" spans="1:2" x14ac:dyDescent="0.25">
      <c r="A87" s="55" t="s">
        <v>186</v>
      </c>
      <c r="B87" s="55" t="s">
        <v>187</v>
      </c>
    </row>
    <row r="88" spans="1:2" x14ac:dyDescent="0.25">
      <c r="A88" s="55" t="s">
        <v>188</v>
      </c>
      <c r="B88" s="55" t="s">
        <v>189</v>
      </c>
    </row>
    <row r="89" spans="1:2" x14ac:dyDescent="0.25">
      <c r="A89" s="56" t="s">
        <v>190</v>
      </c>
      <c r="B89" s="56" t="s">
        <v>120</v>
      </c>
    </row>
    <row r="90" spans="1:2" x14ac:dyDescent="0.25">
      <c r="A90"/>
      <c r="B90"/>
    </row>
    <row r="91" spans="1:2" ht="18.75" x14ac:dyDescent="0.25">
      <c r="A91" s="60">
        <v>6</v>
      </c>
      <c r="B91" s="60" t="s">
        <v>191</v>
      </c>
    </row>
    <row r="92" spans="1:2" x14ac:dyDescent="0.25">
      <c r="A92" s="55" t="s">
        <v>192</v>
      </c>
      <c r="B92" s="55" t="s">
        <v>191</v>
      </c>
    </row>
    <row r="93" spans="1:2" x14ac:dyDescent="0.25">
      <c r="A93" s="55" t="s">
        <v>193</v>
      </c>
      <c r="B93" s="55" t="s">
        <v>194</v>
      </c>
    </row>
    <row r="94" spans="1:2" x14ac:dyDescent="0.25">
      <c r="A94" s="56" t="s">
        <v>195</v>
      </c>
      <c r="B94" s="56" t="s">
        <v>120</v>
      </c>
    </row>
    <row r="95" spans="1:2" s="54" customFormat="1" ht="18.75" x14ac:dyDescent="0.3">
      <c r="A95"/>
      <c r="B95"/>
    </row>
    <row r="96" spans="1:2" ht="18.75" x14ac:dyDescent="0.3">
      <c r="A96" s="58">
        <v>7</v>
      </c>
      <c r="B96" s="58" t="s">
        <v>196</v>
      </c>
    </row>
    <row r="97" spans="1:2" x14ac:dyDescent="0.25">
      <c r="A97" s="55" t="s">
        <v>197</v>
      </c>
      <c r="B97" s="55" t="s">
        <v>198</v>
      </c>
    </row>
    <row r="98" spans="1:2" x14ac:dyDescent="0.25">
      <c r="A98" s="55" t="s">
        <v>199</v>
      </c>
      <c r="B98" s="55" t="s">
        <v>200</v>
      </c>
    </row>
    <row r="99" spans="1:2" x14ac:dyDescent="0.25">
      <c r="A99" s="55" t="s">
        <v>201</v>
      </c>
      <c r="B99" s="55" t="s">
        <v>202</v>
      </c>
    </row>
    <row r="100" spans="1:2" x14ac:dyDescent="0.25">
      <c r="A100" s="55" t="s">
        <v>203</v>
      </c>
      <c r="B100" s="55" t="s">
        <v>204</v>
      </c>
    </row>
    <row r="101" spans="1:2" x14ac:dyDescent="0.25">
      <c r="A101" s="55" t="s">
        <v>205</v>
      </c>
      <c r="B101" s="55" t="s">
        <v>206</v>
      </c>
    </row>
    <row r="102" spans="1:2" x14ac:dyDescent="0.25">
      <c r="A102" s="56" t="s">
        <v>207</v>
      </c>
      <c r="B102" s="56" t="s">
        <v>120</v>
      </c>
    </row>
    <row r="103" spans="1:2" x14ac:dyDescent="0.25">
      <c r="A103"/>
      <c r="B103"/>
    </row>
    <row r="104" spans="1:2" ht="18.75" x14ac:dyDescent="0.3">
      <c r="A104" s="58">
        <v>9</v>
      </c>
      <c r="B104" s="58" t="s">
        <v>208</v>
      </c>
    </row>
    <row r="105" spans="1:2" x14ac:dyDescent="0.25">
      <c r="A105" s="56" t="s">
        <v>209</v>
      </c>
      <c r="B105" s="56" t="s">
        <v>210</v>
      </c>
    </row>
    <row r="106" spans="1:2" x14ac:dyDescent="0.25">
      <c r="A106" s="56" t="s">
        <v>211</v>
      </c>
      <c r="B106" s="56" t="s">
        <v>212</v>
      </c>
    </row>
    <row r="107" spans="1:2" x14ac:dyDescent="0.25">
      <c r="A107" s="56" t="s">
        <v>213</v>
      </c>
      <c r="B107" s="56" t="s">
        <v>214</v>
      </c>
    </row>
    <row r="108" spans="1:2" x14ac:dyDescent="0.25">
      <c r="A108" s="56" t="s">
        <v>215</v>
      </c>
      <c r="B108" s="56" t="s">
        <v>216</v>
      </c>
    </row>
    <row r="109" spans="1:2" x14ac:dyDescent="0.25">
      <c r="A109" s="56" t="s">
        <v>217</v>
      </c>
      <c r="B109" s="56" t="s">
        <v>218</v>
      </c>
    </row>
    <row r="110" spans="1:2" x14ac:dyDescent="0.25">
      <c r="A110" s="56" t="s">
        <v>219</v>
      </c>
      <c r="B110" s="56" t="s">
        <v>220</v>
      </c>
    </row>
    <row r="111" spans="1:2" x14ac:dyDescent="0.25">
      <c r="A111" s="56" t="s">
        <v>221</v>
      </c>
      <c r="B111" s="56" t="s">
        <v>222</v>
      </c>
    </row>
    <row r="112" spans="1:2" x14ac:dyDescent="0.25">
      <c r="A112" s="56" t="s">
        <v>223</v>
      </c>
      <c r="B112" s="56" t="s">
        <v>224</v>
      </c>
    </row>
    <row r="113" spans="1:2" x14ac:dyDescent="0.25">
      <c r="A113" s="56" t="s">
        <v>225</v>
      </c>
      <c r="B113" s="56" t="s">
        <v>226</v>
      </c>
    </row>
    <row r="114" spans="1:2" x14ac:dyDescent="0.25">
      <c r="A114" s="56" t="s">
        <v>227</v>
      </c>
      <c r="B114" s="56" t="s">
        <v>228</v>
      </c>
    </row>
    <row r="115" spans="1:2" x14ac:dyDescent="0.25">
      <c r="A115" s="56" t="s">
        <v>229</v>
      </c>
      <c r="B115" s="56" t="s">
        <v>230</v>
      </c>
    </row>
    <row r="116" spans="1:2" x14ac:dyDescent="0.25">
      <c r="A116" s="56" t="s">
        <v>231</v>
      </c>
      <c r="B116" s="56" t="s">
        <v>232</v>
      </c>
    </row>
    <row r="117" spans="1:2" x14ac:dyDescent="0.25">
      <c r="A117" s="56" t="s">
        <v>233</v>
      </c>
      <c r="B117" s="56" t="s">
        <v>120</v>
      </c>
    </row>
    <row r="118" spans="1:2" x14ac:dyDescent="0.25">
      <c r="A118" s="57"/>
      <c r="B118" s="57"/>
    </row>
    <row r="119" spans="1:2" x14ac:dyDescent="0.25">
      <c r="A119" s="56" t="s">
        <v>234</v>
      </c>
      <c r="B119" s="56" t="s">
        <v>235</v>
      </c>
    </row>
    <row r="120" spans="1:2" x14ac:dyDescent="0.25">
      <c r="A120" s="56" t="s">
        <v>236</v>
      </c>
      <c r="B120" s="56" t="s">
        <v>237</v>
      </c>
    </row>
    <row r="121" spans="1:2" x14ac:dyDescent="0.25">
      <c r="A121" s="56" t="s">
        <v>238</v>
      </c>
      <c r="B121" s="56" t="s">
        <v>239</v>
      </c>
    </row>
    <row r="122" spans="1:2" x14ac:dyDescent="0.25">
      <c r="A122" s="56" t="s">
        <v>240</v>
      </c>
      <c r="B122" s="56" t="s">
        <v>241</v>
      </c>
    </row>
    <row r="123" spans="1:2" x14ac:dyDescent="0.25">
      <c r="A123" s="56" t="s">
        <v>242</v>
      </c>
      <c r="B123" s="56" t="s">
        <v>243</v>
      </c>
    </row>
  </sheetData>
  <sheetProtection algorithmName="SHA-512" hashValue="euAYVOyXFLixkW6PJnksToImCYZudqbIRaFeXUYgCT4IouTISFrQ8EgrsMZyh9U64E4b79fjNUT6RgEeMWavLQ==" saltValue="SIWcr2Tgv6TACOwQzlVBWA==" spinCount="100000" sheet="1" objects="1" scenarios="1"/>
  <mergeCells count="1">
    <mergeCell ref="A2:B2"/>
  </mergeCells>
  <pageMargins left="0.70866141732283472" right="0.70866141732283472" top="0.74803149606299213" bottom="0.74803149606299213" header="0.31496062992125984" footer="0.31496062992125984"/>
  <pageSetup paperSize="9" scale="74" fitToHeight="0" orientation="portrait" r:id="rId1"/>
  <headerFooter>
    <oddFooter>&amp;C&amp;P</oddFooter>
  </headerFooter>
  <rowBreaks count="1" manualBreakCount="1">
    <brk id="6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2:H33"/>
  <sheetViews>
    <sheetView view="pageBreakPreview" zoomScaleNormal="100" zoomScaleSheetLayoutView="100" workbookViewId="0">
      <selection activeCell="G30" sqref="G30"/>
    </sheetView>
  </sheetViews>
  <sheetFormatPr defaultRowHeight="15" x14ac:dyDescent="0.25"/>
  <cols>
    <col min="2" max="2" width="66.140625" customWidth="1"/>
    <col min="3" max="3" width="10.7109375" customWidth="1"/>
    <col min="4" max="4" width="8.7109375" customWidth="1"/>
  </cols>
  <sheetData>
    <row r="2" spans="1:8" s="63" customFormat="1" ht="21" x14ac:dyDescent="0.35">
      <c r="A2" s="223" t="s">
        <v>510</v>
      </c>
      <c r="B2" s="224"/>
      <c r="C2" s="224"/>
      <c r="D2" s="224"/>
      <c r="E2" s="224"/>
      <c r="F2" s="224"/>
      <c r="G2" s="224"/>
      <c r="H2" s="224"/>
    </row>
    <row r="3" spans="1:8" ht="15.75" thickBot="1" x14ac:dyDescent="0.3"/>
    <row r="4" spans="1:8" ht="44.1" customHeight="1" thickBot="1" x14ac:dyDescent="0.3">
      <c r="A4" s="647" t="s">
        <v>396</v>
      </c>
      <c r="B4" s="648"/>
      <c r="C4" s="649"/>
    </row>
    <row r="5" spans="1:8" ht="26.25" thickBot="1" x14ac:dyDescent="0.3">
      <c r="A5" s="188" t="s">
        <v>347</v>
      </c>
      <c r="B5" s="189" t="s">
        <v>397</v>
      </c>
      <c r="C5" s="189" t="s">
        <v>5</v>
      </c>
    </row>
    <row r="6" spans="1:8" ht="26.25" thickBot="1" x14ac:dyDescent="0.3">
      <c r="A6" s="190" t="s">
        <v>398</v>
      </c>
      <c r="B6" s="191" t="s">
        <v>399</v>
      </c>
      <c r="C6" s="192" t="s">
        <v>400</v>
      </c>
    </row>
    <row r="7" spans="1:8" ht="26.25" thickBot="1" x14ac:dyDescent="0.3">
      <c r="A7" s="188" t="s">
        <v>401</v>
      </c>
      <c r="B7" s="193" t="s">
        <v>545</v>
      </c>
      <c r="C7" s="194" t="s">
        <v>402</v>
      </c>
    </row>
    <row r="8" spans="1:8" ht="15.75" thickBot="1" x14ac:dyDescent="0.3">
      <c r="A8" s="190" t="s">
        <v>403</v>
      </c>
      <c r="B8" s="191" t="s">
        <v>404</v>
      </c>
      <c r="C8" s="192" t="s">
        <v>400</v>
      </c>
    </row>
    <row r="9" spans="1:8" ht="15.75" thickBot="1" x14ac:dyDescent="0.3">
      <c r="A9" s="188" t="s">
        <v>405</v>
      </c>
      <c r="B9" s="193" t="s">
        <v>406</v>
      </c>
      <c r="C9" s="194" t="s">
        <v>402</v>
      </c>
    </row>
    <row r="10" spans="1:8" ht="15.75" thickBot="1" x14ac:dyDescent="0.3">
      <c r="A10" s="190" t="s">
        <v>407</v>
      </c>
      <c r="B10" s="191" t="s">
        <v>408</v>
      </c>
      <c r="C10" s="192" t="s">
        <v>400</v>
      </c>
    </row>
    <row r="11" spans="1:8" ht="15.75" thickBot="1" x14ac:dyDescent="0.3">
      <c r="A11" s="188" t="s">
        <v>409</v>
      </c>
      <c r="B11" s="193" t="s">
        <v>410</v>
      </c>
      <c r="C11" s="194" t="s">
        <v>411</v>
      </c>
    </row>
    <row r="12" spans="1:8" ht="15.75" thickBot="1" x14ac:dyDescent="0.3">
      <c r="A12" s="190" t="s">
        <v>412</v>
      </c>
      <c r="B12" s="191" t="s">
        <v>413</v>
      </c>
      <c r="C12" s="192" t="s">
        <v>411</v>
      </c>
    </row>
    <row r="13" spans="1:8" ht="15.75" thickBot="1" x14ac:dyDescent="0.3">
      <c r="A13" s="188" t="s">
        <v>414</v>
      </c>
      <c r="B13" s="193" t="s">
        <v>415</v>
      </c>
      <c r="C13" s="194" t="s">
        <v>400</v>
      </c>
    </row>
    <row r="14" spans="1:8" ht="15.75" thickBot="1" x14ac:dyDescent="0.3">
      <c r="A14" s="190" t="s">
        <v>416</v>
      </c>
      <c r="B14" s="191" t="s">
        <v>417</v>
      </c>
      <c r="C14" s="192" t="s">
        <v>400</v>
      </c>
    </row>
    <row r="15" spans="1:8" ht="15.75" thickBot="1" x14ac:dyDescent="0.3">
      <c r="A15" s="188" t="s">
        <v>418</v>
      </c>
      <c r="B15" s="193" t="s">
        <v>419</v>
      </c>
      <c r="C15" s="194" t="s">
        <v>400</v>
      </c>
    </row>
    <row r="16" spans="1:8" ht="15.75" thickBot="1" x14ac:dyDescent="0.3">
      <c r="A16" s="190" t="s">
        <v>420</v>
      </c>
      <c r="B16" s="191" t="s">
        <v>421</v>
      </c>
      <c r="C16" s="192" t="s">
        <v>400</v>
      </c>
    </row>
    <row r="17" spans="1:3" ht="15.75" thickBot="1" x14ac:dyDescent="0.3">
      <c r="A17" s="188" t="s">
        <v>422</v>
      </c>
      <c r="B17" s="193" t="s">
        <v>423</v>
      </c>
      <c r="C17" s="194" t="s">
        <v>411</v>
      </c>
    </row>
    <row r="18" spans="1:3" ht="15.75" thickBot="1" x14ac:dyDescent="0.3">
      <c r="A18" s="190" t="s">
        <v>424</v>
      </c>
      <c r="B18" s="191" t="s">
        <v>425</v>
      </c>
      <c r="C18" s="192" t="s">
        <v>411</v>
      </c>
    </row>
    <row r="19" spans="1:3" ht="15.75" thickBot="1" x14ac:dyDescent="0.3">
      <c r="A19" s="188" t="s">
        <v>426</v>
      </c>
      <c r="B19" s="193" t="s">
        <v>427</v>
      </c>
      <c r="C19" s="194" t="s">
        <v>400</v>
      </c>
    </row>
    <row r="20" spans="1:3" ht="15.75" thickBot="1" x14ac:dyDescent="0.3">
      <c r="A20" s="190" t="s">
        <v>428</v>
      </c>
      <c r="B20" s="191" t="s">
        <v>429</v>
      </c>
      <c r="C20" s="192" t="s">
        <v>400</v>
      </c>
    </row>
    <row r="21" spans="1:3" ht="15.75" thickBot="1" x14ac:dyDescent="0.3">
      <c r="A21" s="188" t="s">
        <v>430</v>
      </c>
      <c r="B21" s="193" t="s">
        <v>431</v>
      </c>
      <c r="C21" s="194" t="s">
        <v>402</v>
      </c>
    </row>
    <row r="22" spans="1:3" ht="15.75" thickBot="1" x14ac:dyDescent="0.3">
      <c r="A22" s="190" t="s">
        <v>432</v>
      </c>
      <c r="B22" s="191" t="s">
        <v>433</v>
      </c>
      <c r="C22" s="192" t="s">
        <v>402</v>
      </c>
    </row>
    <row r="23" spans="1:3" ht="15.75" thickBot="1" x14ac:dyDescent="0.3">
      <c r="A23" s="188" t="s">
        <v>434</v>
      </c>
      <c r="B23" s="193" t="s">
        <v>435</v>
      </c>
      <c r="C23" s="194" t="s">
        <v>400</v>
      </c>
    </row>
    <row r="24" spans="1:3" ht="15.75" thickBot="1" x14ac:dyDescent="0.3">
      <c r="A24" s="190" t="s">
        <v>436</v>
      </c>
      <c r="B24" s="191" t="s">
        <v>437</v>
      </c>
      <c r="C24" s="192" t="s">
        <v>400</v>
      </c>
    </row>
    <row r="25" spans="1:3" ht="15.75" thickBot="1" x14ac:dyDescent="0.3">
      <c r="A25" s="188" t="s">
        <v>438</v>
      </c>
      <c r="B25" s="193" t="s">
        <v>439</v>
      </c>
      <c r="C25" s="194" t="s">
        <v>400</v>
      </c>
    </row>
    <row r="26" spans="1:3" ht="15.75" thickBot="1" x14ac:dyDescent="0.3">
      <c r="A26" s="190" t="s">
        <v>440</v>
      </c>
      <c r="B26" s="191" t="s">
        <v>441</v>
      </c>
      <c r="C26" s="192" t="s">
        <v>400</v>
      </c>
    </row>
    <row r="27" spans="1:3" ht="15.75" thickBot="1" x14ac:dyDescent="0.3">
      <c r="A27" s="188" t="s">
        <v>442</v>
      </c>
      <c r="B27" s="193" t="s">
        <v>443</v>
      </c>
      <c r="C27" s="194" t="s">
        <v>400</v>
      </c>
    </row>
    <row r="28" spans="1:3" ht="15.75" thickBot="1" x14ac:dyDescent="0.3">
      <c r="A28" s="190" t="s">
        <v>444</v>
      </c>
      <c r="B28" s="191" t="s">
        <v>445</v>
      </c>
      <c r="C28" s="192" t="s">
        <v>400</v>
      </c>
    </row>
    <row r="29" spans="1:3" ht="15.75" thickBot="1" x14ac:dyDescent="0.3">
      <c r="A29" s="188" t="s">
        <v>446</v>
      </c>
      <c r="B29" s="193" t="s">
        <v>447</v>
      </c>
      <c r="C29" s="194" t="s">
        <v>400</v>
      </c>
    </row>
    <row r="30" spans="1:3" ht="15.75" thickBot="1" x14ac:dyDescent="0.3">
      <c r="A30" s="190" t="s">
        <v>448</v>
      </c>
      <c r="B30" s="191" t="s">
        <v>449</v>
      </c>
      <c r="C30" s="192" t="s">
        <v>400</v>
      </c>
    </row>
    <row r="31" spans="1:3" ht="15.75" thickBot="1" x14ac:dyDescent="0.3">
      <c r="A31" s="188" t="s">
        <v>450</v>
      </c>
      <c r="B31" s="193" t="s">
        <v>451</v>
      </c>
      <c r="C31" s="194" t="s">
        <v>400</v>
      </c>
    </row>
    <row r="32" spans="1:3" ht="15.75" thickBot="1" x14ac:dyDescent="0.3">
      <c r="A32" s="190" t="s">
        <v>542</v>
      </c>
      <c r="B32" s="191" t="s">
        <v>544</v>
      </c>
      <c r="C32" s="192" t="s">
        <v>411</v>
      </c>
    </row>
    <row r="33" spans="1:3" ht="15.75" thickBot="1" x14ac:dyDescent="0.3">
      <c r="A33" s="188" t="s">
        <v>543</v>
      </c>
      <c r="B33" s="193" t="s">
        <v>546</v>
      </c>
      <c r="C33" s="194" t="s">
        <v>411</v>
      </c>
    </row>
  </sheetData>
  <sheetProtection algorithmName="SHA-512" hashValue="ii+wiUvEGDo2dKn2VOkz/p10ppL36Ygg5HLZunVYCjtMRPmFVpkWLEfNau16KoiYaHa4PwjYO66ub1dq/B67eQ==" saltValue="vpjQu1P70j1s1P5ArLX87A==" spinCount="100000" sheet="1" objects="1" scenarios="1"/>
  <mergeCells count="1">
    <mergeCell ref="A4:C4"/>
  </mergeCells>
  <phoneticPr fontId="76" type="noConversion"/>
  <pageMargins left="0.70866141732283472" right="0.70866141732283472" top="0.74803149606299213" bottom="0.74803149606299213" header="0.31496062992125984" footer="0.31496062992125984"/>
  <pageSetup paperSize="9" orientation="portrait" horizontalDpi="360" verticalDpi="360" r:id="rId1"/>
  <headerFooter>
    <oddFooter>&amp;C&amp;10&amp;P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3:J32"/>
  <sheetViews>
    <sheetView workbookViewId="0">
      <selection activeCell="H28" sqref="H28"/>
    </sheetView>
  </sheetViews>
  <sheetFormatPr defaultRowHeight="15" x14ac:dyDescent="0.25"/>
  <cols>
    <col min="2" max="2" width="44" customWidth="1"/>
    <col min="8" max="8" width="25" customWidth="1"/>
  </cols>
  <sheetData>
    <row r="3" spans="1:10" ht="26.25" thickBot="1" x14ac:dyDescent="0.3">
      <c r="A3" s="188" t="s">
        <v>347</v>
      </c>
      <c r="B3" s="189" t="s">
        <v>397</v>
      </c>
      <c r="C3" s="189" t="s">
        <v>5</v>
      </c>
      <c r="H3" s="220"/>
    </row>
    <row r="4" spans="1:10" ht="15.75" thickBot="1" x14ac:dyDescent="0.3">
      <c r="A4" s="189"/>
      <c r="B4" s="195" t="s">
        <v>452</v>
      </c>
      <c r="C4" s="189"/>
      <c r="H4" s="220"/>
    </row>
    <row r="5" spans="1:10" ht="26.25" thickBot="1" x14ac:dyDescent="0.3">
      <c r="A5" s="190" t="s">
        <v>398</v>
      </c>
      <c r="B5" s="191" t="s">
        <v>453</v>
      </c>
      <c r="C5" s="192" t="s">
        <v>400</v>
      </c>
      <c r="H5" s="220"/>
    </row>
    <row r="6" spans="1:10" ht="26.25" thickBot="1" x14ac:dyDescent="0.3">
      <c r="A6" s="188" t="s">
        <v>401</v>
      </c>
      <c r="B6" s="193" t="s">
        <v>454</v>
      </c>
      <c r="C6" s="194" t="s">
        <v>402</v>
      </c>
      <c r="F6" s="219" t="s">
        <v>502</v>
      </c>
      <c r="H6" s="219" t="s">
        <v>505</v>
      </c>
      <c r="J6" s="219" t="s">
        <v>508</v>
      </c>
    </row>
    <row r="7" spans="1:10" ht="26.25" thickBot="1" x14ac:dyDescent="0.3">
      <c r="A7" s="190" t="s">
        <v>403</v>
      </c>
      <c r="B7" s="191" t="s">
        <v>455</v>
      </c>
      <c r="C7" s="192" t="s">
        <v>400</v>
      </c>
      <c r="F7" s="191" t="s">
        <v>452</v>
      </c>
      <c r="H7" s="191" t="s">
        <v>452</v>
      </c>
      <c r="J7" s="191" t="s">
        <v>452</v>
      </c>
    </row>
    <row r="8" spans="1:10" ht="26.25" thickBot="1" x14ac:dyDescent="0.3">
      <c r="A8" s="188" t="s">
        <v>405</v>
      </c>
      <c r="B8" s="193" t="s">
        <v>456</v>
      </c>
      <c r="C8" s="194" t="s">
        <v>402</v>
      </c>
      <c r="F8" s="191" t="s">
        <v>34</v>
      </c>
      <c r="H8" s="191" t="s">
        <v>503</v>
      </c>
      <c r="J8" s="191" t="s">
        <v>507</v>
      </c>
    </row>
    <row r="9" spans="1:10" ht="26.25" thickBot="1" x14ac:dyDescent="0.3">
      <c r="A9" s="190" t="s">
        <v>407</v>
      </c>
      <c r="B9" s="191" t="s">
        <v>457</v>
      </c>
      <c r="C9" s="192" t="s">
        <v>400</v>
      </c>
      <c r="F9" s="193" t="s">
        <v>35</v>
      </c>
      <c r="H9" s="193" t="s">
        <v>504</v>
      </c>
      <c r="J9" s="193" t="s">
        <v>349</v>
      </c>
    </row>
    <row r="10" spans="1:10" ht="26.25" thickBot="1" x14ac:dyDescent="0.3">
      <c r="A10" s="188" t="s">
        <v>409</v>
      </c>
      <c r="B10" s="193" t="s">
        <v>458</v>
      </c>
      <c r="C10" s="194" t="s">
        <v>411</v>
      </c>
      <c r="F10" s="191" t="s">
        <v>501</v>
      </c>
      <c r="H10" s="191" t="s">
        <v>506</v>
      </c>
    </row>
    <row r="11" spans="1:10" ht="15.75" thickBot="1" x14ac:dyDescent="0.3">
      <c r="A11" s="190" t="s">
        <v>412</v>
      </c>
      <c r="B11" s="191" t="s">
        <v>459</v>
      </c>
      <c r="C11" s="192" t="s">
        <v>411</v>
      </c>
    </row>
    <row r="12" spans="1:10" ht="15.75" thickBot="1" x14ac:dyDescent="0.3">
      <c r="A12" s="188" t="s">
        <v>414</v>
      </c>
      <c r="B12" s="193" t="s">
        <v>460</v>
      </c>
      <c r="C12" s="194" t="s">
        <v>400</v>
      </c>
    </row>
    <row r="13" spans="1:10" ht="15.75" thickBot="1" x14ac:dyDescent="0.3">
      <c r="A13" s="190" t="s">
        <v>416</v>
      </c>
      <c r="B13" s="191" t="s">
        <v>461</v>
      </c>
      <c r="C13" s="192" t="s">
        <v>400</v>
      </c>
    </row>
    <row r="14" spans="1:10" ht="15.75" thickBot="1" x14ac:dyDescent="0.3">
      <c r="A14" s="188" t="s">
        <v>418</v>
      </c>
      <c r="B14" s="193" t="s">
        <v>462</v>
      </c>
      <c r="C14" s="194" t="s">
        <v>400</v>
      </c>
    </row>
    <row r="15" spans="1:10" ht="15.75" thickBot="1" x14ac:dyDescent="0.3">
      <c r="A15" s="190" t="s">
        <v>420</v>
      </c>
      <c r="B15" s="191" t="s">
        <v>463</v>
      </c>
      <c r="C15" s="192" t="s">
        <v>400</v>
      </c>
    </row>
    <row r="16" spans="1:10" ht="15.75" thickBot="1" x14ac:dyDescent="0.3">
      <c r="A16" s="188" t="s">
        <v>422</v>
      </c>
      <c r="B16" s="193" t="s">
        <v>464</v>
      </c>
      <c r="C16" s="194" t="s">
        <v>411</v>
      </c>
    </row>
    <row r="17" spans="1:3" ht="15.75" thickBot="1" x14ac:dyDescent="0.3">
      <c r="A17" s="190" t="s">
        <v>424</v>
      </c>
      <c r="B17" s="191" t="s">
        <v>465</v>
      </c>
      <c r="C17" s="192" t="s">
        <v>411</v>
      </c>
    </row>
    <row r="18" spans="1:3" ht="15.75" thickBot="1" x14ac:dyDescent="0.3">
      <c r="A18" s="188" t="s">
        <v>426</v>
      </c>
      <c r="B18" s="193" t="s">
        <v>466</v>
      </c>
      <c r="C18" s="194" t="s">
        <v>400</v>
      </c>
    </row>
    <row r="19" spans="1:3" ht="15.75" thickBot="1" x14ac:dyDescent="0.3">
      <c r="A19" s="190" t="s">
        <v>428</v>
      </c>
      <c r="B19" s="191" t="s">
        <v>467</v>
      </c>
      <c r="C19" s="192" t="s">
        <v>400</v>
      </c>
    </row>
    <row r="20" spans="1:3" ht="15.75" thickBot="1" x14ac:dyDescent="0.3">
      <c r="A20" s="188" t="s">
        <v>430</v>
      </c>
      <c r="B20" s="193" t="s">
        <v>468</v>
      </c>
      <c r="C20" s="194" t="s">
        <v>402</v>
      </c>
    </row>
    <row r="21" spans="1:3" ht="15.75" thickBot="1" x14ac:dyDescent="0.3">
      <c r="A21" s="190" t="s">
        <v>432</v>
      </c>
      <c r="B21" s="191" t="s">
        <v>469</v>
      </c>
      <c r="C21" s="192" t="s">
        <v>402</v>
      </c>
    </row>
    <row r="22" spans="1:3" ht="15.75" thickBot="1" x14ac:dyDescent="0.3">
      <c r="A22" s="188" t="s">
        <v>434</v>
      </c>
      <c r="B22" s="193" t="s">
        <v>470</v>
      </c>
      <c r="C22" s="194" t="s">
        <v>400</v>
      </c>
    </row>
    <row r="23" spans="1:3" ht="15.75" thickBot="1" x14ac:dyDescent="0.3">
      <c r="A23" s="190" t="s">
        <v>436</v>
      </c>
      <c r="B23" s="191" t="s">
        <v>471</v>
      </c>
      <c r="C23" s="192" t="s">
        <v>400</v>
      </c>
    </row>
    <row r="24" spans="1:3" ht="15.75" thickBot="1" x14ac:dyDescent="0.3">
      <c r="A24" s="188" t="s">
        <v>438</v>
      </c>
      <c r="B24" s="193" t="s">
        <v>472</v>
      </c>
      <c r="C24" s="194" t="s">
        <v>400</v>
      </c>
    </row>
    <row r="25" spans="1:3" ht="15.75" thickBot="1" x14ac:dyDescent="0.3">
      <c r="A25" s="190" t="s">
        <v>440</v>
      </c>
      <c r="B25" s="191" t="s">
        <v>473</v>
      </c>
      <c r="C25" s="192" t="s">
        <v>400</v>
      </c>
    </row>
    <row r="26" spans="1:3" ht="26.25" thickBot="1" x14ac:dyDescent="0.3">
      <c r="A26" s="188" t="s">
        <v>442</v>
      </c>
      <c r="B26" s="193" t="s">
        <v>474</v>
      </c>
      <c r="C26" s="194" t="s">
        <v>400</v>
      </c>
    </row>
    <row r="27" spans="1:3" ht="26.25" thickBot="1" x14ac:dyDescent="0.3">
      <c r="A27" s="190" t="s">
        <v>444</v>
      </c>
      <c r="B27" s="191" t="s">
        <v>475</v>
      </c>
      <c r="C27" s="192" t="s">
        <v>400</v>
      </c>
    </row>
    <row r="28" spans="1:3" ht="26.25" thickBot="1" x14ac:dyDescent="0.3">
      <c r="A28" s="188" t="s">
        <v>446</v>
      </c>
      <c r="B28" s="193" t="s">
        <v>476</v>
      </c>
      <c r="C28" s="194" t="s">
        <v>400</v>
      </c>
    </row>
    <row r="29" spans="1:3" ht="15.75" thickBot="1" x14ac:dyDescent="0.3">
      <c r="A29" s="190" t="s">
        <v>448</v>
      </c>
      <c r="B29" s="191" t="s">
        <v>477</v>
      </c>
      <c r="C29" s="192" t="s">
        <v>400</v>
      </c>
    </row>
    <row r="30" spans="1:3" ht="26.25" thickBot="1" x14ac:dyDescent="0.3">
      <c r="A30" s="188" t="s">
        <v>450</v>
      </c>
      <c r="B30" s="193" t="s">
        <v>478</v>
      </c>
      <c r="C30" s="194" t="s">
        <v>400</v>
      </c>
    </row>
    <row r="31" spans="1:3" ht="15.75" thickBot="1" x14ac:dyDescent="0.3">
      <c r="A31" s="190" t="s">
        <v>542</v>
      </c>
      <c r="B31" s="191" t="s">
        <v>547</v>
      </c>
      <c r="C31" s="192" t="s">
        <v>411</v>
      </c>
    </row>
    <row r="32" spans="1:3" ht="15.75" thickBot="1" x14ac:dyDescent="0.3">
      <c r="A32" s="188" t="s">
        <v>543</v>
      </c>
      <c r="B32" s="193" t="s">
        <v>548</v>
      </c>
      <c r="C32" s="194" t="s">
        <v>411</v>
      </c>
    </row>
  </sheetData>
  <hyperlinks>
    <hyperlink ref="H8" location="_ftn1" display="_ftn1" xr:uid="{00000000-0004-0000-0600-000000000000}"/>
    <hyperlink ref="H9" location="_ftn2" display="_ftn2" xr:uid="{00000000-0004-0000-06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12</vt:i4>
      </vt:variant>
    </vt:vector>
  </HeadingPairs>
  <TitlesOfParts>
    <vt:vector size="20" baseType="lpstr">
      <vt:lpstr>1_Opis operacije</vt:lpstr>
      <vt:lpstr>2_Partnerji</vt:lpstr>
      <vt:lpstr>3_Ukrepi</vt:lpstr>
      <vt:lpstr>4_Finančna_vrzel</vt:lpstr>
      <vt:lpstr>Navodila</vt:lpstr>
      <vt:lpstr>Vrste stroškov OU</vt:lpstr>
      <vt:lpstr>SK_učinka</vt:lpstr>
      <vt:lpstr>podatki</vt:lpstr>
      <vt:lpstr>podatki!_ftn1</vt:lpstr>
      <vt:lpstr>podatki!_ftn2</vt:lpstr>
      <vt:lpstr>podatki!_ftnref1</vt:lpstr>
      <vt:lpstr>podatki!_ftnref2</vt:lpstr>
      <vt:lpstr>podatki!_Hlk142562060</vt:lpstr>
      <vt:lpstr>'1_Opis operacije'!Področje_tiskanja</vt:lpstr>
      <vt:lpstr>'2_Partnerji'!Področje_tiskanja</vt:lpstr>
      <vt:lpstr>'3_Ukrepi'!Področje_tiskanja</vt:lpstr>
      <vt:lpstr>'4_Finančna_vrzel'!Področje_tiskanja</vt:lpstr>
      <vt:lpstr>Navodila!Področje_tiskanja</vt:lpstr>
      <vt:lpstr>SK_učinka!Področje_tiskanja</vt:lpstr>
      <vt:lpstr>'Vrste stroškov OU'!Področje_tiskanja</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Grabnar</dc:creator>
  <cp:lastModifiedBy>Izidor Barši</cp:lastModifiedBy>
  <cp:lastPrinted>2025-04-28T07:26:56Z</cp:lastPrinted>
  <dcterms:created xsi:type="dcterms:W3CDTF">2025-01-13T11:28:11Z</dcterms:created>
  <dcterms:modified xsi:type="dcterms:W3CDTF">2026-04-16T12:10:44Z</dcterms:modified>
</cp:coreProperties>
</file>